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iem-ds.iem.gov.lv\U disks\inga.osina\Dokumenti\Inga\LNG PIEPRASĪJUMI\Robežapsardze_ārkārtējā situācija_Baltkrievija\2024\2024.apr\Uz FM\"/>
    </mc:Choice>
  </mc:AlternateContent>
  <xr:revisionPtr revIDLastSave="0" documentId="13_ncr:1_{3A7FC50A-4F63-4D39-AE8F-57D05632774B}" xr6:coauthVersionLast="47" xr6:coauthVersionMax="47" xr10:uidLastSave="{00000000-0000-0000-0000-000000000000}"/>
  <bookViews>
    <workbookView xWindow="2055" yWindow="1320" windowWidth="16275" windowHeight="13260" tabRatio="597" xr2:uid="{00000000-000D-0000-FFFF-FFFF00000000}"/>
  </bookViews>
  <sheets>
    <sheet name="VP apr" sheetId="12" r:id="rId1"/>
    <sheet name="1.tabula" sheetId="20" r:id="rId2"/>
    <sheet name=" 2.1.tabula" sheetId="28" r:id="rId3"/>
    <sheet name=" 2.2.tabula" sheetId="30" r:id="rId4"/>
    <sheet name="3.tabula" sheetId="29" r:id="rId5"/>
    <sheet name="4.tabula" sheetId="26" r:id="rId6"/>
    <sheet name="5.tabula" sheetId="18" r:id="rId7"/>
  </sheets>
  <definedNames>
    <definedName name="_xlnm._FilterDatabase" localSheetId="2" hidden="1">' 2.1.tabula'!$L$6:$L$31</definedName>
    <definedName name="_xlnm._FilterDatabase" localSheetId="3" hidden="1">' 2.2.tabula'!$A$5:$L$413</definedName>
    <definedName name="_xlnm._FilterDatabase" localSheetId="1" hidden="1">'1.tabula'!$A$6:$M$229</definedName>
    <definedName name="_xlnm._FilterDatabase" localSheetId="4" hidden="1">'3.tabula'!$A$5:$I$31</definedName>
    <definedName name="_xlnm._FilterDatabase" localSheetId="5" hidden="1">'4.tabula'!$A$7:$N$392</definedName>
    <definedName name="_xlnm.Print_Area" localSheetId="2">' 2.1.tabula'!$A$1:$I$7</definedName>
    <definedName name="_xlnm.Print_Area" localSheetId="3">' 2.2.tabula'!$A$1:$I$7</definedName>
    <definedName name="_xlnm.Print_Area" localSheetId="1">'1.tabula'!$A$1:$I$229</definedName>
    <definedName name="_xlnm.Print_Area" localSheetId="4">'3.tabula'!$A$1:$I$31</definedName>
    <definedName name="_xlnm.Print_Area" localSheetId="5">'4.tabula'!$A$1:$J$392</definedName>
    <definedName name="_xlnm.Print_Titles" localSheetId="2">' 2.1.tabula'!$5:$5</definedName>
    <definedName name="_xlnm.Print_Titles" localSheetId="3">' 2.2.tabula'!$5:$5</definedName>
    <definedName name="_xlnm.Print_Titles" localSheetId="1">'1.tabula'!$5:$5</definedName>
    <definedName name="_xlnm.Print_Titles" localSheetId="4">'3.tabula'!$5:$5</definedName>
    <definedName name="_xlnm.Print_Titles" localSheetId="5">'4.tabula'!$6:$6</definedName>
    <definedName name="_xlnm.Print_Titles" localSheetId="6">'5.tabula'!$5:$5</definedName>
    <definedName name="_xlnm.Print_Titles" localSheetId="0">'VP apr'!$10:$10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6" i="20" l="1"/>
  <c r="I385" i="26"/>
  <c r="I384" i="26"/>
  <c r="I372" i="26"/>
  <c r="I369" i="26"/>
  <c r="I352" i="26"/>
  <c r="I351" i="26"/>
  <c r="I347" i="26"/>
  <c r="I346" i="26"/>
  <c r="I344" i="26"/>
  <c r="I343" i="26"/>
  <c r="I336" i="26"/>
  <c r="I323" i="26"/>
  <c r="I312" i="26"/>
  <c r="I310" i="26"/>
  <c r="I295" i="26"/>
  <c r="I277" i="26"/>
  <c r="I248" i="26"/>
  <c r="I247" i="26"/>
  <c r="I243" i="26"/>
  <c r="I239" i="26"/>
  <c r="I233" i="26"/>
  <c r="I228" i="26"/>
  <c r="I217" i="26"/>
  <c r="I202" i="26"/>
  <c r="I173" i="26"/>
  <c r="I140" i="26"/>
  <c r="I137" i="26"/>
  <c r="I126" i="26"/>
  <c r="I117" i="26"/>
  <c r="I109" i="26"/>
  <c r="I96" i="26"/>
  <c r="I84" i="26"/>
  <c r="I49" i="26"/>
  <c r="I29" i="26"/>
  <c r="I360" i="26"/>
  <c r="I305" i="26"/>
  <c r="I304" i="26"/>
  <c r="I301" i="26"/>
  <c r="I294" i="26"/>
  <c r="I264" i="26"/>
  <c r="I261" i="26"/>
  <c r="I242" i="26"/>
  <c r="I230" i="26"/>
  <c r="I229" i="26"/>
  <c r="I226" i="26"/>
  <c r="I224" i="26"/>
  <c r="I223" i="26"/>
  <c r="I222" i="26"/>
  <c r="I219" i="26"/>
  <c r="I208" i="26"/>
  <c r="I206" i="26"/>
  <c r="I187" i="26"/>
  <c r="I182" i="26"/>
  <c r="I167" i="26"/>
  <c r="I165" i="26"/>
  <c r="I108" i="26"/>
  <c r="I97" i="26"/>
  <c r="I80" i="26"/>
  <c r="I56" i="26"/>
  <c r="I52" i="26"/>
  <c r="I46" i="26"/>
  <c r="I44" i="26"/>
  <c r="I8" i="26"/>
  <c r="I339" i="26"/>
  <c r="I338" i="26"/>
  <c r="I159" i="26"/>
  <c r="I83" i="26"/>
  <c r="I9" i="26"/>
  <c r="I10" i="26"/>
  <c r="I11" i="26"/>
  <c r="I12" i="26"/>
  <c r="I13" i="26"/>
  <c r="I14" i="26"/>
  <c r="I15" i="26"/>
  <c r="I16" i="26"/>
  <c r="I17" i="26"/>
  <c r="I18" i="26"/>
  <c r="I19" i="26"/>
  <c r="I20" i="26"/>
  <c r="I21" i="26"/>
  <c r="I22" i="26"/>
  <c r="I23" i="26"/>
  <c r="I24" i="26"/>
  <c r="I25" i="26"/>
  <c r="I26" i="26"/>
  <c r="I27" i="26"/>
  <c r="I28" i="26"/>
  <c r="I30" i="26"/>
  <c r="I31" i="26"/>
  <c r="I32" i="26"/>
  <c r="I33" i="26"/>
  <c r="I34" i="26"/>
  <c r="I35" i="26"/>
  <c r="I36" i="26"/>
  <c r="I37" i="26"/>
  <c r="I38" i="26"/>
  <c r="I39" i="26"/>
  <c r="I40" i="26"/>
  <c r="I41" i="26"/>
  <c r="I42" i="26"/>
  <c r="I43" i="26"/>
  <c r="I45" i="26"/>
  <c r="I47" i="26"/>
  <c r="I48" i="26"/>
  <c r="I50" i="26"/>
  <c r="I51" i="26"/>
  <c r="I53" i="26"/>
  <c r="I54" i="26"/>
  <c r="I55" i="26"/>
  <c r="I57" i="26"/>
  <c r="I58" i="26"/>
  <c r="I59" i="26"/>
  <c r="I60" i="26"/>
  <c r="I61" i="26"/>
  <c r="I62" i="26"/>
  <c r="I63" i="26"/>
  <c r="I64" i="26"/>
  <c r="I65" i="26"/>
  <c r="I66" i="26"/>
  <c r="I67" i="26"/>
  <c r="I68" i="26"/>
  <c r="I69" i="26"/>
  <c r="I70" i="26"/>
  <c r="I71" i="26"/>
  <c r="I72" i="26"/>
  <c r="I73" i="26"/>
  <c r="I74" i="26"/>
  <c r="I75" i="26"/>
  <c r="I76" i="26"/>
  <c r="I77" i="26"/>
  <c r="I78" i="26"/>
  <c r="I79" i="26"/>
  <c r="I81" i="26"/>
  <c r="I82" i="26"/>
  <c r="I85" i="26"/>
  <c r="I86" i="26"/>
  <c r="I87" i="26"/>
  <c r="I88" i="26"/>
  <c r="I89" i="26"/>
  <c r="I90" i="26"/>
  <c r="I91" i="26"/>
  <c r="I92" i="26"/>
  <c r="I93" i="26"/>
  <c r="I94" i="26"/>
  <c r="I95" i="26"/>
  <c r="I98" i="26"/>
  <c r="I99" i="26"/>
  <c r="I100" i="26"/>
  <c r="I101" i="26"/>
  <c r="I102" i="26"/>
  <c r="I103" i="26"/>
  <c r="I104" i="26"/>
  <c r="I105" i="26"/>
  <c r="I106" i="26"/>
  <c r="I107" i="26"/>
  <c r="I110" i="26"/>
  <c r="I111" i="26"/>
  <c r="I112" i="26"/>
  <c r="I113" i="26"/>
  <c r="I114" i="26"/>
  <c r="I115" i="26"/>
  <c r="I116" i="26"/>
  <c r="I118" i="26"/>
  <c r="I119" i="26"/>
  <c r="I120" i="26"/>
  <c r="I121" i="26"/>
  <c r="I122" i="26"/>
  <c r="I123" i="26"/>
  <c r="I124" i="26"/>
  <c r="I125" i="26"/>
  <c r="I127" i="26"/>
  <c r="I128" i="26"/>
  <c r="I129" i="26"/>
  <c r="I130" i="26"/>
  <c r="I131" i="26"/>
  <c r="I132" i="26"/>
  <c r="I133" i="26"/>
  <c r="I134" i="26"/>
  <c r="I135" i="26"/>
  <c r="I136" i="26"/>
  <c r="I138" i="26"/>
  <c r="I139" i="26"/>
  <c r="I141" i="26"/>
  <c r="I142" i="26"/>
  <c r="I143" i="26"/>
  <c r="I144" i="26"/>
  <c r="I145" i="26"/>
  <c r="I146" i="26"/>
  <c r="I147" i="26"/>
  <c r="I148" i="26"/>
  <c r="I149" i="26"/>
  <c r="I150" i="26"/>
  <c r="I151" i="26"/>
  <c r="I152" i="26"/>
  <c r="I153" i="26"/>
  <c r="I154" i="26"/>
  <c r="I155" i="26"/>
  <c r="I156" i="26"/>
  <c r="I157" i="26"/>
  <c r="I158" i="26"/>
  <c r="I160" i="26"/>
  <c r="I161" i="26"/>
  <c r="I162" i="26"/>
  <c r="I163" i="26"/>
  <c r="I164" i="26"/>
  <c r="I166" i="26"/>
  <c r="I168" i="26"/>
  <c r="I169" i="26"/>
  <c r="I170" i="26"/>
  <c r="I171" i="26"/>
  <c r="I172" i="26"/>
  <c r="I174" i="26"/>
  <c r="I175" i="26"/>
  <c r="I176" i="26"/>
  <c r="I177" i="26"/>
  <c r="I178" i="26"/>
  <c r="I179" i="26"/>
  <c r="I180" i="26"/>
  <c r="I181" i="26"/>
  <c r="I183" i="26"/>
  <c r="I184" i="26"/>
  <c r="I185" i="26"/>
  <c r="I186" i="26"/>
  <c r="I188" i="26"/>
  <c r="I189" i="26"/>
  <c r="I190" i="26"/>
  <c r="I191" i="26"/>
  <c r="I192" i="26"/>
  <c r="I193" i="26"/>
  <c r="I194" i="26"/>
  <c r="I195" i="26"/>
  <c r="I196" i="26"/>
  <c r="I197" i="26"/>
  <c r="I198" i="26"/>
  <c r="I199" i="26"/>
  <c r="I200" i="26"/>
  <c r="I201" i="26"/>
  <c r="I203" i="26"/>
  <c r="I204" i="26"/>
  <c r="I205" i="26"/>
  <c r="I207" i="26"/>
  <c r="I209" i="26"/>
  <c r="I210" i="26"/>
  <c r="I211" i="26"/>
  <c r="I212" i="26"/>
  <c r="I213" i="26"/>
  <c r="I214" i="26"/>
  <c r="I215" i="26"/>
  <c r="I216" i="26"/>
  <c r="I218" i="26"/>
  <c r="I220" i="26"/>
  <c r="I221" i="26"/>
  <c r="I225" i="26"/>
  <c r="I227" i="26"/>
  <c r="I231" i="26"/>
  <c r="I232" i="26"/>
  <c r="I234" i="26"/>
  <c r="I235" i="26"/>
  <c r="I236" i="26"/>
  <c r="I237" i="26"/>
  <c r="I238" i="26"/>
  <c r="I240" i="26"/>
  <c r="I241" i="26"/>
  <c r="I244" i="26"/>
  <c r="I245" i="26"/>
  <c r="I246" i="26"/>
  <c r="I249" i="26"/>
  <c r="I250" i="26"/>
  <c r="I251" i="26"/>
  <c r="I252" i="26"/>
  <c r="I253" i="26"/>
  <c r="I254" i="26"/>
  <c r="I255" i="26"/>
  <c r="I256" i="26"/>
  <c r="I257" i="26"/>
  <c r="I258" i="26"/>
  <c r="I259" i="26"/>
  <c r="I260" i="26"/>
  <c r="I262" i="26"/>
  <c r="I263" i="26"/>
  <c r="I265" i="26"/>
  <c r="I266" i="26"/>
  <c r="I267" i="26"/>
  <c r="I268" i="26"/>
  <c r="I269" i="26"/>
  <c r="I270" i="26"/>
  <c r="I271" i="26"/>
  <c r="I272" i="26"/>
  <c r="I273" i="26"/>
  <c r="I274" i="26"/>
  <c r="I275" i="26"/>
  <c r="I276" i="26"/>
  <c r="I278" i="26"/>
  <c r="I279" i="26"/>
  <c r="I280" i="26"/>
  <c r="I281" i="26"/>
  <c r="I282" i="26"/>
  <c r="I283" i="26"/>
  <c r="I284" i="26"/>
  <c r="I285" i="26"/>
  <c r="I286" i="26"/>
  <c r="I287" i="26"/>
  <c r="I288" i="26"/>
  <c r="I289" i="26"/>
  <c r="I290" i="26"/>
  <c r="I291" i="26"/>
  <c r="I292" i="26"/>
  <c r="I293" i="26"/>
  <c r="I296" i="26"/>
  <c r="I297" i="26"/>
  <c r="I298" i="26"/>
  <c r="I299" i="26"/>
  <c r="I300" i="26"/>
  <c r="I302" i="26"/>
  <c r="I303" i="26"/>
  <c r="I306" i="26"/>
  <c r="I307" i="26"/>
  <c r="I308" i="26"/>
  <c r="I309" i="26"/>
  <c r="I311" i="26"/>
  <c r="I313" i="26"/>
  <c r="I314" i="26"/>
  <c r="I315" i="26"/>
  <c r="I316" i="26"/>
  <c r="I317" i="26"/>
  <c r="I318" i="26"/>
  <c r="I319" i="26"/>
  <c r="I320" i="26"/>
  <c r="I321" i="26"/>
  <c r="I322" i="26"/>
  <c r="I324" i="26"/>
  <c r="I325" i="26"/>
  <c r="I326" i="26"/>
  <c r="I327" i="26"/>
  <c r="I328" i="26"/>
  <c r="I329" i="26"/>
  <c r="I330" i="26"/>
  <c r="I331" i="26"/>
  <c r="I332" i="26"/>
  <c r="I333" i="26"/>
  <c r="I334" i="26"/>
  <c r="I335" i="26"/>
  <c r="I337" i="26"/>
  <c r="I340" i="26"/>
  <c r="I341" i="26"/>
  <c r="I342" i="26"/>
  <c r="I345" i="26"/>
  <c r="I348" i="26"/>
  <c r="I349" i="26"/>
  <c r="I350" i="26"/>
  <c r="I353" i="26"/>
  <c r="I354" i="26"/>
  <c r="I355" i="26"/>
  <c r="I356" i="26"/>
  <c r="I357" i="26"/>
  <c r="I358" i="26"/>
  <c r="I359" i="26"/>
  <c r="I361" i="26"/>
  <c r="I362" i="26"/>
  <c r="I363" i="26"/>
  <c r="I364" i="26"/>
  <c r="I365" i="26"/>
  <c r="I366" i="26"/>
  <c r="I367" i="26"/>
  <c r="I368" i="26"/>
  <c r="I370" i="26"/>
  <c r="I371" i="26"/>
  <c r="I373" i="26"/>
  <c r="I374" i="26"/>
  <c r="I375" i="26"/>
  <c r="I376" i="26"/>
  <c r="I377" i="26"/>
  <c r="I378" i="26"/>
  <c r="I379" i="26"/>
  <c r="I380" i="26"/>
  <c r="I381" i="26"/>
  <c r="I382" i="26"/>
  <c r="I383" i="26"/>
  <c r="I386" i="26"/>
  <c r="I387" i="26"/>
  <c r="I388" i="26"/>
  <c r="I389" i="26"/>
  <c r="I390" i="26"/>
  <c r="I391" i="26"/>
  <c r="I392" i="26"/>
  <c r="H313" i="30"/>
  <c r="I313" i="30" s="1"/>
  <c r="H156" i="30"/>
  <c r="I156" i="30" s="1"/>
  <c r="H76" i="30"/>
  <c r="I76" i="30" s="1"/>
  <c r="H8" i="30"/>
  <c r="H9" i="30"/>
  <c r="H10" i="30"/>
  <c r="I10" i="30" s="1"/>
  <c r="H11" i="30"/>
  <c r="I11" i="30" s="1"/>
  <c r="H12" i="30"/>
  <c r="H13" i="30"/>
  <c r="I13" i="30" s="1"/>
  <c r="H14" i="30"/>
  <c r="I14" i="30" s="1"/>
  <c r="H15" i="30"/>
  <c r="I15" i="30" s="1"/>
  <c r="H16" i="30"/>
  <c r="H17" i="30"/>
  <c r="H18" i="30"/>
  <c r="H19" i="30"/>
  <c r="I19" i="30" s="1"/>
  <c r="H20" i="30"/>
  <c r="I20" i="30" s="1"/>
  <c r="H21" i="30"/>
  <c r="H22" i="30"/>
  <c r="I22" i="30" s="1"/>
  <c r="H23" i="30"/>
  <c r="I23" i="30" s="1"/>
  <c r="H24" i="30"/>
  <c r="H25" i="30"/>
  <c r="I25" i="30" s="1"/>
  <c r="H26" i="30"/>
  <c r="I26" i="30" s="1"/>
  <c r="H27" i="30"/>
  <c r="I27" i="30" s="1"/>
  <c r="H28" i="30"/>
  <c r="I28" i="30" s="1"/>
  <c r="H29" i="30"/>
  <c r="I29" i="30" s="1"/>
  <c r="H30" i="30"/>
  <c r="I30" i="30" s="1"/>
  <c r="H31" i="30"/>
  <c r="I31" i="30" s="1"/>
  <c r="H32" i="30"/>
  <c r="I32" i="30" s="1"/>
  <c r="H33" i="30"/>
  <c r="I33" i="30" s="1"/>
  <c r="H34" i="30"/>
  <c r="I34" i="30" s="1"/>
  <c r="H35" i="30"/>
  <c r="I35" i="30" s="1"/>
  <c r="H36" i="30"/>
  <c r="I36" i="30" s="1"/>
  <c r="H37" i="30"/>
  <c r="I37" i="30" s="1"/>
  <c r="H38" i="30"/>
  <c r="I38" i="30" s="1"/>
  <c r="H39" i="30"/>
  <c r="I39" i="30" s="1"/>
  <c r="H40" i="30"/>
  <c r="I40" i="30" s="1"/>
  <c r="H41" i="30"/>
  <c r="I41" i="30" s="1"/>
  <c r="H42" i="30"/>
  <c r="I42" i="30" s="1"/>
  <c r="H43" i="30"/>
  <c r="I43" i="30" s="1"/>
  <c r="H44" i="30"/>
  <c r="I44" i="30" s="1"/>
  <c r="H45" i="30"/>
  <c r="I45" i="30" s="1"/>
  <c r="H46" i="30"/>
  <c r="I46" i="30" s="1"/>
  <c r="H47" i="30"/>
  <c r="I47" i="30" s="1"/>
  <c r="H48" i="30"/>
  <c r="I48" i="30" s="1"/>
  <c r="H49" i="30"/>
  <c r="I49" i="30" s="1"/>
  <c r="H50" i="30"/>
  <c r="I50" i="30" s="1"/>
  <c r="H51" i="30"/>
  <c r="I51" i="30" s="1"/>
  <c r="H52" i="30"/>
  <c r="I52" i="30" s="1"/>
  <c r="H53" i="30"/>
  <c r="I53" i="30" s="1"/>
  <c r="H54" i="30"/>
  <c r="I54" i="30" s="1"/>
  <c r="H55" i="30"/>
  <c r="I55" i="30" s="1"/>
  <c r="H56" i="30"/>
  <c r="I56" i="30" s="1"/>
  <c r="H57" i="30"/>
  <c r="I57" i="30" s="1"/>
  <c r="H58" i="30"/>
  <c r="I58" i="30" s="1"/>
  <c r="H59" i="30"/>
  <c r="I59" i="30" s="1"/>
  <c r="H60" i="30"/>
  <c r="I60" i="30" s="1"/>
  <c r="H61" i="30"/>
  <c r="I61" i="30" s="1"/>
  <c r="H62" i="30"/>
  <c r="I62" i="30" s="1"/>
  <c r="H63" i="30"/>
  <c r="I63" i="30" s="1"/>
  <c r="H64" i="30"/>
  <c r="I64" i="30" s="1"/>
  <c r="H65" i="30"/>
  <c r="I65" i="30" s="1"/>
  <c r="H66" i="30"/>
  <c r="I66" i="30" s="1"/>
  <c r="H67" i="30"/>
  <c r="I67" i="30" s="1"/>
  <c r="H68" i="30"/>
  <c r="I68" i="30" s="1"/>
  <c r="H69" i="30"/>
  <c r="I69" i="30" s="1"/>
  <c r="H70" i="30"/>
  <c r="I70" i="30" s="1"/>
  <c r="H71" i="30"/>
  <c r="I71" i="30" s="1"/>
  <c r="H72" i="30"/>
  <c r="I72" i="30" s="1"/>
  <c r="H73" i="30"/>
  <c r="I73" i="30" s="1"/>
  <c r="H74" i="30"/>
  <c r="I74" i="30" s="1"/>
  <c r="H75" i="30"/>
  <c r="I75" i="30" s="1"/>
  <c r="H77" i="30"/>
  <c r="I77" i="30" s="1"/>
  <c r="H78" i="30"/>
  <c r="I78" i="30" s="1"/>
  <c r="H79" i="30"/>
  <c r="I79" i="30" s="1"/>
  <c r="H80" i="30"/>
  <c r="I80" i="30" s="1"/>
  <c r="H81" i="30"/>
  <c r="I81" i="30" s="1"/>
  <c r="H82" i="30"/>
  <c r="I82" i="30" s="1"/>
  <c r="H83" i="30"/>
  <c r="I83" i="30" s="1"/>
  <c r="H84" i="30"/>
  <c r="I84" i="30" s="1"/>
  <c r="H85" i="30"/>
  <c r="I85" i="30" s="1"/>
  <c r="H86" i="30"/>
  <c r="I86" i="30" s="1"/>
  <c r="H87" i="30"/>
  <c r="I87" i="30" s="1"/>
  <c r="H88" i="30"/>
  <c r="I88" i="30" s="1"/>
  <c r="H89" i="30"/>
  <c r="I89" i="30" s="1"/>
  <c r="H90" i="30"/>
  <c r="I90" i="30" s="1"/>
  <c r="H91" i="30"/>
  <c r="I91" i="30" s="1"/>
  <c r="H92" i="30"/>
  <c r="I92" i="30" s="1"/>
  <c r="H93" i="30"/>
  <c r="I93" i="30" s="1"/>
  <c r="H94" i="30"/>
  <c r="I94" i="30" s="1"/>
  <c r="H95" i="30"/>
  <c r="I95" i="30" s="1"/>
  <c r="H96" i="30"/>
  <c r="I96" i="30" s="1"/>
  <c r="H97" i="30"/>
  <c r="I97" i="30" s="1"/>
  <c r="H98" i="30"/>
  <c r="I98" i="30" s="1"/>
  <c r="H99" i="30"/>
  <c r="I99" i="30" s="1"/>
  <c r="H100" i="30"/>
  <c r="I100" i="30" s="1"/>
  <c r="H101" i="30"/>
  <c r="I101" i="30" s="1"/>
  <c r="H102" i="30"/>
  <c r="I102" i="30" s="1"/>
  <c r="H103" i="30"/>
  <c r="I103" i="30" s="1"/>
  <c r="H104" i="30"/>
  <c r="I104" i="30" s="1"/>
  <c r="H105" i="30"/>
  <c r="I105" i="30" s="1"/>
  <c r="H106" i="30"/>
  <c r="I106" i="30" s="1"/>
  <c r="H107" i="30"/>
  <c r="I107" i="30" s="1"/>
  <c r="H108" i="30"/>
  <c r="I108" i="30" s="1"/>
  <c r="H109" i="30"/>
  <c r="I109" i="30" s="1"/>
  <c r="H110" i="30"/>
  <c r="I110" i="30" s="1"/>
  <c r="H111" i="30"/>
  <c r="I111" i="30" s="1"/>
  <c r="H112" i="30"/>
  <c r="I112" i="30" s="1"/>
  <c r="H113" i="30"/>
  <c r="I113" i="30" s="1"/>
  <c r="H114" i="30"/>
  <c r="I114" i="30" s="1"/>
  <c r="H115" i="30"/>
  <c r="I115" i="30" s="1"/>
  <c r="H116" i="30"/>
  <c r="I116" i="30" s="1"/>
  <c r="H117" i="30"/>
  <c r="I117" i="30" s="1"/>
  <c r="H118" i="30"/>
  <c r="I118" i="30" s="1"/>
  <c r="H119" i="30"/>
  <c r="I119" i="30" s="1"/>
  <c r="H120" i="30"/>
  <c r="I120" i="30" s="1"/>
  <c r="H121" i="30"/>
  <c r="I121" i="30" s="1"/>
  <c r="H122" i="30"/>
  <c r="I122" i="30" s="1"/>
  <c r="H123" i="30"/>
  <c r="I123" i="30" s="1"/>
  <c r="H124" i="30"/>
  <c r="I124" i="30" s="1"/>
  <c r="H125" i="30"/>
  <c r="I125" i="30" s="1"/>
  <c r="H126" i="30"/>
  <c r="I126" i="30" s="1"/>
  <c r="H127" i="30"/>
  <c r="I127" i="30" s="1"/>
  <c r="H128" i="30"/>
  <c r="I128" i="30" s="1"/>
  <c r="H129" i="30"/>
  <c r="I129" i="30" s="1"/>
  <c r="H130" i="30"/>
  <c r="I130" i="30" s="1"/>
  <c r="H131" i="30"/>
  <c r="I131" i="30" s="1"/>
  <c r="H132" i="30"/>
  <c r="I132" i="30" s="1"/>
  <c r="H133" i="30"/>
  <c r="I133" i="30" s="1"/>
  <c r="H134" i="30"/>
  <c r="I134" i="30" s="1"/>
  <c r="H135" i="30"/>
  <c r="I135" i="30" s="1"/>
  <c r="H136" i="30"/>
  <c r="I136" i="30" s="1"/>
  <c r="H137" i="30"/>
  <c r="I137" i="30" s="1"/>
  <c r="H138" i="30"/>
  <c r="I138" i="30" s="1"/>
  <c r="H139" i="30"/>
  <c r="I139" i="30" s="1"/>
  <c r="H140" i="30"/>
  <c r="I140" i="30" s="1"/>
  <c r="H141" i="30"/>
  <c r="I141" i="30" s="1"/>
  <c r="H142" i="30"/>
  <c r="I142" i="30" s="1"/>
  <c r="H143" i="30"/>
  <c r="I143" i="30" s="1"/>
  <c r="H144" i="30"/>
  <c r="I144" i="30" s="1"/>
  <c r="H145" i="30"/>
  <c r="I145" i="30" s="1"/>
  <c r="H146" i="30"/>
  <c r="I146" i="30" s="1"/>
  <c r="H147" i="30"/>
  <c r="I147" i="30" s="1"/>
  <c r="H148" i="30"/>
  <c r="I148" i="30" s="1"/>
  <c r="H149" i="30"/>
  <c r="I149" i="30" s="1"/>
  <c r="H150" i="30"/>
  <c r="I150" i="30" s="1"/>
  <c r="H151" i="30"/>
  <c r="I151" i="30" s="1"/>
  <c r="H152" i="30"/>
  <c r="I152" i="30" s="1"/>
  <c r="H153" i="30"/>
  <c r="I153" i="30" s="1"/>
  <c r="H154" i="30"/>
  <c r="I154" i="30" s="1"/>
  <c r="H155" i="30"/>
  <c r="I155" i="30" s="1"/>
  <c r="H157" i="30"/>
  <c r="I157" i="30" s="1"/>
  <c r="H158" i="30"/>
  <c r="I158" i="30" s="1"/>
  <c r="H159" i="30"/>
  <c r="I159" i="30" s="1"/>
  <c r="H160" i="30"/>
  <c r="I160" i="30" s="1"/>
  <c r="H161" i="30"/>
  <c r="I161" i="30" s="1"/>
  <c r="H162" i="30"/>
  <c r="I162" i="30" s="1"/>
  <c r="H163" i="30"/>
  <c r="I163" i="30" s="1"/>
  <c r="H164" i="30"/>
  <c r="I164" i="30" s="1"/>
  <c r="H165" i="30"/>
  <c r="I165" i="30" s="1"/>
  <c r="H166" i="30"/>
  <c r="I166" i="30" s="1"/>
  <c r="H167" i="30"/>
  <c r="I167" i="30" s="1"/>
  <c r="H168" i="30"/>
  <c r="I168" i="30" s="1"/>
  <c r="H169" i="30"/>
  <c r="I169" i="30" s="1"/>
  <c r="H170" i="30"/>
  <c r="I170" i="30" s="1"/>
  <c r="H171" i="30"/>
  <c r="I171" i="30" s="1"/>
  <c r="H172" i="30"/>
  <c r="I172" i="30" s="1"/>
  <c r="H173" i="30"/>
  <c r="I173" i="30" s="1"/>
  <c r="H174" i="30"/>
  <c r="I174" i="30" s="1"/>
  <c r="H175" i="30"/>
  <c r="I175" i="30" s="1"/>
  <c r="H176" i="30"/>
  <c r="I176" i="30" s="1"/>
  <c r="H177" i="30"/>
  <c r="I177" i="30" s="1"/>
  <c r="H178" i="30"/>
  <c r="I178" i="30" s="1"/>
  <c r="H179" i="30"/>
  <c r="I179" i="30" s="1"/>
  <c r="H180" i="30"/>
  <c r="I180" i="30" s="1"/>
  <c r="H181" i="30"/>
  <c r="I181" i="30" s="1"/>
  <c r="H182" i="30"/>
  <c r="I182" i="30" s="1"/>
  <c r="H183" i="30"/>
  <c r="I183" i="30" s="1"/>
  <c r="H184" i="30"/>
  <c r="I184" i="30" s="1"/>
  <c r="H185" i="30"/>
  <c r="I185" i="30" s="1"/>
  <c r="H186" i="30"/>
  <c r="I186" i="30" s="1"/>
  <c r="H187" i="30"/>
  <c r="I187" i="30" s="1"/>
  <c r="H188" i="30"/>
  <c r="I188" i="30" s="1"/>
  <c r="H189" i="30"/>
  <c r="I189" i="30" s="1"/>
  <c r="H190" i="30"/>
  <c r="I190" i="30" s="1"/>
  <c r="H191" i="30"/>
  <c r="I191" i="30" s="1"/>
  <c r="H192" i="30"/>
  <c r="I192" i="30" s="1"/>
  <c r="H193" i="30"/>
  <c r="I193" i="30" s="1"/>
  <c r="H194" i="30"/>
  <c r="I194" i="30" s="1"/>
  <c r="H195" i="30"/>
  <c r="I195" i="30" s="1"/>
  <c r="H196" i="30"/>
  <c r="I196" i="30" s="1"/>
  <c r="H197" i="30"/>
  <c r="I197" i="30" s="1"/>
  <c r="H198" i="30"/>
  <c r="I198" i="30" s="1"/>
  <c r="H199" i="30"/>
  <c r="I199" i="30" s="1"/>
  <c r="H200" i="30"/>
  <c r="I200" i="30" s="1"/>
  <c r="H201" i="30"/>
  <c r="I201" i="30" s="1"/>
  <c r="H202" i="30"/>
  <c r="I202" i="30" s="1"/>
  <c r="H203" i="30"/>
  <c r="I203" i="30" s="1"/>
  <c r="H204" i="30"/>
  <c r="I204" i="30" s="1"/>
  <c r="H205" i="30"/>
  <c r="I205" i="30" s="1"/>
  <c r="H206" i="30"/>
  <c r="I206" i="30" s="1"/>
  <c r="H207" i="30"/>
  <c r="I207" i="30" s="1"/>
  <c r="H208" i="30"/>
  <c r="I208" i="30" s="1"/>
  <c r="H209" i="30"/>
  <c r="I209" i="30" s="1"/>
  <c r="H210" i="30"/>
  <c r="I210" i="30" s="1"/>
  <c r="H211" i="30"/>
  <c r="I211" i="30" s="1"/>
  <c r="H212" i="30"/>
  <c r="I212" i="30" s="1"/>
  <c r="H213" i="30"/>
  <c r="I213" i="30" s="1"/>
  <c r="H214" i="30"/>
  <c r="I214" i="30" s="1"/>
  <c r="H215" i="30"/>
  <c r="I215" i="30" s="1"/>
  <c r="H216" i="30"/>
  <c r="I216" i="30" s="1"/>
  <c r="H217" i="30"/>
  <c r="I217" i="30" s="1"/>
  <c r="H218" i="30"/>
  <c r="I218" i="30" s="1"/>
  <c r="H219" i="30"/>
  <c r="I219" i="30" s="1"/>
  <c r="H220" i="30"/>
  <c r="I220" i="30" s="1"/>
  <c r="H221" i="30"/>
  <c r="I221" i="30" s="1"/>
  <c r="H222" i="30"/>
  <c r="I222" i="30" s="1"/>
  <c r="H223" i="30"/>
  <c r="I223" i="30" s="1"/>
  <c r="H224" i="30"/>
  <c r="I224" i="30" s="1"/>
  <c r="H225" i="30"/>
  <c r="I225" i="30" s="1"/>
  <c r="H226" i="30"/>
  <c r="I226" i="30" s="1"/>
  <c r="H227" i="30"/>
  <c r="I227" i="30" s="1"/>
  <c r="H228" i="30"/>
  <c r="I228" i="30" s="1"/>
  <c r="H229" i="30"/>
  <c r="I229" i="30" s="1"/>
  <c r="H230" i="30"/>
  <c r="I230" i="30" s="1"/>
  <c r="H231" i="30"/>
  <c r="I231" i="30" s="1"/>
  <c r="H232" i="30"/>
  <c r="I232" i="30" s="1"/>
  <c r="H233" i="30"/>
  <c r="I233" i="30" s="1"/>
  <c r="H234" i="30"/>
  <c r="I234" i="30" s="1"/>
  <c r="H235" i="30"/>
  <c r="I235" i="30" s="1"/>
  <c r="H236" i="30"/>
  <c r="I236" i="30" s="1"/>
  <c r="H237" i="30"/>
  <c r="I237" i="30" s="1"/>
  <c r="H238" i="30"/>
  <c r="I238" i="30" s="1"/>
  <c r="H239" i="30"/>
  <c r="I239" i="30" s="1"/>
  <c r="H240" i="30"/>
  <c r="I240" i="30" s="1"/>
  <c r="H241" i="30"/>
  <c r="I241" i="30" s="1"/>
  <c r="H242" i="30"/>
  <c r="I242" i="30" s="1"/>
  <c r="H243" i="30"/>
  <c r="I243" i="30" s="1"/>
  <c r="H244" i="30"/>
  <c r="I244" i="30" s="1"/>
  <c r="H245" i="30"/>
  <c r="I245" i="30" s="1"/>
  <c r="H246" i="30"/>
  <c r="I246" i="30" s="1"/>
  <c r="H247" i="30"/>
  <c r="I247" i="30" s="1"/>
  <c r="H248" i="30"/>
  <c r="I248" i="30" s="1"/>
  <c r="H249" i="30"/>
  <c r="I249" i="30" s="1"/>
  <c r="H250" i="30"/>
  <c r="I250" i="30" s="1"/>
  <c r="H251" i="30"/>
  <c r="I251" i="30" s="1"/>
  <c r="H252" i="30"/>
  <c r="I252" i="30" s="1"/>
  <c r="H253" i="30"/>
  <c r="I253" i="30" s="1"/>
  <c r="H254" i="30"/>
  <c r="I254" i="30" s="1"/>
  <c r="H255" i="30"/>
  <c r="I255" i="30" s="1"/>
  <c r="H256" i="30"/>
  <c r="I256" i="30" s="1"/>
  <c r="H257" i="30"/>
  <c r="I257" i="30" s="1"/>
  <c r="H258" i="30"/>
  <c r="I258" i="30" s="1"/>
  <c r="H259" i="30"/>
  <c r="I259" i="30" s="1"/>
  <c r="H260" i="30"/>
  <c r="I260" i="30" s="1"/>
  <c r="H261" i="30"/>
  <c r="I261" i="30" s="1"/>
  <c r="H262" i="30"/>
  <c r="I262" i="30" s="1"/>
  <c r="H263" i="30"/>
  <c r="I263" i="30" s="1"/>
  <c r="H264" i="30"/>
  <c r="I264" i="30" s="1"/>
  <c r="H265" i="30"/>
  <c r="I265" i="30" s="1"/>
  <c r="H266" i="30"/>
  <c r="I266" i="30" s="1"/>
  <c r="H267" i="30"/>
  <c r="I267" i="30" s="1"/>
  <c r="H268" i="30"/>
  <c r="I268" i="30" s="1"/>
  <c r="H269" i="30"/>
  <c r="I269" i="30" s="1"/>
  <c r="H270" i="30"/>
  <c r="I270" i="30" s="1"/>
  <c r="H271" i="30"/>
  <c r="I271" i="30" s="1"/>
  <c r="H272" i="30"/>
  <c r="I272" i="30" s="1"/>
  <c r="H273" i="30"/>
  <c r="I273" i="30" s="1"/>
  <c r="H274" i="30"/>
  <c r="I274" i="30" s="1"/>
  <c r="H275" i="30"/>
  <c r="I275" i="30" s="1"/>
  <c r="H276" i="30"/>
  <c r="I276" i="30" s="1"/>
  <c r="H277" i="30"/>
  <c r="I277" i="30" s="1"/>
  <c r="H278" i="30"/>
  <c r="I278" i="30" s="1"/>
  <c r="H279" i="30"/>
  <c r="I279" i="30" s="1"/>
  <c r="H280" i="30"/>
  <c r="I280" i="30" s="1"/>
  <c r="H281" i="30"/>
  <c r="I281" i="30" s="1"/>
  <c r="H282" i="30"/>
  <c r="I282" i="30" s="1"/>
  <c r="H283" i="30"/>
  <c r="I283" i="30" s="1"/>
  <c r="H284" i="30"/>
  <c r="I284" i="30" s="1"/>
  <c r="H285" i="30"/>
  <c r="I285" i="30" s="1"/>
  <c r="H286" i="30"/>
  <c r="I286" i="30" s="1"/>
  <c r="H287" i="30"/>
  <c r="I287" i="30" s="1"/>
  <c r="H288" i="30"/>
  <c r="I288" i="30" s="1"/>
  <c r="H289" i="30"/>
  <c r="I289" i="30" s="1"/>
  <c r="H290" i="30"/>
  <c r="H291" i="30"/>
  <c r="I291" i="30" s="1"/>
  <c r="H292" i="30"/>
  <c r="I292" i="30" s="1"/>
  <c r="H293" i="30"/>
  <c r="I293" i="30" s="1"/>
  <c r="H294" i="30"/>
  <c r="I294" i="30" s="1"/>
  <c r="H295" i="30"/>
  <c r="I295" i="30" s="1"/>
  <c r="H296" i="30"/>
  <c r="I296" i="30" s="1"/>
  <c r="H297" i="30"/>
  <c r="I297" i="30" s="1"/>
  <c r="H298" i="30"/>
  <c r="I298" i="30" s="1"/>
  <c r="H299" i="30"/>
  <c r="I299" i="30" s="1"/>
  <c r="H300" i="30"/>
  <c r="I300" i="30" s="1"/>
  <c r="H301" i="30"/>
  <c r="I301" i="30" s="1"/>
  <c r="H302" i="30"/>
  <c r="I302" i="30" s="1"/>
  <c r="H303" i="30"/>
  <c r="I303" i="30" s="1"/>
  <c r="H304" i="30"/>
  <c r="I304" i="30" s="1"/>
  <c r="H305" i="30"/>
  <c r="I305" i="30" s="1"/>
  <c r="H306" i="30"/>
  <c r="I306" i="30" s="1"/>
  <c r="H307" i="30"/>
  <c r="I307" i="30" s="1"/>
  <c r="H308" i="30"/>
  <c r="I308" i="30" s="1"/>
  <c r="H309" i="30"/>
  <c r="I309" i="30" s="1"/>
  <c r="H310" i="30"/>
  <c r="I310" i="30" s="1"/>
  <c r="H311" i="30"/>
  <c r="I311" i="30" s="1"/>
  <c r="H312" i="30"/>
  <c r="I312" i="30" s="1"/>
  <c r="H314" i="30"/>
  <c r="H315" i="30"/>
  <c r="I315" i="30" s="1"/>
  <c r="H316" i="30"/>
  <c r="I316" i="30" s="1"/>
  <c r="H317" i="30"/>
  <c r="I317" i="30" s="1"/>
  <c r="H318" i="30"/>
  <c r="I318" i="30" s="1"/>
  <c r="H319" i="30"/>
  <c r="I319" i="30" s="1"/>
  <c r="H320" i="30"/>
  <c r="I320" i="30" s="1"/>
  <c r="H321" i="30"/>
  <c r="I321" i="30" s="1"/>
  <c r="H322" i="30"/>
  <c r="H323" i="30"/>
  <c r="I323" i="30" s="1"/>
  <c r="H324" i="30"/>
  <c r="I324" i="30" s="1"/>
  <c r="H325" i="30"/>
  <c r="I325" i="30" s="1"/>
  <c r="H326" i="30"/>
  <c r="I326" i="30" s="1"/>
  <c r="H327" i="30"/>
  <c r="I327" i="30" s="1"/>
  <c r="H328" i="30"/>
  <c r="I328" i="30" s="1"/>
  <c r="H329" i="30"/>
  <c r="I329" i="30" s="1"/>
  <c r="H330" i="30"/>
  <c r="H331" i="30"/>
  <c r="I331" i="30" s="1"/>
  <c r="H332" i="30"/>
  <c r="I332" i="30" s="1"/>
  <c r="H333" i="30"/>
  <c r="I333" i="30" s="1"/>
  <c r="H334" i="30"/>
  <c r="I334" i="30" s="1"/>
  <c r="H335" i="30"/>
  <c r="I335" i="30" s="1"/>
  <c r="H336" i="30"/>
  <c r="I336" i="30" s="1"/>
  <c r="H337" i="30"/>
  <c r="I337" i="30" s="1"/>
  <c r="H338" i="30"/>
  <c r="H339" i="30"/>
  <c r="I339" i="30" s="1"/>
  <c r="H340" i="30"/>
  <c r="I340" i="30" s="1"/>
  <c r="H341" i="30"/>
  <c r="I341" i="30" s="1"/>
  <c r="H342" i="30"/>
  <c r="I342" i="30" s="1"/>
  <c r="H343" i="30"/>
  <c r="I343" i="30" s="1"/>
  <c r="H344" i="30"/>
  <c r="I344" i="30" s="1"/>
  <c r="H345" i="30"/>
  <c r="I345" i="30" s="1"/>
  <c r="H346" i="30"/>
  <c r="H347" i="30"/>
  <c r="I347" i="30" s="1"/>
  <c r="H348" i="30"/>
  <c r="I348" i="30" s="1"/>
  <c r="H349" i="30"/>
  <c r="I349" i="30" s="1"/>
  <c r="H350" i="30"/>
  <c r="I350" i="30" s="1"/>
  <c r="H351" i="30"/>
  <c r="I351" i="30" s="1"/>
  <c r="H352" i="30"/>
  <c r="I352" i="30" s="1"/>
  <c r="H353" i="30"/>
  <c r="I353" i="30" s="1"/>
  <c r="H354" i="30"/>
  <c r="I354" i="30" s="1"/>
  <c r="H355" i="30"/>
  <c r="I355" i="30" s="1"/>
  <c r="H356" i="30"/>
  <c r="I356" i="30" s="1"/>
  <c r="H357" i="30"/>
  <c r="I357" i="30" s="1"/>
  <c r="H358" i="30"/>
  <c r="I358" i="30" s="1"/>
  <c r="H359" i="30"/>
  <c r="I359" i="30" s="1"/>
  <c r="H360" i="30"/>
  <c r="I360" i="30" s="1"/>
  <c r="H361" i="30"/>
  <c r="I361" i="30" s="1"/>
  <c r="H362" i="30"/>
  <c r="I362" i="30" s="1"/>
  <c r="H363" i="30"/>
  <c r="I363" i="30" s="1"/>
  <c r="H364" i="30"/>
  <c r="I364" i="30" s="1"/>
  <c r="H365" i="30"/>
  <c r="I365" i="30" s="1"/>
  <c r="H366" i="30"/>
  <c r="I366" i="30" s="1"/>
  <c r="H367" i="30"/>
  <c r="I367" i="30" s="1"/>
  <c r="H368" i="30"/>
  <c r="I368" i="30" s="1"/>
  <c r="H369" i="30"/>
  <c r="I369" i="30" s="1"/>
  <c r="H370" i="30"/>
  <c r="I370" i="30" s="1"/>
  <c r="H371" i="30"/>
  <c r="I371" i="30" s="1"/>
  <c r="H372" i="30"/>
  <c r="I372" i="30" s="1"/>
  <c r="H373" i="30"/>
  <c r="I373" i="30" s="1"/>
  <c r="H374" i="30"/>
  <c r="I374" i="30" s="1"/>
  <c r="H375" i="30"/>
  <c r="I375" i="30" s="1"/>
  <c r="H376" i="30"/>
  <c r="I376" i="30" s="1"/>
  <c r="H377" i="30"/>
  <c r="I377" i="30" s="1"/>
  <c r="H378" i="30"/>
  <c r="H379" i="30"/>
  <c r="I379" i="30" s="1"/>
  <c r="H380" i="30"/>
  <c r="I380" i="30" s="1"/>
  <c r="H381" i="30"/>
  <c r="I381" i="30" s="1"/>
  <c r="H382" i="30"/>
  <c r="I382" i="30" s="1"/>
  <c r="H383" i="30"/>
  <c r="I383" i="30" s="1"/>
  <c r="H384" i="30"/>
  <c r="I384" i="30" s="1"/>
  <c r="H385" i="30"/>
  <c r="I385" i="30" s="1"/>
  <c r="H386" i="30"/>
  <c r="H387" i="30"/>
  <c r="I387" i="30" s="1"/>
  <c r="H388" i="30"/>
  <c r="I388" i="30" s="1"/>
  <c r="H389" i="30"/>
  <c r="I389" i="30" s="1"/>
  <c r="H390" i="30"/>
  <c r="I390" i="30" s="1"/>
  <c r="H391" i="30"/>
  <c r="I391" i="30" s="1"/>
  <c r="H392" i="30"/>
  <c r="I392" i="30" s="1"/>
  <c r="H393" i="30"/>
  <c r="I393" i="30" s="1"/>
  <c r="H394" i="30"/>
  <c r="H395" i="30"/>
  <c r="I395" i="30" s="1"/>
  <c r="H396" i="30"/>
  <c r="I396" i="30" s="1"/>
  <c r="H397" i="30"/>
  <c r="I397" i="30" s="1"/>
  <c r="H398" i="30"/>
  <c r="I398" i="30" s="1"/>
  <c r="H399" i="30"/>
  <c r="I399" i="30" s="1"/>
  <c r="H400" i="30"/>
  <c r="I400" i="30" s="1"/>
  <c r="H401" i="30"/>
  <c r="I401" i="30" s="1"/>
  <c r="H402" i="30"/>
  <c r="H403" i="30"/>
  <c r="I403" i="30" s="1"/>
  <c r="H404" i="30"/>
  <c r="I404" i="30" s="1"/>
  <c r="H405" i="30"/>
  <c r="I405" i="30" s="1"/>
  <c r="H406" i="30"/>
  <c r="I406" i="30" s="1"/>
  <c r="H407" i="30"/>
  <c r="I407" i="30" s="1"/>
  <c r="H408" i="30"/>
  <c r="I408" i="30" s="1"/>
  <c r="H409" i="30"/>
  <c r="I409" i="30" s="1"/>
  <c r="H410" i="30"/>
  <c r="H411" i="30"/>
  <c r="I411" i="30" s="1"/>
  <c r="H412" i="30"/>
  <c r="I412" i="30" s="1"/>
  <c r="H413" i="30"/>
  <c r="I413" i="30" s="1"/>
  <c r="E32" i="30"/>
  <c r="E33" i="30"/>
  <c r="E34" i="30"/>
  <c r="E35" i="30"/>
  <c r="E36" i="30"/>
  <c r="E37" i="30"/>
  <c r="E38" i="30"/>
  <c r="E39" i="30"/>
  <c r="E40" i="30"/>
  <c r="E41" i="30"/>
  <c r="E42" i="30"/>
  <c r="E43" i="30"/>
  <c r="E44" i="30"/>
  <c r="E45" i="30"/>
  <c r="E46" i="30"/>
  <c r="E47" i="30"/>
  <c r="E48" i="30"/>
  <c r="E49" i="30"/>
  <c r="E50" i="30"/>
  <c r="E51" i="30"/>
  <c r="E52" i="30"/>
  <c r="E53" i="30"/>
  <c r="E54" i="30"/>
  <c r="E55" i="30"/>
  <c r="E56" i="30"/>
  <c r="E57" i="30"/>
  <c r="E58" i="30"/>
  <c r="E59" i="30"/>
  <c r="E60" i="30"/>
  <c r="E61" i="30"/>
  <c r="E62" i="30"/>
  <c r="E63" i="30"/>
  <c r="E64" i="30"/>
  <c r="E65" i="30"/>
  <c r="E66" i="30"/>
  <c r="E67" i="30"/>
  <c r="E68" i="30"/>
  <c r="E69" i="30"/>
  <c r="E70" i="30"/>
  <c r="E71" i="30"/>
  <c r="E72" i="30"/>
  <c r="E73" i="30"/>
  <c r="E74" i="30"/>
  <c r="E75" i="30"/>
  <c r="E76" i="30"/>
  <c r="E77" i="30"/>
  <c r="E78" i="30"/>
  <c r="E79" i="30"/>
  <c r="E80" i="30"/>
  <c r="E81" i="30"/>
  <c r="E82" i="30"/>
  <c r="E83" i="30"/>
  <c r="E84" i="30"/>
  <c r="E85" i="30"/>
  <c r="E86" i="30"/>
  <c r="E87" i="30"/>
  <c r="E88" i="30"/>
  <c r="E89" i="30"/>
  <c r="E90" i="30"/>
  <c r="E91" i="30"/>
  <c r="E92" i="30"/>
  <c r="E93" i="30"/>
  <c r="E94" i="30"/>
  <c r="E95" i="30"/>
  <c r="E96" i="30"/>
  <c r="E97" i="30"/>
  <c r="E98" i="30"/>
  <c r="E99" i="30"/>
  <c r="E100" i="30"/>
  <c r="E101" i="30"/>
  <c r="E102" i="30"/>
  <c r="E103" i="30"/>
  <c r="E104" i="30"/>
  <c r="E105" i="30"/>
  <c r="E106" i="30"/>
  <c r="E107" i="30"/>
  <c r="E108" i="30"/>
  <c r="E109" i="30"/>
  <c r="E110" i="30"/>
  <c r="E111" i="30"/>
  <c r="E112" i="30"/>
  <c r="E113" i="30"/>
  <c r="E114" i="30"/>
  <c r="E115" i="30"/>
  <c r="E116" i="30"/>
  <c r="E117" i="30"/>
  <c r="E118" i="30"/>
  <c r="E119" i="30"/>
  <c r="E120" i="30"/>
  <c r="E121" i="30"/>
  <c r="E122" i="30"/>
  <c r="E123" i="30"/>
  <c r="E124" i="30"/>
  <c r="E125" i="30"/>
  <c r="E126" i="30"/>
  <c r="E127" i="30"/>
  <c r="E128" i="30"/>
  <c r="E129" i="30"/>
  <c r="E130" i="30"/>
  <c r="E131" i="30"/>
  <c r="E132" i="30"/>
  <c r="E133" i="30"/>
  <c r="E134" i="30"/>
  <c r="E135" i="30"/>
  <c r="E136" i="30"/>
  <c r="E137" i="30"/>
  <c r="E138" i="30"/>
  <c r="E139" i="30"/>
  <c r="E140" i="30"/>
  <c r="E141" i="30"/>
  <c r="E142" i="30"/>
  <c r="E143" i="30"/>
  <c r="E144" i="30"/>
  <c r="E145" i="30"/>
  <c r="E146" i="30"/>
  <c r="E147" i="30"/>
  <c r="E148" i="30"/>
  <c r="E149" i="30"/>
  <c r="E150" i="30"/>
  <c r="E151" i="30"/>
  <c r="E152" i="30"/>
  <c r="E153" i="30"/>
  <c r="E154" i="30"/>
  <c r="E155" i="30"/>
  <c r="E156" i="30"/>
  <c r="E157" i="30"/>
  <c r="E158" i="30"/>
  <c r="E159" i="30"/>
  <c r="E160" i="30"/>
  <c r="E161" i="30"/>
  <c r="E162" i="30"/>
  <c r="E163" i="30"/>
  <c r="E164" i="30"/>
  <c r="E165" i="30"/>
  <c r="E166" i="30"/>
  <c r="E167" i="30"/>
  <c r="E168" i="30"/>
  <c r="E169" i="30"/>
  <c r="E170" i="30"/>
  <c r="E171" i="30"/>
  <c r="E172" i="30"/>
  <c r="E173" i="30"/>
  <c r="E174" i="30"/>
  <c r="E175" i="30"/>
  <c r="E176" i="30"/>
  <c r="E177" i="30"/>
  <c r="E178" i="30"/>
  <c r="E179" i="30"/>
  <c r="E180" i="30"/>
  <c r="E181" i="30"/>
  <c r="E182" i="30"/>
  <c r="E183" i="30"/>
  <c r="E184" i="30"/>
  <c r="E185" i="30"/>
  <c r="E186" i="30"/>
  <c r="E187" i="30"/>
  <c r="E188" i="30"/>
  <c r="E189" i="30"/>
  <c r="E190" i="30"/>
  <c r="E191" i="30"/>
  <c r="E192" i="30"/>
  <c r="E193" i="30"/>
  <c r="E194" i="30"/>
  <c r="E195" i="30"/>
  <c r="E196" i="30"/>
  <c r="E197" i="30"/>
  <c r="E198" i="30"/>
  <c r="E199" i="30"/>
  <c r="E200" i="30"/>
  <c r="E201" i="30"/>
  <c r="E202" i="30"/>
  <c r="E203" i="30"/>
  <c r="E204" i="30"/>
  <c r="E205" i="30"/>
  <c r="E206" i="30"/>
  <c r="E207" i="30"/>
  <c r="E208" i="30"/>
  <c r="E209" i="30"/>
  <c r="E210" i="30"/>
  <c r="E211" i="30"/>
  <c r="E212" i="30"/>
  <c r="E213" i="30"/>
  <c r="E214" i="30"/>
  <c r="E215" i="30"/>
  <c r="E216" i="30"/>
  <c r="E217" i="30"/>
  <c r="E218" i="30"/>
  <c r="E219" i="30"/>
  <c r="E220" i="30"/>
  <c r="E221" i="30"/>
  <c r="E222" i="30"/>
  <c r="E223" i="30"/>
  <c r="E224" i="30"/>
  <c r="E225" i="30"/>
  <c r="E226" i="30"/>
  <c r="E227" i="30"/>
  <c r="E228" i="30"/>
  <c r="E229" i="30"/>
  <c r="E230" i="30"/>
  <c r="E231" i="30"/>
  <c r="E232" i="30"/>
  <c r="E233" i="30"/>
  <c r="E234" i="30"/>
  <c r="E235" i="30"/>
  <c r="E236" i="30"/>
  <c r="E237" i="30"/>
  <c r="E238" i="30"/>
  <c r="E239" i="30"/>
  <c r="E240" i="30"/>
  <c r="E241" i="30"/>
  <c r="E242" i="30"/>
  <c r="E243" i="30"/>
  <c r="E244" i="30"/>
  <c r="E245" i="30"/>
  <c r="E246" i="30"/>
  <c r="E247" i="30"/>
  <c r="E248" i="30"/>
  <c r="E249" i="30"/>
  <c r="E250" i="30"/>
  <c r="E251" i="30"/>
  <c r="E252" i="30"/>
  <c r="E253" i="30"/>
  <c r="E254" i="30"/>
  <c r="E255" i="30"/>
  <c r="E256" i="30"/>
  <c r="E257" i="30"/>
  <c r="E258" i="30"/>
  <c r="E259" i="30"/>
  <c r="E260" i="30"/>
  <c r="E261" i="30"/>
  <c r="E262" i="30"/>
  <c r="E263" i="30"/>
  <c r="E264" i="30"/>
  <c r="E265" i="30"/>
  <c r="E266" i="30"/>
  <c r="E267" i="30"/>
  <c r="E268" i="30"/>
  <c r="E269" i="30"/>
  <c r="E270" i="30"/>
  <c r="E271" i="30"/>
  <c r="E272" i="30"/>
  <c r="E273" i="30"/>
  <c r="E274" i="30"/>
  <c r="E275" i="30"/>
  <c r="E276" i="30"/>
  <c r="E277" i="30"/>
  <c r="E278" i="30"/>
  <c r="E279" i="30"/>
  <c r="E280" i="30"/>
  <c r="E281" i="30"/>
  <c r="E282" i="30"/>
  <c r="E283" i="30"/>
  <c r="E284" i="30"/>
  <c r="E285" i="30"/>
  <c r="E286" i="30"/>
  <c r="E287" i="30"/>
  <c r="E288" i="30"/>
  <c r="E289" i="30"/>
  <c r="E290" i="30"/>
  <c r="E291" i="30"/>
  <c r="E292" i="30"/>
  <c r="E293" i="30"/>
  <c r="E294" i="30"/>
  <c r="E295" i="30"/>
  <c r="E296" i="30"/>
  <c r="E297" i="30"/>
  <c r="E298" i="30"/>
  <c r="E299" i="30"/>
  <c r="E300" i="30"/>
  <c r="E301" i="30"/>
  <c r="E302" i="30"/>
  <c r="E303" i="30"/>
  <c r="E304" i="30"/>
  <c r="E305" i="30"/>
  <c r="E306" i="30"/>
  <c r="E307" i="30"/>
  <c r="E308" i="30"/>
  <c r="E309" i="30"/>
  <c r="E310" i="30"/>
  <c r="E311" i="30"/>
  <c r="E312" i="30"/>
  <c r="E313" i="30"/>
  <c r="E314" i="30"/>
  <c r="E315" i="30"/>
  <c r="E316" i="30"/>
  <c r="E317" i="30"/>
  <c r="E318" i="30"/>
  <c r="E319" i="30"/>
  <c r="E320" i="30"/>
  <c r="E321" i="30"/>
  <c r="E322" i="30"/>
  <c r="E323" i="30"/>
  <c r="E324" i="30"/>
  <c r="E325" i="30"/>
  <c r="E326" i="30"/>
  <c r="E327" i="30"/>
  <c r="E328" i="30"/>
  <c r="E329" i="30"/>
  <c r="E330" i="30"/>
  <c r="E331" i="30"/>
  <c r="E332" i="30"/>
  <c r="E333" i="30"/>
  <c r="E334" i="30"/>
  <c r="E335" i="30"/>
  <c r="E336" i="30"/>
  <c r="E337" i="30"/>
  <c r="E338" i="30"/>
  <c r="E339" i="30"/>
  <c r="E340" i="30"/>
  <c r="E341" i="30"/>
  <c r="E342" i="30"/>
  <c r="E343" i="30"/>
  <c r="E344" i="30"/>
  <c r="E345" i="30"/>
  <c r="E346" i="30"/>
  <c r="E347" i="30"/>
  <c r="E348" i="30"/>
  <c r="E349" i="30"/>
  <c r="E350" i="30"/>
  <c r="E351" i="30"/>
  <c r="E352" i="30"/>
  <c r="E353" i="30"/>
  <c r="E354" i="30"/>
  <c r="E355" i="30"/>
  <c r="E356" i="30"/>
  <c r="E357" i="30"/>
  <c r="E358" i="30"/>
  <c r="E359" i="30"/>
  <c r="E360" i="30"/>
  <c r="E361" i="30"/>
  <c r="E362" i="30"/>
  <c r="E363" i="30"/>
  <c r="E364" i="30"/>
  <c r="E365" i="30"/>
  <c r="E366" i="30"/>
  <c r="E367" i="30"/>
  <c r="E368" i="30"/>
  <c r="E369" i="30"/>
  <c r="E370" i="30"/>
  <c r="E371" i="30"/>
  <c r="E372" i="30"/>
  <c r="E373" i="30"/>
  <c r="E374" i="30"/>
  <c r="E375" i="30"/>
  <c r="E376" i="30"/>
  <c r="E377" i="30"/>
  <c r="E378" i="30"/>
  <c r="E379" i="30"/>
  <c r="E380" i="30"/>
  <c r="E381" i="30"/>
  <c r="E382" i="30"/>
  <c r="E383" i="30"/>
  <c r="E384" i="30"/>
  <c r="E385" i="30"/>
  <c r="E386" i="30"/>
  <c r="E387" i="30"/>
  <c r="E388" i="30"/>
  <c r="E389" i="30"/>
  <c r="E390" i="30"/>
  <c r="E391" i="30"/>
  <c r="E392" i="30"/>
  <c r="E393" i="30"/>
  <c r="E394" i="30"/>
  <c r="E395" i="30"/>
  <c r="E396" i="30"/>
  <c r="E397" i="30"/>
  <c r="E398" i="30"/>
  <c r="E399" i="30"/>
  <c r="E400" i="30"/>
  <c r="E401" i="30"/>
  <c r="E402" i="30"/>
  <c r="E403" i="30"/>
  <c r="E404" i="30"/>
  <c r="E405" i="30"/>
  <c r="E406" i="30"/>
  <c r="E407" i="30"/>
  <c r="E408" i="30"/>
  <c r="E409" i="30"/>
  <c r="E410" i="30"/>
  <c r="E411" i="30"/>
  <c r="E412" i="30"/>
  <c r="E413" i="30"/>
  <c r="G6" i="30"/>
  <c r="D22" i="12" s="1"/>
  <c r="F6" i="30"/>
  <c r="G6" i="28"/>
  <c r="F6" i="28"/>
  <c r="H32" i="28"/>
  <c r="I32" i="28" s="1"/>
  <c r="H33" i="28"/>
  <c r="I33" i="28" s="1"/>
  <c r="H34" i="28"/>
  <c r="I34" i="28" s="1"/>
  <c r="H35" i="28"/>
  <c r="I35" i="28" s="1"/>
  <c r="H36" i="28"/>
  <c r="I36" i="28" s="1"/>
  <c r="H37" i="28"/>
  <c r="I37" i="28" s="1"/>
  <c r="H38" i="28"/>
  <c r="I38" i="28" s="1"/>
  <c r="H39" i="28"/>
  <c r="I39" i="28" s="1"/>
  <c r="H40" i="28"/>
  <c r="I40" i="28" s="1"/>
  <c r="H41" i="28"/>
  <c r="I41" i="28" s="1"/>
  <c r="H42" i="28"/>
  <c r="I42" i="28" s="1"/>
  <c r="H43" i="28"/>
  <c r="I43" i="28" s="1"/>
  <c r="H44" i="28"/>
  <c r="I44" i="28" s="1"/>
  <c r="H45" i="28"/>
  <c r="I45" i="28" s="1"/>
  <c r="H46" i="28"/>
  <c r="I46" i="28" s="1"/>
  <c r="H47" i="28"/>
  <c r="I47" i="28" s="1"/>
  <c r="H48" i="28"/>
  <c r="I48" i="28" s="1"/>
  <c r="H49" i="28"/>
  <c r="I49" i="28" s="1"/>
  <c r="H50" i="28"/>
  <c r="I50" i="28" s="1"/>
  <c r="H51" i="28"/>
  <c r="I51" i="28" s="1"/>
  <c r="H52" i="28"/>
  <c r="I52" i="28" s="1"/>
  <c r="H53" i="28"/>
  <c r="I53" i="28" s="1"/>
  <c r="H54" i="28"/>
  <c r="I54" i="28" s="1"/>
  <c r="H55" i="28"/>
  <c r="I55" i="28" s="1"/>
  <c r="H56" i="28"/>
  <c r="I56" i="28" s="1"/>
  <c r="H57" i="28"/>
  <c r="I57" i="28" s="1"/>
  <c r="H58" i="28"/>
  <c r="I58" i="28" s="1"/>
  <c r="H59" i="28"/>
  <c r="I59" i="28" s="1"/>
  <c r="H60" i="28"/>
  <c r="I60" i="28" s="1"/>
  <c r="H61" i="28"/>
  <c r="I61" i="28" s="1"/>
  <c r="H62" i="28"/>
  <c r="I62" i="28" s="1"/>
  <c r="H63" i="28"/>
  <c r="I63" i="28" s="1"/>
  <c r="H64" i="28"/>
  <c r="I64" i="28" s="1"/>
  <c r="H65" i="28"/>
  <c r="I65" i="28" s="1"/>
  <c r="E65" i="28"/>
  <c r="E32" i="28"/>
  <c r="E33" i="28"/>
  <c r="E34" i="28"/>
  <c r="E35" i="28"/>
  <c r="E36" i="28"/>
  <c r="E37" i="28"/>
  <c r="E38" i="28"/>
  <c r="E39" i="28"/>
  <c r="E40" i="28"/>
  <c r="E41" i="28"/>
  <c r="E42" i="28"/>
  <c r="E43" i="28"/>
  <c r="E44" i="28"/>
  <c r="E45" i="28"/>
  <c r="E46" i="28"/>
  <c r="E47" i="28"/>
  <c r="E48" i="28"/>
  <c r="E49" i="28"/>
  <c r="E50" i="28"/>
  <c r="E51" i="28"/>
  <c r="E52" i="28"/>
  <c r="E53" i="28"/>
  <c r="E54" i="28"/>
  <c r="E55" i="28"/>
  <c r="E56" i="28"/>
  <c r="E57" i="28"/>
  <c r="E58" i="28"/>
  <c r="E59" i="28"/>
  <c r="E60" i="28"/>
  <c r="E61" i="28"/>
  <c r="E62" i="28"/>
  <c r="E63" i="28"/>
  <c r="E64" i="28"/>
  <c r="E31" i="30"/>
  <c r="E30" i="30"/>
  <c r="E29" i="30"/>
  <c r="E28" i="30"/>
  <c r="E27" i="30"/>
  <c r="E26" i="30"/>
  <c r="E25" i="30"/>
  <c r="E24" i="30"/>
  <c r="E23" i="30"/>
  <c r="E22" i="30"/>
  <c r="I21" i="30"/>
  <c r="E21" i="30"/>
  <c r="E20" i="30"/>
  <c r="E19" i="30"/>
  <c r="I18" i="30"/>
  <c r="E18" i="30"/>
  <c r="I17" i="30"/>
  <c r="E17" i="30"/>
  <c r="E16" i="30"/>
  <c r="E15" i="30"/>
  <c r="E14" i="30"/>
  <c r="E13" i="30"/>
  <c r="I12" i="30"/>
  <c r="E12" i="30"/>
  <c r="E11" i="30"/>
  <c r="E10" i="30"/>
  <c r="I9" i="30"/>
  <c r="E9" i="30"/>
  <c r="E8" i="30"/>
  <c r="H7" i="30"/>
  <c r="E7" i="30"/>
  <c r="H10" i="29"/>
  <c r="H8" i="28"/>
  <c r="H9" i="28"/>
  <c r="H10" i="28"/>
  <c r="H11" i="28"/>
  <c r="H12" i="28"/>
  <c r="H13" i="28"/>
  <c r="H14" i="28"/>
  <c r="H15" i="28"/>
  <c r="H16" i="28"/>
  <c r="H17" i="28"/>
  <c r="H18" i="28"/>
  <c r="H19" i="28"/>
  <c r="H20" i="28"/>
  <c r="H21" i="28"/>
  <c r="H22" i="28"/>
  <c r="H23" i="28"/>
  <c r="H24" i="28"/>
  <c r="H25" i="28"/>
  <c r="H26" i="28"/>
  <c r="H27" i="28"/>
  <c r="H28" i="28"/>
  <c r="H29" i="28"/>
  <c r="H30" i="28"/>
  <c r="H31" i="28"/>
  <c r="H217" i="20"/>
  <c r="H213" i="20"/>
  <c r="H209" i="20"/>
  <c r="H208" i="20"/>
  <c r="H194" i="20"/>
  <c r="H193" i="20"/>
  <c r="H190" i="20"/>
  <c r="H186" i="20"/>
  <c r="H181" i="20"/>
  <c r="H164" i="20"/>
  <c r="H162" i="20"/>
  <c r="H157" i="20"/>
  <c r="H156" i="20"/>
  <c r="H152" i="20"/>
  <c r="H149" i="20"/>
  <c r="H147" i="20"/>
  <c r="H133" i="20"/>
  <c r="H126" i="20"/>
  <c r="H123" i="20"/>
  <c r="H104" i="20"/>
  <c r="H103" i="20"/>
  <c r="H100" i="20"/>
  <c r="H96" i="20"/>
  <c r="H94" i="20"/>
  <c r="H89" i="20"/>
  <c r="H90" i="20"/>
  <c r="H87" i="20"/>
  <c r="H86" i="20"/>
  <c r="H84" i="20"/>
  <c r="H73" i="20"/>
  <c r="H69" i="20"/>
  <c r="H59" i="20"/>
  <c r="H36" i="20"/>
  <c r="H55" i="20"/>
  <c r="H45" i="20"/>
  <c r="H25" i="20"/>
  <c r="H24" i="20"/>
  <c r="H22" i="20"/>
  <c r="H17" i="20"/>
  <c r="H10" i="20"/>
  <c r="H206" i="20"/>
  <c r="D28" i="12"/>
  <c r="D27" i="12" s="1"/>
  <c r="D15" i="12" s="1"/>
  <c r="A18" i="18"/>
  <c r="A19" i="18" s="1"/>
  <c r="A20" i="18" s="1"/>
  <c r="A21" i="18" s="1"/>
  <c r="A22" i="18" s="1"/>
  <c r="A23" i="18" s="1"/>
  <c r="A24" i="18" s="1"/>
  <c r="A25" i="18" s="1"/>
  <c r="A26" i="18" s="1"/>
  <c r="A27" i="18" s="1"/>
  <c r="A28" i="18" s="1"/>
  <c r="A29" i="18" s="1"/>
  <c r="A30" i="18" s="1"/>
  <c r="A17" i="18"/>
  <c r="D30" i="12"/>
  <c r="D29" i="12"/>
  <c r="I290" i="30" l="1"/>
  <c r="I24" i="30"/>
  <c r="I410" i="30"/>
  <c r="I346" i="30"/>
  <c r="I402" i="30"/>
  <c r="I338" i="30"/>
  <c r="I16" i="30"/>
  <c r="I394" i="30"/>
  <c r="I330" i="30"/>
  <c r="I8" i="30"/>
  <c r="I386" i="30"/>
  <c r="I322" i="30"/>
  <c r="I378" i="30"/>
  <c r="I314" i="30"/>
  <c r="H6" i="30"/>
  <c r="I7" i="30"/>
  <c r="H8" i="29"/>
  <c r="H9" i="29"/>
  <c r="H11" i="29"/>
  <c r="H12" i="29"/>
  <c r="H13" i="29"/>
  <c r="H14" i="29"/>
  <c r="H15" i="29"/>
  <c r="H16" i="29"/>
  <c r="H17" i="29"/>
  <c r="H18" i="29"/>
  <c r="H19" i="29"/>
  <c r="H20" i="29"/>
  <c r="H21" i="29"/>
  <c r="H22" i="29"/>
  <c r="H23" i="29"/>
  <c r="H24" i="29"/>
  <c r="H25" i="29"/>
  <c r="H26" i="29"/>
  <c r="H27" i="29"/>
  <c r="H28" i="29"/>
  <c r="H29" i="29"/>
  <c r="H30" i="29"/>
  <c r="H31" i="29"/>
  <c r="H7" i="28"/>
  <c r="H6" i="28" s="1"/>
  <c r="H8" i="20"/>
  <c r="H9" i="20"/>
  <c r="H11" i="20"/>
  <c r="H12" i="20"/>
  <c r="H13" i="20"/>
  <c r="H14" i="20"/>
  <c r="H15" i="20"/>
  <c r="H16" i="20"/>
  <c r="H18" i="20"/>
  <c r="H19" i="20"/>
  <c r="H20" i="20"/>
  <c r="H21" i="20"/>
  <c r="H23" i="20"/>
  <c r="H26" i="20"/>
  <c r="H27" i="20"/>
  <c r="H28" i="20"/>
  <c r="H29" i="20"/>
  <c r="H30" i="20"/>
  <c r="H31" i="20"/>
  <c r="H32" i="20"/>
  <c r="H33" i="20"/>
  <c r="H34" i="20"/>
  <c r="H35" i="20"/>
  <c r="H37" i="20"/>
  <c r="H38" i="20"/>
  <c r="H39" i="20"/>
  <c r="H40" i="20"/>
  <c r="H41" i="20"/>
  <c r="H42" i="20"/>
  <c r="H43" i="20"/>
  <c r="H44" i="20"/>
  <c r="H46" i="20"/>
  <c r="H47" i="20"/>
  <c r="H48" i="20"/>
  <c r="H49" i="20"/>
  <c r="H50" i="20"/>
  <c r="H51" i="20"/>
  <c r="H52" i="20"/>
  <c r="H53" i="20"/>
  <c r="H54" i="20"/>
  <c r="H56" i="20"/>
  <c r="H57" i="20"/>
  <c r="H58" i="20"/>
  <c r="H60" i="20"/>
  <c r="H61" i="20"/>
  <c r="H62" i="20"/>
  <c r="H63" i="20"/>
  <c r="H64" i="20"/>
  <c r="H65" i="20"/>
  <c r="H66" i="20"/>
  <c r="H67" i="20"/>
  <c r="H68" i="20"/>
  <c r="H70" i="20"/>
  <c r="H71" i="20"/>
  <c r="H72" i="20"/>
  <c r="H74" i="20"/>
  <c r="H75" i="20"/>
  <c r="H76" i="20"/>
  <c r="H77" i="20"/>
  <c r="H78" i="20"/>
  <c r="H79" i="20"/>
  <c r="H80" i="20"/>
  <c r="H81" i="20"/>
  <c r="H82" i="20"/>
  <c r="H83" i="20"/>
  <c r="H85" i="20"/>
  <c r="H88" i="20"/>
  <c r="H91" i="20"/>
  <c r="H92" i="20"/>
  <c r="H93" i="20"/>
  <c r="H95" i="20"/>
  <c r="H97" i="20"/>
  <c r="H98" i="20"/>
  <c r="H99" i="20"/>
  <c r="H101" i="20"/>
  <c r="H102" i="20"/>
  <c r="H105" i="20"/>
  <c r="H106" i="20"/>
  <c r="H107" i="20"/>
  <c r="H108" i="20"/>
  <c r="H109" i="20"/>
  <c r="H110" i="20"/>
  <c r="H111" i="20"/>
  <c r="H112" i="20"/>
  <c r="H113" i="20"/>
  <c r="H114" i="20"/>
  <c r="H115" i="20"/>
  <c r="H116" i="20"/>
  <c r="H117" i="20"/>
  <c r="H118" i="20"/>
  <c r="H119" i="20"/>
  <c r="H120" i="20"/>
  <c r="H121" i="20"/>
  <c r="H122" i="20"/>
  <c r="H124" i="20"/>
  <c r="H125" i="20"/>
  <c r="H127" i="20"/>
  <c r="H128" i="20"/>
  <c r="H129" i="20"/>
  <c r="H130" i="20"/>
  <c r="H131" i="20"/>
  <c r="H132" i="20"/>
  <c r="H134" i="20"/>
  <c r="H135" i="20"/>
  <c r="H136" i="20"/>
  <c r="H137" i="20"/>
  <c r="H138" i="20"/>
  <c r="H139" i="20"/>
  <c r="H140" i="20"/>
  <c r="H141" i="20"/>
  <c r="H142" i="20"/>
  <c r="H143" i="20"/>
  <c r="H144" i="20"/>
  <c r="H145" i="20"/>
  <c r="H146" i="20"/>
  <c r="H148" i="20"/>
  <c r="H150" i="20"/>
  <c r="H151" i="20"/>
  <c r="H153" i="20"/>
  <c r="H154" i="20"/>
  <c r="H155" i="20"/>
  <c r="H158" i="20"/>
  <c r="H159" i="20"/>
  <c r="H160" i="20"/>
  <c r="H161" i="20"/>
  <c r="H163" i="20"/>
  <c r="H165" i="20"/>
  <c r="H166" i="20"/>
  <c r="H167" i="20"/>
  <c r="H168" i="20"/>
  <c r="H169" i="20"/>
  <c r="H170" i="20"/>
  <c r="H171" i="20"/>
  <c r="H172" i="20"/>
  <c r="H173" i="20"/>
  <c r="H174" i="20"/>
  <c r="H175" i="20"/>
  <c r="H176" i="20"/>
  <c r="H177" i="20"/>
  <c r="H178" i="20"/>
  <c r="H179" i="20"/>
  <c r="H180" i="20"/>
  <c r="H182" i="20"/>
  <c r="H183" i="20"/>
  <c r="H184" i="20"/>
  <c r="H185" i="20"/>
  <c r="H187" i="20"/>
  <c r="H188" i="20"/>
  <c r="H189" i="20"/>
  <c r="H191" i="20"/>
  <c r="H192" i="20"/>
  <c r="H195" i="20"/>
  <c r="H196" i="20"/>
  <c r="H197" i="20"/>
  <c r="H198" i="20"/>
  <c r="H199" i="20"/>
  <c r="H200" i="20"/>
  <c r="H201" i="20"/>
  <c r="H202" i="20"/>
  <c r="H203" i="20"/>
  <c r="H204" i="20"/>
  <c r="H205" i="20"/>
  <c r="H207" i="20"/>
  <c r="H210" i="20"/>
  <c r="H211" i="20"/>
  <c r="H212" i="20"/>
  <c r="H214" i="20"/>
  <c r="H215" i="20"/>
  <c r="H216" i="20"/>
  <c r="H218" i="20"/>
  <c r="H219" i="20"/>
  <c r="H220" i="20"/>
  <c r="H221" i="20"/>
  <c r="H222" i="20"/>
  <c r="H223" i="20"/>
  <c r="H224" i="20"/>
  <c r="H225" i="20"/>
  <c r="H226" i="20"/>
  <c r="H227" i="20"/>
  <c r="H228" i="20"/>
  <c r="H229" i="20"/>
  <c r="D26" i="12" l="1"/>
  <c r="I6" i="30"/>
  <c r="I22" i="28"/>
  <c r="I7" i="28"/>
  <c r="E8" i="28"/>
  <c r="E9" i="28"/>
  <c r="E10" i="28"/>
  <c r="E11" i="28"/>
  <c r="E12" i="28"/>
  <c r="E13" i="28"/>
  <c r="E14" i="28"/>
  <c r="E15" i="28"/>
  <c r="E16" i="28"/>
  <c r="E17" i="28"/>
  <c r="E18" i="28"/>
  <c r="E19" i="28"/>
  <c r="E20" i="28"/>
  <c r="E21" i="28"/>
  <c r="E22" i="28"/>
  <c r="E23" i="28"/>
  <c r="E24" i="28"/>
  <c r="E25" i="28"/>
  <c r="E26" i="28"/>
  <c r="E27" i="28"/>
  <c r="E28" i="28"/>
  <c r="E29" i="28"/>
  <c r="E30" i="28"/>
  <c r="E31" i="28"/>
  <c r="E7" i="28"/>
  <c r="D21" i="12"/>
  <c r="G6" i="29"/>
  <c r="D23" i="12" s="1"/>
  <c r="F6" i="29"/>
  <c r="I9" i="29"/>
  <c r="I13" i="29"/>
  <c r="I14" i="29"/>
  <c r="I15" i="29"/>
  <c r="I16" i="29"/>
  <c r="I17" i="29"/>
  <c r="I20" i="29"/>
  <c r="I21" i="29"/>
  <c r="I22" i="29"/>
  <c r="I23" i="29"/>
  <c r="I25" i="29"/>
  <c r="I28" i="29"/>
  <c r="I29" i="29"/>
  <c r="I31" i="29"/>
  <c r="E25" i="20"/>
  <c r="F8" i="26"/>
  <c r="I30" i="29"/>
  <c r="I27" i="29"/>
  <c r="I26" i="29"/>
  <c r="I24" i="29"/>
  <c r="I19" i="29"/>
  <c r="I18" i="29"/>
  <c r="I12" i="29"/>
  <c r="I11" i="29"/>
  <c r="I10" i="29"/>
  <c r="I8" i="29"/>
  <c r="H7" i="29"/>
  <c r="I7" i="29" s="1"/>
  <c r="I28" i="28" l="1"/>
  <c r="I12" i="28"/>
  <c r="I27" i="28"/>
  <c r="I11" i="28"/>
  <c r="I20" i="28"/>
  <c r="I19" i="28"/>
  <c r="I26" i="28"/>
  <c r="I18" i="28"/>
  <c r="I10" i="28"/>
  <c r="I31" i="28"/>
  <c r="I25" i="28"/>
  <c r="I17" i="28"/>
  <c r="I9" i="28"/>
  <c r="I30" i="28"/>
  <c r="I24" i="28"/>
  <c r="I16" i="28"/>
  <c r="I8" i="28"/>
  <c r="I23" i="28"/>
  <c r="I15" i="28"/>
  <c r="I14" i="28"/>
  <c r="I29" i="28"/>
  <c r="I21" i="28"/>
  <c r="I13" i="28"/>
  <c r="I6" i="29"/>
  <c r="H6" i="29"/>
  <c r="I6" i="28" l="1"/>
  <c r="C6" i="18"/>
  <c r="D6" i="18"/>
  <c r="F6" i="18"/>
  <c r="E6" i="18"/>
  <c r="H7" i="26"/>
  <c r="D24" i="12" s="1"/>
  <c r="G7" i="26"/>
  <c r="A8" i="20"/>
  <c r="A9" i="20" s="1"/>
  <c r="A10" i="20" s="1"/>
  <c r="A11" i="20" s="1"/>
  <c r="A12" i="20" s="1"/>
  <c r="A13" i="20" s="1"/>
  <c r="A14" i="20" s="1"/>
  <c r="A15" i="20" s="1"/>
  <c r="A16" i="20" s="1"/>
  <c r="A17" i="20" s="1"/>
  <c r="A18" i="20" s="1"/>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A117" i="20" s="1"/>
  <c r="A118" i="20" s="1"/>
  <c r="A119" i="20" s="1"/>
  <c r="A120" i="20" s="1"/>
  <c r="A121" i="20" s="1"/>
  <c r="A122" i="20" s="1"/>
  <c r="A123" i="20" s="1"/>
  <c r="A124" i="20" s="1"/>
  <c r="A125" i="20" s="1"/>
  <c r="A126" i="20" s="1"/>
  <c r="A127" i="20" s="1"/>
  <c r="A128" i="20" s="1"/>
  <c r="A129" i="20" s="1"/>
  <c r="A130" i="20" s="1"/>
  <c r="A131" i="20" s="1"/>
  <c r="A132" i="20" s="1"/>
  <c r="A133" i="20" s="1"/>
  <c r="A134" i="20" s="1"/>
  <c r="A135" i="20" s="1"/>
  <c r="A136" i="20" s="1"/>
  <c r="A137" i="20" s="1"/>
  <c r="A138" i="20" s="1"/>
  <c r="A139" i="20" s="1"/>
  <c r="A140" i="20" s="1"/>
  <c r="A141" i="20" s="1"/>
  <c r="A142" i="20" s="1"/>
  <c r="A143" i="20" s="1"/>
  <c r="A144" i="20" s="1"/>
  <c r="A145" i="20" s="1"/>
  <c r="A146" i="20" s="1"/>
  <c r="A147" i="20" s="1"/>
  <c r="A148" i="20" s="1"/>
  <c r="A149" i="20" s="1"/>
  <c r="A150" i="20" s="1"/>
  <c r="A151" i="20" s="1"/>
  <c r="A152" i="20" s="1"/>
  <c r="A153" i="20" s="1"/>
  <c r="A154" i="20" s="1"/>
  <c r="A155" i="20" s="1"/>
  <c r="A156" i="20" s="1"/>
  <c r="A157" i="20" s="1"/>
  <c r="A158" i="20" s="1"/>
  <c r="A159" i="20" s="1"/>
  <c r="A160" i="20" s="1"/>
  <c r="A161" i="20" s="1"/>
  <c r="A162" i="20" s="1"/>
  <c r="A163" i="20" s="1"/>
  <c r="A164" i="20" s="1"/>
  <c r="A165" i="20" s="1"/>
  <c r="A166" i="20" s="1"/>
  <c r="A167" i="20" s="1"/>
  <c r="A168" i="20" s="1"/>
  <c r="A169" i="20" s="1"/>
  <c r="A170" i="20" s="1"/>
  <c r="A171" i="20" s="1"/>
  <c r="A172" i="20" s="1"/>
  <c r="A173" i="20" s="1"/>
  <c r="A174" i="20" s="1"/>
  <c r="A175" i="20" s="1"/>
  <c r="A176" i="20" s="1"/>
  <c r="A177" i="20" s="1"/>
  <c r="A178" i="20" s="1"/>
  <c r="A179" i="20" s="1"/>
  <c r="A180" i="20" s="1"/>
  <c r="A181" i="20" s="1"/>
  <c r="A182" i="20" s="1"/>
  <c r="A183" i="20" s="1"/>
  <c r="A184" i="20" s="1"/>
  <c r="A185" i="20" s="1"/>
  <c r="A186" i="20" s="1"/>
  <c r="A187" i="20" s="1"/>
  <c r="A188" i="20" s="1"/>
  <c r="A189" i="20" s="1"/>
  <c r="A190" i="20" s="1"/>
  <c r="A191" i="20" s="1"/>
  <c r="A192" i="20" s="1"/>
  <c r="A193" i="20" s="1"/>
  <c r="A194" i="20" s="1"/>
  <c r="A195" i="20" s="1"/>
  <c r="A196" i="20" s="1"/>
  <c r="A197" i="20" s="1"/>
  <c r="A198" i="20" s="1"/>
  <c r="A199" i="20" s="1"/>
  <c r="A200" i="20" s="1"/>
  <c r="A201" i="20" s="1"/>
  <c r="A202" i="20" s="1"/>
  <c r="A203" i="20" s="1"/>
  <c r="A204" i="20" s="1"/>
  <c r="A205" i="20" s="1"/>
  <c r="A206" i="20" s="1"/>
  <c r="A207" i="20" s="1"/>
  <c r="A208" i="20" s="1"/>
  <c r="A209" i="20" s="1"/>
  <c r="A210" i="20" s="1"/>
  <c r="A211" i="20" s="1"/>
  <c r="A212" i="20" s="1"/>
  <c r="A213" i="20" s="1"/>
  <c r="A214" i="20" s="1"/>
  <c r="A215" i="20" s="1"/>
  <c r="A216" i="20" s="1"/>
  <c r="A217" i="20" s="1"/>
  <c r="A218" i="20" s="1"/>
  <c r="A219" i="20" s="1"/>
  <c r="A220" i="20" s="1"/>
  <c r="A221" i="20" s="1"/>
  <c r="A222" i="20" s="1"/>
  <c r="A223" i="20" s="1"/>
  <c r="A224" i="20" s="1"/>
  <c r="A225" i="20" s="1"/>
  <c r="A226" i="20" s="1"/>
  <c r="A227" i="20" s="1"/>
  <c r="A228" i="20" s="1"/>
  <c r="A229" i="20" s="1"/>
  <c r="J384" i="26" l="1"/>
  <c r="J376" i="26"/>
  <c r="J352" i="26"/>
  <c r="J344" i="26"/>
  <c r="J320" i="26"/>
  <c r="J312" i="26"/>
  <c r="J288" i="26"/>
  <c r="J280" i="26"/>
  <c r="J256" i="26"/>
  <c r="J248" i="26"/>
  <c r="J216" i="26"/>
  <c r="J184" i="26"/>
  <c r="J152" i="26"/>
  <c r="J120" i="26"/>
  <c r="J88" i="26"/>
  <c r="J56" i="26"/>
  <c r="J24" i="26"/>
  <c r="E10" i="20"/>
  <c r="J307" i="26" l="1"/>
  <c r="J155" i="26"/>
  <c r="J385" i="26"/>
  <c r="J302" i="26"/>
  <c r="J114" i="26"/>
  <c r="J187" i="26"/>
  <c r="J378" i="26"/>
  <c r="J290" i="26"/>
  <c r="J12" i="26"/>
  <c r="J315" i="26"/>
  <c r="J374" i="26"/>
  <c r="J265" i="26"/>
  <c r="J363" i="26"/>
  <c r="J251" i="26"/>
  <c r="J346" i="26"/>
  <c r="J238" i="26"/>
  <c r="J329" i="26"/>
  <c r="J226" i="26"/>
  <c r="J204" i="26"/>
  <c r="J244" i="26"/>
  <c r="J284" i="26"/>
  <c r="J308" i="26"/>
  <c r="J348" i="26"/>
  <c r="J388" i="26"/>
  <c r="J340" i="26"/>
  <c r="J54" i="26"/>
  <c r="J94" i="26"/>
  <c r="J158" i="26"/>
  <c r="J84" i="26"/>
  <c r="J28" i="26"/>
  <c r="J68" i="26"/>
  <c r="J108" i="26"/>
  <c r="J148" i="26"/>
  <c r="J180" i="26"/>
  <c r="J228" i="26"/>
  <c r="J268" i="26"/>
  <c r="J316" i="26"/>
  <c r="J356" i="26"/>
  <c r="J13" i="26"/>
  <c r="J62" i="26"/>
  <c r="J102" i="26"/>
  <c r="J134" i="26"/>
  <c r="J174" i="26"/>
  <c r="J14" i="26"/>
  <c r="J31" i="26"/>
  <c r="J55" i="26"/>
  <c r="J71" i="26"/>
  <c r="J87" i="26"/>
  <c r="J103" i="26"/>
  <c r="J127" i="26"/>
  <c r="J143" i="26"/>
  <c r="J167" i="26"/>
  <c r="J183" i="26"/>
  <c r="J199" i="26"/>
  <c r="J215" i="26"/>
  <c r="J239" i="26"/>
  <c r="J255" i="26"/>
  <c r="J271" i="26"/>
  <c r="J295" i="26"/>
  <c r="J311" i="26"/>
  <c r="J335" i="26"/>
  <c r="J351" i="26"/>
  <c r="J367" i="26"/>
  <c r="J383" i="26"/>
  <c r="J212" i="26"/>
  <c r="J52" i="26"/>
  <c r="J19" i="26"/>
  <c r="J100" i="26"/>
  <c r="J196" i="26"/>
  <c r="J236" i="26"/>
  <c r="J260" i="26"/>
  <c r="J300" i="26"/>
  <c r="J332" i="26"/>
  <c r="J372" i="26"/>
  <c r="J30" i="26"/>
  <c r="J70" i="26"/>
  <c r="J110" i="26"/>
  <c r="J142" i="26"/>
  <c r="J182" i="26"/>
  <c r="J23" i="26"/>
  <c r="J39" i="26"/>
  <c r="J47" i="26"/>
  <c r="J63" i="26"/>
  <c r="J79" i="26"/>
  <c r="J95" i="26"/>
  <c r="J111" i="26"/>
  <c r="J119" i="26"/>
  <c r="J135" i="26"/>
  <c r="J151" i="26"/>
  <c r="J159" i="26"/>
  <c r="J175" i="26"/>
  <c r="J191" i="26"/>
  <c r="J207" i="26"/>
  <c r="J223" i="26"/>
  <c r="J231" i="26"/>
  <c r="J247" i="26"/>
  <c r="J263" i="26"/>
  <c r="J279" i="26"/>
  <c r="J287" i="26"/>
  <c r="J303" i="26"/>
  <c r="J319" i="26"/>
  <c r="J327" i="26"/>
  <c r="J343" i="26"/>
  <c r="J359" i="26"/>
  <c r="J375" i="26"/>
  <c r="J391" i="26"/>
  <c r="J201" i="26"/>
  <c r="J44" i="26"/>
  <c r="J76" i="26"/>
  <c r="J124" i="26"/>
  <c r="J156" i="26"/>
  <c r="J380" i="26"/>
  <c r="J21" i="26"/>
  <c r="J25" i="26"/>
  <c r="J49" i="26"/>
  <c r="J65" i="26"/>
  <c r="J81" i="26"/>
  <c r="J105" i="26"/>
  <c r="J121" i="26"/>
  <c r="J137" i="26"/>
  <c r="J161" i="26"/>
  <c r="J177" i="26"/>
  <c r="J193" i="26"/>
  <c r="J209" i="26"/>
  <c r="J225" i="26"/>
  <c r="J241" i="26"/>
  <c r="J289" i="26"/>
  <c r="J305" i="26"/>
  <c r="J345" i="26"/>
  <c r="J361" i="26"/>
  <c r="J377" i="26"/>
  <c r="J11" i="26"/>
  <c r="J36" i="26"/>
  <c r="J60" i="26"/>
  <c r="J92" i="26"/>
  <c r="J116" i="26"/>
  <c r="J140" i="26"/>
  <c r="J164" i="26"/>
  <c r="J188" i="26"/>
  <c r="J220" i="26"/>
  <c r="J252" i="26"/>
  <c r="J292" i="26"/>
  <c r="J324" i="26"/>
  <c r="J364" i="26"/>
  <c r="J132" i="26"/>
  <c r="J46" i="26"/>
  <c r="J86" i="26"/>
  <c r="J118" i="26"/>
  <c r="J150" i="26"/>
  <c r="J190" i="26"/>
  <c r="J16" i="26"/>
  <c r="J33" i="26"/>
  <c r="J41" i="26"/>
  <c r="J57" i="26"/>
  <c r="J73" i="26"/>
  <c r="J89" i="26"/>
  <c r="J97" i="26"/>
  <c r="J113" i="26"/>
  <c r="J129" i="26"/>
  <c r="J145" i="26"/>
  <c r="J153" i="26"/>
  <c r="J169" i="26"/>
  <c r="J185" i="26"/>
  <c r="J217" i="26"/>
  <c r="J233" i="26"/>
  <c r="J249" i="26"/>
  <c r="J257" i="26"/>
  <c r="J273" i="26"/>
  <c r="J281" i="26"/>
  <c r="J297" i="26"/>
  <c r="J313" i="26"/>
  <c r="J321" i="26"/>
  <c r="J337" i="26"/>
  <c r="J369" i="26"/>
  <c r="J9" i="26"/>
  <c r="J17" i="26"/>
  <c r="J26" i="26"/>
  <c r="J34" i="26"/>
  <c r="J42" i="26"/>
  <c r="J50" i="26"/>
  <c r="J58" i="26"/>
  <c r="J66" i="26"/>
  <c r="J74" i="26"/>
  <c r="J82" i="26"/>
  <c r="J90" i="26"/>
  <c r="J98" i="26"/>
  <c r="J106" i="26"/>
  <c r="J122" i="26"/>
  <c r="J130" i="26"/>
  <c r="J138" i="26"/>
  <c r="J146" i="26"/>
  <c r="J154" i="26"/>
  <c r="J162" i="26"/>
  <c r="J353" i="26"/>
  <c r="J276" i="26"/>
  <c r="J172" i="26"/>
  <c r="J38" i="26"/>
  <c r="J78" i="26"/>
  <c r="J126" i="26"/>
  <c r="J166" i="26"/>
  <c r="J10" i="26"/>
  <c r="J18" i="26"/>
  <c r="J27" i="26"/>
  <c r="J35" i="26"/>
  <c r="J43" i="26"/>
  <c r="J51" i="26"/>
  <c r="J59" i="26"/>
  <c r="J67" i="26"/>
  <c r="J75" i="26"/>
  <c r="J83" i="26"/>
  <c r="J91" i="26"/>
  <c r="J99" i="26"/>
  <c r="J107" i="26"/>
  <c r="J115" i="26"/>
  <c r="J29" i="26"/>
  <c r="J37" i="26"/>
  <c r="J45" i="26"/>
  <c r="J53" i="26"/>
  <c r="J61" i="26"/>
  <c r="J69" i="26"/>
  <c r="J77" i="26"/>
  <c r="J85" i="26"/>
  <c r="J93" i="26"/>
  <c r="J101" i="26"/>
  <c r="J109" i="26"/>
  <c r="J117" i="26"/>
  <c r="J125" i="26"/>
  <c r="J133" i="26"/>
  <c r="J141" i="26"/>
  <c r="J149" i="26"/>
  <c r="J157" i="26"/>
  <c r="J165" i="26"/>
  <c r="J173" i="26"/>
  <c r="J181" i="26"/>
  <c r="J189" i="26"/>
  <c r="J197" i="26"/>
  <c r="J205" i="26"/>
  <c r="J213" i="26"/>
  <c r="J221" i="26"/>
  <c r="J229" i="26"/>
  <c r="J237" i="26"/>
  <c r="J245" i="26"/>
  <c r="J253" i="26"/>
  <c r="J261" i="26"/>
  <c r="J269" i="26"/>
  <c r="J277" i="26"/>
  <c r="J285" i="26"/>
  <c r="J293" i="26"/>
  <c r="J301" i="26"/>
  <c r="J309" i="26"/>
  <c r="J317" i="26"/>
  <c r="J325" i="26"/>
  <c r="J333" i="26"/>
  <c r="J341" i="26"/>
  <c r="J349" i="26"/>
  <c r="J357" i="26"/>
  <c r="J365" i="26"/>
  <c r="J373" i="26"/>
  <c r="J381" i="26"/>
  <c r="J389" i="26"/>
  <c r="J362" i="26"/>
  <c r="J339" i="26"/>
  <c r="J326" i="26"/>
  <c r="J314" i="26"/>
  <c r="J275" i="26"/>
  <c r="J262" i="26"/>
  <c r="J250" i="26"/>
  <c r="J211" i="26"/>
  <c r="J198" i="26"/>
  <c r="J186" i="26"/>
  <c r="J171" i="26"/>
  <c r="J131" i="26"/>
  <c r="J382" i="26"/>
  <c r="J371" i="26"/>
  <c r="J350" i="26"/>
  <c r="J338" i="26"/>
  <c r="J299" i="26"/>
  <c r="J286" i="26"/>
  <c r="J274" i="26"/>
  <c r="J235" i="26"/>
  <c r="J222" i="26"/>
  <c r="J210" i="26"/>
  <c r="J170" i="26"/>
  <c r="J370" i="26"/>
  <c r="J323" i="26"/>
  <c r="J310" i="26"/>
  <c r="J298" i="26"/>
  <c r="J259" i="26"/>
  <c r="J246" i="26"/>
  <c r="J234" i="26"/>
  <c r="J195" i="26"/>
  <c r="J147" i="26"/>
  <c r="J15" i="26"/>
  <c r="J32" i="26"/>
  <c r="J40" i="26"/>
  <c r="J48" i="26"/>
  <c r="J64" i="26"/>
  <c r="J72" i="26"/>
  <c r="J80" i="26"/>
  <c r="J96" i="26"/>
  <c r="J104" i="26"/>
  <c r="J112" i="26"/>
  <c r="J128" i="26"/>
  <c r="J136" i="26"/>
  <c r="J144" i="26"/>
  <c r="J160" i="26"/>
  <c r="J168" i="26"/>
  <c r="J176" i="26"/>
  <c r="J192" i="26"/>
  <c r="J200" i="26"/>
  <c r="J208" i="26"/>
  <c r="J224" i="26"/>
  <c r="J232" i="26"/>
  <c r="J240" i="26"/>
  <c r="J264" i="26"/>
  <c r="J272" i="26"/>
  <c r="J296" i="26"/>
  <c r="J304" i="26"/>
  <c r="J328" i="26"/>
  <c r="J336" i="26"/>
  <c r="J360" i="26"/>
  <c r="J368" i="26"/>
  <c r="J392" i="26"/>
  <c r="J390" i="26"/>
  <c r="J379" i="26"/>
  <c r="J358" i="26"/>
  <c r="J347" i="26"/>
  <c r="J334" i="26"/>
  <c r="J322" i="26"/>
  <c r="J283" i="26"/>
  <c r="J270" i="26"/>
  <c r="J258" i="26"/>
  <c r="J219" i="26"/>
  <c r="J206" i="26"/>
  <c r="J194" i="26"/>
  <c r="J123" i="26"/>
  <c r="J294" i="26"/>
  <c r="J282" i="26"/>
  <c r="J243" i="26"/>
  <c r="J230" i="26"/>
  <c r="J218" i="26"/>
  <c r="J179" i="26"/>
  <c r="J163" i="26"/>
  <c r="J387" i="26"/>
  <c r="J366" i="26"/>
  <c r="J355" i="26"/>
  <c r="J331" i="26"/>
  <c r="J318" i="26"/>
  <c r="J306" i="26"/>
  <c r="J267" i="26"/>
  <c r="J254" i="26"/>
  <c r="J242" i="26"/>
  <c r="J203" i="26"/>
  <c r="J178" i="26"/>
  <c r="J139" i="26"/>
  <c r="J386" i="26"/>
  <c r="J354" i="26"/>
  <c r="J342" i="26"/>
  <c r="J330" i="26"/>
  <c r="J291" i="26"/>
  <c r="J278" i="26"/>
  <c r="J266" i="26"/>
  <c r="J227" i="26"/>
  <c r="J214" i="26"/>
  <c r="J202" i="26"/>
  <c r="J20" i="26"/>
  <c r="J22" i="26"/>
  <c r="F6" i="20" l="1"/>
  <c r="G6" i="20"/>
  <c r="D20" i="12" s="1"/>
  <c r="I8" i="20"/>
  <c r="I9" i="20"/>
  <c r="I10" i="20"/>
  <c r="I11" i="20"/>
  <c r="I12" i="20"/>
  <c r="I13" i="20"/>
  <c r="I15" i="20"/>
  <c r="I16" i="20"/>
  <c r="I17" i="20"/>
  <c r="I18" i="20"/>
  <c r="I19" i="20"/>
  <c r="I20" i="20"/>
  <c r="I21" i="20"/>
  <c r="I23" i="20"/>
  <c r="I24" i="20"/>
  <c r="I25" i="20"/>
  <c r="I26" i="20"/>
  <c r="I27" i="20"/>
  <c r="I28" i="20"/>
  <c r="I29" i="20"/>
  <c r="I32" i="20"/>
  <c r="I33" i="20"/>
  <c r="I34" i="20"/>
  <c r="I35" i="20"/>
  <c r="I36" i="20"/>
  <c r="I37" i="20"/>
  <c r="I38" i="20"/>
  <c r="I40" i="20"/>
  <c r="I41" i="20"/>
  <c r="I42" i="20"/>
  <c r="I43" i="20"/>
  <c r="I44" i="20"/>
  <c r="I45" i="20"/>
  <c r="I46" i="20"/>
  <c r="I47" i="20"/>
  <c r="I48" i="20"/>
  <c r="I49" i="20"/>
  <c r="I50" i="20"/>
  <c r="I51" i="20"/>
  <c r="I52" i="20"/>
  <c r="I53" i="20"/>
  <c r="I54" i="20"/>
  <c r="I56" i="20"/>
  <c r="I57" i="20"/>
  <c r="I58" i="20"/>
  <c r="I59" i="20"/>
  <c r="I60" i="20"/>
  <c r="I61" i="20"/>
  <c r="I62" i="20"/>
  <c r="I64" i="20"/>
  <c r="I65" i="20"/>
  <c r="I66" i="20"/>
  <c r="I67" i="20"/>
  <c r="I68" i="20"/>
  <c r="I69" i="20"/>
  <c r="I70" i="20"/>
  <c r="I71" i="20"/>
  <c r="I72" i="20"/>
  <c r="I73" i="20"/>
  <c r="I74" i="20"/>
  <c r="I75" i="20"/>
  <c r="I76" i="20"/>
  <c r="I77" i="20"/>
  <c r="I78" i="20"/>
  <c r="I80" i="20"/>
  <c r="I81" i="20"/>
  <c r="I82" i="20"/>
  <c r="I83" i="20"/>
  <c r="I84" i="20"/>
  <c r="I85" i="20"/>
  <c r="I86" i="20"/>
  <c r="I87" i="20"/>
  <c r="I88" i="20"/>
  <c r="I89" i="20"/>
  <c r="I90" i="20"/>
  <c r="I91" i="20"/>
  <c r="I92" i="20"/>
  <c r="I93" i="20"/>
  <c r="I94" i="20"/>
  <c r="I95" i="20"/>
  <c r="I96" i="20"/>
  <c r="I97" i="20"/>
  <c r="I98" i="20"/>
  <c r="I99" i="20"/>
  <c r="I100" i="20"/>
  <c r="I101" i="20"/>
  <c r="I102" i="20"/>
  <c r="I104" i="20"/>
  <c r="I105" i="20"/>
  <c r="I106" i="20"/>
  <c r="I107" i="20"/>
  <c r="I108" i="20"/>
  <c r="I109" i="20"/>
  <c r="I110" i="20"/>
  <c r="I112" i="20"/>
  <c r="I113" i="20"/>
  <c r="I114" i="20"/>
  <c r="I115" i="20"/>
  <c r="I116" i="20"/>
  <c r="I117" i="20"/>
  <c r="I118" i="20"/>
  <c r="I119" i="20"/>
  <c r="I120" i="20"/>
  <c r="I121" i="20"/>
  <c r="I122" i="20"/>
  <c r="I123" i="20"/>
  <c r="I124" i="20"/>
  <c r="I125" i="20"/>
  <c r="I126" i="20"/>
  <c r="I128" i="20"/>
  <c r="I129" i="20"/>
  <c r="I130" i="20"/>
  <c r="I131" i="20"/>
  <c r="I132" i="20"/>
  <c r="I133" i="20"/>
  <c r="I134" i="20"/>
  <c r="I136" i="20"/>
  <c r="I137" i="20"/>
  <c r="I138" i="20"/>
  <c r="I139" i="20"/>
  <c r="I140" i="20"/>
  <c r="I141" i="20"/>
  <c r="I142" i="20"/>
  <c r="I143" i="20"/>
  <c r="I144" i="20"/>
  <c r="I145" i="20"/>
  <c r="I146" i="20"/>
  <c r="I147" i="20"/>
  <c r="I148" i="20"/>
  <c r="I149" i="20"/>
  <c r="I150" i="20"/>
  <c r="I151" i="20"/>
  <c r="I152" i="20"/>
  <c r="I153" i="20"/>
  <c r="I154" i="20"/>
  <c r="I155" i="20"/>
  <c r="I156" i="20"/>
  <c r="I157" i="20"/>
  <c r="I158" i="20"/>
  <c r="I159" i="20"/>
  <c r="I160" i="20"/>
  <c r="I161" i="20"/>
  <c r="I162" i="20"/>
  <c r="I163" i="20"/>
  <c r="I164" i="20"/>
  <c r="I165" i="20"/>
  <c r="I166" i="20"/>
  <c r="I167" i="20"/>
  <c r="I168" i="20"/>
  <c r="I169" i="20"/>
  <c r="I170" i="20"/>
  <c r="I171" i="20"/>
  <c r="I172" i="20"/>
  <c r="I173" i="20"/>
  <c r="I174" i="20"/>
  <c r="I175" i="20"/>
  <c r="I176" i="20"/>
  <c r="I177" i="20"/>
  <c r="I178" i="20"/>
  <c r="I179" i="20"/>
  <c r="I180" i="20"/>
  <c r="I181" i="20"/>
  <c r="I182" i="20"/>
  <c r="I183" i="20"/>
  <c r="I184" i="20"/>
  <c r="I185" i="20"/>
  <c r="I186" i="20"/>
  <c r="I187" i="20"/>
  <c r="I188" i="20"/>
  <c r="I189" i="20"/>
  <c r="I190" i="20"/>
  <c r="I191" i="20"/>
  <c r="I192" i="20"/>
  <c r="I193" i="20"/>
  <c r="I194" i="20"/>
  <c r="I195" i="20"/>
  <c r="I196" i="20"/>
  <c r="I197" i="20"/>
  <c r="I198" i="20"/>
  <c r="I199" i="20"/>
  <c r="I200" i="20"/>
  <c r="I201" i="20"/>
  <c r="I202" i="20"/>
  <c r="I203" i="20"/>
  <c r="I204" i="20"/>
  <c r="I205" i="20"/>
  <c r="I206" i="20"/>
  <c r="I207" i="20"/>
  <c r="I208" i="20"/>
  <c r="I209" i="20"/>
  <c r="I210" i="20"/>
  <c r="I211" i="20"/>
  <c r="I212" i="20"/>
  <c r="I213" i="20"/>
  <c r="I214" i="20"/>
  <c r="I215" i="20"/>
  <c r="I216" i="20"/>
  <c r="I217" i="20"/>
  <c r="I218" i="20"/>
  <c r="I219" i="20"/>
  <c r="I220" i="20"/>
  <c r="I221" i="20"/>
  <c r="I222" i="20"/>
  <c r="I223" i="20"/>
  <c r="I224" i="20"/>
  <c r="I225" i="20"/>
  <c r="I226" i="20"/>
  <c r="I227" i="20"/>
  <c r="I228" i="20"/>
  <c r="I229" i="20"/>
  <c r="I14" i="20"/>
  <c r="I22" i="20"/>
  <c r="I30" i="20"/>
  <c r="I31" i="20"/>
  <c r="I39" i="20"/>
  <c r="I55" i="20"/>
  <c r="I63" i="20"/>
  <c r="I79" i="20"/>
  <c r="I103" i="20"/>
  <c r="I111" i="20"/>
  <c r="I127" i="20"/>
  <c r="I135" i="20"/>
  <c r="F371" i="26" l="1"/>
  <c r="D19" i="12"/>
  <c r="D35" i="12" l="1"/>
  <c r="D36" i="12" s="1"/>
  <c r="D18" i="12"/>
  <c r="H7" i="20"/>
  <c r="D17" i="12" l="1"/>
  <c r="D34" i="12"/>
  <c r="H6" i="20"/>
  <c r="D13" i="12" l="1"/>
  <c r="D33" i="12"/>
  <c r="F10" i="26"/>
  <c r="F11" i="26"/>
  <c r="F12" i="26"/>
  <c r="F13" i="26"/>
  <c r="F14" i="26"/>
  <c r="F15" i="26"/>
  <c r="F16" i="26"/>
  <c r="F17" i="26"/>
  <c r="F18" i="26"/>
  <c r="F19" i="26"/>
  <c r="F20" i="26"/>
  <c r="F21" i="26"/>
  <c r="F22" i="26"/>
  <c r="F23" i="26"/>
  <c r="F24" i="26"/>
  <c r="F25" i="26"/>
  <c r="F26" i="26"/>
  <c r="F27" i="26"/>
  <c r="F28" i="26"/>
  <c r="F29" i="26"/>
  <c r="F30" i="26"/>
  <c r="F31" i="26"/>
  <c r="F32" i="26"/>
  <c r="F33" i="26"/>
  <c r="F34" i="26"/>
  <c r="F35" i="26"/>
  <c r="F36" i="26"/>
  <c r="F37" i="26"/>
  <c r="F38" i="26"/>
  <c r="F39" i="26"/>
  <c r="F40" i="26"/>
  <c r="F41" i="26"/>
  <c r="F42" i="26"/>
  <c r="F43" i="26"/>
  <c r="F44" i="26"/>
  <c r="F45" i="26"/>
  <c r="F46" i="26"/>
  <c r="F47" i="26"/>
  <c r="F48" i="26"/>
  <c r="F49" i="26"/>
  <c r="F50" i="26"/>
  <c r="F51" i="26"/>
  <c r="F52" i="26"/>
  <c r="F53" i="26"/>
  <c r="F54" i="26"/>
  <c r="F55" i="26"/>
  <c r="F56" i="26"/>
  <c r="F57" i="26"/>
  <c r="F58" i="26"/>
  <c r="F59" i="26"/>
  <c r="F60" i="26"/>
  <c r="F61" i="26"/>
  <c r="F62" i="26"/>
  <c r="F63" i="26"/>
  <c r="F64" i="26"/>
  <c r="F65" i="26"/>
  <c r="F66" i="26"/>
  <c r="F67" i="26"/>
  <c r="F68" i="26"/>
  <c r="F69" i="26"/>
  <c r="F70" i="26"/>
  <c r="F71" i="26"/>
  <c r="F72" i="26"/>
  <c r="F73" i="26"/>
  <c r="F74" i="26"/>
  <c r="F75" i="26"/>
  <c r="F76" i="26"/>
  <c r="F77" i="26"/>
  <c r="F78" i="26"/>
  <c r="F79" i="26"/>
  <c r="F80" i="26"/>
  <c r="F81" i="26"/>
  <c r="F82" i="26"/>
  <c r="F83" i="26"/>
  <c r="F84" i="26"/>
  <c r="F85" i="26"/>
  <c r="F86" i="26"/>
  <c r="F87" i="26"/>
  <c r="F88" i="26"/>
  <c r="F89" i="26"/>
  <c r="F90" i="26"/>
  <c r="F91" i="26"/>
  <c r="F92" i="26"/>
  <c r="F93" i="26"/>
  <c r="F94" i="26"/>
  <c r="F95" i="26"/>
  <c r="F96" i="26"/>
  <c r="F97" i="26"/>
  <c r="F98" i="26"/>
  <c r="F99" i="26"/>
  <c r="F100" i="26"/>
  <c r="F101" i="26"/>
  <c r="F102" i="26"/>
  <c r="F103" i="26"/>
  <c r="F104" i="26"/>
  <c r="F105" i="26"/>
  <c r="F106" i="26"/>
  <c r="F107" i="26"/>
  <c r="F108" i="26"/>
  <c r="F109" i="26"/>
  <c r="F110" i="26"/>
  <c r="F111" i="26"/>
  <c r="F112" i="26"/>
  <c r="F113" i="26"/>
  <c r="F114" i="26"/>
  <c r="F115" i="26"/>
  <c r="F116" i="26"/>
  <c r="F117" i="26"/>
  <c r="F118" i="26"/>
  <c r="F119" i="26"/>
  <c r="F120" i="26"/>
  <c r="F121" i="26"/>
  <c r="F122" i="26"/>
  <c r="F123" i="26"/>
  <c r="F124" i="26"/>
  <c r="F125" i="26"/>
  <c r="F126" i="26"/>
  <c r="F127" i="26"/>
  <c r="F128" i="26"/>
  <c r="F129" i="26"/>
  <c r="F130" i="26"/>
  <c r="F131" i="26"/>
  <c r="F132" i="26"/>
  <c r="F133" i="26"/>
  <c r="F134" i="26"/>
  <c r="F135" i="26"/>
  <c r="F136" i="26"/>
  <c r="F137" i="26"/>
  <c r="F138" i="26"/>
  <c r="F139" i="26"/>
  <c r="F140" i="26"/>
  <c r="F141" i="26"/>
  <c r="F142" i="26"/>
  <c r="F143" i="26"/>
  <c r="F144" i="26"/>
  <c r="F145" i="26"/>
  <c r="F146" i="26"/>
  <c r="F147" i="26"/>
  <c r="F148" i="26"/>
  <c r="F149" i="26"/>
  <c r="F150" i="26"/>
  <c r="F151" i="26"/>
  <c r="F152" i="26"/>
  <c r="F153" i="26"/>
  <c r="F154" i="26"/>
  <c r="F155" i="26"/>
  <c r="F156" i="26"/>
  <c r="F157" i="26"/>
  <c r="F158" i="26"/>
  <c r="F159" i="26"/>
  <c r="F160" i="26"/>
  <c r="F161" i="26"/>
  <c r="F162" i="26"/>
  <c r="F163" i="26"/>
  <c r="F164" i="26"/>
  <c r="F165" i="26"/>
  <c r="F166" i="26"/>
  <c r="F167" i="26"/>
  <c r="F168" i="26"/>
  <c r="F169" i="26"/>
  <c r="F170" i="26"/>
  <c r="F171" i="26"/>
  <c r="F172" i="26"/>
  <c r="F173" i="26"/>
  <c r="F174" i="26"/>
  <c r="F175" i="26"/>
  <c r="F176" i="26"/>
  <c r="F177" i="26"/>
  <c r="F178" i="26"/>
  <c r="F179" i="26"/>
  <c r="F180" i="26"/>
  <c r="F181" i="26"/>
  <c r="F182" i="26"/>
  <c r="F183" i="26"/>
  <c r="F184" i="26"/>
  <c r="F185" i="26"/>
  <c r="F186" i="26"/>
  <c r="F187" i="26"/>
  <c r="F188" i="26"/>
  <c r="F189" i="26"/>
  <c r="F190" i="26"/>
  <c r="F191" i="26"/>
  <c r="F192" i="26"/>
  <c r="F193" i="26"/>
  <c r="F194" i="26"/>
  <c r="F195" i="26"/>
  <c r="F196" i="26"/>
  <c r="F197" i="26"/>
  <c r="F198" i="26"/>
  <c r="F199" i="26"/>
  <c r="F200" i="26"/>
  <c r="F201" i="26"/>
  <c r="F202" i="26"/>
  <c r="F203" i="26"/>
  <c r="F204" i="26"/>
  <c r="F205" i="26"/>
  <c r="F206" i="26"/>
  <c r="F207" i="26"/>
  <c r="F208" i="26"/>
  <c r="F209" i="26"/>
  <c r="F210" i="26"/>
  <c r="F211" i="26"/>
  <c r="F212" i="26"/>
  <c r="F213" i="26"/>
  <c r="F214" i="26"/>
  <c r="F215" i="26"/>
  <c r="F216" i="26"/>
  <c r="F217" i="26"/>
  <c r="F218" i="26"/>
  <c r="F219" i="26"/>
  <c r="F220" i="26"/>
  <c r="F221" i="26"/>
  <c r="F222" i="26"/>
  <c r="F223" i="26"/>
  <c r="F224" i="26"/>
  <c r="F225" i="26"/>
  <c r="F226" i="26"/>
  <c r="F227" i="26"/>
  <c r="F228" i="26"/>
  <c r="F229" i="26"/>
  <c r="F230" i="26"/>
  <c r="F231" i="26"/>
  <c r="F232" i="26"/>
  <c r="F233" i="26"/>
  <c r="F234" i="26"/>
  <c r="F235" i="26"/>
  <c r="F236" i="26"/>
  <c r="F237" i="26"/>
  <c r="F238" i="26"/>
  <c r="F239" i="26"/>
  <c r="F240" i="26"/>
  <c r="F241" i="26"/>
  <c r="F242" i="26"/>
  <c r="F243" i="26"/>
  <c r="F244" i="26"/>
  <c r="F245" i="26"/>
  <c r="F246" i="26"/>
  <c r="F247" i="26"/>
  <c r="F248" i="26"/>
  <c r="F249" i="26"/>
  <c r="F250" i="26"/>
  <c r="F251" i="26"/>
  <c r="F252" i="26"/>
  <c r="F253" i="26"/>
  <c r="F254" i="26"/>
  <c r="F255" i="26"/>
  <c r="F256" i="26"/>
  <c r="F257" i="26"/>
  <c r="F258" i="26"/>
  <c r="F259" i="26"/>
  <c r="F260" i="26"/>
  <c r="F261" i="26"/>
  <c r="F262" i="26"/>
  <c r="F263" i="26"/>
  <c r="F264" i="26"/>
  <c r="F265" i="26"/>
  <c r="F266" i="26"/>
  <c r="F267" i="26"/>
  <c r="F268" i="26"/>
  <c r="F269" i="26"/>
  <c r="F270" i="26"/>
  <c r="F271" i="26"/>
  <c r="F272" i="26"/>
  <c r="F273" i="26"/>
  <c r="F274" i="26"/>
  <c r="F275" i="26"/>
  <c r="F276" i="26"/>
  <c r="F277" i="26"/>
  <c r="F278" i="26"/>
  <c r="F279" i="26"/>
  <c r="F280" i="26"/>
  <c r="F281" i="26"/>
  <c r="F282" i="26"/>
  <c r="F283" i="26"/>
  <c r="F284" i="26"/>
  <c r="F285" i="26"/>
  <c r="F286" i="26"/>
  <c r="F287" i="26"/>
  <c r="F288" i="26"/>
  <c r="F289" i="26"/>
  <c r="F290" i="26"/>
  <c r="F291" i="26"/>
  <c r="F292" i="26"/>
  <c r="F293" i="26"/>
  <c r="F294" i="26"/>
  <c r="F295" i="26"/>
  <c r="F296" i="26"/>
  <c r="F297" i="26"/>
  <c r="F298" i="26"/>
  <c r="F299" i="26"/>
  <c r="F300" i="26"/>
  <c r="F301" i="26"/>
  <c r="F302" i="26"/>
  <c r="F303" i="26"/>
  <c r="F304" i="26"/>
  <c r="F305" i="26"/>
  <c r="F306" i="26"/>
  <c r="F307" i="26"/>
  <c r="F308" i="26"/>
  <c r="F309" i="26"/>
  <c r="F310" i="26"/>
  <c r="F311" i="26"/>
  <c r="F312" i="26"/>
  <c r="F313" i="26"/>
  <c r="F314" i="26"/>
  <c r="F315" i="26"/>
  <c r="F316" i="26"/>
  <c r="F317" i="26"/>
  <c r="F318" i="26"/>
  <c r="F319" i="26"/>
  <c r="F320" i="26"/>
  <c r="F321" i="26"/>
  <c r="F322" i="26"/>
  <c r="F323" i="26"/>
  <c r="F324" i="26"/>
  <c r="F325" i="26"/>
  <c r="F326" i="26"/>
  <c r="F327" i="26"/>
  <c r="F328" i="26"/>
  <c r="F329" i="26"/>
  <c r="F330" i="26"/>
  <c r="F331" i="26"/>
  <c r="F332" i="26"/>
  <c r="F333" i="26"/>
  <c r="F334" i="26"/>
  <c r="F335" i="26"/>
  <c r="F336" i="26"/>
  <c r="F337" i="26"/>
  <c r="F338" i="26"/>
  <c r="F339" i="26"/>
  <c r="F340" i="26"/>
  <c r="F341" i="26"/>
  <c r="F342" i="26"/>
  <c r="F343" i="26"/>
  <c r="F344" i="26"/>
  <c r="F345" i="26"/>
  <c r="F346" i="26"/>
  <c r="F347" i="26"/>
  <c r="F348" i="26"/>
  <c r="F349" i="26"/>
  <c r="F350" i="26"/>
  <c r="F351" i="26"/>
  <c r="F352" i="26"/>
  <c r="F353" i="26"/>
  <c r="F354" i="26"/>
  <c r="F355" i="26"/>
  <c r="F356" i="26"/>
  <c r="F357" i="26"/>
  <c r="F358" i="26"/>
  <c r="F359" i="26"/>
  <c r="F360" i="26"/>
  <c r="F361" i="26"/>
  <c r="F362" i="26"/>
  <c r="F363" i="26"/>
  <c r="F364" i="26"/>
  <c r="F365" i="26"/>
  <c r="F366" i="26"/>
  <c r="F367" i="26"/>
  <c r="F368" i="26"/>
  <c r="F369" i="26"/>
  <c r="F370" i="26"/>
  <c r="F372" i="26"/>
  <c r="F373" i="26"/>
  <c r="F374" i="26"/>
  <c r="F375" i="26"/>
  <c r="F376" i="26"/>
  <c r="F377" i="26"/>
  <c r="F378" i="26"/>
  <c r="F379" i="26"/>
  <c r="F380" i="26"/>
  <c r="F381" i="26"/>
  <c r="F382" i="26"/>
  <c r="F383" i="26"/>
  <c r="F384" i="26"/>
  <c r="F385" i="26"/>
  <c r="F386" i="26"/>
  <c r="F387" i="26"/>
  <c r="F388" i="26"/>
  <c r="F389" i="26"/>
  <c r="F390" i="26"/>
  <c r="F391" i="26"/>
  <c r="F392" i="26"/>
  <c r="F9" i="26"/>
  <c r="D32" i="12" l="1"/>
  <c r="D12" i="12"/>
  <c r="E8" i="20"/>
  <c r="E9" i="20"/>
  <c r="E11" i="20"/>
  <c r="E12" i="20"/>
  <c r="E13" i="20"/>
  <c r="E14" i="20"/>
  <c r="E15" i="20"/>
  <c r="E16" i="20"/>
  <c r="E17" i="20"/>
  <c r="E18" i="20"/>
  <c r="E19" i="20"/>
  <c r="E20" i="20"/>
  <c r="E21" i="20"/>
  <c r="E22" i="20"/>
  <c r="E23" i="20"/>
  <c r="E24" i="20"/>
  <c r="E26" i="20"/>
  <c r="E27" i="20"/>
  <c r="E28" i="20"/>
  <c r="E29" i="20"/>
  <c r="E30" i="20"/>
  <c r="E31" i="20"/>
  <c r="E32" i="20"/>
  <c r="E33" i="20"/>
  <c r="E34" i="20"/>
  <c r="E35" i="20"/>
  <c r="E36" i="20"/>
  <c r="E37" i="20"/>
  <c r="E38" i="20"/>
  <c r="E39" i="20"/>
  <c r="E40"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87" i="20"/>
  <c r="E88" i="20"/>
  <c r="E89" i="20"/>
  <c r="E90"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4" i="20"/>
  <c r="E195" i="20"/>
  <c r="E196" i="20"/>
  <c r="E197" i="20"/>
  <c r="E198"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7" i="20"/>
  <c r="I7" i="26" l="1"/>
  <c r="J8" i="26"/>
  <c r="J7" i="26" s="1"/>
  <c r="D14" i="12" l="1"/>
  <c r="I7" i="20" l="1"/>
  <c r="D11" i="12" l="1"/>
</calcChain>
</file>

<file path=xl/sharedStrings.xml><?xml version="1.0" encoding="utf-8"?>
<sst xmlns="http://schemas.openxmlformats.org/spreadsheetml/2006/main" count="2748" uniqueCount="172">
  <si>
    <t>Kods</t>
  </si>
  <si>
    <t>Koda nosaukums</t>
  </si>
  <si>
    <t>Detalizēts izdevumu aprēķins</t>
  </si>
  <si>
    <t>Atlīdzība</t>
  </si>
  <si>
    <t>Atalgojums</t>
  </si>
  <si>
    <t>Darba devēja valsts sociālās apdrošināšanas obligātās iemaksas</t>
  </si>
  <si>
    <t>Preces un pakalpojumi</t>
  </si>
  <si>
    <t>23,59% no aprēķinātā atalgojuma</t>
  </si>
  <si>
    <t>Piemaksa par personisko darba ieguldījumu un darba kvalitāti</t>
  </si>
  <si>
    <t>Degviela</t>
  </si>
  <si>
    <t>Mēnešalga amatpersonām ar speciālajām dienesta pakāpēm</t>
  </si>
  <si>
    <t xml:space="preserve">Piemaksa par nakts darbu </t>
  </si>
  <si>
    <t>Piemaksa par darbu īpašos apstākļos, speciālās piemaksas</t>
  </si>
  <si>
    <t>Pārējās preces</t>
  </si>
  <si>
    <r>
      <t xml:space="preserve">Izdevumi, </t>
    </r>
    <r>
      <rPr>
        <b/>
        <i/>
        <sz val="11"/>
        <rFont val="Times New Roman"/>
        <family val="1"/>
        <charset val="186"/>
      </rPr>
      <t>euro</t>
    </r>
  </si>
  <si>
    <t>×</t>
  </si>
  <si>
    <t>Kārtējā remonta un iestāžu uzturēšanas materiāli</t>
  </si>
  <si>
    <t>Nr. p.k.</t>
  </si>
  <si>
    <t>Struktūrvienība</t>
  </si>
  <si>
    <t>Amats</t>
  </si>
  <si>
    <t>Mēnešalga amatpersonām ar speciālajām pakāpēm</t>
  </si>
  <si>
    <t>Stundas likme</t>
  </si>
  <si>
    <t>Stundu skaits</t>
  </si>
  <si>
    <t>Piemaksa par nakts darbu</t>
  </si>
  <si>
    <t xml:space="preserve"> DD VSAOI </t>
  </si>
  <si>
    <t>kopā</t>
  </si>
  <si>
    <t>Rīgas reģiona pārvalde</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</si>
  <si>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</si>
  <si>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</si>
  <si>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</si>
  <si>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</si>
  <si>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</si>
  <si>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</si>
  <si>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</si>
  <si>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Latgales reģiona pārvalde</t>
  </si>
  <si>
    <t>Ministru kabineta rīkojuma projekta “Par apropriācijas pārdali no budžeta resora</t>
  </si>
  <si>
    <t xml:space="preserve"> “74. Gadskārtējā valsts budžeta izpildes procesā pārdalāmais finansējums”</t>
  </si>
  <si>
    <t>sākotnējās ietekmes novērtējuma ziņojumam (anotācijai)</t>
  </si>
  <si>
    <t>Kopasavilkums</t>
  </si>
  <si>
    <t>Izdevumi kopā ar vidējās izpeļņas pieauguma kompensēšanu  </t>
  </si>
  <si>
    <t>2) Vidējās izpeļņas pieauguma kompensēšanai</t>
  </si>
  <si>
    <t>Valsts policija</t>
  </si>
  <si>
    <t>Piemaksas apmērs %</t>
  </si>
  <si>
    <t>Piemaksa par darbu īpašos apstākļos</t>
  </si>
  <si>
    <t>*** - izdienas pensionārs</t>
  </si>
  <si>
    <t>Vidzemes reģiona pārvalde</t>
  </si>
  <si>
    <t>Zemgales reģiona pārvalde</t>
  </si>
  <si>
    <t>Samaksa par virsstundu darbu</t>
  </si>
  <si>
    <t>1.tabula</t>
  </si>
  <si>
    <t>3.tabula</t>
  </si>
  <si>
    <t>4.tabula</t>
  </si>
  <si>
    <t>Kurzemes reģiona pārvalde</t>
  </si>
  <si>
    <t>Samaksa par virsstundu darbu un darbu svētku dienās</t>
  </si>
  <si>
    <t>Piemaksa  par darbu svētku dienās</t>
  </si>
  <si>
    <t>5.tabula</t>
  </si>
  <si>
    <t>***- izdienas pensija</t>
  </si>
  <si>
    <t>programmas 22.00.00 “Valsts ārējās robežas drošības pasākumu nodrošināšana””</t>
  </si>
  <si>
    <t xml:space="preserve">Degvielas izmaksu aprēķins degvielas izdevumiem sniedzot atbalstu Valsts robežsardzei Latvijas Republikas-Baltkrievijas Republikas valsts robežas nelikumīgas šķērsošanas nodrošināšanā par laika periodu 
no 2024. gada 1. aprīļa līdz 30. aprīlim </t>
  </si>
  <si>
    <r>
      <t xml:space="preserve">Dzeramais ūdens 5 L / 400 gab. x 0,9438 </t>
    </r>
    <r>
      <rPr>
        <i/>
        <sz val="11"/>
        <rFont val="Times New Roman"/>
        <family val="1"/>
        <charset val="186"/>
      </rPr>
      <t>euro</t>
    </r>
    <r>
      <rPr>
        <sz val="11"/>
        <rFont val="Times New Roman"/>
        <family val="1"/>
        <charset val="186"/>
      </rPr>
      <t xml:space="preserve"> = 377,52</t>
    </r>
    <r>
      <rPr>
        <i/>
        <sz val="11"/>
        <rFont val="Times New Roman"/>
        <family val="1"/>
        <charset val="186"/>
      </rPr>
      <t xml:space="preserve"> euro</t>
    </r>
  </si>
  <si>
    <r>
      <t xml:space="preserve">Tualetes papīrs 72 gab. x 1,0866 </t>
    </r>
    <r>
      <rPr>
        <i/>
        <sz val="11"/>
        <rFont val="Times New Roman"/>
        <family val="1"/>
        <charset val="186"/>
      </rPr>
      <t xml:space="preserve">euro </t>
    </r>
    <r>
      <rPr>
        <sz val="11"/>
        <rFont val="Times New Roman"/>
        <family val="1"/>
        <charset val="186"/>
      </rPr>
      <t>= 78,23</t>
    </r>
    <r>
      <rPr>
        <i/>
        <sz val="11"/>
        <rFont val="Times New Roman"/>
        <family val="1"/>
        <charset val="186"/>
      </rPr>
      <t xml:space="preserve"> euro</t>
    </r>
    <r>
      <rPr>
        <sz val="11"/>
        <rFont val="Times New Roman"/>
        <family val="1"/>
        <charset val="186"/>
      </rPr>
      <t xml:space="preserve">
Atkritumu maisi 4 iepak. x 2,537 </t>
    </r>
    <r>
      <rPr>
        <i/>
        <sz val="11"/>
        <rFont val="Times New Roman"/>
        <family val="1"/>
        <charset val="186"/>
      </rPr>
      <t>euro</t>
    </r>
    <r>
      <rPr>
        <sz val="11"/>
        <rFont val="Times New Roman"/>
        <family val="1"/>
        <charset val="186"/>
      </rPr>
      <t xml:space="preserve"> = 10,15 </t>
    </r>
    <r>
      <rPr>
        <i/>
        <sz val="11"/>
        <rFont val="Times New Roman"/>
        <family val="1"/>
        <charset val="186"/>
      </rPr>
      <t>euro</t>
    </r>
    <r>
      <rPr>
        <sz val="11"/>
        <rFont val="Times New Roman"/>
        <family val="1"/>
        <charset val="186"/>
      </rPr>
      <t xml:space="preserve">
Šķidrās ziepes 5 L / 3 gab. x 8,385 </t>
    </r>
    <r>
      <rPr>
        <i/>
        <sz val="11"/>
        <rFont val="Times New Roman"/>
        <family val="1"/>
        <charset val="186"/>
      </rPr>
      <t>euro</t>
    </r>
    <r>
      <rPr>
        <sz val="11"/>
        <rFont val="Times New Roman"/>
        <family val="1"/>
        <charset val="186"/>
      </rPr>
      <t xml:space="preserve"> = 25,16</t>
    </r>
    <r>
      <rPr>
        <i/>
        <sz val="11"/>
        <rFont val="Times New Roman"/>
        <family val="1"/>
        <charset val="186"/>
      </rPr>
      <t xml:space="preserve"> euro</t>
    </r>
    <r>
      <rPr>
        <sz val="11"/>
        <rFont val="Times New Roman"/>
        <family val="1"/>
        <charset val="186"/>
      </rPr>
      <t xml:space="preserve">
Veļas mazg. līdzeklis 6 gab. x 10,29 </t>
    </r>
    <r>
      <rPr>
        <i/>
        <sz val="11"/>
        <rFont val="Times New Roman"/>
        <family val="1"/>
        <charset val="186"/>
      </rPr>
      <t>euro</t>
    </r>
    <r>
      <rPr>
        <sz val="11"/>
        <rFont val="Times New Roman"/>
        <family val="1"/>
        <charset val="186"/>
      </rPr>
      <t xml:space="preserve"> = 61,74</t>
    </r>
    <r>
      <rPr>
        <i/>
        <sz val="11"/>
        <rFont val="Times New Roman"/>
        <family val="1"/>
        <charset val="186"/>
      </rPr>
      <t xml:space="preserve"> euro</t>
    </r>
  </si>
  <si>
    <t>Peugeot Boxer</t>
  </si>
  <si>
    <t>VW Tiguan</t>
  </si>
  <si>
    <t>VW Crafter</t>
  </si>
  <si>
    <t>Citroen Berlingo</t>
  </si>
  <si>
    <t>Citroen Jumper</t>
  </si>
  <si>
    <t>Ford Transit Custom</t>
  </si>
  <si>
    <t>KIA Cee'd</t>
  </si>
  <si>
    <t>Opel Mokka</t>
  </si>
  <si>
    <t>Opel Combo Van</t>
  </si>
  <si>
    <t xml:space="preserve">Opel Insignia Limousine </t>
  </si>
  <si>
    <t>Renault Kangoo</t>
  </si>
  <si>
    <t>Renault Laguna</t>
  </si>
  <si>
    <t>Renault Trafic</t>
  </si>
  <si>
    <t>Škoda Superb</t>
  </si>
  <si>
    <t>Toyota RAV4</t>
  </si>
  <si>
    <t>VW Caravelle</t>
  </si>
  <si>
    <t>VW Transporter</t>
  </si>
  <si>
    <r>
      <t xml:space="preserve">Detalizēts aprēķins par laika periodu no 2024. gada 1. aprīļa līdz 30. aprīlim 5.tabulā.
Pasākuma nodrošināšanai tika iesaistīti 65 transportlīdzekļi;
Vidēji viena transportlīdzekļa nobraukums 1329,57 km; 
Vidējā degvielas cena 1,523 </t>
    </r>
    <r>
      <rPr>
        <i/>
        <sz val="11"/>
        <rFont val="Times New Roman"/>
        <family val="1"/>
        <charset val="186"/>
      </rPr>
      <t>euro</t>
    </r>
    <r>
      <rPr>
        <sz val="11"/>
        <rFont val="Times New Roman"/>
        <family val="1"/>
        <charset val="186"/>
      </rPr>
      <t xml:space="preserve">/l; 
Vidējais degvielas patēriņš 7,22 l/km uz 100 km.
</t>
    </r>
    <r>
      <rPr>
        <i/>
        <sz val="11"/>
        <rFont val="Times New Roman"/>
        <family val="1"/>
        <charset val="186"/>
      </rPr>
      <t xml:space="preserve">
</t>
    </r>
    <r>
      <rPr>
        <sz val="11"/>
        <rFont val="Times New Roman"/>
        <family val="1"/>
        <charset val="186"/>
      </rPr>
      <t xml:space="preserve">65 t-ldz. x 1329,57 km x 1,523 </t>
    </r>
    <r>
      <rPr>
        <i/>
        <sz val="11"/>
        <rFont val="Times New Roman"/>
        <family val="1"/>
        <charset val="186"/>
      </rPr>
      <t>euro/</t>
    </r>
    <r>
      <rPr>
        <sz val="11"/>
        <rFont val="Times New Roman"/>
        <family val="1"/>
        <charset val="186"/>
      </rPr>
      <t>l x 7,22 l/km  ÷ 100 km = 9 503,51</t>
    </r>
    <r>
      <rPr>
        <i/>
        <sz val="11"/>
        <rFont val="Times New Roman"/>
        <family val="1"/>
        <charset val="186"/>
      </rPr>
      <t xml:space="preserve"> euro</t>
    </r>
  </si>
  <si>
    <t>VP LATGALES RP ZIEMEĻLATGALES IECIRKNIS</t>
  </si>
  <si>
    <t>iecirkņa priekšnieka vietnieks, Reaģēšanas nodaļas priekšnieks</t>
  </si>
  <si>
    <t>VP LATGALES RP ZIEMEĻLATGALES IECIRKŅA IZMEKLĒŠANAS NODAĻAS 2.GRUPA</t>
  </si>
  <si>
    <t>inspektors</t>
  </si>
  <si>
    <t>VP LATGALES RP DIENVIDLATGALES IECIRKŅA REAĢĒŠANAS NODAĻAS 3.GRUPA</t>
  </si>
  <si>
    <t>vecākais inspektors</t>
  </si>
  <si>
    <t>VP LATGALES RP DIENVIDLATGALES IECIRKŅA REAĢĒŠANAS NODAĻAS 7.GRUPA</t>
  </si>
  <si>
    <t>jaunākais inspektors</t>
  </si>
  <si>
    <t>VP LATGALES RP DIENVIDLATGALES IECIRKŅA IZMEKLĒŠANAS NODAĻAS 5.GRUPA</t>
  </si>
  <si>
    <t>VP LATGALES RP DIENVIDLATGALES IECIRKŅA REAĢĒŠANAS NODAĻAS 1.GRUPA</t>
  </si>
  <si>
    <t>VP LATGALES RP ZIEMEĻLATGALES IECIRKŅA PREVENCIJAS GRUPA</t>
  </si>
  <si>
    <t>VP LATGALES RP KĀRTPB ATĻAUJU SISTĒMAS GRUPA</t>
  </si>
  <si>
    <t>VP LATGALES RP ZIEMEĻLATGALES IECIRKŅA REAĢĒŠANAS NODAĻAS 10.GRUPA</t>
  </si>
  <si>
    <t>galvenais inspektors</t>
  </si>
  <si>
    <t>VP LATGALES RP ZIEMEĻLATGALES IECIRKŅA REAĢĒŠANAS NODAĻAS 7.GRUPA</t>
  </si>
  <si>
    <t>VP LATGALES RP DIENVIDLATGALES IECIRKŅA REAĢĒŠANAS NODAĻAS 6.GRUPA</t>
  </si>
  <si>
    <t>VP LATGALES RP DIENVIDLATGALES IECIRKŅA IZMEKLĒŠANAS NODAĻAS 2.GRUPA</t>
  </si>
  <si>
    <t>VP LATGALES RP DIENVIDLATGALES IECIRKŅA IZMEKLĒŠANAS NODAĻAS 6.GRUPA</t>
  </si>
  <si>
    <t>VP LATGALES RP ZIEMEĻLATGALES IECIRKŅA IZMEKLĒŠANAS NODAĻAS 4.GRUPA</t>
  </si>
  <si>
    <t>VP LATGALES RP ZIEMEĻLATGALES IECIRKŅA IZMEKLĒŠANAS NODAĻAS 3.GRUPA</t>
  </si>
  <si>
    <t>VP LATGALES REĢIONA PĀRVALDES DISCIPLINĀRĀS UZRAUDZĪBAS GRUPA</t>
  </si>
  <si>
    <t>VP LATGALES RP KĀRTPB RESURSU UN KRĪZES VADĪBAS NODAĻA</t>
  </si>
  <si>
    <t>nodaļas priekšnieks</t>
  </si>
  <si>
    <t>VP LATGALES RP ZIEMEĻLATGALES IECIRKŅA IZMEKLĒŠANAS NODAĻAS 5.GRUPA</t>
  </si>
  <si>
    <t>VP LATGALES RP DIENVIDLATGALES IECIRKŅA IZMEKLĒŠANAS NODAĻAS 8.GRUPA</t>
  </si>
  <si>
    <t>VP LATGALES RP KRIMPB ORGANIZĒTĀS NOZIEDZĪBAS SMAGO UN SĒRIJVEIDA NOZIEGUMU APKAROŠANAS NODAĻA</t>
  </si>
  <si>
    <t>VP LATGALES RP ZIEMEĻLATGALES IECIRKŅA REAĢĒŠANAS NODAĻAS 6.GRUPA</t>
  </si>
  <si>
    <t>VP LATGALES RP ZIEMEĻLATGALES IECIRKŅA IZMEKLĒŠANAS NODAĻAS 6.GRUPA</t>
  </si>
  <si>
    <t>VP LATGALES RP KRIMPB EKONOMISKO NOZIEGUMU APKAROŠANAS NODAĻA</t>
  </si>
  <si>
    <t>nodaļas priekšnieka vietnieks</t>
  </si>
  <si>
    <t>VP LATGALES RP KĀRTPB PREVENCIJAS GRUPA</t>
  </si>
  <si>
    <t>VP LATGALES RP DIENVIDLATGALES IECIRKŅA REAĢĒŠANAS NODAĻAS 10.GRUPA</t>
  </si>
  <si>
    <t>VP LATGALES RP DIENVIDLATGALES IECIRKŅA IZMEKLĒŠANAS NODAĻAS 9.GRUPA</t>
  </si>
  <si>
    <t>iecirkņa priekšnieka vietnieks, Izmeklēšanas nodaļas priekšnieks</t>
  </si>
  <si>
    <t>VP GKĀRTPP RKVP SPECIĀLO UZDEVUMU BATALJONA 4.ROTA (LATGALES REĢIONA)</t>
  </si>
  <si>
    <t>VP LATGALES RP ZIEMEĻLATGALES IECIRKŅA IZMEKLĒŠANAS NODAĻAS 9.GRUPA</t>
  </si>
  <si>
    <t>rotas komandieris</t>
  </si>
  <si>
    <t>VP LATGALES RP ZIEMEĻLATGALES IECIRKŅA IZMEKLĒŠANAS NODAĻAS 1.GRUPA</t>
  </si>
  <si>
    <t>VP LATGALES RP DIENVIDLATGALES IECIRKŅA REAĢĒŠANAS NODAĻAS 9.GRUPA</t>
  </si>
  <si>
    <t>VP LATGALES RP DIENVIDLATGALES IECIRKŅA REAĢĒŠANAS NODAĻAS 5.GRUPA</t>
  </si>
  <si>
    <t>VP LATGALES RP ZIEMEĻLATGALES IECIRKŅA REAĢĒŠANAS NODAĻAS 2.GRUPA</t>
  </si>
  <si>
    <t>VP LATGALES RP ZIEMEĻLATGALES IECIRKŅA REAĢĒŠANAS NODAĻAS 4.GRUPA</t>
  </si>
  <si>
    <t>operatīvais dežurants</t>
  </si>
  <si>
    <t>VP LATGALES REĢIONA PĀRVALDES VADĪBA</t>
  </si>
  <si>
    <t>reģiona pārvaldes priekšnieka vietnieks, kārtības policijas biroja priekšnieks</t>
  </si>
  <si>
    <t>VP LATGALES RP DIENVIDLATGALES IECIRKŅA IZMEKLĒŠANAS NODAĻAS 7.GRUPA</t>
  </si>
  <si>
    <t>VP LATGALES RP ZIEMEĻLATGALES IECIRKŅA REAĢĒŠANAS NODAĻAS 9.GRUPA</t>
  </si>
  <si>
    <t>VP LATGALES RP DIENVIDLATGALES IECIRKŅA PREVENCIJAS GRUPA</t>
  </si>
  <si>
    <t>VP LATGALES RP DIENVIDLATGALES IECIRKŅA REAĢĒŠANAS NODAĻAS 8.GRUPA</t>
  </si>
  <si>
    <t>VP LATGALES RP ZIEMEĻLATGALES IECIRKŅA REAĢĒŠANAS NODAĻAS 8.GRUPA</t>
  </si>
  <si>
    <t>VP GKĀRTPP RKVP SPECIĀLO UZDEVUMU BATALJONA 5.ROTA (VIDZEMES REĢIONA)</t>
  </si>
  <si>
    <t>rotas komandiera vietnieks</t>
  </si>
  <si>
    <t>VP LATGALES RP DIENVIDLATGALES IECIRKNIS</t>
  </si>
  <si>
    <t>VP LATGALES RP ZIEMEĻLATGALES IECIRKŅA IZMEKLĒŠANAS NODAĻAS 7.GRUPA</t>
  </si>
  <si>
    <t>VP LATGALES RP KĀRTPB SŪDZĪBU IZSKATĪŠANAS GRUPA</t>
  </si>
  <si>
    <t>iecirkņa priekšnieks</t>
  </si>
  <si>
    <t>VP LATGALES RP ZIEMEĻLATGALES IECIRKŅA IZMEKLĒŠANAS NODAĻAS 8.GRUPA</t>
  </si>
  <si>
    <t>VP LATGALES RP KĀRTĪBAS POLICIJAS BIROJS (LRP KĀRTPB)</t>
  </si>
  <si>
    <t>biroja priekšnieka vietnieks</t>
  </si>
  <si>
    <t>VP LATGALES RP DIENVIDLATGALES IECIRKŅA REAĢĒŠANAS NODAĻAS 4.GRUPA</t>
  </si>
  <si>
    <t>VP LATGALES RP DIENVIDLATGALES IECIRKŅA IZMEKLĒŠANAS NODAĻAS 3.GRUPA</t>
  </si>
  <si>
    <t>VP LATGALES RP SLEPENĪBAS REŽĪMA NODROŠINĀŠANAS UN SEVIŠĶĀS LIETVEDĪBAS GRUPA</t>
  </si>
  <si>
    <t>galvenais inspektors (informācijas sistēmu drošības pārzinis)</t>
  </si>
  <si>
    <t>VP LATGALES RP ZIEMEĻLATGALES IECIRKŅA IZMEKLĒŠANAS NODAĻAS 10.GRUPA</t>
  </si>
  <si>
    <t>VP LATGALES RP DIENVIDLATGALES IECIRKŅA IZMEKLĒŠANAS NODAĻAS 4.GRUPA</t>
  </si>
  <si>
    <t>VP GKĀRTPP RKVP KINOLOĢIJAS NODAĻA</t>
  </si>
  <si>
    <t>VP LATGALES RP KRIMPB KRIMINĀLIZLŪKOŠANAS INFORMĀCIJAS ANALĪZES GRUPA</t>
  </si>
  <si>
    <t>VP LATGALES RP DIENVIDLATGALES IECIRKŅA REAĢĒŠANAS NODAĻAS 2.GRUPA</t>
  </si>
  <si>
    <t>VP LATGALES RP ZIEMEĻLATGALES IECIRKŅA REAĢĒŠANAS NODAĻAS 5.GRUPA</t>
  </si>
  <si>
    <t>VP LATGALES RP ZIEMEĻLATGALES IECIRKŅA REAĢĒŠANAS NODAĻAS 3.GRUPA</t>
  </si>
  <si>
    <t>***</t>
  </si>
  <si>
    <t>Detalizēts aprēķins par laika periodu no 2024. gada 1. aprīļa līdz 30. aprīlim 1.tabulā.
Iesaistītas 223 personas, kopējais iesaistes laiks 3 276 stundas.</t>
  </si>
  <si>
    <t>3) Piemaksa par darbu svētku dienu (01.04)
Detalizēts aprēķins par laika periodu no
no 2024. gada 1. aprīļa līdz 30. aprīlim 3.tabulā.
Iesaistītas 25 personas, kopējais iesaistes laiks 256,50 stundas.</t>
  </si>
  <si>
    <t>VP LATGALES RP ZIEMEĻLATGALES IECIRKŅA REAĢĒŠANAS NODAĻAS 1.GRUPA</t>
  </si>
  <si>
    <t>VP LATGALES RP DIENVIDLATGALES IECIRKŅA IZMEKLĒŠANAS NODAĻAS 1.GRUPA</t>
  </si>
  <si>
    <t>2.1. tabula</t>
  </si>
  <si>
    <t>2.2. tabula</t>
  </si>
  <si>
    <t>reģiona pārvaldes priekšnieks</t>
  </si>
  <si>
    <t>VP LATGALES RP KRIMPB RĒZEKNES REĢIONĀLĀ NODAĻA</t>
  </si>
  <si>
    <t>20%</t>
  </si>
  <si>
    <t>50%</t>
  </si>
  <si>
    <t>23,59% no aprēķinātā atalgojuma
* izņemot 4 personas, kurām tiek piemērota nodokļu likme 21,94% (izdienas pensionārs)</t>
  </si>
  <si>
    <t>Detalizēts aprēķins par laika periodu no 2024. gada 1. aprīļa līdz 30. aprīlim  4.tabulā.
Iesaistītas 385 personas, kopējais iesaistes laiks 9 803 stundas.</t>
  </si>
  <si>
    <r>
      <rPr>
        <i/>
        <sz val="11"/>
        <rFont val="Times New Roman"/>
        <family val="1"/>
        <charset val="186"/>
      </rPr>
      <t xml:space="preserve">323 202,04 euro </t>
    </r>
    <r>
      <rPr>
        <sz val="11"/>
        <rFont val="Times New Roman"/>
        <family val="1"/>
        <charset val="186"/>
      </rPr>
      <t xml:space="preserve">× 8,33% = 26 922,73 </t>
    </r>
    <r>
      <rPr>
        <i/>
        <sz val="11"/>
        <rFont val="Times New Roman"/>
        <family val="1"/>
        <charset val="186"/>
      </rPr>
      <t>euro.</t>
    </r>
  </si>
  <si>
    <t xml:space="preserve">Piemaksa par nakts darbu amatpersonām ar speciālajām dienesta pakāpēm, kuras laika periodā no 2024. gada 1. aprīļa līdz 30. aprīlim tika iesaistītas atbalsta sniegšanā Valsts robežsardzei Latvijas Republikas-Baltkrievijas Republikas valsts robežas robežuzraudzības nodrošināšanā </t>
  </si>
  <si>
    <t>Detalizēts aprēķins piemaksai par darbu svētku dienās amatpersonām ar speciālo dienesta pakāpi, sniedzot atbalstu Valsts robežsardzei Latvijas Republikas-Baltkrievijas Republikas valsts robežas nelikumīgas šķērsošanas nodrošināšanā, par laika periodu no 2024. gada 1. aprīļa līdz 30. aprīlim (par 01.04.)</t>
  </si>
  <si>
    <t xml:space="preserve">Piemaksa par darbu īpašos apstākļos amatpersonām ar speciālajām dienesta pakāpēm, kuras laika periodā no 2024. gada 1. aprīļa līdz 30. aprīlim tika iesaistītas atbalsta sniegšanā Valsts robežsardzei Latvijas Republikas-Baltkrievijas Republikas valsts robežas robežuzraudzības nodrošināšanā </t>
  </si>
  <si>
    <t>2.pielikums</t>
  </si>
  <si>
    <t>1)    Izdevumi saistībā ar rīkojuma Nr. 184 un rīkojuma Nr. 514 izpildei nepieciešamo pasākumu īstenošanu</t>
  </si>
  <si>
    <t>1) Samaksa par virsstundu darbu
Detalizēts aprēķins par laika periodu no 2024. gada 1. janvāra līdz 10. februārim saistībā ar rīkojuma Nr. 514 izpildei nepieciešamo pasākumu īstenošanu 2.1. tabulā.
Iesaistītas 59 personas, kopējais iesaistes laiks 828.50 stundas.</t>
  </si>
  <si>
    <t>2) Samaksa par virsstundu darbu
Detalizēts aprēķins par laika periodu no 2024. gada 13. marta līdz 30. aprīlim saistībā ar rīkojuma Nr. 184 izpildei nepieciešamo pasākumu īstenošanu 2.2. tabulā.
Iesaistītas 407 personas, kopējais iesaistes laiks 14 808,75 stundas.</t>
  </si>
  <si>
    <t>Detalizēts aprēķins samaksai par virsstundu darbu amatpersonām ar speciālo dienesta pakāpi, sniedzot atbalstu Valsts robežsardzei Latvijas Republikas-Baltkrievijas Republikas valsts robežas nelikumīgas šķērsošanas nodrošināšanā, par laika periodu no 2024. gada 13. marta līdz 30. aprīlim saistībā ar rīkojuma Nr. 184 izpildei nepieciešamo pasākumu īstenošanu</t>
  </si>
  <si>
    <t>Detalizēts aprēķins samaksai par virsstundu darbu amatpersonām ar speciālo dienesta pakāpi, sniedzot atbalstu Valsts robežsardzei Latvijas Republikas-Baltkrievijas Republikas valsts robežas nelikumīgas šķērsošanas nodrošināšanā, par laika periodu no 2024. gada 1. janvāra līdz 10. februārim saistībā ar rīkojuma Nr. 514 izpildei nepieciešamo pasākumu īstenošanu</t>
  </si>
  <si>
    <t xml:space="preserve">Valsts policijas izdevumi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</si>
</sst>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
    <numFmt numFmtId="165" formatCode="#,##0.000"/>
    <numFmt numFmtId="166" formatCode="0.000"/>
    <numFmt numFmtId="167" formatCode="0.0000"/>
    <numFmt numFmtId="168" formatCode="0.00000"/>
    <numFmt numFmtId="169" formatCode="#,##0.0000000"/>
  </numFmts>
  <fonts count="28">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i/>
      <sz val="10"/>
      <name val="Times New Roman"/>
      <family val="1"/>
      <charset val="186"/>
    </font>
    <font>
      <sz val="11"/>
      <color theme="1"/>
      <name val="Calibri"/>
      <family val="2"/>
      <scheme val="minor"/>
    </font>
    <font>
      <sz val="10"/>
      <name val="BaltHelvetica"/>
    </font>
    <font>
      <sz val="10"/>
      <name val="Arial"/>
      <family val="2"/>
      <charset val="186"/>
    </font>
    <font>
      <sz val="12"/>
      <name val="Calibri"/>
      <family val="2"/>
      <charset val="186"/>
      <scheme val="minor"/>
    </font>
    <font>
      <sz val="10"/>
      <color rgb="FF000000"/>
      <name val="Times New Roman"/>
      <family val="1"/>
      <charset val="186"/>
    </font>
    <font>
      <sz val="11"/>
      <name val="Calibri Light"/>
      <family val="2"/>
      <charset val="186"/>
      <scheme val="major"/>
    </font>
    <font>
      <b/>
      <sz val="11"/>
      <name val="Calibri Light"/>
      <family val="2"/>
      <charset val="186"/>
      <scheme val="major"/>
    </font>
    <font>
      <b/>
      <sz val="12"/>
      <color rgb="FFFF0000"/>
      <name val="Times New Roman"/>
      <family val="1"/>
      <charset val="186"/>
    </font>
    <font>
      <b/>
      <sz val="12"/>
      <color theme="0"/>
      <name val="Times New Roman"/>
      <family val="1"/>
      <charset val="186"/>
    </font>
    <font>
      <sz val="10"/>
      <color rgb="FFFF0000"/>
      <name val="Times New Roman"/>
      <family val="1"/>
      <charset val="186"/>
    </font>
    <font>
      <b/>
      <sz val="9"/>
      <color theme="0"/>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bottom style="hair">
        <color indexed="64"/>
      </bottom>
      <diagonal/>
    </border>
    <border>
      <left/>
      <right/>
      <top style="hair">
        <color indexed="64"/>
      </top>
      <bottom/>
      <diagonal/>
    </border>
    <border>
      <left/>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bottom/>
      <diagonal/>
    </border>
    <border>
      <left style="thin">
        <color indexed="64"/>
      </left>
      <right style="thin">
        <color indexed="64"/>
      </right>
      <top style="hair">
        <color rgb="FF000000"/>
      </top>
      <bottom style="hair">
        <color rgb="FF000000"/>
      </bottom>
      <diagonal/>
    </border>
    <border>
      <left style="thin">
        <color indexed="64"/>
      </left>
      <right/>
      <top style="hair">
        <color indexed="64"/>
      </top>
      <bottom style="thin">
        <color indexed="64"/>
      </bottom>
      <diagonal/>
    </border>
    <border>
      <left/>
      <right style="thin">
        <color indexed="64"/>
      </right>
      <top/>
      <bottom/>
      <diagonal/>
    </border>
  </borders>
  <cellStyleXfs count="87">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2" fillId="0" borderId="0"/>
    <xf numFmtId="0" fontId="17"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 fillId="0" borderId="0"/>
    <xf numFmtId="0" fontId="2" fillId="0" borderId="0"/>
    <xf numFmtId="0" fontId="1" fillId="0" borderId="0"/>
    <xf numFmtId="9" fontId="1" fillId="0" borderId="0" applyFont="0" applyFill="0" applyBorder="0" applyAlignment="0" applyProtection="0"/>
    <xf numFmtId="9" fontId="2" fillId="0" borderId="0" applyFont="0" applyFill="0" applyBorder="0" applyAlignment="0" applyProtection="0"/>
    <xf numFmtId="0" fontId="1" fillId="0" borderId="0"/>
    <xf numFmtId="9" fontId="2" fillId="0" borderId="0" applyFont="0" applyFill="0" applyBorder="0" applyAlignment="0" applyProtection="0"/>
    <xf numFmtId="9" fontId="17" fillId="0" borderId="0" applyFont="0" applyFill="0" applyBorder="0" applyAlignment="0" applyProtection="0"/>
    <xf numFmtId="0" fontId="2" fillId="0" borderId="0"/>
    <xf numFmtId="0" fontId="2" fillId="0" borderId="0"/>
    <xf numFmtId="0" fontId="2" fillId="0" borderId="0"/>
    <xf numFmtId="9" fontId="2" fillId="0" borderId="0" applyFont="0" applyFill="0" applyBorder="0" applyAlignment="0" applyProtection="0"/>
    <xf numFmtId="0" fontId="1" fillId="0" borderId="0"/>
    <xf numFmtId="0" fontId="18" fillId="0" borderId="0"/>
    <xf numFmtId="0" fontId="1" fillId="0" borderId="0"/>
    <xf numFmtId="0" fontId="1" fillId="0" borderId="0"/>
    <xf numFmtId="0" fontId="1" fillId="0" borderId="0"/>
    <xf numFmtId="0" fontId="2" fillId="0" borderId="0"/>
    <xf numFmtId="0" fontId="1" fillId="0" borderId="0"/>
    <xf numFmtId="0" fontId="2" fillId="0" borderId="0"/>
    <xf numFmtId="0" fontId="2" fillId="0" borderId="0"/>
    <xf numFmtId="9" fontId="2" fillId="0" borderId="0" applyFont="0" applyFill="0" applyBorder="0" applyAlignment="0" applyProtection="0"/>
    <xf numFmtId="0" fontId="2" fillId="0" borderId="0"/>
    <xf numFmtId="0" fontId="1" fillId="0" borderId="0"/>
    <xf numFmtId="0" fontId="1" fillId="0" borderId="0"/>
    <xf numFmtId="0" fontId="19" fillId="0" borderId="0"/>
  </cellStyleXfs>
  <cellXfs count="288">
    <xf numFmtId="0" fontId="0" fillId="0" borderId="0" xfId="0"/>
    <xf numFmtId="0" fontId="5" fillId="0" borderId="0" xfId="0" applyFont="1" applyAlignment="1">
      <alignment vertical="center"/>
    </xf>
    <xf numFmtId="0" fontId="4" fillId="0" borderId="7" xfId="0" applyFont="1" applyFill="1" applyBorder="1" applyAlignment="1">
      <alignment vertical="center" wrapText="1"/>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5" fillId="0" borderId="0" xfId="1" applyFont="1" applyAlignment="1">
      <alignment vertical="center"/>
    </xf>
    <xf numFmtId="4" fontId="11" fillId="0" borderId="0" xfId="1" applyNumberFormat="1" applyFont="1" applyFill="1" applyAlignment="1">
      <alignment horizontal="center" vertic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0" borderId="1" xfId="1" applyFont="1" applyFill="1" applyBorder="1" applyAlignment="1">
      <alignment horizontal="center" vertical="center" wrapText="1"/>
    </xf>
    <xf numFmtId="0" fontId="14" fillId="0" borderId="1" xfId="2" applyFont="1" applyFill="1" applyBorder="1" applyAlignment="1">
      <alignment horizontal="center" vertical="center" wrapText="1"/>
    </xf>
    <xf numFmtId="3" fontId="14" fillId="2" borderId="1" xfId="1" applyNumberFormat="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0" borderId="1" xfId="1" applyFont="1" applyFill="1" applyBorder="1" applyAlignment="1">
      <alignment horizontal="center" vertical="center" wrapText="1"/>
    </xf>
    <xf numFmtId="0" fontId="11" fillId="0" borderId="1" xfId="1" applyFont="1" applyFill="1" applyBorder="1" applyAlignment="1">
      <alignment horizontal="center" vertical="center"/>
    </xf>
    <xf numFmtId="4" fontId="11" fillId="2" borderId="1" xfId="1" applyNumberFormat="1" applyFont="1" applyFill="1" applyBorder="1" applyAlignment="1">
      <alignment horizontal="center" vertical="center"/>
    </xf>
    <xf numFmtId="4" fontId="11" fillId="0" borderId="1" xfId="1" applyNumberFormat="1" applyFont="1" applyFill="1" applyBorder="1" applyAlignment="1">
      <alignment horizontal="center" vertical="center"/>
    </xf>
    <xf numFmtId="0" fontId="11" fillId="0" borderId="1" xfId="1" applyFont="1" applyBorder="1" applyAlignment="1">
      <alignment horizontal="center" vertical="center"/>
    </xf>
    <xf numFmtId="3" fontId="11" fillId="0" borderId="1" xfId="1" applyNumberFormat="1" applyFont="1" applyBorder="1" applyAlignment="1">
      <alignment horizontal="center" vertical="center"/>
    </xf>
    <xf numFmtId="2" fontId="11" fillId="0" borderId="1" xfId="1" applyNumberFormat="1" applyFont="1" applyBorder="1" applyAlignment="1">
      <alignment horizontal="center" vertical="center"/>
    </xf>
    <xf numFmtId="3" fontId="11" fillId="0" borderId="1" xfId="1" applyNumberFormat="1" applyFont="1" applyFill="1" applyBorder="1" applyAlignment="1">
      <alignment horizontal="center" vertical="center"/>
    </xf>
    <xf numFmtId="2" fontId="11" fillId="0" borderId="1" xfId="1" applyNumberFormat="1" applyFont="1" applyFill="1" applyBorder="1" applyAlignment="1">
      <alignment horizontal="center" vertical="center"/>
    </xf>
    <xf numFmtId="0" fontId="11" fillId="0" borderId="0" xfId="12" applyFont="1" applyAlignment="1">
      <alignment horizontal="center" vertical="center"/>
    </xf>
    <xf numFmtId="0" fontId="11" fillId="0" borderId="0" xfId="12" applyFont="1" applyAlignment="1">
      <alignment vertical="center" wrapText="1"/>
    </xf>
    <xf numFmtId="3" fontId="11" fillId="0" borderId="0" xfId="12" applyNumberFormat="1" applyFont="1" applyAlignment="1">
      <alignment horizontal="center" vertical="center"/>
    </xf>
    <xf numFmtId="0" fontId="11" fillId="0" borderId="0" xfId="12" applyFont="1" applyFill="1" applyAlignment="1">
      <alignment vertical="center"/>
    </xf>
    <xf numFmtId="0" fontId="11" fillId="0" borderId="0" xfId="12" applyFont="1" applyFill="1" applyAlignment="1">
      <alignment horizontal="center" vertical="center"/>
    </xf>
    <xf numFmtId="0" fontId="11" fillId="0" borderId="0" xfId="12" applyFont="1" applyFill="1" applyAlignment="1">
      <alignment vertical="center" wrapText="1"/>
    </xf>
    <xf numFmtId="3" fontId="11" fillId="0" borderId="0" xfId="12" applyNumberFormat="1" applyFont="1" applyFill="1" applyAlignment="1">
      <alignment horizontal="center" vertical="center"/>
    </xf>
    <xf numFmtId="0" fontId="4" fillId="0" borderId="0" xfId="0" applyFont="1" applyAlignment="1">
      <alignment horizontal="center" vertical="center" wrapText="1"/>
    </xf>
    <xf numFmtId="0" fontId="4" fillId="0" borderId="0" xfId="0" applyFont="1" applyAlignment="1">
      <alignment vertical="center" wrapText="1"/>
    </xf>
    <xf numFmtId="0" fontId="11" fillId="0" borderId="16"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7" xfId="0" applyFont="1" applyBorder="1" applyAlignment="1">
      <alignment horizontal="center" vertical="center" wrapText="1"/>
    </xf>
    <xf numFmtId="0" fontId="11" fillId="3" borderId="3" xfId="0" applyFont="1" applyFill="1" applyBorder="1" applyAlignment="1">
      <alignment horizontal="center" vertical="center" wrapText="1"/>
    </xf>
    <xf numFmtId="0" fontId="11" fillId="3"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6" xfId="0" applyFont="1" applyFill="1" applyBorder="1" applyAlignment="1">
      <alignment horizontal="left" vertical="center"/>
    </xf>
    <xf numFmtId="0" fontId="11" fillId="0" borderId="12" xfId="0" applyFont="1" applyFill="1" applyBorder="1" applyAlignment="1">
      <alignment horizontal="center" vertical="center" wrapText="1"/>
    </xf>
    <xf numFmtId="0" fontId="4" fillId="0" borderId="0" xfId="0" applyFont="1" applyFill="1" applyAlignment="1">
      <alignment vertical="center" wrapText="1"/>
    </xf>
    <xf numFmtId="0" fontId="11" fillId="0" borderId="21" xfId="0" applyFont="1" applyFill="1" applyBorder="1" applyAlignment="1">
      <alignment horizontal="center" vertical="center" wrapText="1"/>
    </xf>
    <xf numFmtId="0" fontId="11" fillId="0" borderId="22" xfId="0" applyFont="1" applyFill="1" applyBorder="1" applyAlignment="1">
      <alignment horizontal="center" vertical="center" wrapText="1"/>
    </xf>
    <xf numFmtId="0" fontId="11" fillId="0" borderId="23" xfId="0" applyFont="1" applyBorder="1" applyAlignment="1">
      <alignment horizontal="center" vertical="center" wrapText="1"/>
    </xf>
    <xf numFmtId="0" fontId="11" fillId="0" borderId="5" xfId="0" applyFont="1" applyBorder="1" applyAlignment="1">
      <alignment horizontal="left" vertical="center" wrapText="1"/>
    </xf>
    <xf numFmtId="0" fontId="11" fillId="0" borderId="24" xfId="0" applyFont="1" applyBorder="1" applyAlignment="1">
      <alignment horizontal="center" vertical="center" wrapText="1"/>
    </xf>
    <xf numFmtId="0" fontId="11" fillId="0" borderId="6" xfId="0" applyFont="1" applyBorder="1" applyAlignment="1">
      <alignment horizontal="left" vertical="center" wrapText="1"/>
    </xf>
    <xf numFmtId="0" fontId="8" fillId="0" borderId="0" xfId="0" applyFont="1" applyAlignment="1">
      <alignment horizontal="left" vertical="center"/>
    </xf>
    <xf numFmtId="0" fontId="8" fillId="0" borderId="0" xfId="0" applyFont="1" applyAlignment="1">
      <alignment horizontal="center"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3" fontId="3" fillId="5" borderId="1" xfId="0" applyNumberFormat="1" applyFont="1" applyFill="1" applyBorder="1" applyAlignment="1">
      <alignment horizontal="right" vertical="center" wrapText="1"/>
    </xf>
    <xf numFmtId="3" fontId="3" fillId="6" borderId="1" xfId="0" applyNumberFormat="1" applyFont="1" applyFill="1" applyBorder="1" applyAlignment="1">
      <alignment horizontal="right" vertical="center" wrapText="1"/>
    </xf>
    <xf numFmtId="0" fontId="3" fillId="6" borderId="5" xfId="0" applyFont="1" applyFill="1" applyBorder="1" applyAlignment="1">
      <alignment horizontal="center" vertical="center" wrapText="1"/>
    </xf>
    <xf numFmtId="3" fontId="3" fillId="6" borderId="11" xfId="0" applyNumberFormat="1" applyFont="1" applyFill="1" applyBorder="1" applyAlignment="1">
      <alignment horizontal="right" vertical="center" wrapText="1"/>
    </xf>
    <xf numFmtId="0" fontId="3" fillId="6" borderId="1" xfId="0" applyFont="1" applyFill="1" applyBorder="1" applyAlignment="1">
      <alignment horizontal="left" vertical="center"/>
    </xf>
    <xf numFmtId="0" fontId="3" fillId="6" borderId="1" xfId="0" applyFont="1" applyFill="1" applyBorder="1" applyAlignment="1">
      <alignment horizontal="center" vertical="center" wrapText="1"/>
    </xf>
    <xf numFmtId="0" fontId="3" fillId="6" borderId="1" xfId="0" applyFont="1" applyFill="1" applyBorder="1" applyAlignment="1">
      <alignment vertical="center"/>
    </xf>
    <xf numFmtId="0" fontId="3" fillId="6" borderId="1" xfId="0" applyFont="1" applyFill="1" applyBorder="1" applyAlignment="1">
      <alignment horizontal="center" vertical="center"/>
    </xf>
    <xf numFmtId="4" fontId="15" fillId="4" borderId="1" xfId="1" applyNumberFormat="1" applyFont="1" applyFill="1" applyBorder="1" applyAlignment="1">
      <alignment horizontal="center" vertical="center"/>
    </xf>
    <xf numFmtId="0" fontId="15" fillId="4" borderId="1" xfId="0" applyFont="1" applyFill="1" applyBorder="1" applyAlignment="1">
      <alignment horizontal="center" vertical="center" wrapText="1"/>
    </xf>
    <xf numFmtId="3" fontId="15" fillId="4" borderId="1" xfId="0" applyNumberFormat="1" applyFont="1" applyFill="1" applyBorder="1" applyAlignment="1">
      <alignment horizontal="center" vertical="center" wrapText="1"/>
    </xf>
    <xf numFmtId="4" fontId="15" fillId="4" borderId="1" xfId="0" applyNumberFormat="1"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49" fontId="11" fillId="0" borderId="1" xfId="1" applyNumberFormat="1" applyFont="1" applyBorder="1" applyAlignment="1">
      <alignment horizontal="left" vertical="center" wrapText="1"/>
    </xf>
    <xf numFmtId="49" fontId="11" fillId="0" borderId="1" xfId="1" applyNumberFormat="1" applyFont="1" applyFill="1" applyBorder="1" applyAlignment="1">
      <alignment horizontal="left" vertical="center" wrapText="1"/>
    </xf>
    <xf numFmtId="0" fontId="5" fillId="0" borderId="0" xfId="0" applyFont="1" applyFill="1" applyAlignment="1">
      <alignment horizontal="right" vertical="center"/>
    </xf>
    <xf numFmtId="1" fontId="4" fillId="0" borderId="0" xfId="0" applyNumberFormat="1" applyFont="1" applyFill="1" applyAlignment="1">
      <alignment horizontal="right"/>
    </xf>
    <xf numFmtId="0" fontId="4" fillId="0" borderId="0" xfId="0" applyFont="1" applyFill="1" applyAlignment="1">
      <alignment horizontal="right"/>
    </xf>
    <xf numFmtId="2" fontId="4" fillId="0" borderId="0" xfId="13" applyNumberFormat="1" applyFont="1" applyFill="1" applyAlignment="1">
      <alignment horizontal="right" vertical="top"/>
    </xf>
    <xf numFmtId="0" fontId="12" fillId="0" borderId="0" xfId="1" applyFont="1" applyFill="1" applyBorder="1" applyAlignment="1">
      <alignment horizontal="center" vertical="center" wrapText="1"/>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3" fontId="11" fillId="0" borderId="12" xfId="0" applyNumberFormat="1" applyFont="1" applyFill="1" applyBorder="1" applyAlignment="1">
      <alignment horizontal="center" vertical="center" wrapText="1"/>
    </xf>
    <xf numFmtId="3" fontId="11" fillId="0" borderId="6" xfId="0" applyNumberFormat="1" applyFont="1" applyFill="1" applyBorder="1" applyAlignment="1">
      <alignment horizontal="center" vertical="center" wrapText="1"/>
    </xf>
    <xf numFmtId="3" fontId="11" fillId="0" borderId="8" xfId="0" applyNumberFormat="1" applyFont="1" applyBorder="1" applyAlignment="1">
      <alignment horizontal="center" vertical="center" wrapText="1"/>
    </xf>
    <xf numFmtId="4" fontId="11" fillId="0" borderId="14" xfId="0" applyNumberFormat="1" applyFont="1" applyBorder="1" applyAlignment="1">
      <alignment horizontal="center" vertical="center" wrapText="1"/>
    </xf>
    <xf numFmtId="4" fontId="11" fillId="0" borderId="8" xfId="0" applyNumberFormat="1" applyFont="1" applyBorder="1" applyAlignment="1">
      <alignment horizontal="center" vertical="center" wrapText="1"/>
    </xf>
    <xf numFmtId="0" fontId="5" fillId="0" borderId="0" xfId="0" applyFont="1" applyFill="1" applyAlignment="1">
      <alignment horizontal="center" vertical="center"/>
    </xf>
    <xf numFmtId="0" fontId="5" fillId="0" borderId="0" xfId="0" applyFont="1" applyAlignment="1">
      <alignment horizontal="center" vertical="center"/>
    </xf>
    <xf numFmtId="0" fontId="11" fillId="0" borderId="0" xfId="12" applyFont="1" applyAlignment="1">
      <alignment horizontal="center" vertical="center" wrapText="1"/>
    </xf>
    <xf numFmtId="4" fontId="11" fillId="0" borderId="0" xfId="12" applyNumberFormat="1" applyFont="1" applyFill="1" applyAlignment="1">
      <alignment horizontal="center" vertical="center"/>
    </xf>
    <xf numFmtId="0" fontId="15" fillId="0" borderId="0" xfId="12" applyFont="1" applyAlignment="1">
      <alignment vertical="center"/>
    </xf>
    <xf numFmtId="49" fontId="11" fillId="0" borderId="9" xfId="12" applyNumberFormat="1" applyFont="1" applyBorder="1" applyAlignment="1">
      <alignment horizontal="left" vertical="center" wrapText="1"/>
    </xf>
    <xf numFmtId="4" fontId="11" fillId="0" borderId="9" xfId="12" applyNumberFormat="1" applyFont="1" applyFill="1" applyBorder="1" applyAlignment="1">
      <alignment horizontal="center" vertical="center"/>
    </xf>
    <xf numFmtId="0" fontId="11" fillId="0" borderId="0" xfId="12" applyFont="1" applyAlignment="1">
      <alignment vertical="center"/>
    </xf>
    <xf numFmtId="0" fontId="11" fillId="0" borderId="1" xfId="12" applyFont="1" applyBorder="1" applyAlignment="1">
      <alignment horizontal="center" vertical="center"/>
    </xf>
    <xf numFmtId="49" fontId="11" fillId="0" borderId="1" xfId="12" applyNumberFormat="1" applyFont="1" applyBorder="1" applyAlignment="1">
      <alignment horizontal="left" vertical="center" wrapText="1"/>
    </xf>
    <xf numFmtId="4" fontId="11" fillId="0" borderId="1" xfId="12" applyNumberFormat="1" applyFont="1" applyBorder="1" applyAlignment="1">
      <alignment horizontal="center" vertical="center"/>
    </xf>
    <xf numFmtId="0" fontId="12" fillId="0" borderId="0" xfId="12" applyFont="1" applyFill="1" applyBorder="1" applyAlignment="1">
      <alignment horizontal="center" vertical="center" wrapText="1"/>
    </xf>
    <xf numFmtId="0" fontId="11" fillId="0" borderId="0" xfId="12" applyFont="1" applyFill="1" applyAlignment="1">
      <alignment horizontal="center" vertical="center" wrapText="1"/>
    </xf>
    <xf numFmtId="0" fontId="13" fillId="0" borderId="0" xfId="12" applyFont="1" applyFill="1" applyBorder="1" applyAlignment="1">
      <alignment horizontal="center" vertical="center" wrapText="1"/>
    </xf>
    <xf numFmtId="4" fontId="12" fillId="0" borderId="0" xfId="12" applyNumberFormat="1" applyFont="1" applyFill="1" applyBorder="1" applyAlignment="1">
      <alignment horizontal="center" vertical="center" wrapText="1"/>
    </xf>
    <xf numFmtId="4" fontId="12" fillId="0" borderId="0" xfId="12" applyNumberFormat="1" applyFont="1" applyFill="1" applyAlignment="1">
      <alignment horizontal="center" vertical="center" wrapText="1"/>
    </xf>
    <xf numFmtId="0" fontId="11" fillId="0" borderId="9" xfId="12" applyFont="1" applyFill="1" applyBorder="1" applyAlignment="1">
      <alignment horizontal="center" vertical="center"/>
    </xf>
    <xf numFmtId="164" fontId="11" fillId="0" borderId="9" xfId="12" applyNumberFormat="1" applyFont="1" applyBorder="1" applyAlignment="1">
      <alignment horizontal="center" vertical="center"/>
    </xf>
    <xf numFmtId="0" fontId="11" fillId="0" borderId="1" xfId="12" applyFont="1" applyFill="1" applyBorder="1" applyAlignment="1">
      <alignment horizontal="center" vertical="center"/>
    </xf>
    <xf numFmtId="164" fontId="11" fillId="0" borderId="1" xfId="12" applyNumberFormat="1" applyFont="1" applyBorder="1" applyAlignment="1">
      <alignment horizontal="center" vertical="center"/>
    </xf>
    <xf numFmtId="3" fontId="14" fillId="0" borderId="1" xfId="0" applyNumberFormat="1" applyFont="1" applyBorder="1" applyAlignment="1">
      <alignment horizontal="center" vertical="center"/>
    </xf>
    <xf numFmtId="165" fontId="11" fillId="0" borderId="9" xfId="12" applyNumberFormat="1" applyFont="1" applyFill="1" applyBorder="1" applyAlignment="1">
      <alignment horizontal="center" vertical="center"/>
    </xf>
    <xf numFmtId="49" fontId="11" fillId="0" borderId="1" xfId="12" applyNumberFormat="1" applyFont="1" applyFill="1" applyBorder="1" applyAlignment="1">
      <alignment horizontal="left" vertical="center" wrapText="1"/>
    </xf>
    <xf numFmtId="3" fontId="14" fillId="0" borderId="1" xfId="0" applyNumberFormat="1" applyFont="1" applyFill="1" applyBorder="1" applyAlignment="1">
      <alignment horizontal="center" vertical="center"/>
    </xf>
    <xf numFmtId="164" fontId="11" fillId="0" borderId="1" xfId="12" applyNumberFormat="1" applyFont="1" applyFill="1" applyBorder="1" applyAlignment="1">
      <alignment horizontal="center" vertical="center"/>
    </xf>
    <xf numFmtId="165" fontId="11" fillId="0" borderId="1" xfId="1" applyNumberFormat="1" applyFont="1" applyFill="1" applyBorder="1" applyAlignment="1">
      <alignment horizontal="center" vertical="center"/>
    </xf>
    <xf numFmtId="4" fontId="5" fillId="0" borderId="0" xfId="0" applyNumberFormat="1" applyFont="1" applyAlignment="1">
      <alignment horizontal="center" vertical="center"/>
    </xf>
    <xf numFmtId="0" fontId="8" fillId="0" borderId="0" xfId="0" applyFont="1" applyAlignment="1">
      <alignment horizontal="center" vertical="center" wrapText="1"/>
    </xf>
    <xf numFmtId="0" fontId="11" fillId="0" borderId="1" xfId="12" applyFont="1" applyBorder="1" applyAlignment="1">
      <alignment vertical="center" wrapText="1"/>
    </xf>
    <xf numFmtId="10" fontId="11" fillId="0" borderId="9" xfId="12" applyNumberFormat="1" applyFont="1" applyBorder="1" applyAlignment="1">
      <alignment horizontal="center" vertical="center"/>
    </xf>
    <xf numFmtId="10" fontId="11" fillId="0" borderId="1" xfId="12" applyNumberFormat="1" applyFont="1" applyBorder="1" applyAlignment="1">
      <alignment horizontal="center" vertical="center"/>
    </xf>
    <xf numFmtId="10" fontId="11" fillId="0" borderId="1" xfId="12" applyNumberFormat="1" applyFont="1" applyFill="1" applyBorder="1" applyAlignment="1">
      <alignment horizontal="center" vertical="center"/>
    </xf>
    <xf numFmtId="0" fontId="11" fillId="0" borderId="1" xfId="12" applyFont="1" applyBorder="1" applyAlignment="1">
      <alignment horizontal="left" vertical="center" wrapText="1"/>
    </xf>
    <xf numFmtId="0" fontId="11" fillId="0" borderId="1" xfId="1" applyFont="1" applyBorder="1" applyAlignment="1">
      <alignment vertical="center" wrapText="1"/>
    </xf>
    <xf numFmtId="0" fontId="4" fillId="0" borderId="0" xfId="1" applyFont="1" applyAlignment="1">
      <alignment horizontal="right" vertical="center"/>
    </xf>
    <xf numFmtId="0" fontId="11" fillId="0" borderId="0" xfId="12" applyFont="1"/>
    <xf numFmtId="0" fontId="8" fillId="0" borderId="0" xfId="1" applyFont="1" applyAlignment="1">
      <alignment horizontal="left" vertical="center"/>
    </xf>
    <xf numFmtId="0" fontId="11" fillId="0" borderId="0" xfId="12" applyFont="1" applyAlignment="1">
      <alignment horizontal="center"/>
    </xf>
    <xf numFmtId="0" fontId="15" fillId="0" borderId="0" xfId="12" applyFont="1"/>
    <xf numFmtId="0" fontId="5" fillId="0" borderId="1" xfId="0" applyFont="1" applyBorder="1" applyAlignment="1">
      <alignment horizontal="right" vertical="center"/>
    </xf>
    <xf numFmtId="4" fontId="11" fillId="0" borderId="13" xfId="0" applyNumberFormat="1" applyFont="1" applyFill="1" applyBorder="1" applyAlignment="1">
      <alignment horizontal="center" vertical="center" wrapText="1"/>
    </xf>
    <xf numFmtId="4" fontId="11" fillId="0" borderId="12" xfId="0" applyNumberFormat="1" applyFont="1" applyFill="1" applyBorder="1" applyAlignment="1">
      <alignment horizontal="center" vertical="center" wrapText="1"/>
    </xf>
    <xf numFmtId="4" fontId="11" fillId="0" borderId="15" xfId="0" applyNumberFormat="1" applyFont="1" applyFill="1" applyBorder="1" applyAlignment="1">
      <alignment horizontal="center" vertical="center" wrapText="1"/>
    </xf>
    <xf numFmtId="4" fontId="11" fillId="0" borderId="6" xfId="0" applyNumberFormat="1" applyFont="1" applyFill="1" applyBorder="1" applyAlignment="1">
      <alignment horizontal="center" vertical="center" wrapText="1"/>
    </xf>
    <xf numFmtId="0" fontId="11" fillId="0" borderId="8" xfId="0" applyFont="1" applyBorder="1" applyAlignment="1">
      <alignment horizontal="center" vertical="center" wrapText="1"/>
    </xf>
    <xf numFmtId="3" fontId="11" fillId="0" borderId="1" xfId="12" applyNumberFormat="1" applyFont="1" applyBorder="1" applyAlignment="1">
      <alignment horizontal="center" vertical="center"/>
    </xf>
    <xf numFmtId="165" fontId="11" fillId="0" borderId="0" xfId="12" applyNumberFormat="1" applyFont="1" applyFill="1" applyAlignment="1">
      <alignment horizontal="left" vertical="center"/>
    </xf>
    <xf numFmtId="4" fontId="11" fillId="0" borderId="1" xfId="1" applyNumberFormat="1" applyFont="1" applyBorder="1" applyAlignment="1">
      <alignment horizontal="center" vertical="center"/>
    </xf>
    <xf numFmtId="0" fontId="11" fillId="0" borderId="23" xfId="0" applyFont="1" applyFill="1" applyBorder="1" applyAlignment="1">
      <alignment horizontal="center" vertical="center" wrapText="1"/>
    </xf>
    <xf numFmtId="0" fontId="11" fillId="0" borderId="27" xfId="0" applyFont="1" applyFill="1" applyBorder="1" applyAlignment="1">
      <alignment horizontal="center" vertical="center" wrapText="1"/>
    </xf>
    <xf numFmtId="3" fontId="11" fillId="3" borderId="1" xfId="0" applyNumberFormat="1" applyFont="1" applyFill="1" applyBorder="1" applyAlignment="1">
      <alignment horizontal="center" vertical="center" wrapText="1"/>
    </xf>
    <xf numFmtId="4" fontId="11" fillId="3" borderId="1" xfId="0" applyNumberFormat="1" applyFont="1" applyFill="1" applyBorder="1" applyAlignment="1">
      <alignment horizontal="center" vertical="center" wrapText="1"/>
    </xf>
    <xf numFmtId="168" fontId="4" fillId="0" borderId="0" xfId="0" applyNumberFormat="1" applyFont="1" applyAlignment="1">
      <alignment horizontal="center" vertical="center" wrapText="1"/>
    </xf>
    <xf numFmtId="0" fontId="4" fillId="0" borderId="0" xfId="0" applyFont="1" applyAlignment="1">
      <alignment vertical="center"/>
    </xf>
    <xf numFmtId="0" fontId="11" fillId="3" borderId="3" xfId="0" applyFont="1" applyFill="1" applyBorder="1" applyAlignment="1">
      <alignment vertical="center" wrapText="1"/>
    </xf>
    <xf numFmtId="0" fontId="11" fillId="3" borderId="2" xfId="0" applyFont="1" applyFill="1" applyBorder="1" applyAlignment="1">
      <alignment vertical="center"/>
    </xf>
    <xf numFmtId="0" fontId="11" fillId="3" borderId="3" xfId="0" applyFont="1" applyFill="1" applyBorder="1" applyAlignment="1">
      <alignment vertical="center"/>
    </xf>
    <xf numFmtId="0" fontId="11" fillId="3" borderId="1" xfId="0" applyFont="1" applyFill="1" applyBorder="1" applyAlignment="1">
      <alignment vertical="center"/>
    </xf>
    <xf numFmtId="3" fontId="14" fillId="0" borderId="9" xfId="0" applyNumberFormat="1" applyFont="1" applyBorder="1" applyAlignment="1">
      <alignment horizontal="center" vertical="center"/>
    </xf>
    <xf numFmtId="4" fontId="15" fillId="4" borderId="1" xfId="12" applyNumberFormat="1" applyFont="1" applyFill="1" applyBorder="1" applyAlignment="1">
      <alignment horizontal="center" vertical="center"/>
    </xf>
    <xf numFmtId="165" fontId="11" fillId="0" borderId="0" xfId="1" applyNumberFormat="1" applyFont="1" applyFill="1" applyAlignment="1">
      <alignment vertical="center"/>
    </xf>
    <xf numFmtId="0" fontId="11" fillId="0" borderId="6" xfId="0" applyFont="1" applyBorder="1" applyAlignment="1">
      <alignment horizontal="left" vertical="center"/>
    </xf>
    <xf numFmtId="0" fontId="11" fillId="0" borderId="12" xfId="0" applyFont="1" applyBorder="1" applyAlignment="1">
      <alignment horizontal="center" vertical="center" wrapText="1"/>
    </xf>
    <xf numFmtId="3" fontId="11" fillId="0" borderId="12" xfId="0" applyNumberFormat="1" applyFont="1" applyBorder="1" applyAlignment="1">
      <alignment horizontal="center" vertical="center" wrapText="1"/>
    </xf>
    <xf numFmtId="4" fontId="11" fillId="0" borderId="13" xfId="0" applyNumberFormat="1" applyFont="1" applyBorder="1" applyAlignment="1">
      <alignment horizontal="center" vertical="center" wrapText="1"/>
    </xf>
    <xf numFmtId="4" fontId="11" fillId="0" borderId="12" xfId="0" applyNumberFormat="1" applyFont="1" applyBorder="1" applyAlignment="1">
      <alignment horizontal="center" vertical="center" wrapText="1"/>
    </xf>
    <xf numFmtId="0" fontId="11" fillId="0" borderId="22" xfId="0" applyFont="1" applyBorder="1" applyAlignment="1">
      <alignment horizontal="center" vertical="center" wrapText="1"/>
    </xf>
    <xf numFmtId="3" fontId="11" fillId="0" borderId="6" xfId="0" applyNumberFormat="1" applyFont="1" applyBorder="1" applyAlignment="1">
      <alignment horizontal="center" vertical="center" wrapText="1"/>
    </xf>
    <xf numFmtId="4" fontId="11" fillId="0" borderId="15" xfId="0" applyNumberFormat="1" applyFont="1" applyBorder="1" applyAlignment="1">
      <alignment horizontal="center" vertical="center" wrapText="1"/>
    </xf>
    <xf numFmtId="4" fontId="11" fillId="0" borderId="6" xfId="0" applyNumberFormat="1" applyFont="1" applyBorder="1" applyAlignment="1">
      <alignment horizontal="center" vertical="center" wrapText="1"/>
    </xf>
    <xf numFmtId="0" fontId="11" fillId="0" borderId="6" xfId="0" applyFont="1" applyFill="1" applyBorder="1" applyAlignment="1">
      <alignment horizontal="center" vertical="center" wrapText="1"/>
    </xf>
    <xf numFmtId="0" fontId="11" fillId="0" borderId="7" xfId="0" applyFont="1" applyFill="1" applyBorder="1" applyAlignment="1">
      <alignment horizontal="center" vertical="center" wrapText="1"/>
    </xf>
    <xf numFmtId="0" fontId="11" fillId="0" borderId="7" xfId="0" applyFont="1" applyBorder="1" applyAlignment="1">
      <alignment horizontal="left" vertical="center"/>
    </xf>
    <xf numFmtId="0" fontId="11" fillId="0" borderId="26" xfId="0" applyFont="1" applyBorder="1" applyAlignment="1">
      <alignment horizontal="center" vertical="center" wrapText="1"/>
    </xf>
    <xf numFmtId="3" fontId="11" fillId="0" borderId="7" xfId="0" applyNumberFormat="1" applyFont="1" applyBorder="1" applyAlignment="1">
      <alignment horizontal="center" vertical="center" wrapText="1"/>
    </xf>
    <xf numFmtId="4" fontId="11" fillId="0" borderId="25" xfId="0" applyNumberFormat="1" applyFont="1" applyBorder="1" applyAlignment="1">
      <alignment horizontal="center" vertical="center" wrapText="1"/>
    </xf>
    <xf numFmtId="4" fontId="11" fillId="0" borderId="7" xfId="0" applyNumberFormat="1" applyFont="1" applyBorder="1" applyAlignment="1">
      <alignment horizontal="center" vertical="center" wrapText="1"/>
    </xf>
    <xf numFmtId="0" fontId="11" fillId="0" borderId="12" xfId="0" applyFont="1" applyBorder="1" applyAlignment="1">
      <alignment horizontal="left" vertical="center" wrapText="1"/>
    </xf>
    <xf numFmtId="0" fontId="11" fillId="0" borderId="10" xfId="0" applyFont="1" applyBorder="1" applyAlignment="1">
      <alignment horizontal="left" vertical="center" wrapText="1"/>
    </xf>
    <xf numFmtId="166" fontId="21" fillId="0" borderId="28" xfId="0" applyNumberFormat="1" applyFont="1" applyBorder="1" applyAlignment="1">
      <alignment horizontal="left" wrapText="1"/>
    </xf>
    <xf numFmtId="4" fontId="4" fillId="0" borderId="0" xfId="0" applyNumberFormat="1" applyFont="1" applyAlignment="1">
      <alignment horizontal="center" vertical="center"/>
    </xf>
    <xf numFmtId="4" fontId="4" fillId="0" borderId="0" xfId="0" applyNumberFormat="1" applyFont="1" applyAlignment="1">
      <alignment horizontal="center" vertical="center" wrapText="1"/>
    </xf>
    <xf numFmtId="0" fontId="11" fillId="0" borderId="0" xfId="12" applyFont="1" applyAlignment="1">
      <alignment horizontal="left" vertical="center"/>
    </xf>
    <xf numFmtId="0" fontId="11" fillId="0" borderId="0" xfId="12" applyFont="1" applyFill="1" applyAlignment="1">
      <alignment horizontal="left" vertical="center"/>
    </xf>
    <xf numFmtId="167" fontId="15" fillId="0" borderId="0" xfId="12" applyNumberFormat="1" applyFont="1" applyAlignment="1">
      <alignment horizontal="left" vertical="center"/>
    </xf>
    <xf numFmtId="165" fontId="5" fillId="0" borderId="0" xfId="0" applyNumberFormat="1" applyFont="1" applyFill="1" applyAlignment="1">
      <alignment vertical="center"/>
    </xf>
    <xf numFmtId="4" fontId="5" fillId="0" borderId="0" xfId="0" applyNumberFormat="1" applyFont="1" applyFill="1" applyAlignment="1">
      <alignment horizontal="center"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22" fillId="0" borderId="0" xfId="0" applyFont="1" applyFill="1" applyAlignment="1">
      <alignment horizontal="center" vertical="center"/>
    </xf>
    <xf numFmtId="0" fontId="22" fillId="0" borderId="0" xfId="0" applyFont="1" applyFill="1" applyAlignment="1">
      <alignment vertical="center"/>
    </xf>
    <xf numFmtId="0" fontId="22" fillId="0" borderId="0" xfId="0" applyFont="1" applyAlignment="1">
      <alignment vertical="center"/>
    </xf>
    <xf numFmtId="0" fontId="22" fillId="0" borderId="0" xfId="0" applyFont="1" applyAlignment="1">
      <alignment horizontal="center" vertical="center"/>
    </xf>
    <xf numFmtId="3" fontId="5" fillId="0" borderId="0" xfId="0" applyNumberFormat="1" applyFont="1" applyAlignment="1">
      <alignment horizontal="right" vertical="center"/>
    </xf>
    <xf numFmtId="0" fontId="22" fillId="0" borderId="0" xfId="0" applyFont="1" applyFill="1" applyAlignment="1">
      <alignment horizontal="right" vertical="center"/>
    </xf>
    <xf numFmtId="0" fontId="22" fillId="0" borderId="0" xfId="0" applyFont="1" applyAlignment="1">
      <alignment horizontal="right" vertical="center"/>
    </xf>
    <xf numFmtId="2" fontId="5" fillId="0" borderId="0" xfId="0" applyNumberFormat="1" applyFont="1" applyAlignment="1">
      <alignment horizontal="right" vertical="center"/>
    </xf>
    <xf numFmtId="2" fontId="5" fillId="0" borderId="0" xfId="0" applyNumberFormat="1" applyFont="1" applyFill="1" applyAlignment="1">
      <alignment horizontal="right" vertical="center"/>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1" fillId="0" borderId="29" xfId="0" applyFont="1" applyBorder="1" applyAlignment="1">
      <alignment horizontal="center" vertical="center" wrapText="1"/>
    </xf>
    <xf numFmtId="166" fontId="21" fillId="0" borderId="9" xfId="0" applyNumberFormat="1" applyFont="1" applyBorder="1" applyAlignment="1">
      <alignment horizontal="left" wrapText="1"/>
    </xf>
    <xf numFmtId="0" fontId="11" fillId="0" borderId="7" xfId="0" applyFont="1" applyBorder="1" applyAlignment="1">
      <alignment horizontal="center" vertical="center" wrapText="1"/>
    </xf>
    <xf numFmtId="0" fontId="5" fillId="0" borderId="0" xfId="0" applyFont="1" applyFill="1" applyAlignment="1">
      <alignment vertical="top"/>
    </xf>
    <xf numFmtId="0" fontId="5" fillId="0" borderId="0" xfId="0" applyFont="1" applyFill="1" applyAlignment="1">
      <alignment horizontal="center" vertical="top"/>
    </xf>
    <xf numFmtId="0" fontId="5" fillId="0" borderId="0" xfId="0" applyFont="1" applyFill="1" applyAlignment="1">
      <alignment horizontal="right" vertical="top"/>
    </xf>
    <xf numFmtId="4" fontId="11" fillId="0" borderId="0" xfId="12" applyNumberFormat="1" applyFont="1" applyAlignment="1">
      <alignment horizontal="center" vertical="center"/>
    </xf>
    <xf numFmtId="0" fontId="24" fillId="0" borderId="0" xfId="12" applyFont="1" applyAlignment="1">
      <alignment horizontal="center" vertical="center" wrapText="1"/>
    </xf>
    <xf numFmtId="2" fontId="24" fillId="0" borderId="0" xfId="12" applyNumberFormat="1" applyFont="1" applyAlignment="1">
      <alignment horizontal="center" vertical="center" wrapText="1"/>
    </xf>
    <xf numFmtId="0" fontId="11" fillId="0" borderId="1" xfId="12" applyFont="1" applyBorder="1" applyAlignment="1">
      <alignment horizontal="center" vertical="center" wrapText="1"/>
    </xf>
    <xf numFmtId="0" fontId="14" fillId="0" borderId="1" xfId="12" applyFont="1" applyBorder="1" applyAlignment="1">
      <alignment horizontal="center" vertical="center" wrapText="1"/>
    </xf>
    <xf numFmtId="4" fontId="11" fillId="0" borderId="0" xfId="12" applyNumberFormat="1" applyFont="1" applyAlignment="1">
      <alignment vertical="center"/>
    </xf>
    <xf numFmtId="4" fontId="11" fillId="2" borderId="1" xfId="12" applyNumberFormat="1" applyFont="1" applyFill="1" applyBorder="1" applyAlignment="1">
      <alignment horizontal="center" vertical="center"/>
    </xf>
    <xf numFmtId="0" fontId="11" fillId="0" borderId="0" xfId="1" applyFont="1"/>
    <xf numFmtId="4" fontId="11" fillId="0" borderId="0" xfId="1" applyNumberFormat="1" applyFont="1" applyAlignment="1">
      <alignment horizontal="center" vertical="center"/>
    </xf>
    <xf numFmtId="0" fontId="24" fillId="0" borderId="0" xfId="1" applyFont="1" applyAlignment="1">
      <alignment horizontal="center" vertical="center" wrapText="1"/>
    </xf>
    <xf numFmtId="0" fontId="25" fillId="0" borderId="0" xfId="1" applyFont="1" applyAlignment="1">
      <alignment horizontal="center" vertical="center" wrapText="1"/>
    </xf>
    <xf numFmtId="2" fontId="24" fillId="0" borderId="0" xfId="1" applyNumberFormat="1" applyFont="1" applyAlignment="1">
      <alignment horizontal="center" vertical="center" wrapText="1"/>
    </xf>
    <xf numFmtId="0" fontId="11" fillId="0" borderId="1" xfId="1" applyFont="1" applyBorder="1" applyAlignment="1">
      <alignment horizontal="center" vertical="center" wrapText="1"/>
    </xf>
    <xf numFmtId="0" fontId="14" fillId="0" borderId="1" xfId="1" applyFont="1" applyBorder="1" applyAlignment="1">
      <alignment horizontal="center" vertical="center" wrapText="1"/>
    </xf>
    <xf numFmtId="0" fontId="11" fillId="0" borderId="0" xfId="1" applyFont="1" applyAlignment="1">
      <alignment horizontal="center"/>
    </xf>
    <xf numFmtId="4" fontId="15" fillId="4" borderId="11" xfId="1" applyNumberFormat="1" applyFont="1" applyFill="1" applyBorder="1" applyAlignment="1">
      <alignment horizontal="center" vertical="center"/>
    </xf>
    <xf numFmtId="0" fontId="15" fillId="0" borderId="0" xfId="1" applyFont="1"/>
    <xf numFmtId="0" fontId="11" fillId="0" borderId="9" xfId="1" applyFont="1" applyBorder="1" applyAlignment="1">
      <alignment horizontal="center" vertical="center"/>
    </xf>
    <xf numFmtId="49" fontId="11" fillId="0" borderId="9" xfId="1" applyNumberFormat="1" applyFont="1" applyBorder="1" applyAlignment="1">
      <alignment horizontal="left" vertical="center" wrapText="1"/>
    </xf>
    <xf numFmtId="3" fontId="11" fillId="0" borderId="9" xfId="1" applyNumberFormat="1" applyFont="1" applyBorder="1" applyAlignment="1">
      <alignment horizontal="center" vertical="center"/>
    </xf>
    <xf numFmtId="165" fontId="11" fillId="0" borderId="9" xfId="1" applyNumberFormat="1" applyFont="1" applyBorder="1" applyAlignment="1">
      <alignment horizontal="center" vertical="center"/>
    </xf>
    <xf numFmtId="164" fontId="11" fillId="0" borderId="9" xfId="1" applyNumberFormat="1" applyFont="1" applyBorder="1" applyAlignment="1">
      <alignment horizontal="center" vertical="center"/>
    </xf>
    <xf numFmtId="4" fontId="11" fillId="2" borderId="9" xfId="1" applyNumberFormat="1" applyFont="1" applyFill="1" applyBorder="1" applyAlignment="1">
      <alignment horizontal="center" vertical="center"/>
    </xf>
    <xf numFmtId="4" fontId="11" fillId="0" borderId="9" xfId="1" applyNumberFormat="1" applyFont="1" applyBorder="1" applyAlignment="1">
      <alignment horizontal="center" vertical="center"/>
    </xf>
    <xf numFmtId="164" fontId="11" fillId="0" borderId="1" xfId="1" applyNumberFormat="1" applyFont="1" applyBorder="1" applyAlignment="1">
      <alignment horizontal="center" vertical="center"/>
    </xf>
    <xf numFmtId="4" fontId="11" fillId="0" borderId="0" xfId="12" applyNumberFormat="1" applyFont="1" applyFill="1" applyAlignment="1">
      <alignment vertical="center"/>
    </xf>
    <xf numFmtId="4" fontId="15" fillId="0" borderId="0" xfId="1" applyNumberFormat="1" applyFont="1" applyAlignment="1">
      <alignment vertical="center"/>
    </xf>
    <xf numFmtId="165" fontId="11" fillId="0" borderId="1" xfId="12" applyNumberFormat="1" applyFont="1" applyBorder="1" applyAlignment="1">
      <alignment horizontal="center" vertical="center"/>
    </xf>
    <xf numFmtId="0" fontId="11" fillId="0" borderId="0" xfId="12" applyFont="1" applyAlignment="1">
      <alignment horizontal="left" vertical="center" wrapText="1"/>
    </xf>
    <xf numFmtId="0" fontId="24" fillId="0" borderId="0" xfId="12" applyFont="1" applyAlignment="1">
      <alignment horizontal="left" vertical="center" wrapText="1"/>
    </xf>
    <xf numFmtId="4" fontId="4" fillId="0" borderId="1" xfId="0" applyNumberFormat="1" applyFont="1" applyFill="1" applyBorder="1" applyAlignment="1">
      <alignment horizontal="right" vertical="center" wrapText="1"/>
    </xf>
    <xf numFmtId="4" fontId="5" fillId="0" borderId="0" xfId="0" applyNumberFormat="1" applyFont="1" applyFill="1" applyAlignment="1">
      <alignment horizontal="right" vertical="center"/>
    </xf>
    <xf numFmtId="0" fontId="23" fillId="0" borderId="0" xfId="12" applyFont="1" applyFill="1" applyAlignment="1">
      <alignment horizontal="right"/>
    </xf>
    <xf numFmtId="0" fontId="23" fillId="0" borderId="0" xfId="12" applyFont="1" applyFill="1"/>
    <xf numFmtId="3" fontId="4" fillId="0" borderId="1" xfId="0" applyNumberFormat="1" applyFont="1" applyFill="1" applyBorder="1" applyAlignment="1">
      <alignment horizontal="right" vertical="center" wrapText="1"/>
    </xf>
    <xf numFmtId="0" fontId="26" fillId="0" borderId="0" xfId="12" applyFont="1" applyAlignment="1">
      <alignment horizontal="center" vertical="center"/>
    </xf>
    <xf numFmtId="4" fontId="26" fillId="0" borderId="0" xfId="12" applyNumberFormat="1" applyFont="1" applyAlignment="1">
      <alignment horizontal="center" vertical="center"/>
    </xf>
    <xf numFmtId="0" fontId="27" fillId="0" borderId="0" xfId="12" applyFont="1" applyAlignment="1">
      <alignment horizontal="center" vertical="center" wrapText="1"/>
    </xf>
    <xf numFmtId="0" fontId="11" fillId="0" borderId="29" xfId="0" applyFont="1" applyFill="1" applyBorder="1" applyAlignment="1">
      <alignment horizontal="center" vertical="center" wrapText="1"/>
    </xf>
    <xf numFmtId="0" fontId="11" fillId="0" borderId="7" xfId="0" applyFont="1" applyBorder="1" applyAlignment="1">
      <alignment horizontal="left" vertical="center" wrapText="1"/>
    </xf>
    <xf numFmtId="166" fontId="20" fillId="0" borderId="0" xfId="0" applyNumberFormat="1" applyFont="1" applyFill="1" applyAlignment="1">
      <alignment horizontal="right" vertical="center"/>
    </xf>
    <xf numFmtId="169" fontId="20" fillId="0" borderId="0" xfId="0" applyNumberFormat="1" applyFont="1" applyFill="1" applyAlignment="1">
      <alignment horizontal="center" vertical="center"/>
    </xf>
    <xf numFmtId="0" fontId="11" fillId="0" borderId="27" xfId="0" applyFont="1" applyBorder="1" applyAlignment="1">
      <alignment horizontal="center" vertical="center" wrapText="1"/>
    </xf>
    <xf numFmtId="0" fontId="11" fillId="0" borderId="30" xfId="0" applyFont="1" applyBorder="1" applyAlignment="1">
      <alignment horizontal="center" vertical="center" wrapText="1"/>
    </xf>
    <xf numFmtId="3" fontId="11" fillId="0" borderId="10" xfId="0" applyNumberFormat="1" applyFont="1" applyBorder="1" applyAlignment="1">
      <alignment horizontal="center" vertical="center" wrapText="1"/>
    </xf>
    <xf numFmtId="4" fontId="11" fillId="0" borderId="0" xfId="0" applyNumberFormat="1" applyFont="1" applyBorder="1" applyAlignment="1">
      <alignment horizontal="center" vertical="center" wrapText="1"/>
    </xf>
    <xf numFmtId="4" fontId="11" fillId="0" borderId="10" xfId="0" applyNumberFormat="1" applyFont="1" applyBorder="1" applyAlignment="1">
      <alignment horizontal="center" vertical="center" wrapText="1"/>
    </xf>
    <xf numFmtId="0" fontId="11" fillId="2"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4" fontId="11" fillId="0" borderId="0" xfId="1" applyNumberFormat="1" applyFont="1" applyFill="1" applyAlignment="1">
      <alignment vertical="center"/>
    </xf>
    <xf numFmtId="4" fontId="11" fillId="0" borderId="0" xfId="1" applyNumberFormat="1" applyFont="1" applyAlignment="1">
      <alignment vertical="center"/>
    </xf>
    <xf numFmtId="0" fontId="4" fillId="0" borderId="9" xfId="0" applyFont="1" applyFill="1" applyBorder="1" applyAlignment="1">
      <alignment vertical="center"/>
    </xf>
    <xf numFmtId="0" fontId="4" fillId="0" borderId="9" xfId="0" applyFont="1" applyFill="1" applyBorder="1" applyAlignment="1">
      <alignment vertical="center" wrapText="1"/>
    </xf>
    <xf numFmtId="4" fontId="4" fillId="0" borderId="9" xfId="0" applyNumberFormat="1" applyFont="1" applyFill="1" applyBorder="1" applyAlignment="1">
      <alignment horizontal="right" vertical="center"/>
    </xf>
    <xf numFmtId="0" fontId="3" fillId="6" borderId="11" xfId="0" applyFont="1" applyFill="1" applyBorder="1" applyAlignment="1">
      <alignment vertical="center"/>
    </xf>
    <xf numFmtId="3" fontId="3" fillId="6" borderId="11" xfId="0" applyNumberFormat="1" applyFont="1" applyFill="1" applyBorder="1" applyAlignment="1">
      <alignment horizontal="right" vertical="center"/>
    </xf>
    <xf numFmtId="0" fontId="8" fillId="0" borderId="0" xfId="0" applyFont="1" applyAlignment="1">
      <alignment horizontal="center" vertical="center" wrapText="1"/>
    </xf>
    <xf numFmtId="0" fontId="12" fillId="5" borderId="2" xfId="0" applyFont="1" applyFill="1" applyBorder="1" applyAlignment="1">
      <alignment horizontal="left" vertical="center"/>
    </xf>
    <xf numFmtId="0" fontId="12" fillId="5" borderId="3" xfId="0" applyFont="1" applyFill="1" applyBorder="1" applyAlignment="1">
      <alignment horizontal="left" vertical="center"/>
    </xf>
    <xf numFmtId="0" fontId="12" fillId="5" borderId="4" xfId="0" applyFont="1" applyFill="1" applyBorder="1" applyAlignment="1">
      <alignment horizontal="left" vertical="center"/>
    </xf>
    <xf numFmtId="0" fontId="3" fillId="6" borderId="1" xfId="0" applyFont="1" applyFill="1" applyBorder="1" applyAlignment="1">
      <alignment horizontal="left" vertical="center"/>
    </xf>
    <xf numFmtId="0" fontId="3" fillId="6" borderId="2" xfId="0" applyFont="1" applyFill="1" applyBorder="1" applyAlignment="1">
      <alignment horizontal="left" vertical="center"/>
    </xf>
    <xf numFmtId="0" fontId="3" fillId="6" borderId="3" xfId="0" applyFont="1" applyFill="1" applyBorder="1" applyAlignment="1">
      <alignment horizontal="left" vertical="center"/>
    </xf>
    <xf numFmtId="0" fontId="3" fillId="6" borderId="4" xfId="0" applyFont="1" applyFill="1" applyBorder="1" applyAlignment="1">
      <alignment horizontal="left" vertical="center"/>
    </xf>
    <xf numFmtId="0" fontId="4" fillId="0" borderId="1" xfId="0" applyFont="1" applyFill="1" applyBorder="1" applyAlignment="1">
      <alignment horizontal="right" vertical="center"/>
    </xf>
    <xf numFmtId="0" fontId="4" fillId="0" borderId="1" xfId="0" applyFont="1" applyFill="1" applyBorder="1" applyAlignment="1">
      <alignment horizontal="left" vertical="center" wrapText="1"/>
    </xf>
    <xf numFmtId="0" fontId="12" fillId="0" borderId="0" xfId="1" applyFont="1" applyFill="1" applyBorder="1" applyAlignment="1">
      <alignment horizontal="center" vertical="center" wrapText="1"/>
    </xf>
    <xf numFmtId="0" fontId="15" fillId="4" borderId="1" xfId="1" applyFont="1" applyFill="1" applyBorder="1" applyAlignment="1">
      <alignment horizontal="right" vertical="center"/>
    </xf>
    <xf numFmtId="0" fontId="12" fillId="0" borderId="0" xfId="12" applyFont="1" applyAlignment="1">
      <alignment horizontal="center" vertical="center" wrapText="1"/>
    </xf>
    <xf numFmtId="0" fontId="15" fillId="4" borderId="1" xfId="12" applyFont="1" applyFill="1" applyBorder="1" applyAlignment="1">
      <alignment horizontal="right" vertical="center"/>
    </xf>
    <xf numFmtId="0" fontId="12" fillId="0" borderId="0" xfId="1" applyFont="1" applyAlignment="1">
      <alignment horizontal="center" vertical="center" wrapText="1"/>
    </xf>
    <xf numFmtId="0" fontId="15" fillId="4" borderId="11" xfId="1" applyFont="1" applyFill="1" applyBorder="1" applyAlignment="1">
      <alignment horizontal="right" vertical="center"/>
    </xf>
    <xf numFmtId="0" fontId="12" fillId="0" borderId="0" xfId="12" applyFont="1" applyFill="1" applyBorder="1" applyAlignment="1">
      <alignment horizontal="center" vertical="center" wrapText="1"/>
    </xf>
    <xf numFmtId="0" fontId="11" fillId="2" borderId="1" xfId="12" applyFont="1" applyFill="1" applyBorder="1" applyAlignment="1">
      <alignment horizontal="center" vertical="center" wrapText="1"/>
    </xf>
    <xf numFmtId="0" fontId="11" fillId="0" borderId="1" xfId="12" applyFont="1" applyFill="1" applyBorder="1" applyAlignment="1">
      <alignment horizontal="center" vertical="center" wrapText="1"/>
    </xf>
    <xf numFmtId="3" fontId="14" fillId="2" borderId="1" xfId="12" applyNumberFormat="1" applyFont="1" applyFill="1" applyBorder="1" applyAlignment="1">
      <alignment horizontal="center" vertical="center" wrapText="1"/>
    </xf>
    <xf numFmtId="0" fontId="14" fillId="2" borderId="1" xfId="12" applyFont="1" applyFill="1" applyBorder="1" applyAlignment="1">
      <alignment horizontal="center" vertical="center" wrapText="1"/>
    </xf>
    <xf numFmtId="0" fontId="14" fillId="0" borderId="1" xfId="12" applyFont="1" applyFill="1" applyBorder="1" applyAlignment="1">
      <alignment horizontal="center" vertical="center" wrapText="1"/>
    </xf>
    <xf numFmtId="0" fontId="11" fillId="0" borderId="11" xfId="12" applyFont="1" applyFill="1" applyBorder="1" applyAlignment="1">
      <alignment horizontal="center" vertical="center" wrapText="1"/>
    </xf>
    <xf numFmtId="0" fontId="11" fillId="0" borderId="9" xfId="12" applyFont="1" applyFill="1" applyBorder="1" applyAlignment="1">
      <alignment horizontal="center" vertical="center" wrapText="1"/>
    </xf>
    <xf numFmtId="0" fontId="12" fillId="0" borderId="0" xfId="0" applyFont="1" applyFill="1" applyAlignment="1">
      <alignment horizontal="center" vertical="center" wrapText="1"/>
    </xf>
    <xf numFmtId="0" fontId="15" fillId="4" borderId="18" xfId="0" applyFont="1" applyFill="1" applyBorder="1" applyAlignment="1">
      <alignment horizontal="right" vertical="center" wrapText="1"/>
    </xf>
    <xf numFmtId="0" fontId="15" fillId="4" borderId="19" xfId="0" applyFont="1" applyFill="1" applyBorder="1" applyAlignment="1">
      <alignment horizontal="right" vertical="center" wrapText="1"/>
    </xf>
  </cellXfs>
  <cellStyles count="87">
    <cellStyle name="Normal" xfId="0" builtinId="0"/>
    <cellStyle name="Normal 10" xfId="17" xr:uid="{00000000-0005-0000-0000-000000000000}"/>
    <cellStyle name="Normal 11" xfId="18" xr:uid="{00000000-0005-0000-0000-000001000000}"/>
    <cellStyle name="Normal 11 10" xfId="54" xr:uid="{00000000-0005-0000-0000-000002000000}"/>
    <cellStyle name="Normal 11 11" xfId="60" xr:uid="{00000000-0005-0000-0000-000003000000}"/>
    <cellStyle name="Normal 11 2" xfId="20" xr:uid="{00000000-0005-0000-0000-000004000000}"/>
    <cellStyle name="Normal 11 3" xfId="21" xr:uid="{00000000-0005-0000-0000-000005000000}"/>
    <cellStyle name="Normal 11 4" xfId="25" xr:uid="{00000000-0005-0000-0000-000006000000}"/>
    <cellStyle name="Normal 11 5" xfId="29" xr:uid="{00000000-0005-0000-0000-000007000000}"/>
    <cellStyle name="Normal 11 6" xfId="33" xr:uid="{00000000-0005-0000-0000-000008000000}"/>
    <cellStyle name="Normal 11 7" xfId="39" xr:uid="{00000000-0005-0000-0000-000009000000}"/>
    <cellStyle name="Normal 11 8" xfId="41" xr:uid="{00000000-0005-0000-0000-00000A000000}"/>
    <cellStyle name="Normal 11 9" xfId="49" xr:uid="{00000000-0005-0000-0000-00000B000000}"/>
    <cellStyle name="Normal 12" xfId="22" xr:uid="{00000000-0005-0000-0000-00000C000000}"/>
    <cellStyle name="Normal 12 10" xfId="66" xr:uid="{00000000-0005-0000-0000-00000D000000}"/>
    <cellStyle name="Normal 12 2" xfId="26" xr:uid="{00000000-0005-0000-0000-00000E000000}"/>
    <cellStyle name="Normal 12 3" xfId="32" xr:uid="{00000000-0005-0000-0000-00000F000000}"/>
    <cellStyle name="Normal 12 4" xfId="34" xr:uid="{00000000-0005-0000-0000-000010000000}"/>
    <cellStyle name="Normal 12 5" xfId="42" xr:uid="{00000000-0005-0000-0000-000011000000}"/>
    <cellStyle name="Normal 12 6" xfId="43" xr:uid="{00000000-0005-0000-0000-000012000000}"/>
    <cellStyle name="Normal 12 7" xfId="53" xr:uid="{00000000-0005-0000-0000-000013000000}"/>
    <cellStyle name="Normal 12 8" xfId="59" xr:uid="{00000000-0005-0000-0000-000014000000}"/>
    <cellStyle name="Normal 12 9" xfId="75" xr:uid="{00000000-0005-0000-0000-000015000000}"/>
    <cellStyle name="Normal 13" xfId="40" xr:uid="{00000000-0005-0000-0000-000016000000}"/>
    <cellStyle name="Normal 14" xfId="27" xr:uid="{00000000-0005-0000-0000-000017000000}"/>
    <cellStyle name="Normal 14 2" xfId="30" xr:uid="{00000000-0005-0000-0000-000018000000}"/>
    <cellStyle name="Normal 14 3" xfId="37" xr:uid="{00000000-0005-0000-0000-000019000000}"/>
    <cellStyle name="Normal 14 4" xfId="47" xr:uid="{00000000-0005-0000-0000-00001A000000}"/>
    <cellStyle name="Normal 14 5" xfId="52" xr:uid="{00000000-0005-0000-0000-00001B000000}"/>
    <cellStyle name="Normal 14 6" xfId="57" xr:uid="{00000000-0005-0000-0000-00001C000000}"/>
    <cellStyle name="Normal 15" xfId="69" xr:uid="{00000000-0005-0000-0000-00001D000000}"/>
    <cellStyle name="Normal 15 2" xfId="78" xr:uid="{00000000-0005-0000-0000-00001E000000}"/>
    <cellStyle name="Normal 16" xfId="31" xr:uid="{00000000-0005-0000-0000-00001F000000}"/>
    <cellStyle name="Normal 16 2" xfId="38" xr:uid="{00000000-0005-0000-0000-000020000000}"/>
    <cellStyle name="Normal 16 3" xfId="48" xr:uid="{00000000-0005-0000-0000-000021000000}"/>
    <cellStyle name="Normal 17" xfId="35" xr:uid="{00000000-0005-0000-0000-000022000000}"/>
    <cellStyle name="Normal 17 2" xfId="50" xr:uid="{00000000-0005-0000-0000-000023000000}"/>
    <cellStyle name="Normal 17 3" xfId="58" xr:uid="{00000000-0005-0000-0000-000024000000}"/>
    <cellStyle name="Normal 17 4" xfId="77" xr:uid="{00000000-0005-0000-0000-000025000000}"/>
    <cellStyle name="Normal 17 4 2" xfId="85" xr:uid="{00000000-0005-0000-0000-000026000000}"/>
    <cellStyle name="Normal 18" xfId="70" xr:uid="{00000000-0005-0000-0000-000027000000}"/>
    <cellStyle name="Normal 18 2" xfId="81" xr:uid="{00000000-0005-0000-0000-000028000000}"/>
    <cellStyle name="Normal 19" xfId="45" xr:uid="{00000000-0005-0000-0000-000029000000}"/>
    <cellStyle name="Normal 19 2" xfId="55" xr:uid="{00000000-0005-0000-0000-00002A000000}"/>
    <cellStyle name="Normal 2" xfId="14" xr:uid="{00000000-0005-0000-0000-00002B000000}"/>
    <cellStyle name="Normal 20" xfId="51" xr:uid="{00000000-0005-0000-0000-00002C000000}"/>
    <cellStyle name="Normal 20 2" xfId="56" xr:uid="{00000000-0005-0000-0000-00002D000000}"/>
    <cellStyle name="Normal 21" xfId="71" xr:uid="{00000000-0005-0000-0000-00002E000000}"/>
    <cellStyle name="Normal 22" xfId="83" xr:uid="{00000000-0005-0000-0000-00002F000000}"/>
    <cellStyle name="Normal 24" xfId="76" xr:uid="{00000000-0005-0000-0000-000030000000}"/>
    <cellStyle name="Normal 3" xfId="15" xr:uid="{00000000-0005-0000-0000-000031000000}"/>
    <cellStyle name="Normal 32 2" xfId="84" xr:uid="{00000000-0005-0000-0000-000032000000}"/>
    <cellStyle name="Normal 4" xfId="23" xr:uid="{00000000-0005-0000-0000-000033000000}"/>
    <cellStyle name="Normal 5" xfId="44" xr:uid="{00000000-0005-0000-0000-000034000000}"/>
    <cellStyle name="Normal 6" xfId="61" xr:uid="{00000000-0005-0000-0000-000035000000}"/>
    <cellStyle name="Normal 6 2" xfId="62" xr:uid="{00000000-0005-0000-0000-000036000000}"/>
    <cellStyle name="Normal 7" xfId="16" xr:uid="{00000000-0005-0000-0000-000037000000}"/>
    <cellStyle name="Normal 7 2" xfId="19" xr:uid="{00000000-0005-0000-0000-000038000000}"/>
    <cellStyle name="Normal 7 3" xfId="24" xr:uid="{00000000-0005-0000-0000-000039000000}"/>
    <cellStyle name="Normal 7 4" xfId="28" xr:uid="{00000000-0005-0000-0000-00003A000000}"/>
    <cellStyle name="Normal 7 5" xfId="36" xr:uid="{00000000-0005-0000-0000-00003B000000}"/>
    <cellStyle name="Normal 7 6" xfId="46" xr:uid="{00000000-0005-0000-0000-00003C000000}"/>
    <cellStyle name="Normal 7 7" xfId="73" xr:uid="{00000000-0005-0000-0000-00003D000000}"/>
    <cellStyle name="Normal 8" xfId="63" xr:uid="{00000000-0005-0000-0000-00003E000000}"/>
    <cellStyle name="Normal 8 2" xfId="79" xr:uid="{00000000-0005-0000-0000-00003F000000}"/>
    <cellStyle name="Normal 9" xfId="13" xr:uid="{00000000-0005-0000-0000-000040000000}"/>
    <cellStyle name="Normal 9 2" xfId="80" xr:uid="{00000000-0005-0000-0000-000041000000}"/>
    <cellStyle name="Parastais_FMLikp01_p05_221205_pap_afp_makp" xfId="74" xr:uid="{00000000-0005-0000-0000-000042000000}"/>
    <cellStyle name="Parasts 2" xfId="2" xr:uid="{00000000-0005-0000-0000-000044000000}"/>
    <cellStyle name="Parasts 2 2" xfId="9" xr:uid="{00000000-0005-0000-0000-000045000000}"/>
    <cellStyle name="Parasts 2 3" xfId="12" xr:uid="{00000000-0005-0000-0000-000046000000}"/>
    <cellStyle name="Parasts 3" xfId="1" xr:uid="{00000000-0005-0000-0000-000047000000}"/>
    <cellStyle name="Parasts 3 2" xfId="6" xr:uid="{00000000-0005-0000-0000-000048000000}"/>
    <cellStyle name="Parasts 3 3" xfId="4" xr:uid="{00000000-0005-0000-0000-000049000000}"/>
    <cellStyle name="Parasts 4" xfId="5" xr:uid="{00000000-0005-0000-0000-00004A000000}"/>
    <cellStyle name="Parasts 5" xfId="3" xr:uid="{00000000-0005-0000-0000-00004B000000}"/>
    <cellStyle name="Parasts 5 2" xfId="10" xr:uid="{00000000-0005-0000-0000-00004C000000}"/>
    <cellStyle name="Parasts 6" xfId="8" xr:uid="{00000000-0005-0000-0000-00004D000000}"/>
    <cellStyle name="Parasts 6 2" xfId="11" xr:uid="{00000000-0005-0000-0000-00004E000000}"/>
    <cellStyle name="Parasts 7" xfId="86" xr:uid="{00000000-0005-0000-0000-00004F000000}"/>
    <cellStyle name="Percent 2" xfId="64" xr:uid="{00000000-0005-0000-0000-000050000000}"/>
    <cellStyle name="Percent 2 2" xfId="65" xr:uid="{00000000-0005-0000-0000-000051000000}"/>
    <cellStyle name="Percent 3" xfId="68" xr:uid="{00000000-0005-0000-0000-000052000000}"/>
    <cellStyle name="Percent 3 2" xfId="82" xr:uid="{00000000-0005-0000-0000-000053000000}"/>
    <cellStyle name="Percent 4" xfId="72" xr:uid="{00000000-0005-0000-0000-000054000000}"/>
    <cellStyle name="Percent 5" xfId="67" xr:uid="{00000000-0005-0000-0000-000055000000}"/>
    <cellStyle name="Procenti 2" xfId="7" xr:uid="{00000000-0005-0000-0000-000056000000}"/>
  </cellStyles>
  <dxfs count="0"/>
  <tableStyles count="0" defaultTableStyle="TableStyleMedium2" defaultPivotStyle="PivotStyleLight16"/>
  <colors>
    <mruColors>
      <color rgb="FF53D2FF"/>
      <color rgb="FFFFCCFF"/>
      <color rgb="FFFFFFCC"/>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V48"/>
  <sheetViews>
    <sheetView tabSelected="1" zoomScale="85" zoomScaleNormal="85" zoomScaleSheetLayoutView="70" workbookViewId="0">
      <selection activeCell="A7" sqref="A7:D7"/>
    </sheetView>
  </sheetViews>
  <sheetFormatPr defaultColWidth="9.140625" defaultRowHeight="15"/>
  <cols>
    <col min="1" max="1" width="10.28515625" style="1" customWidth="1"/>
    <col min="2" max="2" width="38.85546875" style="1" customWidth="1"/>
    <col min="3" max="3" width="75.42578125" style="1" customWidth="1"/>
    <col min="4" max="4" width="30.5703125" style="9" customWidth="1"/>
    <col min="5" max="5" width="18.85546875" style="9" customWidth="1"/>
    <col min="6" max="6" width="15.140625" style="98" customWidth="1"/>
    <col min="7" max="16384" width="9.140625" style="1"/>
  </cols>
  <sheetData>
    <row r="1" spans="1:6" s="8" customFormat="1">
      <c r="B1" s="85"/>
      <c r="C1" s="86"/>
      <c r="D1" s="86" t="s">
        <v>165</v>
      </c>
      <c r="E1" s="85"/>
      <c r="F1" s="97"/>
    </row>
    <row r="2" spans="1:6" s="8" customFormat="1">
      <c r="B2" s="85"/>
      <c r="C2" s="87"/>
      <c r="D2" s="87" t="s">
        <v>35</v>
      </c>
      <c r="E2" s="85"/>
      <c r="F2" s="97"/>
    </row>
    <row r="3" spans="1:6" s="8" customFormat="1">
      <c r="B3" s="85"/>
      <c r="C3" s="87"/>
      <c r="D3" s="87" t="s">
        <v>36</v>
      </c>
      <c r="E3" s="85"/>
      <c r="F3" s="97"/>
    </row>
    <row r="4" spans="1:6" s="8" customFormat="1">
      <c r="B4" s="85"/>
      <c r="C4" s="87"/>
      <c r="D4" s="87" t="s">
        <v>56</v>
      </c>
      <c r="E4" s="85"/>
      <c r="F4" s="97"/>
    </row>
    <row r="5" spans="1:6" s="8" customFormat="1" ht="16.5" customHeight="1">
      <c r="B5" s="85"/>
      <c r="C5" s="88"/>
      <c r="D5" s="88" t="s">
        <v>37</v>
      </c>
      <c r="E5" s="85"/>
      <c r="F5" s="97"/>
    </row>
    <row r="6" spans="1:6" s="8" customFormat="1" ht="18.75" customHeight="1">
      <c r="D6" s="85"/>
      <c r="E6" s="85"/>
      <c r="F6" s="97"/>
    </row>
    <row r="7" spans="1:6" ht="29.25" customHeight="1">
      <c r="A7" s="261" t="s">
        <v>171</v>
      </c>
      <c r="B7" s="261"/>
      <c r="C7" s="261"/>
      <c r="D7" s="261"/>
    </row>
    <row r="8" spans="1:6" ht="18.75">
      <c r="A8" s="65" t="s">
        <v>38</v>
      </c>
      <c r="B8" s="66"/>
      <c r="C8" s="66"/>
      <c r="D8" s="124"/>
    </row>
    <row r="9" spans="1:6" ht="19.5" customHeight="1">
      <c r="A9" s="3"/>
      <c r="B9" s="3"/>
      <c r="C9" s="3"/>
      <c r="D9" s="3"/>
    </row>
    <row r="10" spans="1:6" ht="23.25" customHeight="1">
      <c r="A10" s="67" t="s">
        <v>0</v>
      </c>
      <c r="B10" s="67" t="s">
        <v>1</v>
      </c>
      <c r="C10" s="67" t="s">
        <v>2</v>
      </c>
      <c r="D10" s="68" t="s">
        <v>14</v>
      </c>
    </row>
    <row r="11" spans="1:6" ht="18" customHeight="1">
      <c r="A11" s="262" t="s">
        <v>39</v>
      </c>
      <c r="B11" s="263"/>
      <c r="C11" s="264"/>
      <c r="D11" s="69">
        <f>D12+D15</f>
        <v>442710</v>
      </c>
      <c r="E11" s="190"/>
    </row>
    <row r="12" spans="1:6" s="8" customFormat="1" ht="27" customHeight="1">
      <c r="A12" s="4">
        <v>1000</v>
      </c>
      <c r="B12" s="5" t="s">
        <v>3</v>
      </c>
      <c r="C12" s="6" t="s">
        <v>15</v>
      </c>
      <c r="D12" s="10">
        <f>D18+D33</f>
        <v>432653</v>
      </c>
      <c r="E12" s="85"/>
      <c r="F12" s="97"/>
    </row>
    <row r="13" spans="1:6" s="8" customFormat="1" ht="30" customHeight="1">
      <c r="A13" s="90">
        <v>1100</v>
      </c>
      <c r="B13" s="12" t="s">
        <v>4</v>
      </c>
      <c r="C13" s="6" t="s">
        <v>15</v>
      </c>
      <c r="D13" s="238">
        <f>D34+D19</f>
        <v>350125.04000000004</v>
      </c>
      <c r="E13" s="235"/>
      <c r="F13" s="97"/>
    </row>
    <row r="14" spans="1:6" s="8" customFormat="1" ht="30.75" customHeight="1">
      <c r="A14" s="90">
        <v>1210</v>
      </c>
      <c r="B14" s="13" t="s">
        <v>5</v>
      </c>
      <c r="C14" s="91" t="s">
        <v>15</v>
      </c>
      <c r="D14" s="238">
        <f>D36+D26</f>
        <v>82527.990000000078</v>
      </c>
      <c r="E14" s="85"/>
      <c r="F14" s="97"/>
    </row>
    <row r="15" spans="1:6" ht="26.25" customHeight="1">
      <c r="A15" s="4">
        <v>2000</v>
      </c>
      <c r="B15" s="5" t="s">
        <v>6</v>
      </c>
      <c r="C15" s="6" t="s">
        <v>15</v>
      </c>
      <c r="D15" s="7">
        <f>D27</f>
        <v>10057</v>
      </c>
    </row>
    <row r="16" spans="1:6" ht="25.5" customHeight="1">
      <c r="D16" s="136"/>
    </row>
    <row r="17" spans="1:22" ht="19.5" customHeight="1">
      <c r="A17" s="266" t="s">
        <v>166</v>
      </c>
      <c r="B17" s="267"/>
      <c r="C17" s="268"/>
      <c r="D17" s="70">
        <f>D18+D27</f>
        <v>409436</v>
      </c>
    </row>
    <row r="18" spans="1:22" ht="21" customHeight="1">
      <c r="A18" s="259">
        <v>1000</v>
      </c>
      <c r="B18" s="259" t="s">
        <v>3</v>
      </c>
      <c r="C18" s="71" t="s">
        <v>15</v>
      </c>
      <c r="D18" s="72">
        <f>ROUNDUP(D19+D26,0)</f>
        <v>399379</v>
      </c>
    </row>
    <row r="19" spans="1:22" s="8" customFormat="1" ht="26.25" customHeight="1">
      <c r="A19" s="90">
        <v>1100</v>
      </c>
      <c r="B19" s="12" t="s">
        <v>4</v>
      </c>
      <c r="C19" s="4" t="s">
        <v>15</v>
      </c>
      <c r="D19" s="234">
        <f>SUM(D20:D25)</f>
        <v>323202.04000000004</v>
      </c>
      <c r="E19" s="235"/>
      <c r="F19" s="97"/>
    </row>
    <row r="20" spans="1:22" s="8" customFormat="1" ht="44.25" customHeight="1">
      <c r="A20" s="256">
        <v>1141</v>
      </c>
      <c r="B20" s="257" t="s">
        <v>11</v>
      </c>
      <c r="C20" s="185" t="s">
        <v>149</v>
      </c>
      <c r="D20" s="234">
        <f>'1.tabula'!G6</f>
        <v>15226.449999999993</v>
      </c>
      <c r="E20" s="85"/>
      <c r="F20" s="97"/>
    </row>
    <row r="21" spans="1:22" s="8" customFormat="1" ht="62.25" customHeight="1">
      <c r="A21" s="269">
        <v>1142</v>
      </c>
      <c r="B21" s="270" t="s">
        <v>52</v>
      </c>
      <c r="C21" s="185" t="s">
        <v>167</v>
      </c>
      <c r="D21" s="234">
        <f>' 2.1.tabula'!G6</f>
        <v>14702.189999999997</v>
      </c>
      <c r="E21" s="85"/>
      <c r="F21" s="97"/>
    </row>
    <row r="22" spans="1:22" s="8" customFormat="1" ht="66" customHeight="1">
      <c r="A22" s="269"/>
      <c r="B22" s="270"/>
      <c r="C22" s="185" t="s">
        <v>168</v>
      </c>
      <c r="D22" s="234">
        <f>' 2.2.tabula'!G6</f>
        <v>271284.63</v>
      </c>
      <c r="E22" s="85"/>
      <c r="F22" s="97"/>
    </row>
    <row r="23" spans="1:22" s="201" customFormat="1" ht="69" customHeight="1">
      <c r="A23" s="269"/>
      <c r="B23" s="270"/>
      <c r="C23" s="185" t="s">
        <v>150</v>
      </c>
      <c r="D23" s="234">
        <f>'3.tabula'!G6</f>
        <v>2492.1400000000003</v>
      </c>
      <c r="E23" s="203"/>
      <c r="F23" s="202"/>
    </row>
    <row r="24" spans="1:22" s="8" customFormat="1" ht="46.5" customHeight="1">
      <c r="A24" s="184">
        <v>1145</v>
      </c>
      <c r="B24" s="185" t="s">
        <v>12</v>
      </c>
      <c r="C24" s="13" t="s">
        <v>160</v>
      </c>
      <c r="D24" s="234">
        <f>'4.tabula'!H7</f>
        <v>19496.630000000012</v>
      </c>
      <c r="E24" s="191"/>
      <c r="F24" s="186"/>
      <c r="G24" s="187"/>
      <c r="H24" s="187"/>
      <c r="I24" s="187"/>
      <c r="J24" s="187"/>
      <c r="K24" s="187"/>
      <c r="L24" s="187"/>
      <c r="M24" s="187"/>
      <c r="N24" s="187"/>
      <c r="O24" s="187"/>
      <c r="P24" s="187"/>
      <c r="Q24" s="187"/>
      <c r="R24" s="187"/>
      <c r="S24" s="187"/>
      <c r="T24" s="187"/>
      <c r="U24" s="187"/>
      <c r="V24" s="187"/>
    </row>
    <row r="25" spans="1:22" s="8" customFormat="1" ht="33" hidden="1" customHeight="1">
      <c r="A25" s="12">
        <v>1146</v>
      </c>
      <c r="B25" s="13" t="s">
        <v>8</v>
      </c>
      <c r="C25" s="13"/>
      <c r="D25" s="11"/>
      <c r="E25" s="191"/>
      <c r="F25" s="186"/>
      <c r="G25" s="187"/>
      <c r="H25" s="187"/>
      <c r="I25" s="187"/>
      <c r="J25" s="187"/>
      <c r="K25" s="187"/>
      <c r="L25" s="187"/>
      <c r="M25" s="187"/>
      <c r="N25" s="187"/>
      <c r="O25" s="187"/>
      <c r="P25" s="187"/>
      <c r="Q25" s="187"/>
      <c r="R25" s="187"/>
      <c r="S25" s="187"/>
      <c r="T25" s="187"/>
      <c r="U25" s="187"/>
      <c r="V25" s="187"/>
    </row>
    <row r="26" spans="1:22" s="8" customFormat="1" ht="43.5" customHeight="1">
      <c r="A26" s="90">
        <v>1210</v>
      </c>
      <c r="B26" s="185" t="s">
        <v>5</v>
      </c>
      <c r="C26" s="185" t="s">
        <v>159</v>
      </c>
      <c r="D26" s="11">
        <f>'1.tabula'!H6+' 2.1.tabula'!H6+' 2.2.tabula'!H6+'3.tabula'!H6+'4.tabula'!I7</f>
        <v>76176.920000000071</v>
      </c>
      <c r="E26" s="236"/>
      <c r="F26" s="237"/>
      <c r="G26" s="237"/>
      <c r="H26" s="237"/>
      <c r="I26" s="237"/>
      <c r="J26" s="237"/>
      <c r="K26" s="237"/>
      <c r="L26" s="187"/>
      <c r="M26" s="187"/>
      <c r="N26" s="187"/>
      <c r="O26" s="187"/>
      <c r="P26" s="187"/>
      <c r="Q26" s="187"/>
      <c r="R26" s="187"/>
      <c r="S26" s="187"/>
      <c r="T26" s="187"/>
      <c r="U26" s="187"/>
      <c r="V26" s="187"/>
    </row>
    <row r="27" spans="1:22" ht="23.25" customHeight="1">
      <c r="A27" s="259">
        <v>2000</v>
      </c>
      <c r="B27" s="259" t="s">
        <v>6</v>
      </c>
      <c r="C27" s="74" t="s">
        <v>15</v>
      </c>
      <c r="D27" s="260">
        <f>ROUNDUP(SUM(D28:D30),0)</f>
        <v>10057</v>
      </c>
      <c r="E27" s="192"/>
      <c r="F27" s="189"/>
      <c r="G27" s="188"/>
      <c r="H27" s="188"/>
      <c r="I27" s="188"/>
      <c r="J27" s="188"/>
      <c r="K27" s="188"/>
      <c r="L27" s="188"/>
      <c r="M27" s="188"/>
      <c r="N27" s="188"/>
      <c r="O27" s="188"/>
      <c r="P27" s="188"/>
      <c r="Q27" s="188"/>
      <c r="R27" s="188"/>
      <c r="S27" s="188"/>
      <c r="T27" s="188"/>
      <c r="U27" s="188"/>
      <c r="V27" s="188"/>
    </row>
    <row r="28" spans="1:22" s="8" customFormat="1" ht="115.5" customHeight="1">
      <c r="A28" s="13">
        <v>2322</v>
      </c>
      <c r="B28" s="12" t="s">
        <v>9</v>
      </c>
      <c r="C28" s="13" t="s">
        <v>77</v>
      </c>
      <c r="D28" s="11">
        <f>'5.tabula'!F6</f>
        <v>9503.51</v>
      </c>
      <c r="E28" s="244"/>
      <c r="F28" s="245"/>
      <c r="H28" s="182"/>
    </row>
    <row r="29" spans="1:22" s="8" customFormat="1" ht="73.5" customHeight="1">
      <c r="A29" s="12">
        <v>2350</v>
      </c>
      <c r="B29" s="13" t="s">
        <v>16</v>
      </c>
      <c r="C29" s="185" t="s">
        <v>59</v>
      </c>
      <c r="D29" s="11">
        <f>(72*1.0866)+(2.537*4)+(8.385*3)+(10.29*6)</f>
        <v>175.2782</v>
      </c>
      <c r="E29" s="194"/>
      <c r="F29" s="183"/>
    </row>
    <row r="30" spans="1:22" ht="46.5" customHeight="1">
      <c r="A30" s="256">
        <v>2390</v>
      </c>
      <c r="B30" s="257" t="s">
        <v>13</v>
      </c>
      <c r="C30" s="2" t="s">
        <v>58</v>
      </c>
      <c r="D30" s="258">
        <f>0.9438*400</f>
        <v>377.52</v>
      </c>
      <c r="E30" s="193"/>
      <c r="F30" s="123"/>
    </row>
    <row r="31" spans="1:22" ht="25.5" customHeight="1"/>
    <row r="32" spans="1:22" ht="24" customHeight="1">
      <c r="A32" s="265" t="s">
        <v>40</v>
      </c>
      <c r="B32" s="265"/>
      <c r="C32" s="265"/>
      <c r="D32" s="70">
        <f>D33</f>
        <v>33274</v>
      </c>
    </row>
    <row r="33" spans="1:7" ht="20.25" customHeight="1">
      <c r="A33" s="73">
        <v>1000</v>
      </c>
      <c r="B33" s="75" t="s">
        <v>3</v>
      </c>
      <c r="C33" s="76" t="s">
        <v>15</v>
      </c>
      <c r="D33" s="70">
        <f>ROUND(D34+D36,0)</f>
        <v>33274</v>
      </c>
    </row>
    <row r="34" spans="1:7" s="8" customFormat="1" ht="23.25" customHeight="1">
      <c r="A34" s="90">
        <v>1100</v>
      </c>
      <c r="B34" s="12" t="s">
        <v>4</v>
      </c>
      <c r="C34" s="6" t="s">
        <v>15</v>
      </c>
      <c r="D34" s="238">
        <f>ROUNDUP(D35,0)</f>
        <v>26923</v>
      </c>
      <c r="E34" s="85"/>
      <c r="F34" s="97"/>
    </row>
    <row r="35" spans="1:7" s="8" customFormat="1" ht="38.25" customHeight="1">
      <c r="A35" s="12">
        <v>1116</v>
      </c>
      <c r="B35" s="13" t="s">
        <v>10</v>
      </c>
      <c r="C35" s="13" t="s">
        <v>161</v>
      </c>
      <c r="D35" s="11">
        <f>ROUND(D19*8.33%,2)</f>
        <v>26922.73</v>
      </c>
      <c r="E35" s="194"/>
      <c r="F35" s="97"/>
    </row>
    <row r="36" spans="1:7" s="8" customFormat="1" ht="34.5" customHeight="1">
      <c r="A36" s="90">
        <v>1210</v>
      </c>
      <c r="B36" s="13" t="s">
        <v>5</v>
      </c>
      <c r="C36" s="13" t="s">
        <v>7</v>
      </c>
      <c r="D36" s="234">
        <f>ROUND(D35*0.2359,2)</f>
        <v>6351.07</v>
      </c>
      <c r="E36" s="194"/>
      <c r="F36" s="97"/>
    </row>
    <row r="37" spans="1:7">
      <c r="F37" s="149"/>
      <c r="G37" s="149"/>
    </row>
    <row r="38" spans="1:7">
      <c r="F38" s="149"/>
      <c r="G38" s="149"/>
    </row>
    <row r="39" spans="1:7">
      <c r="F39" s="149"/>
      <c r="G39" s="149"/>
    </row>
    <row r="40" spans="1:7">
      <c r="F40" s="149"/>
      <c r="G40" s="149"/>
    </row>
    <row r="41" spans="1:7">
      <c r="F41" s="149"/>
      <c r="G41" s="149"/>
    </row>
    <row r="42" spans="1:7">
      <c r="F42" s="48"/>
      <c r="G42" s="49"/>
    </row>
    <row r="43" spans="1:7">
      <c r="F43" s="177"/>
      <c r="G43" s="150"/>
    </row>
    <row r="44" spans="1:7">
      <c r="F44" s="48"/>
      <c r="G44" s="49"/>
    </row>
    <row r="45" spans="1:7">
      <c r="F45" s="48"/>
      <c r="G45" s="49"/>
    </row>
    <row r="46" spans="1:7">
      <c r="F46" s="178"/>
      <c r="G46" s="49"/>
    </row>
    <row r="47" spans="1:7">
      <c r="F47" s="48"/>
      <c r="G47" s="49"/>
    </row>
    <row r="48" spans="1:7">
      <c r="F48" s="48"/>
      <c r="G48" s="49"/>
    </row>
  </sheetData>
  <mergeCells count="6">
    <mergeCell ref="A7:D7"/>
    <mergeCell ref="A11:C11"/>
    <mergeCell ref="A32:C32"/>
    <mergeCell ref="A17:C17"/>
    <mergeCell ref="A21:A23"/>
    <mergeCell ref="B21:B23"/>
  </mergeCells>
  <printOptions horizontalCentered="1" verticalCentered="1"/>
  <pageMargins left="0.39370078740157483" right="0.39370078740157483" top="0.39370078740157483" bottom="0.39370078740157483" header="0.39370078740157483" footer="0.39370078740157483"/>
  <pageSetup paperSize="9" scale="61"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M233"/>
  <sheetViews>
    <sheetView zoomScaleNormal="100" zoomScaleSheetLayoutView="85" workbookViewId="0">
      <pane ySplit="6" topLeftCell="A204" activePane="bottomLeft" state="frozen"/>
      <selection pane="bottomLeft" activeCell="L7" sqref="L7:L233"/>
    </sheetView>
  </sheetViews>
  <sheetFormatPr defaultColWidth="9.140625" defaultRowHeight="12.75"/>
  <cols>
    <col min="1" max="1" width="7.140625" style="14" customWidth="1"/>
    <col min="2" max="2" width="75.28515625" style="15" customWidth="1"/>
    <col min="3" max="3" width="27.28515625" style="16" customWidth="1"/>
    <col min="4" max="4" width="13.28515625" style="14" customWidth="1"/>
    <col min="5" max="5" width="11.85546875" style="14" customWidth="1"/>
    <col min="6" max="6" width="11.7109375" style="14" customWidth="1"/>
    <col min="7" max="7" width="11.5703125" style="17" customWidth="1"/>
    <col min="8" max="8" width="13.42578125" style="14" customWidth="1"/>
    <col min="9" max="9" width="12.5703125" style="14" customWidth="1"/>
    <col min="10" max="16384" width="9.140625" style="18"/>
  </cols>
  <sheetData>
    <row r="1" spans="1:13" ht="15">
      <c r="I1" s="81" t="s">
        <v>48</v>
      </c>
    </row>
    <row r="2" spans="1:13" s="22" customFormat="1" ht="18.75">
      <c r="A2" s="82" t="s">
        <v>41</v>
      </c>
      <c r="B2" s="20"/>
      <c r="C2" s="21"/>
      <c r="D2" s="19"/>
      <c r="E2" s="19"/>
      <c r="F2" s="24"/>
      <c r="G2" s="24"/>
      <c r="H2" s="24"/>
      <c r="I2" s="24"/>
    </row>
    <row r="3" spans="1:13" s="22" customFormat="1" ht="44.25" customHeight="1">
      <c r="A3" s="271" t="s">
        <v>162</v>
      </c>
      <c r="B3" s="271"/>
      <c r="C3" s="271"/>
      <c r="D3" s="271"/>
      <c r="E3" s="271"/>
      <c r="F3" s="271"/>
      <c r="G3" s="271"/>
      <c r="H3" s="271"/>
      <c r="I3" s="271"/>
    </row>
    <row r="4" spans="1:13" s="22" customFormat="1" ht="15.75">
      <c r="A4" s="89"/>
      <c r="B4" s="89"/>
      <c r="C4" s="89"/>
      <c r="D4" s="89"/>
      <c r="E4" s="25">
        <v>166.92</v>
      </c>
      <c r="F4" s="26"/>
      <c r="G4" s="26"/>
      <c r="H4" s="26"/>
      <c r="I4" s="26"/>
    </row>
    <row r="5" spans="1:13" s="14" customFormat="1" ht="62.25" customHeight="1">
      <c r="A5" s="27" t="s">
        <v>17</v>
      </c>
      <c r="B5" s="28" t="s">
        <v>18</v>
      </c>
      <c r="C5" s="28" t="s">
        <v>19</v>
      </c>
      <c r="D5" s="28" t="s">
        <v>20</v>
      </c>
      <c r="E5" s="28" t="s">
        <v>21</v>
      </c>
      <c r="F5" s="29" t="s">
        <v>22</v>
      </c>
      <c r="G5" s="30" t="s">
        <v>23</v>
      </c>
      <c r="H5" s="31" t="s">
        <v>24</v>
      </c>
      <c r="I5" s="32" t="s">
        <v>3</v>
      </c>
    </row>
    <row r="6" spans="1:13" s="23" customFormat="1" ht="21.75" customHeight="1">
      <c r="A6" s="272" t="s">
        <v>25</v>
      </c>
      <c r="B6" s="272"/>
      <c r="C6" s="272"/>
      <c r="D6" s="272"/>
      <c r="E6" s="272"/>
      <c r="F6" s="77">
        <f>SUM(F7:F229)</f>
        <v>3276</v>
      </c>
      <c r="G6" s="77">
        <f>SUM(G7:G229)</f>
        <v>15226.449999999993</v>
      </c>
      <c r="H6" s="77">
        <f>SUM(H7:H229)</f>
        <v>3587.5399999999972</v>
      </c>
      <c r="I6" s="77">
        <f>SUM(I7:I229)</f>
        <v>18813.990000000002</v>
      </c>
      <c r="M6" s="230"/>
    </row>
    <row r="7" spans="1:13" s="22" customFormat="1" ht="33" customHeight="1">
      <c r="A7" s="33">
        <v>1</v>
      </c>
      <c r="B7" s="83" t="s">
        <v>78</v>
      </c>
      <c r="C7" s="83" t="s">
        <v>79</v>
      </c>
      <c r="D7" s="37">
        <v>2305</v>
      </c>
      <c r="E7" s="122">
        <f>ROUND(D7/$E$4,3)</f>
        <v>13.808999999999999</v>
      </c>
      <c r="F7" s="38">
        <v>8</v>
      </c>
      <c r="G7" s="38">
        <v>55.24</v>
      </c>
      <c r="H7" s="34">
        <f>ROUND(G7*0.2359,2)</f>
        <v>13.03</v>
      </c>
      <c r="I7" s="35">
        <f t="shared" ref="I7:I70" si="0">G7+H7</f>
        <v>68.27</v>
      </c>
      <c r="J7" s="157"/>
      <c r="L7" s="254"/>
    </row>
    <row r="8" spans="1:13">
      <c r="A8" s="36">
        <f>A7+1</f>
        <v>2</v>
      </c>
      <c r="B8" s="83" t="s">
        <v>80</v>
      </c>
      <c r="C8" s="83" t="s">
        <v>81</v>
      </c>
      <c r="D8" s="37">
        <v>1553</v>
      </c>
      <c r="E8" s="122">
        <f t="shared" ref="E8:E71" si="1">ROUND(D8/$E$4,3)</f>
        <v>9.3040000000000003</v>
      </c>
      <c r="F8" s="38">
        <v>16</v>
      </c>
      <c r="G8" s="38">
        <v>74.430000000000007</v>
      </c>
      <c r="H8" s="34">
        <f t="shared" ref="H8:H71" si="2">ROUND(G8*0.2359,2)</f>
        <v>17.559999999999999</v>
      </c>
      <c r="I8" s="35">
        <f t="shared" si="0"/>
        <v>91.990000000000009</v>
      </c>
      <c r="J8" s="157"/>
      <c r="L8" s="254"/>
    </row>
    <row r="9" spans="1:13">
      <c r="A9" s="36">
        <f t="shared" ref="A9:A72" si="3">A8+1</f>
        <v>3</v>
      </c>
      <c r="B9" s="83" t="s">
        <v>82</v>
      </c>
      <c r="C9" s="83" t="s">
        <v>83</v>
      </c>
      <c r="D9" s="37">
        <v>1495</v>
      </c>
      <c r="E9" s="122">
        <f t="shared" si="1"/>
        <v>8.9559999999999995</v>
      </c>
      <c r="F9" s="38">
        <v>16</v>
      </c>
      <c r="G9" s="38">
        <v>71.650000000000006</v>
      </c>
      <c r="H9" s="34">
        <f t="shared" si="2"/>
        <v>16.899999999999999</v>
      </c>
      <c r="I9" s="35">
        <f t="shared" si="0"/>
        <v>88.550000000000011</v>
      </c>
      <c r="J9" s="157"/>
      <c r="L9" s="254"/>
    </row>
    <row r="10" spans="1:13">
      <c r="A10" s="36">
        <f t="shared" si="3"/>
        <v>4</v>
      </c>
      <c r="B10" s="83" t="s">
        <v>84</v>
      </c>
      <c r="C10" s="83" t="s">
        <v>81</v>
      </c>
      <c r="D10" s="37">
        <v>1425</v>
      </c>
      <c r="E10" s="122">
        <f>ROUND(D10/$E$4,3)</f>
        <v>8.5370000000000008</v>
      </c>
      <c r="F10" s="38">
        <v>8</v>
      </c>
      <c r="G10" s="38">
        <v>34.15</v>
      </c>
      <c r="H10" s="34">
        <f>ROUND(G10*0.2359,2)-0.01</f>
        <v>8.0500000000000007</v>
      </c>
      <c r="I10" s="35">
        <f t="shared" si="0"/>
        <v>42.2</v>
      </c>
      <c r="J10" s="157"/>
      <c r="L10" s="254"/>
    </row>
    <row r="11" spans="1:13" ht="14.25" customHeight="1">
      <c r="A11" s="36">
        <f t="shared" si="3"/>
        <v>5</v>
      </c>
      <c r="B11" s="83" t="s">
        <v>84</v>
      </c>
      <c r="C11" s="83" t="s">
        <v>85</v>
      </c>
      <c r="D11" s="37">
        <v>1242</v>
      </c>
      <c r="E11" s="122">
        <f t="shared" si="1"/>
        <v>7.4409999999999998</v>
      </c>
      <c r="F11" s="38">
        <v>16</v>
      </c>
      <c r="G11" s="38">
        <v>59.53</v>
      </c>
      <c r="H11" s="34">
        <f t="shared" si="2"/>
        <v>14.04</v>
      </c>
      <c r="I11" s="35">
        <f t="shared" si="0"/>
        <v>73.569999999999993</v>
      </c>
      <c r="J11" s="157"/>
      <c r="L11" s="254"/>
    </row>
    <row r="12" spans="1:13">
      <c r="A12" s="36">
        <f t="shared" si="3"/>
        <v>6</v>
      </c>
      <c r="B12" s="83" t="s">
        <v>86</v>
      </c>
      <c r="C12" s="83" t="s">
        <v>81</v>
      </c>
      <c r="D12" s="37">
        <v>1553</v>
      </c>
      <c r="E12" s="122">
        <f t="shared" si="1"/>
        <v>9.3040000000000003</v>
      </c>
      <c r="F12" s="38">
        <v>8</v>
      </c>
      <c r="G12" s="38">
        <v>37.22</v>
      </c>
      <c r="H12" s="34">
        <f t="shared" si="2"/>
        <v>8.7799999999999994</v>
      </c>
      <c r="I12" s="35">
        <f t="shared" si="0"/>
        <v>46</v>
      </c>
      <c r="J12" s="157"/>
      <c r="L12" s="254"/>
    </row>
    <row r="13" spans="1:13">
      <c r="A13" s="36">
        <f t="shared" si="3"/>
        <v>7</v>
      </c>
      <c r="B13" s="83" t="s">
        <v>87</v>
      </c>
      <c r="C13" s="83" t="s">
        <v>81</v>
      </c>
      <c r="D13" s="37">
        <v>1425</v>
      </c>
      <c r="E13" s="122">
        <f t="shared" si="1"/>
        <v>8.5370000000000008</v>
      </c>
      <c r="F13" s="38">
        <v>8</v>
      </c>
      <c r="G13" s="38">
        <v>34.15</v>
      </c>
      <c r="H13" s="34">
        <f t="shared" si="2"/>
        <v>8.06</v>
      </c>
      <c r="I13" s="35">
        <f t="shared" si="0"/>
        <v>42.21</v>
      </c>
      <c r="J13" s="157"/>
      <c r="L13" s="254"/>
    </row>
    <row r="14" spans="1:13">
      <c r="A14" s="36">
        <f t="shared" si="3"/>
        <v>8</v>
      </c>
      <c r="B14" s="83" t="s">
        <v>88</v>
      </c>
      <c r="C14" s="83" t="s">
        <v>83</v>
      </c>
      <c r="D14" s="37">
        <v>1523</v>
      </c>
      <c r="E14" s="122">
        <f t="shared" si="1"/>
        <v>9.1240000000000006</v>
      </c>
      <c r="F14" s="38">
        <v>8</v>
      </c>
      <c r="G14" s="38">
        <v>36.5</v>
      </c>
      <c r="H14" s="34">
        <f t="shared" si="2"/>
        <v>8.61</v>
      </c>
      <c r="I14" s="35">
        <f t="shared" si="0"/>
        <v>45.11</v>
      </c>
      <c r="J14" s="157"/>
      <c r="L14" s="254"/>
    </row>
    <row r="15" spans="1:13">
      <c r="A15" s="36">
        <f t="shared" si="3"/>
        <v>9</v>
      </c>
      <c r="B15" s="83" t="s">
        <v>89</v>
      </c>
      <c r="C15" s="83" t="s">
        <v>81</v>
      </c>
      <c r="D15" s="37">
        <v>1297</v>
      </c>
      <c r="E15" s="122">
        <f t="shared" si="1"/>
        <v>7.77</v>
      </c>
      <c r="F15" s="38">
        <v>24</v>
      </c>
      <c r="G15" s="38">
        <v>93.24</v>
      </c>
      <c r="H15" s="34">
        <f t="shared" si="2"/>
        <v>22</v>
      </c>
      <c r="I15" s="35">
        <f t="shared" si="0"/>
        <v>115.24</v>
      </c>
      <c r="J15" s="157"/>
      <c r="L15" s="254"/>
    </row>
    <row r="16" spans="1:13" s="22" customFormat="1" ht="15" customHeight="1">
      <c r="A16" s="36">
        <f t="shared" si="3"/>
        <v>10</v>
      </c>
      <c r="B16" s="84" t="s">
        <v>90</v>
      </c>
      <c r="C16" s="84" t="s">
        <v>91</v>
      </c>
      <c r="D16" s="39">
        <v>1680</v>
      </c>
      <c r="E16" s="122">
        <f t="shared" si="1"/>
        <v>10.065</v>
      </c>
      <c r="F16" s="40">
        <v>2</v>
      </c>
      <c r="G16" s="40">
        <v>10.07</v>
      </c>
      <c r="H16" s="34">
        <f t="shared" si="2"/>
        <v>2.38</v>
      </c>
      <c r="I16" s="35">
        <f t="shared" si="0"/>
        <v>12.45</v>
      </c>
      <c r="J16" s="157"/>
      <c r="L16" s="254"/>
    </row>
    <row r="17" spans="1:12" s="22" customFormat="1">
      <c r="A17" s="36">
        <f t="shared" si="3"/>
        <v>11</v>
      </c>
      <c r="B17" s="84" t="s">
        <v>92</v>
      </c>
      <c r="C17" s="84" t="s">
        <v>83</v>
      </c>
      <c r="D17" s="39">
        <v>1495</v>
      </c>
      <c r="E17" s="122">
        <f t="shared" si="1"/>
        <v>8.9559999999999995</v>
      </c>
      <c r="F17" s="40">
        <v>8</v>
      </c>
      <c r="G17" s="40">
        <v>35.82</v>
      </c>
      <c r="H17" s="34">
        <f>ROUND(G17*0.2359,2)-0.01</f>
        <v>8.44</v>
      </c>
      <c r="I17" s="35">
        <f t="shared" si="0"/>
        <v>44.26</v>
      </c>
      <c r="J17" s="157"/>
      <c r="L17" s="254"/>
    </row>
    <row r="18" spans="1:12" s="22" customFormat="1">
      <c r="A18" s="36">
        <f t="shared" si="3"/>
        <v>12</v>
      </c>
      <c r="B18" s="84" t="s">
        <v>93</v>
      </c>
      <c r="C18" s="84" t="s">
        <v>85</v>
      </c>
      <c r="D18" s="39">
        <v>1242</v>
      </c>
      <c r="E18" s="122">
        <f t="shared" si="1"/>
        <v>7.4409999999999998</v>
      </c>
      <c r="F18" s="40">
        <v>16</v>
      </c>
      <c r="G18" s="40">
        <v>59.53</v>
      </c>
      <c r="H18" s="34">
        <f t="shared" si="2"/>
        <v>14.04</v>
      </c>
      <c r="I18" s="35">
        <f t="shared" si="0"/>
        <v>73.569999999999993</v>
      </c>
      <c r="J18" s="157"/>
      <c r="L18" s="254"/>
    </row>
    <row r="19" spans="1:12" s="22" customFormat="1">
      <c r="A19" s="36">
        <f t="shared" si="3"/>
        <v>13</v>
      </c>
      <c r="B19" s="84" t="s">
        <v>80</v>
      </c>
      <c r="C19" s="84" t="s">
        <v>91</v>
      </c>
      <c r="D19" s="39">
        <v>2040</v>
      </c>
      <c r="E19" s="122">
        <f t="shared" si="1"/>
        <v>12.221</v>
      </c>
      <c r="F19" s="40">
        <v>8</v>
      </c>
      <c r="G19" s="40">
        <v>48.88</v>
      </c>
      <c r="H19" s="34">
        <f t="shared" si="2"/>
        <v>11.53</v>
      </c>
      <c r="I19" s="35">
        <f t="shared" si="0"/>
        <v>60.410000000000004</v>
      </c>
      <c r="J19" s="157"/>
      <c r="L19" s="254"/>
    </row>
    <row r="20" spans="1:12" s="22" customFormat="1">
      <c r="A20" s="36">
        <f t="shared" si="3"/>
        <v>14</v>
      </c>
      <c r="B20" s="84" t="s">
        <v>94</v>
      </c>
      <c r="C20" s="84" t="s">
        <v>91</v>
      </c>
      <c r="D20" s="39">
        <v>1821</v>
      </c>
      <c r="E20" s="122">
        <f t="shared" si="1"/>
        <v>10.909000000000001</v>
      </c>
      <c r="F20" s="40">
        <v>8</v>
      </c>
      <c r="G20" s="40">
        <v>43.64</v>
      </c>
      <c r="H20" s="34">
        <f t="shared" si="2"/>
        <v>10.29</v>
      </c>
      <c r="I20" s="35">
        <f t="shared" si="0"/>
        <v>53.93</v>
      </c>
      <c r="J20" s="157"/>
      <c r="L20" s="254"/>
    </row>
    <row r="21" spans="1:12" s="22" customFormat="1">
      <c r="A21" s="36">
        <f t="shared" si="3"/>
        <v>15</v>
      </c>
      <c r="B21" s="84" t="s">
        <v>95</v>
      </c>
      <c r="C21" s="84" t="s">
        <v>83</v>
      </c>
      <c r="D21" s="39">
        <v>1503</v>
      </c>
      <c r="E21" s="122">
        <f t="shared" si="1"/>
        <v>9.0039999999999996</v>
      </c>
      <c r="F21" s="40">
        <v>8</v>
      </c>
      <c r="G21" s="40">
        <v>36.020000000000003</v>
      </c>
      <c r="H21" s="34">
        <f t="shared" si="2"/>
        <v>8.5</v>
      </c>
      <c r="I21" s="35">
        <f t="shared" si="0"/>
        <v>44.52</v>
      </c>
      <c r="J21" s="157"/>
      <c r="L21" s="254"/>
    </row>
    <row r="22" spans="1:12" s="22" customFormat="1">
      <c r="A22" s="36">
        <f t="shared" si="3"/>
        <v>16</v>
      </c>
      <c r="B22" s="84" t="s">
        <v>96</v>
      </c>
      <c r="C22" s="84" t="s">
        <v>81</v>
      </c>
      <c r="D22" s="39">
        <v>1851</v>
      </c>
      <c r="E22" s="122">
        <f t="shared" si="1"/>
        <v>11.089</v>
      </c>
      <c r="F22" s="40">
        <v>16</v>
      </c>
      <c r="G22" s="40">
        <v>88.71</v>
      </c>
      <c r="H22" s="34">
        <f>ROUND(G22*0.2359,2)-0.01</f>
        <v>20.919999999999998</v>
      </c>
      <c r="I22" s="35">
        <f t="shared" si="0"/>
        <v>109.63</v>
      </c>
      <c r="J22" s="157"/>
      <c r="L22" s="254"/>
    </row>
    <row r="23" spans="1:12" s="22" customFormat="1">
      <c r="A23" s="36">
        <f t="shared" si="3"/>
        <v>17</v>
      </c>
      <c r="B23" s="84" t="s">
        <v>97</v>
      </c>
      <c r="C23" s="84" t="s">
        <v>81</v>
      </c>
      <c r="D23" s="39">
        <v>1561</v>
      </c>
      <c r="E23" s="122">
        <f t="shared" si="1"/>
        <v>9.3520000000000003</v>
      </c>
      <c r="F23" s="40">
        <v>16</v>
      </c>
      <c r="G23" s="40">
        <v>74.819999999999993</v>
      </c>
      <c r="H23" s="34">
        <f t="shared" si="2"/>
        <v>17.649999999999999</v>
      </c>
      <c r="I23" s="35">
        <f t="shared" si="0"/>
        <v>92.47</v>
      </c>
      <c r="J23" s="157"/>
      <c r="L23" s="254"/>
    </row>
    <row r="24" spans="1:12" s="22" customFormat="1">
      <c r="A24" s="36">
        <f t="shared" si="3"/>
        <v>18</v>
      </c>
      <c r="B24" s="84" t="s">
        <v>98</v>
      </c>
      <c r="C24" s="84" t="s">
        <v>91</v>
      </c>
      <c r="D24" s="39">
        <v>1692</v>
      </c>
      <c r="E24" s="122">
        <f t="shared" si="1"/>
        <v>10.137</v>
      </c>
      <c r="F24" s="40">
        <v>24</v>
      </c>
      <c r="G24" s="40">
        <v>121.64</v>
      </c>
      <c r="H24" s="34">
        <f>ROUND(G24*0.2359,2)-0.01</f>
        <v>28.68</v>
      </c>
      <c r="I24" s="35">
        <f t="shared" si="0"/>
        <v>150.32</v>
      </c>
      <c r="J24" s="157"/>
      <c r="L24" s="254"/>
    </row>
    <row r="25" spans="1:12" s="22" customFormat="1">
      <c r="A25" s="36">
        <f t="shared" si="3"/>
        <v>19</v>
      </c>
      <c r="B25" s="84" t="s">
        <v>99</v>
      </c>
      <c r="C25" s="84" t="s">
        <v>100</v>
      </c>
      <c r="D25" s="39">
        <v>1898</v>
      </c>
      <c r="E25" s="122">
        <f>ROUND(D25/$E$4,3)</f>
        <v>11.371</v>
      </c>
      <c r="F25" s="40">
        <v>22</v>
      </c>
      <c r="G25" s="40">
        <v>125.08</v>
      </c>
      <c r="H25" s="34">
        <f>ROUND(G25*0.2359,2)-0.01</f>
        <v>29.5</v>
      </c>
      <c r="I25" s="35">
        <f t="shared" si="0"/>
        <v>154.57999999999998</v>
      </c>
      <c r="J25" s="157"/>
      <c r="L25" s="254"/>
    </row>
    <row r="26" spans="1:12" s="22" customFormat="1">
      <c r="A26" s="36">
        <f t="shared" si="3"/>
        <v>20</v>
      </c>
      <c r="B26" s="84" t="s">
        <v>89</v>
      </c>
      <c r="C26" s="84" t="s">
        <v>81</v>
      </c>
      <c r="D26" s="39">
        <v>1277</v>
      </c>
      <c r="E26" s="122">
        <f t="shared" si="1"/>
        <v>7.65</v>
      </c>
      <c r="F26" s="40">
        <v>16</v>
      </c>
      <c r="G26" s="40">
        <v>61.2</v>
      </c>
      <c r="H26" s="34">
        <f t="shared" si="2"/>
        <v>14.44</v>
      </c>
      <c r="I26" s="35">
        <f t="shared" si="0"/>
        <v>75.64</v>
      </c>
      <c r="J26" s="157"/>
      <c r="L26" s="254"/>
    </row>
    <row r="27" spans="1:12" s="22" customFormat="1">
      <c r="A27" s="36">
        <f t="shared" si="3"/>
        <v>21</v>
      </c>
      <c r="B27" s="84" t="s">
        <v>101</v>
      </c>
      <c r="C27" s="84" t="s">
        <v>83</v>
      </c>
      <c r="D27" s="39">
        <v>1640</v>
      </c>
      <c r="E27" s="122">
        <f t="shared" si="1"/>
        <v>9.8249999999999993</v>
      </c>
      <c r="F27" s="40">
        <v>16</v>
      </c>
      <c r="G27" s="40">
        <v>78.599999999999994</v>
      </c>
      <c r="H27" s="34">
        <f t="shared" si="2"/>
        <v>18.54</v>
      </c>
      <c r="I27" s="35">
        <f t="shared" si="0"/>
        <v>97.139999999999986</v>
      </c>
      <c r="J27" s="157"/>
      <c r="L27" s="254"/>
    </row>
    <row r="28" spans="1:12" s="22" customFormat="1" ht="15" customHeight="1">
      <c r="A28" s="36">
        <f t="shared" si="3"/>
        <v>22</v>
      </c>
      <c r="B28" s="84" t="s">
        <v>102</v>
      </c>
      <c r="C28" s="84" t="s">
        <v>81</v>
      </c>
      <c r="D28" s="39">
        <v>1445</v>
      </c>
      <c r="E28" s="122">
        <f t="shared" si="1"/>
        <v>8.657</v>
      </c>
      <c r="F28" s="40">
        <v>8</v>
      </c>
      <c r="G28" s="40">
        <v>34.630000000000003</v>
      </c>
      <c r="H28" s="34">
        <f t="shared" si="2"/>
        <v>8.17</v>
      </c>
      <c r="I28" s="35">
        <f t="shared" si="0"/>
        <v>42.800000000000004</v>
      </c>
      <c r="J28" s="157"/>
      <c r="L28" s="254"/>
    </row>
    <row r="29" spans="1:12" s="22" customFormat="1" ht="27.75" customHeight="1">
      <c r="A29" s="36">
        <f t="shared" si="3"/>
        <v>23</v>
      </c>
      <c r="B29" s="84" t="s">
        <v>103</v>
      </c>
      <c r="C29" s="84" t="s">
        <v>83</v>
      </c>
      <c r="D29" s="39">
        <v>1672</v>
      </c>
      <c r="E29" s="122">
        <f t="shared" si="1"/>
        <v>10.016999999999999</v>
      </c>
      <c r="F29" s="40">
        <v>8</v>
      </c>
      <c r="G29" s="40">
        <v>40.07</v>
      </c>
      <c r="H29" s="34">
        <f t="shared" si="2"/>
        <v>9.4499999999999993</v>
      </c>
      <c r="I29" s="35">
        <f t="shared" si="0"/>
        <v>49.519999999999996</v>
      </c>
      <c r="J29" s="157"/>
      <c r="L29" s="254"/>
    </row>
    <row r="30" spans="1:12" s="22" customFormat="1">
      <c r="A30" s="36">
        <f t="shared" si="3"/>
        <v>24</v>
      </c>
      <c r="B30" s="84" t="s">
        <v>104</v>
      </c>
      <c r="C30" s="84" t="s">
        <v>91</v>
      </c>
      <c r="D30" s="39">
        <v>1744</v>
      </c>
      <c r="E30" s="122">
        <f t="shared" si="1"/>
        <v>10.448</v>
      </c>
      <c r="F30" s="40">
        <v>16</v>
      </c>
      <c r="G30" s="40">
        <v>83.58</v>
      </c>
      <c r="H30" s="34">
        <f t="shared" si="2"/>
        <v>19.72</v>
      </c>
      <c r="I30" s="35">
        <f t="shared" si="0"/>
        <v>103.3</v>
      </c>
      <c r="J30" s="157"/>
      <c r="L30" s="254"/>
    </row>
    <row r="31" spans="1:12" s="22" customFormat="1">
      <c r="A31" s="36">
        <f t="shared" si="3"/>
        <v>25</v>
      </c>
      <c r="B31" s="84" t="s">
        <v>95</v>
      </c>
      <c r="C31" s="84" t="s">
        <v>81</v>
      </c>
      <c r="D31" s="39">
        <v>1445</v>
      </c>
      <c r="E31" s="122">
        <f t="shared" si="1"/>
        <v>8.657</v>
      </c>
      <c r="F31" s="40">
        <v>6</v>
      </c>
      <c r="G31" s="40">
        <v>25.97</v>
      </c>
      <c r="H31" s="34">
        <f t="shared" si="2"/>
        <v>6.13</v>
      </c>
      <c r="I31" s="35">
        <f t="shared" si="0"/>
        <v>32.1</v>
      </c>
      <c r="J31" s="157"/>
      <c r="L31" s="254"/>
    </row>
    <row r="32" spans="1:12" s="22" customFormat="1">
      <c r="A32" s="36">
        <f t="shared" si="3"/>
        <v>26</v>
      </c>
      <c r="B32" s="84" t="s">
        <v>105</v>
      </c>
      <c r="C32" s="84" t="s">
        <v>81</v>
      </c>
      <c r="D32" s="39">
        <v>1581</v>
      </c>
      <c r="E32" s="122">
        <f t="shared" si="1"/>
        <v>9.4719999999999995</v>
      </c>
      <c r="F32" s="40">
        <v>8</v>
      </c>
      <c r="G32" s="40">
        <v>37.89</v>
      </c>
      <c r="H32" s="34">
        <f t="shared" si="2"/>
        <v>8.94</v>
      </c>
      <c r="I32" s="35">
        <f t="shared" si="0"/>
        <v>46.83</v>
      </c>
      <c r="J32" s="157"/>
      <c r="L32" s="254"/>
    </row>
    <row r="33" spans="1:12" s="22" customFormat="1">
      <c r="A33" s="36">
        <f t="shared" si="3"/>
        <v>27</v>
      </c>
      <c r="B33" s="84" t="s">
        <v>106</v>
      </c>
      <c r="C33" s="84" t="s">
        <v>83</v>
      </c>
      <c r="D33" s="39">
        <v>1652</v>
      </c>
      <c r="E33" s="122">
        <f t="shared" si="1"/>
        <v>9.8970000000000002</v>
      </c>
      <c r="F33" s="40">
        <v>8</v>
      </c>
      <c r="G33" s="40">
        <v>39.590000000000003</v>
      </c>
      <c r="H33" s="34">
        <f t="shared" si="2"/>
        <v>9.34</v>
      </c>
      <c r="I33" s="35">
        <f t="shared" si="0"/>
        <v>48.930000000000007</v>
      </c>
      <c r="J33" s="157"/>
      <c r="L33" s="254"/>
    </row>
    <row r="34" spans="1:12" s="22" customFormat="1">
      <c r="A34" s="36">
        <f t="shared" si="3"/>
        <v>28</v>
      </c>
      <c r="B34" s="84" t="s">
        <v>99</v>
      </c>
      <c r="C34" s="84" t="s">
        <v>107</v>
      </c>
      <c r="D34" s="39">
        <v>1706</v>
      </c>
      <c r="E34" s="122">
        <f t="shared" si="1"/>
        <v>10.220000000000001</v>
      </c>
      <c r="F34" s="40">
        <v>16</v>
      </c>
      <c r="G34" s="40">
        <v>81.760000000000005</v>
      </c>
      <c r="H34" s="34">
        <f t="shared" si="2"/>
        <v>19.29</v>
      </c>
      <c r="I34" s="35">
        <f t="shared" si="0"/>
        <v>101.05000000000001</v>
      </c>
      <c r="J34" s="157"/>
      <c r="L34" s="254"/>
    </row>
    <row r="35" spans="1:12" s="22" customFormat="1">
      <c r="A35" s="36">
        <f t="shared" si="3"/>
        <v>29</v>
      </c>
      <c r="B35" s="84" t="s">
        <v>108</v>
      </c>
      <c r="C35" s="84" t="s">
        <v>91</v>
      </c>
      <c r="D35" s="39">
        <v>2043</v>
      </c>
      <c r="E35" s="122">
        <f t="shared" si="1"/>
        <v>12.239000000000001</v>
      </c>
      <c r="F35" s="40">
        <v>16</v>
      </c>
      <c r="G35" s="40">
        <v>97.91</v>
      </c>
      <c r="H35" s="34">
        <f t="shared" si="2"/>
        <v>23.1</v>
      </c>
      <c r="I35" s="35">
        <f t="shared" si="0"/>
        <v>121.00999999999999</v>
      </c>
      <c r="J35" s="157"/>
      <c r="L35" s="254"/>
    </row>
    <row r="36" spans="1:12" s="22" customFormat="1">
      <c r="A36" s="36">
        <f t="shared" si="3"/>
        <v>30</v>
      </c>
      <c r="B36" s="84" t="s">
        <v>109</v>
      </c>
      <c r="C36" s="84" t="s">
        <v>83</v>
      </c>
      <c r="D36" s="39">
        <v>1475</v>
      </c>
      <c r="E36" s="122">
        <f t="shared" si="1"/>
        <v>8.8369999999999997</v>
      </c>
      <c r="F36" s="40">
        <v>16</v>
      </c>
      <c r="G36" s="40">
        <v>70.7</v>
      </c>
      <c r="H36" s="34">
        <f>ROUND(G36*0.2359,2)-0.01</f>
        <v>16.669999999999998</v>
      </c>
      <c r="I36" s="35">
        <f t="shared" si="0"/>
        <v>87.37</v>
      </c>
      <c r="J36" s="157"/>
      <c r="L36" s="254"/>
    </row>
    <row r="37" spans="1:12" s="22" customFormat="1">
      <c r="A37" s="36">
        <f t="shared" si="3"/>
        <v>31</v>
      </c>
      <c r="B37" s="84" t="s">
        <v>110</v>
      </c>
      <c r="C37" s="84" t="s">
        <v>83</v>
      </c>
      <c r="D37" s="39">
        <v>1523</v>
      </c>
      <c r="E37" s="122">
        <f t="shared" si="1"/>
        <v>9.1240000000000006</v>
      </c>
      <c r="F37" s="40">
        <v>16</v>
      </c>
      <c r="G37" s="40">
        <v>72.989999999999995</v>
      </c>
      <c r="H37" s="34">
        <f t="shared" si="2"/>
        <v>17.22</v>
      </c>
      <c r="I37" s="35">
        <f t="shared" si="0"/>
        <v>90.21</v>
      </c>
      <c r="J37" s="157"/>
      <c r="L37" s="254"/>
    </row>
    <row r="38" spans="1:12" s="22" customFormat="1">
      <c r="A38" s="36">
        <f t="shared" si="3"/>
        <v>32</v>
      </c>
      <c r="B38" s="84" t="s">
        <v>109</v>
      </c>
      <c r="C38" s="84" t="s">
        <v>81</v>
      </c>
      <c r="D38" s="39">
        <v>1472</v>
      </c>
      <c r="E38" s="122">
        <f t="shared" si="1"/>
        <v>8.8190000000000008</v>
      </c>
      <c r="F38" s="40">
        <v>8</v>
      </c>
      <c r="G38" s="40">
        <v>35.28</v>
      </c>
      <c r="H38" s="34">
        <f t="shared" si="2"/>
        <v>8.32</v>
      </c>
      <c r="I38" s="35">
        <f t="shared" si="0"/>
        <v>43.6</v>
      </c>
      <c r="J38" s="157"/>
      <c r="L38" s="254"/>
    </row>
    <row r="39" spans="1:12" s="22" customFormat="1" ht="30" customHeight="1">
      <c r="A39" s="36">
        <f t="shared" si="3"/>
        <v>33</v>
      </c>
      <c r="B39" s="84" t="s">
        <v>78</v>
      </c>
      <c r="C39" s="84" t="s">
        <v>111</v>
      </c>
      <c r="D39" s="39">
        <v>2264</v>
      </c>
      <c r="E39" s="122">
        <f t="shared" si="1"/>
        <v>13.563000000000001</v>
      </c>
      <c r="F39" s="40">
        <v>8</v>
      </c>
      <c r="G39" s="40">
        <v>54.25</v>
      </c>
      <c r="H39" s="34">
        <f t="shared" si="2"/>
        <v>12.8</v>
      </c>
      <c r="I39" s="35">
        <f t="shared" si="0"/>
        <v>67.05</v>
      </c>
      <c r="J39" s="157"/>
      <c r="L39" s="254"/>
    </row>
    <row r="40" spans="1:12" s="22" customFormat="1">
      <c r="A40" s="36">
        <f t="shared" si="3"/>
        <v>34</v>
      </c>
      <c r="B40" s="84" t="s">
        <v>87</v>
      </c>
      <c r="C40" s="84" t="s">
        <v>83</v>
      </c>
      <c r="D40" s="39">
        <v>1495</v>
      </c>
      <c r="E40" s="122">
        <f t="shared" si="1"/>
        <v>8.9559999999999995</v>
      </c>
      <c r="F40" s="40">
        <v>16</v>
      </c>
      <c r="G40" s="40">
        <v>71.650000000000006</v>
      </c>
      <c r="H40" s="34">
        <f t="shared" si="2"/>
        <v>16.899999999999999</v>
      </c>
      <c r="I40" s="35">
        <f t="shared" si="0"/>
        <v>88.550000000000011</v>
      </c>
      <c r="J40" s="157"/>
      <c r="L40" s="254"/>
    </row>
    <row r="41" spans="1:12" s="22" customFormat="1" ht="17.25" customHeight="1">
      <c r="A41" s="36">
        <f t="shared" si="3"/>
        <v>35</v>
      </c>
      <c r="B41" s="84" t="s">
        <v>112</v>
      </c>
      <c r="C41" s="84" t="s">
        <v>85</v>
      </c>
      <c r="D41" s="39">
        <v>1450</v>
      </c>
      <c r="E41" s="122">
        <f t="shared" si="1"/>
        <v>8.6869999999999994</v>
      </c>
      <c r="F41" s="40">
        <v>56</v>
      </c>
      <c r="G41" s="40">
        <v>243.24</v>
      </c>
      <c r="H41" s="34">
        <f t="shared" si="2"/>
        <v>57.38</v>
      </c>
      <c r="I41" s="35">
        <f t="shared" si="0"/>
        <v>300.62</v>
      </c>
      <c r="J41" s="157"/>
      <c r="L41" s="254"/>
    </row>
    <row r="42" spans="1:12" s="22" customFormat="1">
      <c r="A42" s="36">
        <f t="shared" si="3"/>
        <v>36</v>
      </c>
      <c r="B42" s="84" t="s">
        <v>113</v>
      </c>
      <c r="C42" s="84" t="s">
        <v>91</v>
      </c>
      <c r="D42" s="39">
        <v>1640</v>
      </c>
      <c r="E42" s="122">
        <f t="shared" si="1"/>
        <v>9.8249999999999993</v>
      </c>
      <c r="F42" s="40">
        <v>8</v>
      </c>
      <c r="G42" s="40">
        <v>39.299999999999997</v>
      </c>
      <c r="H42" s="34">
        <f t="shared" si="2"/>
        <v>9.27</v>
      </c>
      <c r="I42" s="35">
        <f t="shared" si="0"/>
        <v>48.569999999999993</v>
      </c>
      <c r="J42" s="157"/>
      <c r="L42" s="254"/>
    </row>
    <row r="43" spans="1:12" s="22" customFormat="1" ht="15" customHeight="1">
      <c r="A43" s="36">
        <f t="shared" si="3"/>
        <v>37</v>
      </c>
      <c r="B43" s="84" t="s">
        <v>112</v>
      </c>
      <c r="C43" s="84" t="s">
        <v>114</v>
      </c>
      <c r="D43" s="39">
        <v>2146</v>
      </c>
      <c r="E43" s="122">
        <f t="shared" si="1"/>
        <v>12.856</v>
      </c>
      <c r="F43" s="40">
        <v>56</v>
      </c>
      <c r="G43" s="40">
        <v>359.97</v>
      </c>
      <c r="H43" s="34">
        <f t="shared" si="2"/>
        <v>84.92</v>
      </c>
      <c r="I43" s="35">
        <f t="shared" si="0"/>
        <v>444.89000000000004</v>
      </c>
      <c r="J43" s="157"/>
      <c r="L43" s="254"/>
    </row>
    <row r="44" spans="1:12" s="22" customFormat="1">
      <c r="A44" s="36">
        <f t="shared" si="3"/>
        <v>38</v>
      </c>
      <c r="B44" s="84" t="s">
        <v>115</v>
      </c>
      <c r="C44" s="84" t="s">
        <v>81</v>
      </c>
      <c r="D44" s="39">
        <v>1823</v>
      </c>
      <c r="E44" s="122">
        <f t="shared" si="1"/>
        <v>10.920999999999999</v>
      </c>
      <c r="F44" s="40">
        <v>8</v>
      </c>
      <c r="G44" s="40">
        <v>43.68</v>
      </c>
      <c r="H44" s="34">
        <f t="shared" si="2"/>
        <v>10.3</v>
      </c>
      <c r="I44" s="35">
        <f t="shared" si="0"/>
        <v>53.980000000000004</v>
      </c>
      <c r="J44" s="157"/>
      <c r="L44" s="254"/>
    </row>
    <row r="45" spans="1:12" s="22" customFormat="1">
      <c r="A45" s="36">
        <f t="shared" si="3"/>
        <v>39</v>
      </c>
      <c r="B45" s="84" t="s">
        <v>115</v>
      </c>
      <c r="C45" s="84" t="s">
        <v>81</v>
      </c>
      <c r="D45" s="39">
        <v>1581</v>
      </c>
      <c r="E45" s="122">
        <f t="shared" si="1"/>
        <v>9.4719999999999995</v>
      </c>
      <c r="F45" s="40">
        <v>16</v>
      </c>
      <c r="G45" s="40">
        <v>75.78</v>
      </c>
      <c r="H45" s="34">
        <f>ROUND(G45*0.2359,2)-0.01</f>
        <v>17.869999999999997</v>
      </c>
      <c r="I45" s="35">
        <f t="shared" si="0"/>
        <v>93.65</v>
      </c>
      <c r="J45" s="157"/>
      <c r="L45" s="254"/>
    </row>
    <row r="46" spans="1:12" s="22" customFormat="1">
      <c r="A46" s="36">
        <f t="shared" si="3"/>
        <v>40</v>
      </c>
      <c r="B46" s="84" t="s">
        <v>92</v>
      </c>
      <c r="C46" s="84" t="s">
        <v>83</v>
      </c>
      <c r="D46" s="39">
        <v>1495</v>
      </c>
      <c r="E46" s="122">
        <f t="shared" si="1"/>
        <v>8.9559999999999995</v>
      </c>
      <c r="F46" s="40">
        <v>8</v>
      </c>
      <c r="G46" s="40">
        <v>35.82</v>
      </c>
      <c r="H46" s="34">
        <f t="shared" si="2"/>
        <v>8.4499999999999993</v>
      </c>
      <c r="I46" s="35">
        <f t="shared" si="0"/>
        <v>44.269999999999996</v>
      </c>
      <c r="J46" s="157"/>
      <c r="L46" s="254"/>
    </row>
    <row r="47" spans="1:12" s="22" customFormat="1">
      <c r="A47" s="36">
        <f t="shared" si="3"/>
        <v>41</v>
      </c>
      <c r="B47" s="84" t="s">
        <v>102</v>
      </c>
      <c r="C47" s="84" t="s">
        <v>83</v>
      </c>
      <c r="D47" s="39">
        <v>1495</v>
      </c>
      <c r="E47" s="122">
        <f t="shared" si="1"/>
        <v>8.9559999999999995</v>
      </c>
      <c r="F47" s="40">
        <v>8</v>
      </c>
      <c r="G47" s="40">
        <v>35.82</v>
      </c>
      <c r="H47" s="34">
        <f t="shared" si="2"/>
        <v>8.4499999999999993</v>
      </c>
      <c r="I47" s="35">
        <f t="shared" si="0"/>
        <v>44.269999999999996</v>
      </c>
      <c r="J47" s="157"/>
      <c r="L47" s="254"/>
    </row>
    <row r="48" spans="1:12" s="22" customFormat="1">
      <c r="A48" s="36">
        <f t="shared" si="3"/>
        <v>42</v>
      </c>
      <c r="B48" s="84" t="s">
        <v>116</v>
      </c>
      <c r="C48" s="84" t="s">
        <v>83</v>
      </c>
      <c r="D48" s="39">
        <v>1523</v>
      </c>
      <c r="E48" s="122">
        <f t="shared" si="1"/>
        <v>9.1240000000000006</v>
      </c>
      <c r="F48" s="40">
        <v>8</v>
      </c>
      <c r="G48" s="40">
        <v>36.5</v>
      </c>
      <c r="H48" s="34">
        <f t="shared" si="2"/>
        <v>8.61</v>
      </c>
      <c r="I48" s="35">
        <f t="shared" si="0"/>
        <v>45.11</v>
      </c>
      <c r="J48" s="157"/>
      <c r="L48" s="254"/>
    </row>
    <row r="49" spans="1:12" s="22" customFormat="1">
      <c r="A49" s="36">
        <f t="shared" si="3"/>
        <v>43</v>
      </c>
      <c r="B49" s="84" t="s">
        <v>117</v>
      </c>
      <c r="C49" s="84" t="s">
        <v>83</v>
      </c>
      <c r="D49" s="39">
        <v>1495</v>
      </c>
      <c r="E49" s="122">
        <f t="shared" si="1"/>
        <v>8.9559999999999995</v>
      </c>
      <c r="F49" s="40">
        <v>8</v>
      </c>
      <c r="G49" s="40">
        <v>35.82</v>
      </c>
      <c r="H49" s="34">
        <f t="shared" si="2"/>
        <v>8.4499999999999993</v>
      </c>
      <c r="I49" s="35">
        <f t="shared" si="0"/>
        <v>44.269999999999996</v>
      </c>
      <c r="J49" s="157"/>
      <c r="L49" s="254"/>
    </row>
    <row r="50" spans="1:12" s="22" customFormat="1">
      <c r="A50" s="36">
        <f t="shared" si="3"/>
        <v>44</v>
      </c>
      <c r="B50" s="84" t="s">
        <v>118</v>
      </c>
      <c r="C50" s="84" t="s">
        <v>91</v>
      </c>
      <c r="D50" s="39">
        <v>1882</v>
      </c>
      <c r="E50" s="122">
        <f t="shared" si="1"/>
        <v>11.275</v>
      </c>
      <c r="F50" s="40">
        <v>8</v>
      </c>
      <c r="G50" s="40">
        <v>45.1</v>
      </c>
      <c r="H50" s="34">
        <f t="shared" si="2"/>
        <v>10.64</v>
      </c>
      <c r="I50" s="35">
        <f t="shared" si="0"/>
        <v>55.74</v>
      </c>
      <c r="J50" s="157"/>
      <c r="L50" s="254"/>
    </row>
    <row r="51" spans="1:12" s="22" customFormat="1">
      <c r="A51" s="36">
        <f t="shared" si="3"/>
        <v>45</v>
      </c>
      <c r="B51" s="84" t="s">
        <v>110</v>
      </c>
      <c r="C51" s="84" t="s">
        <v>91</v>
      </c>
      <c r="D51" s="39">
        <v>1671</v>
      </c>
      <c r="E51" s="122">
        <f t="shared" si="1"/>
        <v>10.010999999999999</v>
      </c>
      <c r="F51" s="40">
        <v>8</v>
      </c>
      <c r="G51" s="40">
        <v>40.04</v>
      </c>
      <c r="H51" s="34">
        <f t="shared" si="2"/>
        <v>9.4499999999999993</v>
      </c>
      <c r="I51" s="35">
        <f t="shared" si="0"/>
        <v>49.489999999999995</v>
      </c>
      <c r="J51" s="157"/>
      <c r="L51" s="254"/>
    </row>
    <row r="52" spans="1:12" s="22" customFormat="1">
      <c r="A52" s="36">
        <f t="shared" si="3"/>
        <v>46</v>
      </c>
      <c r="B52" s="84" t="s">
        <v>119</v>
      </c>
      <c r="C52" s="84" t="s">
        <v>85</v>
      </c>
      <c r="D52" s="39">
        <v>1222</v>
      </c>
      <c r="E52" s="122">
        <f t="shared" si="1"/>
        <v>7.3209999999999997</v>
      </c>
      <c r="F52" s="40">
        <v>8</v>
      </c>
      <c r="G52" s="40">
        <v>29.28</v>
      </c>
      <c r="H52" s="34">
        <f t="shared" si="2"/>
        <v>6.91</v>
      </c>
      <c r="I52" s="35">
        <f t="shared" si="0"/>
        <v>36.19</v>
      </c>
      <c r="J52" s="157"/>
      <c r="L52" s="254"/>
    </row>
    <row r="53" spans="1:12" s="22" customFormat="1">
      <c r="A53" s="36">
        <f t="shared" si="3"/>
        <v>47</v>
      </c>
      <c r="B53" s="84" t="s">
        <v>89</v>
      </c>
      <c r="C53" s="84" t="s">
        <v>81</v>
      </c>
      <c r="D53" s="39">
        <v>1547</v>
      </c>
      <c r="E53" s="122">
        <f t="shared" si="1"/>
        <v>9.2680000000000007</v>
      </c>
      <c r="F53" s="40">
        <v>8</v>
      </c>
      <c r="G53" s="40">
        <v>37.07</v>
      </c>
      <c r="H53" s="34">
        <f t="shared" si="2"/>
        <v>8.74</v>
      </c>
      <c r="I53" s="35">
        <f t="shared" si="0"/>
        <v>45.81</v>
      </c>
      <c r="J53" s="157"/>
      <c r="L53" s="254"/>
    </row>
    <row r="54" spans="1:12" s="22" customFormat="1">
      <c r="A54" s="36">
        <f t="shared" si="3"/>
        <v>48</v>
      </c>
      <c r="B54" s="84" t="s">
        <v>109</v>
      </c>
      <c r="C54" s="84" t="s">
        <v>81</v>
      </c>
      <c r="D54" s="39">
        <v>1472</v>
      </c>
      <c r="E54" s="122">
        <f t="shared" si="1"/>
        <v>8.8190000000000008</v>
      </c>
      <c r="F54" s="40">
        <v>8</v>
      </c>
      <c r="G54" s="40">
        <v>35.28</v>
      </c>
      <c r="H54" s="34">
        <f t="shared" si="2"/>
        <v>8.32</v>
      </c>
      <c r="I54" s="35">
        <f t="shared" si="0"/>
        <v>43.6</v>
      </c>
      <c r="J54" s="157"/>
      <c r="L54" s="254"/>
    </row>
    <row r="55" spans="1:12" s="22" customFormat="1">
      <c r="A55" s="36">
        <f t="shared" si="3"/>
        <v>49</v>
      </c>
      <c r="B55" s="84" t="s">
        <v>97</v>
      </c>
      <c r="C55" s="84" t="s">
        <v>91</v>
      </c>
      <c r="D55" s="39">
        <v>2165</v>
      </c>
      <c r="E55" s="122">
        <f t="shared" si="1"/>
        <v>12.97</v>
      </c>
      <c r="F55" s="40">
        <v>8</v>
      </c>
      <c r="G55" s="40">
        <v>51.88</v>
      </c>
      <c r="H55" s="34">
        <f>ROUND(G55*0.2359,2)-0.01</f>
        <v>12.23</v>
      </c>
      <c r="I55" s="35">
        <f t="shared" si="0"/>
        <v>64.11</v>
      </c>
      <c r="J55" s="157"/>
      <c r="L55" s="254"/>
    </row>
    <row r="56" spans="1:12" s="22" customFormat="1">
      <c r="A56" s="36">
        <f t="shared" si="3"/>
        <v>50</v>
      </c>
      <c r="B56" s="84" t="s">
        <v>99</v>
      </c>
      <c r="C56" s="84" t="s">
        <v>120</v>
      </c>
      <c r="D56" s="39">
        <v>1656</v>
      </c>
      <c r="E56" s="122">
        <f t="shared" si="1"/>
        <v>9.9209999999999994</v>
      </c>
      <c r="F56" s="40">
        <v>8</v>
      </c>
      <c r="G56" s="40">
        <v>39.68</v>
      </c>
      <c r="H56" s="34">
        <f t="shared" si="2"/>
        <v>9.36</v>
      </c>
      <c r="I56" s="35">
        <f t="shared" si="0"/>
        <v>49.04</v>
      </c>
      <c r="J56" s="157"/>
      <c r="L56" s="254"/>
    </row>
    <row r="57" spans="1:12" s="22" customFormat="1">
      <c r="A57" s="36">
        <f t="shared" si="3"/>
        <v>51</v>
      </c>
      <c r="B57" s="84" t="s">
        <v>101</v>
      </c>
      <c r="C57" s="84" t="s">
        <v>83</v>
      </c>
      <c r="D57" s="39">
        <v>1591</v>
      </c>
      <c r="E57" s="122">
        <f t="shared" si="1"/>
        <v>9.532</v>
      </c>
      <c r="F57" s="40">
        <v>8</v>
      </c>
      <c r="G57" s="40">
        <v>38.130000000000003</v>
      </c>
      <c r="H57" s="34">
        <f t="shared" si="2"/>
        <v>8.99</v>
      </c>
      <c r="I57" s="35">
        <f t="shared" si="0"/>
        <v>47.120000000000005</v>
      </c>
      <c r="J57" s="157"/>
      <c r="L57" s="254"/>
    </row>
    <row r="58" spans="1:12" s="22" customFormat="1" ht="38.25">
      <c r="A58" s="36">
        <f t="shared" si="3"/>
        <v>52</v>
      </c>
      <c r="B58" s="84" t="s">
        <v>121</v>
      </c>
      <c r="C58" s="84" t="s">
        <v>122</v>
      </c>
      <c r="D58" s="39">
        <v>2653</v>
      </c>
      <c r="E58" s="122">
        <f t="shared" si="1"/>
        <v>15.894</v>
      </c>
      <c r="F58" s="40">
        <v>6</v>
      </c>
      <c r="G58" s="40">
        <v>47.68</v>
      </c>
      <c r="H58" s="34">
        <f t="shared" si="2"/>
        <v>11.25</v>
      </c>
      <c r="I58" s="35">
        <f t="shared" si="0"/>
        <v>58.93</v>
      </c>
      <c r="J58" s="157"/>
      <c r="L58" s="254"/>
    </row>
    <row r="59" spans="1:12" s="22" customFormat="1">
      <c r="A59" s="36">
        <f t="shared" si="3"/>
        <v>53</v>
      </c>
      <c r="B59" s="84" t="s">
        <v>94</v>
      </c>
      <c r="C59" s="84" t="s">
        <v>81</v>
      </c>
      <c r="D59" s="39">
        <v>1581</v>
      </c>
      <c r="E59" s="122">
        <f t="shared" si="1"/>
        <v>9.4719999999999995</v>
      </c>
      <c r="F59" s="40">
        <v>32</v>
      </c>
      <c r="G59" s="40">
        <v>151.55000000000001</v>
      </c>
      <c r="H59" s="34">
        <f>ROUND(G59*0.2359,2)-0.01</f>
        <v>35.74</v>
      </c>
      <c r="I59" s="35">
        <f t="shared" si="0"/>
        <v>187.29000000000002</v>
      </c>
      <c r="J59" s="157"/>
      <c r="L59" s="254"/>
    </row>
    <row r="60" spans="1:12" s="22" customFormat="1">
      <c r="A60" s="36">
        <f t="shared" si="3"/>
        <v>54</v>
      </c>
      <c r="B60" s="84" t="s">
        <v>80</v>
      </c>
      <c r="C60" s="84" t="s">
        <v>83</v>
      </c>
      <c r="D60" s="39">
        <v>1640</v>
      </c>
      <c r="E60" s="122">
        <f t="shared" si="1"/>
        <v>9.8249999999999993</v>
      </c>
      <c r="F60" s="40">
        <v>8</v>
      </c>
      <c r="G60" s="40">
        <v>39.299999999999997</v>
      </c>
      <c r="H60" s="34">
        <f t="shared" si="2"/>
        <v>9.27</v>
      </c>
      <c r="I60" s="35">
        <f t="shared" si="0"/>
        <v>48.569999999999993</v>
      </c>
      <c r="J60" s="157"/>
      <c r="L60" s="254"/>
    </row>
    <row r="61" spans="1:12" s="22" customFormat="1">
      <c r="A61" s="36">
        <f t="shared" si="3"/>
        <v>55</v>
      </c>
      <c r="B61" s="84" t="s">
        <v>123</v>
      </c>
      <c r="C61" s="84" t="s">
        <v>81</v>
      </c>
      <c r="D61" s="39">
        <v>1472</v>
      </c>
      <c r="E61" s="122">
        <f t="shared" si="1"/>
        <v>8.8190000000000008</v>
      </c>
      <c r="F61" s="40">
        <v>8</v>
      </c>
      <c r="G61" s="40">
        <v>35.28</v>
      </c>
      <c r="H61" s="34">
        <f t="shared" si="2"/>
        <v>8.32</v>
      </c>
      <c r="I61" s="35">
        <f t="shared" si="0"/>
        <v>43.6</v>
      </c>
      <c r="J61" s="157"/>
      <c r="L61" s="254"/>
    </row>
    <row r="62" spans="1:12" s="22" customFormat="1">
      <c r="A62" s="36">
        <f t="shared" si="3"/>
        <v>56</v>
      </c>
      <c r="B62" s="84" t="s">
        <v>115</v>
      </c>
      <c r="C62" s="84" t="s">
        <v>81</v>
      </c>
      <c r="D62" s="39">
        <v>1581</v>
      </c>
      <c r="E62" s="122">
        <f t="shared" si="1"/>
        <v>9.4719999999999995</v>
      </c>
      <c r="F62" s="40">
        <v>16</v>
      </c>
      <c r="G62" s="40">
        <v>75.78</v>
      </c>
      <c r="H62" s="34">
        <f t="shared" si="2"/>
        <v>17.88</v>
      </c>
      <c r="I62" s="35">
        <f t="shared" si="0"/>
        <v>93.66</v>
      </c>
      <c r="J62" s="157"/>
      <c r="L62" s="254"/>
    </row>
    <row r="63" spans="1:12" s="22" customFormat="1">
      <c r="A63" s="36">
        <f t="shared" si="3"/>
        <v>57</v>
      </c>
      <c r="B63" s="84" t="s">
        <v>97</v>
      </c>
      <c r="C63" s="84" t="s">
        <v>83</v>
      </c>
      <c r="D63" s="39">
        <v>1640</v>
      </c>
      <c r="E63" s="122">
        <f t="shared" si="1"/>
        <v>9.8249999999999993</v>
      </c>
      <c r="F63" s="40">
        <v>8</v>
      </c>
      <c r="G63" s="40">
        <v>39.299999999999997</v>
      </c>
      <c r="H63" s="34">
        <f t="shared" si="2"/>
        <v>9.27</v>
      </c>
      <c r="I63" s="35">
        <f t="shared" si="0"/>
        <v>48.569999999999993</v>
      </c>
      <c r="J63" s="157"/>
      <c r="L63" s="254"/>
    </row>
    <row r="64" spans="1:12" s="22" customFormat="1">
      <c r="A64" s="36">
        <f t="shared" si="3"/>
        <v>58</v>
      </c>
      <c r="B64" s="84" t="s">
        <v>88</v>
      </c>
      <c r="C64" s="84" t="s">
        <v>81</v>
      </c>
      <c r="D64" s="39">
        <v>1472</v>
      </c>
      <c r="E64" s="122">
        <f t="shared" si="1"/>
        <v>8.8190000000000008</v>
      </c>
      <c r="F64" s="40">
        <v>8</v>
      </c>
      <c r="G64" s="40">
        <v>35.28</v>
      </c>
      <c r="H64" s="34">
        <f t="shared" si="2"/>
        <v>8.32</v>
      </c>
      <c r="I64" s="35">
        <f t="shared" si="0"/>
        <v>43.6</v>
      </c>
      <c r="J64" s="157"/>
      <c r="L64" s="254"/>
    </row>
    <row r="65" spans="1:12" s="22" customFormat="1">
      <c r="A65" s="36">
        <f t="shared" si="3"/>
        <v>59</v>
      </c>
      <c r="B65" s="84" t="s">
        <v>124</v>
      </c>
      <c r="C65" s="84" t="s">
        <v>81</v>
      </c>
      <c r="D65" s="39">
        <v>1425</v>
      </c>
      <c r="E65" s="122">
        <f t="shared" si="1"/>
        <v>8.5370000000000008</v>
      </c>
      <c r="F65" s="40">
        <v>8</v>
      </c>
      <c r="G65" s="40">
        <v>34.15</v>
      </c>
      <c r="H65" s="34">
        <f t="shared" si="2"/>
        <v>8.06</v>
      </c>
      <c r="I65" s="35">
        <f t="shared" si="0"/>
        <v>42.21</v>
      </c>
      <c r="J65" s="157"/>
      <c r="L65" s="254"/>
    </row>
    <row r="66" spans="1:12" s="22" customFormat="1">
      <c r="A66" s="36">
        <f t="shared" si="3"/>
        <v>60</v>
      </c>
      <c r="B66" s="84" t="s">
        <v>125</v>
      </c>
      <c r="C66" s="84" t="s">
        <v>81</v>
      </c>
      <c r="D66" s="39">
        <v>1452</v>
      </c>
      <c r="E66" s="122">
        <f t="shared" si="1"/>
        <v>8.6989999999999998</v>
      </c>
      <c r="F66" s="40">
        <v>8</v>
      </c>
      <c r="G66" s="40">
        <v>34.799999999999997</v>
      </c>
      <c r="H66" s="34">
        <f t="shared" si="2"/>
        <v>8.2100000000000009</v>
      </c>
      <c r="I66" s="35">
        <f t="shared" si="0"/>
        <v>43.01</v>
      </c>
      <c r="J66" s="157"/>
      <c r="L66" s="254"/>
    </row>
    <row r="67" spans="1:12" s="22" customFormat="1">
      <c r="A67" s="36">
        <f t="shared" si="3"/>
        <v>61</v>
      </c>
      <c r="B67" s="84" t="s">
        <v>86</v>
      </c>
      <c r="C67" s="84" t="s">
        <v>91</v>
      </c>
      <c r="D67" s="39">
        <v>1861</v>
      </c>
      <c r="E67" s="122">
        <f t="shared" si="1"/>
        <v>11.148999999999999</v>
      </c>
      <c r="F67" s="40">
        <v>16</v>
      </c>
      <c r="G67" s="40">
        <v>89.19</v>
      </c>
      <c r="H67" s="34">
        <f t="shared" si="2"/>
        <v>21.04</v>
      </c>
      <c r="I67" s="35">
        <f t="shared" si="0"/>
        <v>110.22999999999999</v>
      </c>
      <c r="J67" s="157"/>
      <c r="L67" s="254"/>
    </row>
    <row r="68" spans="1:12" s="22" customFormat="1">
      <c r="A68" s="36">
        <f t="shared" si="3"/>
        <v>62</v>
      </c>
      <c r="B68" s="84" t="s">
        <v>115</v>
      </c>
      <c r="C68" s="84" t="s">
        <v>83</v>
      </c>
      <c r="D68" s="39">
        <v>1881</v>
      </c>
      <c r="E68" s="122">
        <f t="shared" si="1"/>
        <v>11.269</v>
      </c>
      <c r="F68" s="40">
        <v>8</v>
      </c>
      <c r="G68" s="40">
        <v>45.08</v>
      </c>
      <c r="H68" s="34">
        <f t="shared" si="2"/>
        <v>10.63</v>
      </c>
      <c r="I68" s="35">
        <f t="shared" si="0"/>
        <v>55.71</v>
      </c>
      <c r="J68" s="157"/>
      <c r="L68" s="254"/>
    </row>
    <row r="69" spans="1:12" s="22" customFormat="1">
      <c r="A69" s="36">
        <f t="shared" si="3"/>
        <v>63</v>
      </c>
      <c r="B69" s="84" t="s">
        <v>109</v>
      </c>
      <c r="C69" s="84" t="s">
        <v>83</v>
      </c>
      <c r="D69" s="39">
        <v>1475</v>
      </c>
      <c r="E69" s="122">
        <f t="shared" si="1"/>
        <v>8.8369999999999997</v>
      </c>
      <c r="F69" s="40">
        <v>16</v>
      </c>
      <c r="G69" s="40">
        <v>70.7</v>
      </c>
      <c r="H69" s="34">
        <f>ROUND(G69*0.2359,2)-0.01</f>
        <v>16.669999999999998</v>
      </c>
      <c r="I69" s="35">
        <f t="shared" si="0"/>
        <v>87.37</v>
      </c>
      <c r="J69" s="157"/>
      <c r="L69" s="254"/>
    </row>
    <row r="70" spans="1:12" s="22" customFormat="1">
      <c r="A70" s="36">
        <f t="shared" si="3"/>
        <v>64</v>
      </c>
      <c r="B70" s="84" t="s">
        <v>115</v>
      </c>
      <c r="C70" s="84" t="s">
        <v>83</v>
      </c>
      <c r="D70" s="39">
        <v>1640</v>
      </c>
      <c r="E70" s="122">
        <f t="shared" si="1"/>
        <v>9.8249999999999993</v>
      </c>
      <c r="F70" s="40">
        <v>18</v>
      </c>
      <c r="G70" s="40">
        <v>88.43</v>
      </c>
      <c r="H70" s="34">
        <f t="shared" si="2"/>
        <v>20.86</v>
      </c>
      <c r="I70" s="35">
        <f t="shared" si="0"/>
        <v>109.29</v>
      </c>
      <c r="J70" s="157"/>
      <c r="L70" s="254"/>
    </row>
    <row r="71" spans="1:12" s="22" customFormat="1">
      <c r="A71" s="36">
        <f t="shared" si="3"/>
        <v>65</v>
      </c>
      <c r="B71" s="84" t="s">
        <v>89</v>
      </c>
      <c r="C71" s="84" t="s">
        <v>83</v>
      </c>
      <c r="D71" s="39">
        <v>1610</v>
      </c>
      <c r="E71" s="122">
        <f t="shared" si="1"/>
        <v>9.6449999999999996</v>
      </c>
      <c r="F71" s="40">
        <v>8</v>
      </c>
      <c r="G71" s="40">
        <v>38.58</v>
      </c>
      <c r="H71" s="34">
        <f t="shared" si="2"/>
        <v>9.1</v>
      </c>
      <c r="I71" s="35">
        <f t="shared" ref="I71:I134" si="4">G71+H71</f>
        <v>47.68</v>
      </c>
      <c r="J71" s="157"/>
      <c r="L71" s="254"/>
    </row>
    <row r="72" spans="1:12" s="22" customFormat="1">
      <c r="A72" s="36">
        <f t="shared" si="3"/>
        <v>66</v>
      </c>
      <c r="B72" s="84" t="s">
        <v>115</v>
      </c>
      <c r="C72" s="84" t="s">
        <v>81</v>
      </c>
      <c r="D72" s="39">
        <v>1581</v>
      </c>
      <c r="E72" s="122">
        <f t="shared" ref="E72:E135" si="5">ROUND(D72/$E$4,3)</f>
        <v>9.4719999999999995</v>
      </c>
      <c r="F72" s="40">
        <v>16</v>
      </c>
      <c r="G72" s="40">
        <v>75.78</v>
      </c>
      <c r="H72" s="34">
        <f t="shared" ref="H72:H135" si="6">ROUND(G72*0.2359,2)</f>
        <v>17.88</v>
      </c>
      <c r="I72" s="35">
        <f t="shared" si="4"/>
        <v>93.66</v>
      </c>
      <c r="J72" s="157"/>
      <c r="L72" s="254"/>
    </row>
    <row r="73" spans="1:12" s="22" customFormat="1">
      <c r="A73" s="36">
        <f t="shared" ref="A73:A136" si="7">A72+1</f>
        <v>67</v>
      </c>
      <c r="B73" s="84" t="s">
        <v>126</v>
      </c>
      <c r="C73" s="84" t="s">
        <v>81</v>
      </c>
      <c r="D73" s="39">
        <v>1425</v>
      </c>
      <c r="E73" s="122">
        <f t="shared" si="5"/>
        <v>8.5370000000000008</v>
      </c>
      <c r="F73" s="40">
        <v>16</v>
      </c>
      <c r="G73" s="40">
        <v>68.3</v>
      </c>
      <c r="H73" s="34">
        <f>ROUND(G73*0.2359,2)-0.01</f>
        <v>16.099999999999998</v>
      </c>
      <c r="I73" s="35">
        <f t="shared" si="4"/>
        <v>84.399999999999991</v>
      </c>
      <c r="J73" s="157"/>
      <c r="L73" s="254"/>
    </row>
    <row r="74" spans="1:12" s="22" customFormat="1">
      <c r="A74" s="36">
        <f t="shared" si="7"/>
        <v>68</v>
      </c>
      <c r="B74" s="84" t="s">
        <v>127</v>
      </c>
      <c r="C74" s="84" t="s">
        <v>81</v>
      </c>
      <c r="D74" s="39">
        <v>1445</v>
      </c>
      <c r="E74" s="122">
        <f t="shared" si="5"/>
        <v>8.657</v>
      </c>
      <c r="F74" s="40">
        <v>8</v>
      </c>
      <c r="G74" s="40">
        <v>34.630000000000003</v>
      </c>
      <c r="H74" s="34">
        <f t="shared" si="6"/>
        <v>8.17</v>
      </c>
      <c r="I74" s="35">
        <f t="shared" si="4"/>
        <v>42.800000000000004</v>
      </c>
      <c r="J74" s="157"/>
      <c r="L74" s="254"/>
    </row>
    <row r="75" spans="1:12" s="22" customFormat="1">
      <c r="A75" s="36">
        <f t="shared" si="7"/>
        <v>69</v>
      </c>
      <c r="B75" s="84" t="s">
        <v>128</v>
      </c>
      <c r="C75" s="84" t="s">
        <v>129</v>
      </c>
      <c r="D75" s="39">
        <v>1981</v>
      </c>
      <c r="E75" s="122">
        <f t="shared" si="5"/>
        <v>11.868</v>
      </c>
      <c r="F75" s="40">
        <v>24</v>
      </c>
      <c r="G75" s="40">
        <v>142.41999999999999</v>
      </c>
      <c r="H75" s="34">
        <f t="shared" si="6"/>
        <v>33.6</v>
      </c>
      <c r="I75" s="35">
        <f t="shared" si="4"/>
        <v>176.01999999999998</v>
      </c>
      <c r="J75" s="157"/>
      <c r="L75" s="254"/>
    </row>
    <row r="76" spans="1:12" s="22" customFormat="1" ht="25.5">
      <c r="A76" s="36">
        <f t="shared" si="7"/>
        <v>70</v>
      </c>
      <c r="B76" s="84" t="s">
        <v>130</v>
      </c>
      <c r="C76" s="84" t="s">
        <v>111</v>
      </c>
      <c r="D76" s="39">
        <v>2305</v>
      </c>
      <c r="E76" s="122">
        <f t="shared" si="5"/>
        <v>13.808999999999999</v>
      </c>
      <c r="F76" s="40">
        <v>16</v>
      </c>
      <c r="G76" s="40">
        <v>110.47</v>
      </c>
      <c r="H76" s="34">
        <f t="shared" si="6"/>
        <v>26.06</v>
      </c>
      <c r="I76" s="35">
        <f t="shared" si="4"/>
        <v>136.53</v>
      </c>
      <c r="J76" s="157"/>
      <c r="L76" s="254"/>
    </row>
    <row r="77" spans="1:12" s="22" customFormat="1">
      <c r="A77" s="36">
        <f t="shared" si="7"/>
        <v>71</v>
      </c>
      <c r="B77" s="84" t="s">
        <v>131</v>
      </c>
      <c r="C77" s="84" t="s">
        <v>81</v>
      </c>
      <c r="D77" s="39">
        <v>1472</v>
      </c>
      <c r="E77" s="122">
        <f t="shared" si="5"/>
        <v>8.8190000000000008</v>
      </c>
      <c r="F77" s="40">
        <v>24</v>
      </c>
      <c r="G77" s="40">
        <v>105.83</v>
      </c>
      <c r="H77" s="34">
        <f t="shared" si="6"/>
        <v>24.97</v>
      </c>
      <c r="I77" s="35">
        <f t="shared" si="4"/>
        <v>130.80000000000001</v>
      </c>
      <c r="J77" s="157"/>
      <c r="L77" s="254"/>
    </row>
    <row r="78" spans="1:12" s="22" customFormat="1">
      <c r="A78" s="36">
        <f t="shared" si="7"/>
        <v>72</v>
      </c>
      <c r="B78" s="84" t="s">
        <v>80</v>
      </c>
      <c r="C78" s="84" t="s">
        <v>81</v>
      </c>
      <c r="D78" s="39">
        <v>1553</v>
      </c>
      <c r="E78" s="122">
        <f t="shared" si="5"/>
        <v>9.3040000000000003</v>
      </c>
      <c r="F78" s="40">
        <v>8</v>
      </c>
      <c r="G78" s="40">
        <v>37.22</v>
      </c>
      <c r="H78" s="34">
        <f t="shared" si="6"/>
        <v>8.7799999999999994</v>
      </c>
      <c r="I78" s="35">
        <f t="shared" si="4"/>
        <v>46</v>
      </c>
      <c r="J78" s="157"/>
      <c r="L78" s="254"/>
    </row>
    <row r="79" spans="1:12" s="22" customFormat="1">
      <c r="A79" s="36">
        <f t="shared" si="7"/>
        <v>73</v>
      </c>
      <c r="B79" s="84" t="s">
        <v>115</v>
      </c>
      <c r="C79" s="84" t="s">
        <v>81</v>
      </c>
      <c r="D79" s="39">
        <v>1581</v>
      </c>
      <c r="E79" s="122">
        <f t="shared" si="5"/>
        <v>9.4719999999999995</v>
      </c>
      <c r="F79" s="40">
        <v>8</v>
      </c>
      <c r="G79" s="40">
        <v>37.89</v>
      </c>
      <c r="H79" s="34">
        <f t="shared" si="6"/>
        <v>8.94</v>
      </c>
      <c r="I79" s="35">
        <f t="shared" si="4"/>
        <v>46.83</v>
      </c>
      <c r="J79" s="157"/>
      <c r="L79" s="254"/>
    </row>
    <row r="80" spans="1:12" s="22" customFormat="1">
      <c r="A80" s="36">
        <f t="shared" si="7"/>
        <v>74</v>
      </c>
      <c r="B80" s="84" t="s">
        <v>92</v>
      </c>
      <c r="C80" s="84" t="s">
        <v>81</v>
      </c>
      <c r="D80" s="39">
        <v>1472</v>
      </c>
      <c r="E80" s="122">
        <f t="shared" si="5"/>
        <v>8.8190000000000008</v>
      </c>
      <c r="F80" s="40">
        <v>8</v>
      </c>
      <c r="G80" s="40">
        <v>35.28</v>
      </c>
      <c r="H80" s="34">
        <f t="shared" si="6"/>
        <v>8.32</v>
      </c>
      <c r="I80" s="35">
        <f t="shared" si="4"/>
        <v>43.6</v>
      </c>
      <c r="J80" s="157"/>
      <c r="L80" s="254"/>
    </row>
    <row r="81" spans="1:12" s="22" customFormat="1">
      <c r="A81" s="36">
        <f t="shared" si="7"/>
        <v>75</v>
      </c>
      <c r="B81" s="84" t="s">
        <v>132</v>
      </c>
      <c r="C81" s="84" t="s">
        <v>83</v>
      </c>
      <c r="D81" s="39">
        <v>1630</v>
      </c>
      <c r="E81" s="122">
        <f t="shared" si="5"/>
        <v>9.7650000000000006</v>
      </c>
      <c r="F81" s="40">
        <v>24</v>
      </c>
      <c r="G81" s="40">
        <v>117.18</v>
      </c>
      <c r="H81" s="34">
        <f t="shared" si="6"/>
        <v>27.64</v>
      </c>
      <c r="I81" s="35">
        <f t="shared" si="4"/>
        <v>144.82</v>
      </c>
      <c r="J81" s="157"/>
      <c r="L81" s="254"/>
    </row>
    <row r="82" spans="1:12" s="22" customFormat="1" ht="25.5">
      <c r="A82" s="36">
        <f t="shared" si="7"/>
        <v>76</v>
      </c>
      <c r="B82" s="84" t="s">
        <v>130</v>
      </c>
      <c r="C82" s="84" t="s">
        <v>79</v>
      </c>
      <c r="D82" s="39">
        <v>2244</v>
      </c>
      <c r="E82" s="122">
        <f t="shared" si="5"/>
        <v>13.444000000000001</v>
      </c>
      <c r="F82" s="40">
        <v>18</v>
      </c>
      <c r="G82" s="40">
        <v>121</v>
      </c>
      <c r="H82" s="34">
        <f t="shared" si="6"/>
        <v>28.54</v>
      </c>
      <c r="I82" s="35">
        <f t="shared" si="4"/>
        <v>149.54</v>
      </c>
      <c r="J82" s="157"/>
      <c r="L82" s="254"/>
    </row>
    <row r="83" spans="1:12" s="22" customFormat="1">
      <c r="A83" s="36">
        <f t="shared" si="7"/>
        <v>77</v>
      </c>
      <c r="B83" s="84" t="s">
        <v>93</v>
      </c>
      <c r="C83" s="84" t="s">
        <v>91</v>
      </c>
      <c r="D83" s="39">
        <v>1692</v>
      </c>
      <c r="E83" s="122">
        <f t="shared" si="5"/>
        <v>10.137</v>
      </c>
      <c r="F83" s="40">
        <v>16</v>
      </c>
      <c r="G83" s="40">
        <v>81.099999999999994</v>
      </c>
      <c r="H83" s="34">
        <f t="shared" si="6"/>
        <v>19.13</v>
      </c>
      <c r="I83" s="35">
        <f t="shared" si="4"/>
        <v>100.22999999999999</v>
      </c>
      <c r="J83" s="157"/>
      <c r="L83" s="254"/>
    </row>
    <row r="84" spans="1:12" s="22" customFormat="1">
      <c r="A84" s="36">
        <f t="shared" si="7"/>
        <v>78</v>
      </c>
      <c r="B84" s="84" t="s">
        <v>93</v>
      </c>
      <c r="C84" s="84" t="s">
        <v>85</v>
      </c>
      <c r="D84" s="39">
        <v>1242</v>
      </c>
      <c r="E84" s="122">
        <f t="shared" si="5"/>
        <v>7.4409999999999998</v>
      </c>
      <c r="F84" s="40">
        <v>8</v>
      </c>
      <c r="G84" s="40">
        <v>29.76</v>
      </c>
      <c r="H84" s="34">
        <f>ROUND(G84*0.2359,2)-0.01</f>
        <v>7.01</v>
      </c>
      <c r="I84" s="35">
        <f t="shared" si="4"/>
        <v>36.770000000000003</v>
      </c>
      <c r="J84" s="157"/>
      <c r="L84" s="254"/>
    </row>
    <row r="85" spans="1:12" s="22" customFormat="1">
      <c r="A85" s="36">
        <f t="shared" si="7"/>
        <v>79</v>
      </c>
      <c r="B85" s="84" t="s">
        <v>132</v>
      </c>
      <c r="C85" s="84" t="s">
        <v>91</v>
      </c>
      <c r="D85" s="39">
        <v>1738</v>
      </c>
      <c r="E85" s="122">
        <f t="shared" si="5"/>
        <v>10.412000000000001</v>
      </c>
      <c r="F85" s="40">
        <v>24</v>
      </c>
      <c r="G85" s="40">
        <v>124.94</v>
      </c>
      <c r="H85" s="34">
        <f t="shared" si="6"/>
        <v>29.47</v>
      </c>
      <c r="I85" s="35">
        <f t="shared" si="4"/>
        <v>154.41</v>
      </c>
      <c r="J85" s="157"/>
      <c r="L85" s="254"/>
    </row>
    <row r="86" spans="1:12" s="22" customFormat="1">
      <c r="A86" s="36">
        <f t="shared" si="7"/>
        <v>80</v>
      </c>
      <c r="B86" s="84" t="s">
        <v>109</v>
      </c>
      <c r="C86" s="84" t="s">
        <v>91</v>
      </c>
      <c r="D86" s="39">
        <v>1838</v>
      </c>
      <c r="E86" s="122">
        <f t="shared" si="5"/>
        <v>11.010999999999999</v>
      </c>
      <c r="F86" s="40">
        <v>24</v>
      </c>
      <c r="G86" s="40">
        <v>132.13</v>
      </c>
      <c r="H86" s="34">
        <f>ROUND(G86*0.2359,2)-0.01</f>
        <v>31.16</v>
      </c>
      <c r="I86" s="35">
        <f t="shared" si="4"/>
        <v>163.29</v>
      </c>
      <c r="J86" s="157"/>
      <c r="L86" s="254"/>
    </row>
    <row r="87" spans="1:12" s="22" customFormat="1">
      <c r="A87" s="36">
        <f t="shared" si="7"/>
        <v>81</v>
      </c>
      <c r="B87" s="84" t="s">
        <v>84</v>
      </c>
      <c r="C87" s="84" t="s">
        <v>85</v>
      </c>
      <c r="D87" s="39">
        <v>1242</v>
      </c>
      <c r="E87" s="122">
        <f t="shared" si="5"/>
        <v>7.4409999999999998</v>
      </c>
      <c r="F87" s="40">
        <v>8</v>
      </c>
      <c r="G87" s="40">
        <v>29.76</v>
      </c>
      <c r="H87" s="34">
        <f>ROUND(G87*0.2359,2)-0.01</f>
        <v>7.01</v>
      </c>
      <c r="I87" s="35">
        <f t="shared" si="4"/>
        <v>36.770000000000003</v>
      </c>
      <c r="J87" s="157"/>
      <c r="L87" s="254"/>
    </row>
    <row r="88" spans="1:12" s="22" customFormat="1">
      <c r="A88" s="36">
        <f t="shared" si="7"/>
        <v>82</v>
      </c>
      <c r="B88" s="84" t="s">
        <v>101</v>
      </c>
      <c r="C88" s="84" t="s">
        <v>81</v>
      </c>
      <c r="D88" s="39">
        <v>1581</v>
      </c>
      <c r="E88" s="122">
        <f t="shared" si="5"/>
        <v>9.4719999999999995</v>
      </c>
      <c r="F88" s="40">
        <v>8</v>
      </c>
      <c r="G88" s="40">
        <v>37.89</v>
      </c>
      <c r="H88" s="34">
        <f t="shared" si="6"/>
        <v>8.94</v>
      </c>
      <c r="I88" s="35">
        <f t="shared" si="4"/>
        <v>46.83</v>
      </c>
      <c r="J88" s="157"/>
      <c r="L88" s="254"/>
    </row>
    <row r="89" spans="1:12" s="22" customFormat="1">
      <c r="A89" s="36">
        <f t="shared" si="7"/>
        <v>83</v>
      </c>
      <c r="B89" s="84" t="s">
        <v>84</v>
      </c>
      <c r="C89" s="84" t="s">
        <v>85</v>
      </c>
      <c r="D89" s="39">
        <v>1242</v>
      </c>
      <c r="E89" s="122">
        <f t="shared" si="5"/>
        <v>7.4409999999999998</v>
      </c>
      <c r="F89" s="40">
        <v>8</v>
      </c>
      <c r="G89" s="40">
        <v>29.76</v>
      </c>
      <c r="H89" s="34">
        <f>ROUND(G89*0.2359,2)-0.01</f>
        <v>7.01</v>
      </c>
      <c r="I89" s="35">
        <f t="shared" si="4"/>
        <v>36.770000000000003</v>
      </c>
      <c r="J89" s="157"/>
      <c r="L89" s="254"/>
    </row>
    <row r="90" spans="1:12" s="22" customFormat="1">
      <c r="A90" s="36">
        <f t="shared" si="7"/>
        <v>84</v>
      </c>
      <c r="B90" s="84" t="s">
        <v>86</v>
      </c>
      <c r="C90" s="84" t="s">
        <v>83</v>
      </c>
      <c r="D90" s="39">
        <v>1620</v>
      </c>
      <c r="E90" s="122">
        <f t="shared" si="5"/>
        <v>9.7050000000000001</v>
      </c>
      <c r="F90" s="40">
        <v>8</v>
      </c>
      <c r="G90" s="40">
        <v>38.82</v>
      </c>
      <c r="H90" s="34">
        <f>ROUND(G90*0.2359,2)-0.01</f>
        <v>9.15</v>
      </c>
      <c r="I90" s="35">
        <f t="shared" si="4"/>
        <v>47.97</v>
      </c>
      <c r="J90" s="157"/>
      <c r="L90" s="254"/>
    </row>
    <row r="91" spans="1:12" s="22" customFormat="1">
      <c r="A91" s="36">
        <f t="shared" si="7"/>
        <v>85</v>
      </c>
      <c r="B91" s="84" t="s">
        <v>125</v>
      </c>
      <c r="C91" s="84" t="s">
        <v>83</v>
      </c>
      <c r="D91" s="39">
        <v>1475</v>
      </c>
      <c r="E91" s="122">
        <f t="shared" si="5"/>
        <v>8.8369999999999997</v>
      </c>
      <c r="F91" s="40">
        <v>8</v>
      </c>
      <c r="G91" s="40">
        <v>35.35</v>
      </c>
      <c r="H91" s="34">
        <f t="shared" si="6"/>
        <v>8.34</v>
      </c>
      <c r="I91" s="35">
        <f t="shared" si="4"/>
        <v>43.69</v>
      </c>
      <c r="J91" s="157"/>
      <c r="L91" s="254"/>
    </row>
    <row r="92" spans="1:12" s="22" customFormat="1">
      <c r="A92" s="36">
        <f t="shared" si="7"/>
        <v>86</v>
      </c>
      <c r="B92" s="84" t="s">
        <v>89</v>
      </c>
      <c r="C92" s="84" t="s">
        <v>91</v>
      </c>
      <c r="D92" s="39">
        <v>1559</v>
      </c>
      <c r="E92" s="122">
        <f t="shared" si="5"/>
        <v>9.34</v>
      </c>
      <c r="F92" s="40">
        <v>26</v>
      </c>
      <c r="G92" s="40">
        <v>121.42</v>
      </c>
      <c r="H92" s="34">
        <f t="shared" si="6"/>
        <v>28.64</v>
      </c>
      <c r="I92" s="35">
        <f t="shared" si="4"/>
        <v>150.06</v>
      </c>
      <c r="J92" s="157"/>
      <c r="L92" s="254"/>
    </row>
    <row r="93" spans="1:12" s="22" customFormat="1">
      <c r="A93" s="36">
        <f t="shared" si="7"/>
        <v>87</v>
      </c>
      <c r="B93" s="84" t="s">
        <v>119</v>
      </c>
      <c r="C93" s="84" t="s">
        <v>83</v>
      </c>
      <c r="D93" s="39">
        <v>1531</v>
      </c>
      <c r="E93" s="122">
        <f t="shared" si="5"/>
        <v>9.1720000000000006</v>
      </c>
      <c r="F93" s="40">
        <v>8</v>
      </c>
      <c r="G93" s="40">
        <v>36.69</v>
      </c>
      <c r="H93" s="34">
        <f t="shared" si="6"/>
        <v>8.66</v>
      </c>
      <c r="I93" s="35">
        <f t="shared" si="4"/>
        <v>45.349999999999994</v>
      </c>
      <c r="J93" s="157"/>
      <c r="L93" s="254"/>
    </row>
    <row r="94" spans="1:12" s="22" customFormat="1">
      <c r="A94" s="36">
        <f t="shared" si="7"/>
        <v>88</v>
      </c>
      <c r="B94" s="84" t="s">
        <v>78</v>
      </c>
      <c r="C94" s="84" t="s">
        <v>133</v>
      </c>
      <c r="D94" s="39">
        <v>2483</v>
      </c>
      <c r="E94" s="122">
        <f t="shared" si="5"/>
        <v>14.875</v>
      </c>
      <c r="F94" s="40">
        <v>22</v>
      </c>
      <c r="G94" s="40">
        <v>163.63</v>
      </c>
      <c r="H94" s="34">
        <f>ROUND(G94*0.2359,2)-0.01</f>
        <v>38.590000000000003</v>
      </c>
      <c r="I94" s="35">
        <f t="shared" si="4"/>
        <v>202.22</v>
      </c>
      <c r="J94" s="157"/>
      <c r="L94" s="254"/>
    </row>
    <row r="95" spans="1:12" s="22" customFormat="1">
      <c r="A95" s="36">
        <f t="shared" si="7"/>
        <v>89</v>
      </c>
      <c r="B95" s="84" t="s">
        <v>134</v>
      </c>
      <c r="C95" s="84" t="s">
        <v>83</v>
      </c>
      <c r="D95" s="39">
        <v>1503</v>
      </c>
      <c r="E95" s="122">
        <f t="shared" si="5"/>
        <v>9.0039999999999996</v>
      </c>
      <c r="F95" s="40">
        <v>26</v>
      </c>
      <c r="G95" s="40">
        <v>117.05</v>
      </c>
      <c r="H95" s="34">
        <f t="shared" si="6"/>
        <v>27.61</v>
      </c>
      <c r="I95" s="35">
        <f t="shared" si="4"/>
        <v>144.66</v>
      </c>
      <c r="J95" s="157"/>
      <c r="L95" s="254"/>
    </row>
    <row r="96" spans="1:12" s="22" customFormat="1">
      <c r="A96" s="36">
        <f t="shared" si="7"/>
        <v>90</v>
      </c>
      <c r="B96" s="84" t="s">
        <v>127</v>
      </c>
      <c r="C96" s="84" t="s">
        <v>83</v>
      </c>
      <c r="D96" s="39">
        <v>1475</v>
      </c>
      <c r="E96" s="122">
        <f t="shared" si="5"/>
        <v>8.8369999999999997</v>
      </c>
      <c r="F96" s="40">
        <v>16</v>
      </c>
      <c r="G96" s="40">
        <v>70.7</v>
      </c>
      <c r="H96" s="34">
        <f>ROUND(G96*0.2359,2)-0.01</f>
        <v>16.669999999999998</v>
      </c>
      <c r="I96" s="35">
        <f t="shared" si="4"/>
        <v>87.37</v>
      </c>
      <c r="J96" s="157"/>
      <c r="L96" s="254"/>
    </row>
    <row r="97" spans="1:12" s="22" customFormat="1">
      <c r="A97" s="36">
        <f t="shared" si="7"/>
        <v>91</v>
      </c>
      <c r="B97" s="84" t="s">
        <v>108</v>
      </c>
      <c r="C97" s="84" t="s">
        <v>83</v>
      </c>
      <c r="D97" s="39">
        <v>1475</v>
      </c>
      <c r="E97" s="122">
        <f t="shared" si="5"/>
        <v>8.8369999999999997</v>
      </c>
      <c r="F97" s="40">
        <v>24</v>
      </c>
      <c r="G97" s="40">
        <v>106.04</v>
      </c>
      <c r="H97" s="34">
        <f t="shared" si="6"/>
        <v>25.01</v>
      </c>
      <c r="I97" s="35">
        <f t="shared" si="4"/>
        <v>131.05000000000001</v>
      </c>
      <c r="J97" s="157"/>
      <c r="L97" s="254"/>
    </row>
    <row r="98" spans="1:12" s="22" customFormat="1">
      <c r="A98" s="36">
        <f t="shared" si="7"/>
        <v>92</v>
      </c>
      <c r="B98" s="84" t="s">
        <v>115</v>
      </c>
      <c r="C98" s="84" t="s">
        <v>91</v>
      </c>
      <c r="D98" s="39">
        <v>1861</v>
      </c>
      <c r="E98" s="122">
        <f t="shared" si="5"/>
        <v>11.148999999999999</v>
      </c>
      <c r="F98" s="40">
        <v>8</v>
      </c>
      <c r="G98" s="40">
        <v>44.6</v>
      </c>
      <c r="H98" s="34">
        <f t="shared" si="6"/>
        <v>10.52</v>
      </c>
      <c r="I98" s="35">
        <f t="shared" si="4"/>
        <v>55.120000000000005</v>
      </c>
      <c r="J98" s="157"/>
      <c r="L98" s="254"/>
    </row>
    <row r="99" spans="1:12" s="22" customFormat="1">
      <c r="A99" s="36">
        <f t="shared" si="7"/>
        <v>93</v>
      </c>
      <c r="B99" s="84" t="s">
        <v>88</v>
      </c>
      <c r="C99" s="84" t="s">
        <v>83</v>
      </c>
      <c r="D99" s="39">
        <v>1523</v>
      </c>
      <c r="E99" s="122">
        <f t="shared" si="5"/>
        <v>9.1240000000000006</v>
      </c>
      <c r="F99" s="40">
        <v>8</v>
      </c>
      <c r="G99" s="40">
        <v>36.5</v>
      </c>
      <c r="H99" s="34">
        <f t="shared" si="6"/>
        <v>8.61</v>
      </c>
      <c r="I99" s="35">
        <f t="shared" si="4"/>
        <v>45.11</v>
      </c>
      <c r="J99" s="157"/>
      <c r="L99" s="254"/>
    </row>
    <row r="100" spans="1:12" s="22" customFormat="1">
      <c r="A100" s="36">
        <f t="shared" si="7"/>
        <v>94</v>
      </c>
      <c r="B100" s="84" t="s">
        <v>123</v>
      </c>
      <c r="C100" s="84" t="s">
        <v>81</v>
      </c>
      <c r="D100" s="39">
        <v>1445</v>
      </c>
      <c r="E100" s="122">
        <f t="shared" si="5"/>
        <v>8.657</v>
      </c>
      <c r="F100" s="40">
        <v>8</v>
      </c>
      <c r="G100" s="40">
        <v>34.630000000000003</v>
      </c>
      <c r="H100" s="34">
        <f>ROUND(G100*0.2359,2)-0.01</f>
        <v>8.16</v>
      </c>
      <c r="I100" s="35">
        <f t="shared" si="4"/>
        <v>42.790000000000006</v>
      </c>
      <c r="J100" s="157"/>
      <c r="L100" s="254"/>
    </row>
    <row r="101" spans="1:12" s="22" customFormat="1">
      <c r="A101" s="36">
        <f t="shared" si="7"/>
        <v>95</v>
      </c>
      <c r="B101" s="84" t="s">
        <v>106</v>
      </c>
      <c r="C101" s="84" t="s">
        <v>83</v>
      </c>
      <c r="D101" s="39">
        <v>1672</v>
      </c>
      <c r="E101" s="122">
        <f t="shared" si="5"/>
        <v>10.016999999999999</v>
      </c>
      <c r="F101" s="40">
        <v>8</v>
      </c>
      <c r="G101" s="40">
        <v>40.07</v>
      </c>
      <c r="H101" s="34">
        <f t="shared" si="6"/>
        <v>9.4499999999999993</v>
      </c>
      <c r="I101" s="35">
        <f t="shared" si="4"/>
        <v>49.519999999999996</v>
      </c>
      <c r="J101" s="157"/>
      <c r="L101" s="254"/>
    </row>
    <row r="102" spans="1:12" s="22" customFormat="1">
      <c r="A102" s="36">
        <f t="shared" si="7"/>
        <v>96</v>
      </c>
      <c r="B102" s="84" t="s">
        <v>99</v>
      </c>
      <c r="C102" s="84" t="s">
        <v>81</v>
      </c>
      <c r="D102" s="39">
        <v>1345</v>
      </c>
      <c r="E102" s="122">
        <f t="shared" si="5"/>
        <v>8.0579999999999998</v>
      </c>
      <c r="F102" s="40">
        <v>8</v>
      </c>
      <c r="G102" s="40">
        <v>32.229999999999997</v>
      </c>
      <c r="H102" s="34">
        <f t="shared" si="6"/>
        <v>7.6</v>
      </c>
      <c r="I102" s="35">
        <f t="shared" si="4"/>
        <v>39.83</v>
      </c>
      <c r="J102" s="157"/>
      <c r="L102" s="254"/>
    </row>
    <row r="103" spans="1:12" s="22" customFormat="1">
      <c r="A103" s="36">
        <f t="shared" si="7"/>
        <v>97</v>
      </c>
      <c r="B103" s="84" t="s">
        <v>94</v>
      </c>
      <c r="C103" s="84" t="s">
        <v>81</v>
      </c>
      <c r="D103" s="39">
        <v>1581</v>
      </c>
      <c r="E103" s="122">
        <f t="shared" si="5"/>
        <v>9.4719999999999995</v>
      </c>
      <c r="F103" s="40">
        <v>8</v>
      </c>
      <c r="G103" s="40">
        <v>37.89</v>
      </c>
      <c r="H103" s="34">
        <f>ROUND(G103*0.2359,2)-0.01</f>
        <v>8.93</v>
      </c>
      <c r="I103" s="35">
        <f t="shared" si="4"/>
        <v>46.82</v>
      </c>
      <c r="J103" s="157"/>
      <c r="L103" s="254"/>
    </row>
    <row r="104" spans="1:12" s="22" customFormat="1">
      <c r="A104" s="36">
        <f t="shared" si="7"/>
        <v>98</v>
      </c>
      <c r="B104" s="84" t="s">
        <v>105</v>
      </c>
      <c r="C104" s="84" t="s">
        <v>83</v>
      </c>
      <c r="D104" s="39">
        <v>1640</v>
      </c>
      <c r="E104" s="122">
        <f t="shared" si="5"/>
        <v>9.8249999999999993</v>
      </c>
      <c r="F104" s="40">
        <v>8</v>
      </c>
      <c r="G104" s="40">
        <v>39.299999999999997</v>
      </c>
      <c r="H104" s="34">
        <f>ROUND(G104*0.2359,2)-0.01</f>
        <v>9.26</v>
      </c>
      <c r="I104" s="35">
        <f t="shared" si="4"/>
        <v>48.559999999999995</v>
      </c>
      <c r="J104" s="157"/>
      <c r="L104" s="254"/>
    </row>
    <row r="105" spans="1:12" s="22" customFormat="1">
      <c r="A105" s="36">
        <f t="shared" si="7"/>
        <v>99</v>
      </c>
      <c r="B105" s="84" t="s">
        <v>123</v>
      </c>
      <c r="C105" s="84" t="s">
        <v>83</v>
      </c>
      <c r="D105" s="39">
        <v>1523</v>
      </c>
      <c r="E105" s="122">
        <f t="shared" si="5"/>
        <v>9.1240000000000006</v>
      </c>
      <c r="F105" s="40">
        <v>8</v>
      </c>
      <c r="G105" s="40">
        <v>36.5</v>
      </c>
      <c r="H105" s="34">
        <f t="shared" si="6"/>
        <v>8.61</v>
      </c>
      <c r="I105" s="35">
        <f t="shared" si="4"/>
        <v>45.11</v>
      </c>
      <c r="J105" s="157"/>
      <c r="L105" s="254"/>
    </row>
    <row r="106" spans="1:12" s="22" customFormat="1">
      <c r="A106" s="36">
        <f t="shared" si="7"/>
        <v>100</v>
      </c>
      <c r="B106" s="84" t="s">
        <v>88</v>
      </c>
      <c r="C106" s="84" t="s">
        <v>91</v>
      </c>
      <c r="D106" s="39">
        <v>1671</v>
      </c>
      <c r="E106" s="122">
        <f t="shared" si="5"/>
        <v>10.010999999999999</v>
      </c>
      <c r="F106" s="40">
        <v>16</v>
      </c>
      <c r="G106" s="40">
        <v>80.09</v>
      </c>
      <c r="H106" s="34">
        <f t="shared" si="6"/>
        <v>18.89</v>
      </c>
      <c r="I106" s="35">
        <f t="shared" si="4"/>
        <v>98.98</v>
      </c>
      <c r="J106" s="157"/>
      <c r="L106" s="254"/>
    </row>
    <row r="107" spans="1:12" s="22" customFormat="1">
      <c r="A107" s="36">
        <f t="shared" si="7"/>
        <v>101</v>
      </c>
      <c r="B107" s="84" t="s">
        <v>95</v>
      </c>
      <c r="C107" s="84" t="s">
        <v>83</v>
      </c>
      <c r="D107" s="39">
        <v>1523</v>
      </c>
      <c r="E107" s="122">
        <f t="shared" si="5"/>
        <v>9.1240000000000006</v>
      </c>
      <c r="F107" s="40">
        <v>8</v>
      </c>
      <c r="G107" s="40">
        <v>36.5</v>
      </c>
      <c r="H107" s="34">
        <f t="shared" si="6"/>
        <v>8.61</v>
      </c>
      <c r="I107" s="35">
        <f t="shared" si="4"/>
        <v>45.11</v>
      </c>
      <c r="J107" s="157"/>
      <c r="L107" s="254"/>
    </row>
    <row r="108" spans="1:12" s="22" customFormat="1">
      <c r="A108" s="36">
        <f t="shared" si="7"/>
        <v>102</v>
      </c>
      <c r="B108" s="84" t="s">
        <v>97</v>
      </c>
      <c r="C108" s="84" t="s">
        <v>83</v>
      </c>
      <c r="D108" s="39">
        <v>1640</v>
      </c>
      <c r="E108" s="122">
        <f t="shared" si="5"/>
        <v>9.8249999999999993</v>
      </c>
      <c r="F108" s="40">
        <v>14</v>
      </c>
      <c r="G108" s="40">
        <v>68.78</v>
      </c>
      <c r="H108" s="34">
        <f t="shared" si="6"/>
        <v>16.23</v>
      </c>
      <c r="I108" s="35">
        <f t="shared" si="4"/>
        <v>85.01</v>
      </c>
      <c r="J108" s="157"/>
      <c r="L108" s="254"/>
    </row>
    <row r="109" spans="1:12" s="22" customFormat="1">
      <c r="A109" s="36">
        <f t="shared" si="7"/>
        <v>103</v>
      </c>
      <c r="B109" s="84" t="s">
        <v>94</v>
      </c>
      <c r="C109" s="84" t="s">
        <v>81</v>
      </c>
      <c r="D109" s="39">
        <v>1581</v>
      </c>
      <c r="E109" s="122">
        <f t="shared" si="5"/>
        <v>9.4719999999999995</v>
      </c>
      <c r="F109" s="40">
        <v>8</v>
      </c>
      <c r="G109" s="40">
        <v>37.89</v>
      </c>
      <c r="H109" s="34">
        <f t="shared" si="6"/>
        <v>8.94</v>
      </c>
      <c r="I109" s="35">
        <f t="shared" si="4"/>
        <v>46.83</v>
      </c>
      <c r="J109" s="157"/>
      <c r="L109" s="254"/>
    </row>
    <row r="110" spans="1:12" s="22" customFormat="1">
      <c r="A110" s="36">
        <f t="shared" si="7"/>
        <v>104</v>
      </c>
      <c r="B110" s="84" t="s">
        <v>128</v>
      </c>
      <c r="C110" s="84" t="s">
        <v>85</v>
      </c>
      <c r="D110" s="39">
        <v>1450</v>
      </c>
      <c r="E110" s="122">
        <f t="shared" si="5"/>
        <v>8.6869999999999994</v>
      </c>
      <c r="F110" s="40">
        <v>16</v>
      </c>
      <c r="G110" s="40">
        <v>69.5</v>
      </c>
      <c r="H110" s="34">
        <f t="shared" si="6"/>
        <v>16.399999999999999</v>
      </c>
      <c r="I110" s="35">
        <f t="shared" si="4"/>
        <v>85.9</v>
      </c>
      <c r="J110" s="157"/>
      <c r="L110" s="254"/>
    </row>
    <row r="111" spans="1:12" s="22" customFormat="1">
      <c r="A111" s="36">
        <f t="shared" si="7"/>
        <v>105</v>
      </c>
      <c r="B111" s="84" t="s">
        <v>128</v>
      </c>
      <c r="C111" s="84" t="s">
        <v>114</v>
      </c>
      <c r="D111" s="39">
        <v>2182</v>
      </c>
      <c r="E111" s="122">
        <f t="shared" si="5"/>
        <v>13.071999999999999</v>
      </c>
      <c r="F111" s="40">
        <v>24</v>
      </c>
      <c r="G111" s="40">
        <v>156.86000000000001</v>
      </c>
      <c r="H111" s="34">
        <f t="shared" si="6"/>
        <v>37</v>
      </c>
      <c r="I111" s="35">
        <f t="shared" si="4"/>
        <v>193.86</v>
      </c>
      <c r="J111" s="157"/>
      <c r="L111" s="254"/>
    </row>
    <row r="112" spans="1:12" s="22" customFormat="1">
      <c r="A112" s="36">
        <f t="shared" si="7"/>
        <v>106</v>
      </c>
      <c r="B112" s="84" t="s">
        <v>82</v>
      </c>
      <c r="C112" s="84" t="s">
        <v>81</v>
      </c>
      <c r="D112" s="39">
        <v>1425</v>
      </c>
      <c r="E112" s="122">
        <f t="shared" si="5"/>
        <v>8.5370000000000008</v>
      </c>
      <c r="F112" s="40">
        <v>24</v>
      </c>
      <c r="G112" s="40">
        <v>102.44</v>
      </c>
      <c r="H112" s="34">
        <f t="shared" si="6"/>
        <v>24.17</v>
      </c>
      <c r="I112" s="35">
        <f t="shared" si="4"/>
        <v>126.61</v>
      </c>
      <c r="J112" s="157"/>
      <c r="L112" s="254"/>
    </row>
    <row r="113" spans="1:12" s="22" customFormat="1">
      <c r="A113" s="36">
        <f t="shared" si="7"/>
        <v>107</v>
      </c>
      <c r="B113" s="84" t="s">
        <v>96</v>
      </c>
      <c r="C113" s="84" t="s">
        <v>91</v>
      </c>
      <c r="D113" s="39">
        <v>1895</v>
      </c>
      <c r="E113" s="122">
        <f t="shared" si="5"/>
        <v>11.353</v>
      </c>
      <c r="F113" s="40">
        <v>10</v>
      </c>
      <c r="G113" s="40">
        <v>56.77</v>
      </c>
      <c r="H113" s="34">
        <f t="shared" si="6"/>
        <v>13.39</v>
      </c>
      <c r="I113" s="35">
        <f t="shared" si="4"/>
        <v>70.16</v>
      </c>
      <c r="J113" s="157"/>
      <c r="L113" s="254"/>
    </row>
    <row r="114" spans="1:12" s="22" customFormat="1">
      <c r="A114" s="36">
        <f t="shared" si="7"/>
        <v>108</v>
      </c>
      <c r="B114" s="84" t="s">
        <v>128</v>
      </c>
      <c r="C114" s="84" t="s">
        <v>85</v>
      </c>
      <c r="D114" s="39">
        <v>1430</v>
      </c>
      <c r="E114" s="122">
        <f t="shared" si="5"/>
        <v>8.5670000000000002</v>
      </c>
      <c r="F114" s="40">
        <v>24</v>
      </c>
      <c r="G114" s="40">
        <v>102.8</v>
      </c>
      <c r="H114" s="34">
        <f t="shared" si="6"/>
        <v>24.25</v>
      </c>
      <c r="I114" s="35">
        <f t="shared" si="4"/>
        <v>127.05</v>
      </c>
      <c r="J114" s="157"/>
      <c r="L114" s="254"/>
    </row>
    <row r="115" spans="1:12" s="22" customFormat="1">
      <c r="A115" s="36">
        <f t="shared" si="7"/>
        <v>109</v>
      </c>
      <c r="B115" s="84" t="s">
        <v>135</v>
      </c>
      <c r="C115" s="84" t="s">
        <v>136</v>
      </c>
      <c r="D115" s="39">
        <v>2318</v>
      </c>
      <c r="E115" s="122">
        <f t="shared" si="5"/>
        <v>13.887</v>
      </c>
      <c r="F115" s="40">
        <v>14</v>
      </c>
      <c r="G115" s="40">
        <v>97.21</v>
      </c>
      <c r="H115" s="34">
        <f t="shared" si="6"/>
        <v>22.93</v>
      </c>
      <c r="I115" s="35">
        <f t="shared" si="4"/>
        <v>120.13999999999999</v>
      </c>
      <c r="J115" s="157"/>
      <c r="L115" s="254"/>
    </row>
    <row r="116" spans="1:12" s="22" customFormat="1">
      <c r="A116" s="36">
        <f t="shared" si="7"/>
        <v>110</v>
      </c>
      <c r="B116" s="84" t="s">
        <v>108</v>
      </c>
      <c r="C116" s="84" t="s">
        <v>83</v>
      </c>
      <c r="D116" s="39">
        <v>1503</v>
      </c>
      <c r="E116" s="122">
        <f t="shared" si="5"/>
        <v>9.0039999999999996</v>
      </c>
      <c r="F116" s="40">
        <v>24</v>
      </c>
      <c r="G116" s="40">
        <v>108.05</v>
      </c>
      <c r="H116" s="34">
        <f t="shared" si="6"/>
        <v>25.49</v>
      </c>
      <c r="I116" s="35">
        <f t="shared" si="4"/>
        <v>133.54</v>
      </c>
      <c r="J116" s="157"/>
      <c r="L116" s="254"/>
    </row>
    <row r="117" spans="1:12" s="22" customFormat="1">
      <c r="A117" s="36">
        <f t="shared" si="7"/>
        <v>111</v>
      </c>
      <c r="B117" s="84" t="s">
        <v>128</v>
      </c>
      <c r="C117" s="84" t="s">
        <v>85</v>
      </c>
      <c r="D117" s="39">
        <v>1470</v>
      </c>
      <c r="E117" s="122">
        <f t="shared" si="5"/>
        <v>8.8070000000000004</v>
      </c>
      <c r="F117" s="40">
        <v>24</v>
      </c>
      <c r="G117" s="40">
        <v>105.68</v>
      </c>
      <c r="H117" s="34">
        <f t="shared" si="6"/>
        <v>24.93</v>
      </c>
      <c r="I117" s="35">
        <f t="shared" si="4"/>
        <v>130.61000000000001</v>
      </c>
      <c r="J117" s="157"/>
      <c r="L117" s="254"/>
    </row>
    <row r="118" spans="1:12" s="22" customFormat="1">
      <c r="A118" s="36">
        <f t="shared" si="7"/>
        <v>112</v>
      </c>
      <c r="B118" s="84" t="s">
        <v>126</v>
      </c>
      <c r="C118" s="84" t="s">
        <v>91</v>
      </c>
      <c r="D118" s="39">
        <v>1826</v>
      </c>
      <c r="E118" s="122">
        <f t="shared" si="5"/>
        <v>10.939</v>
      </c>
      <c r="F118" s="40">
        <v>8</v>
      </c>
      <c r="G118" s="40">
        <v>43.76</v>
      </c>
      <c r="H118" s="34">
        <f t="shared" si="6"/>
        <v>10.32</v>
      </c>
      <c r="I118" s="35">
        <f t="shared" si="4"/>
        <v>54.08</v>
      </c>
      <c r="J118" s="157"/>
      <c r="L118" s="254"/>
    </row>
    <row r="119" spans="1:12" s="22" customFormat="1">
      <c r="A119" s="36">
        <f t="shared" si="7"/>
        <v>113</v>
      </c>
      <c r="B119" s="84" t="s">
        <v>126</v>
      </c>
      <c r="C119" s="84" t="s">
        <v>91</v>
      </c>
      <c r="D119" s="39">
        <v>1660</v>
      </c>
      <c r="E119" s="122">
        <f t="shared" si="5"/>
        <v>9.9450000000000003</v>
      </c>
      <c r="F119" s="40">
        <v>8</v>
      </c>
      <c r="G119" s="40">
        <v>39.78</v>
      </c>
      <c r="H119" s="34">
        <f t="shared" si="6"/>
        <v>9.3800000000000008</v>
      </c>
      <c r="I119" s="35">
        <f t="shared" si="4"/>
        <v>49.160000000000004</v>
      </c>
      <c r="J119" s="157"/>
      <c r="L119" s="254"/>
    </row>
    <row r="120" spans="1:12" s="22" customFormat="1">
      <c r="A120" s="36">
        <f t="shared" si="7"/>
        <v>114</v>
      </c>
      <c r="B120" s="84" t="s">
        <v>87</v>
      </c>
      <c r="C120" s="84" t="s">
        <v>81</v>
      </c>
      <c r="D120" s="39">
        <v>1445</v>
      </c>
      <c r="E120" s="122">
        <f t="shared" si="5"/>
        <v>8.657</v>
      </c>
      <c r="F120" s="40">
        <v>8</v>
      </c>
      <c r="G120" s="40">
        <v>34.630000000000003</v>
      </c>
      <c r="H120" s="34">
        <f t="shared" si="6"/>
        <v>8.17</v>
      </c>
      <c r="I120" s="35">
        <f t="shared" si="4"/>
        <v>42.800000000000004</v>
      </c>
      <c r="J120" s="157"/>
      <c r="L120" s="254"/>
    </row>
    <row r="121" spans="1:12" s="22" customFormat="1">
      <c r="A121" s="36">
        <f t="shared" si="7"/>
        <v>115</v>
      </c>
      <c r="B121" s="84" t="s">
        <v>137</v>
      </c>
      <c r="C121" s="84" t="s">
        <v>81</v>
      </c>
      <c r="D121" s="39">
        <v>1405</v>
      </c>
      <c r="E121" s="122">
        <f t="shared" si="5"/>
        <v>8.4169999999999998</v>
      </c>
      <c r="F121" s="40">
        <v>8</v>
      </c>
      <c r="G121" s="40">
        <v>33.67</v>
      </c>
      <c r="H121" s="34">
        <f t="shared" si="6"/>
        <v>7.94</v>
      </c>
      <c r="I121" s="35">
        <f t="shared" si="4"/>
        <v>41.61</v>
      </c>
      <c r="J121" s="157"/>
      <c r="L121" s="254"/>
    </row>
    <row r="122" spans="1:12" s="22" customFormat="1">
      <c r="A122" s="36">
        <f t="shared" si="7"/>
        <v>116</v>
      </c>
      <c r="B122" s="84" t="s">
        <v>137</v>
      </c>
      <c r="C122" s="84" t="s">
        <v>81</v>
      </c>
      <c r="D122" s="39">
        <v>1445</v>
      </c>
      <c r="E122" s="122">
        <f t="shared" si="5"/>
        <v>8.657</v>
      </c>
      <c r="F122" s="40">
        <v>8</v>
      </c>
      <c r="G122" s="40">
        <v>34.630000000000003</v>
      </c>
      <c r="H122" s="34">
        <f t="shared" si="6"/>
        <v>8.17</v>
      </c>
      <c r="I122" s="35">
        <f t="shared" si="4"/>
        <v>42.800000000000004</v>
      </c>
      <c r="J122" s="157"/>
      <c r="L122" s="254"/>
    </row>
    <row r="123" spans="1:12" s="22" customFormat="1">
      <c r="A123" s="36">
        <f t="shared" si="7"/>
        <v>117</v>
      </c>
      <c r="B123" s="84" t="s">
        <v>99</v>
      </c>
      <c r="C123" s="84" t="s">
        <v>91</v>
      </c>
      <c r="D123" s="39">
        <v>1505</v>
      </c>
      <c r="E123" s="122">
        <f t="shared" si="5"/>
        <v>9.016</v>
      </c>
      <c r="F123" s="40">
        <v>16</v>
      </c>
      <c r="G123" s="40">
        <v>72.13</v>
      </c>
      <c r="H123" s="34">
        <f>ROUND(G123*0.2359,2)-0.01</f>
        <v>17.009999999999998</v>
      </c>
      <c r="I123" s="35">
        <f t="shared" si="4"/>
        <v>89.139999999999986</v>
      </c>
      <c r="J123" s="157"/>
      <c r="L123" s="254"/>
    </row>
    <row r="124" spans="1:12" s="22" customFormat="1">
      <c r="A124" s="36">
        <f t="shared" si="7"/>
        <v>118</v>
      </c>
      <c r="B124" s="84" t="s">
        <v>138</v>
      </c>
      <c r="C124" s="84" t="s">
        <v>81</v>
      </c>
      <c r="D124" s="39">
        <v>1493</v>
      </c>
      <c r="E124" s="122">
        <f t="shared" si="5"/>
        <v>8.9440000000000008</v>
      </c>
      <c r="F124" s="40">
        <v>8</v>
      </c>
      <c r="G124" s="40">
        <v>35.78</v>
      </c>
      <c r="H124" s="34">
        <f t="shared" si="6"/>
        <v>8.44</v>
      </c>
      <c r="I124" s="35">
        <f t="shared" si="4"/>
        <v>44.22</v>
      </c>
      <c r="J124" s="157"/>
      <c r="L124" s="254"/>
    </row>
    <row r="125" spans="1:12" s="22" customFormat="1">
      <c r="A125" s="36">
        <f t="shared" si="7"/>
        <v>119</v>
      </c>
      <c r="B125" s="84" t="s">
        <v>98</v>
      </c>
      <c r="C125" s="84" t="s">
        <v>83</v>
      </c>
      <c r="D125" s="39">
        <v>1640</v>
      </c>
      <c r="E125" s="122">
        <f t="shared" si="5"/>
        <v>9.8249999999999993</v>
      </c>
      <c r="F125" s="40">
        <v>16</v>
      </c>
      <c r="G125" s="40">
        <v>78.599999999999994</v>
      </c>
      <c r="H125" s="34">
        <f t="shared" si="6"/>
        <v>18.54</v>
      </c>
      <c r="I125" s="35">
        <f t="shared" si="4"/>
        <v>97.139999999999986</v>
      </c>
      <c r="J125" s="157"/>
      <c r="L125" s="254"/>
    </row>
    <row r="126" spans="1:12" s="22" customFormat="1" ht="30" customHeight="1">
      <c r="A126" s="36">
        <f t="shared" si="7"/>
        <v>120</v>
      </c>
      <c r="B126" s="84" t="s">
        <v>139</v>
      </c>
      <c r="C126" s="84" t="s">
        <v>140</v>
      </c>
      <c r="D126" s="39">
        <v>1482</v>
      </c>
      <c r="E126" s="122">
        <f t="shared" si="5"/>
        <v>8.8789999999999996</v>
      </c>
      <c r="F126" s="40">
        <v>16</v>
      </c>
      <c r="G126" s="40">
        <v>71.03</v>
      </c>
      <c r="H126" s="34">
        <f>ROUND(G126*0.2359,2)-0.01</f>
        <v>16.75</v>
      </c>
      <c r="I126" s="35">
        <f t="shared" si="4"/>
        <v>87.78</v>
      </c>
      <c r="J126" s="157"/>
      <c r="L126" s="254"/>
    </row>
    <row r="127" spans="1:12" s="22" customFormat="1">
      <c r="A127" s="36">
        <f t="shared" si="7"/>
        <v>121</v>
      </c>
      <c r="B127" s="84" t="s">
        <v>97</v>
      </c>
      <c r="C127" s="84" t="s">
        <v>81</v>
      </c>
      <c r="D127" s="39">
        <v>1831</v>
      </c>
      <c r="E127" s="122">
        <f t="shared" si="5"/>
        <v>10.968999999999999</v>
      </c>
      <c r="F127" s="40">
        <v>22</v>
      </c>
      <c r="G127" s="40">
        <v>120.66</v>
      </c>
      <c r="H127" s="34">
        <f t="shared" si="6"/>
        <v>28.46</v>
      </c>
      <c r="I127" s="35">
        <f t="shared" si="4"/>
        <v>149.12</v>
      </c>
      <c r="J127" s="157"/>
      <c r="L127" s="254"/>
    </row>
    <row r="128" spans="1:12" s="22" customFormat="1">
      <c r="A128" s="36">
        <f t="shared" si="7"/>
        <v>122</v>
      </c>
      <c r="B128" s="84" t="s">
        <v>138</v>
      </c>
      <c r="C128" s="84" t="s">
        <v>83</v>
      </c>
      <c r="D128" s="39">
        <v>1640</v>
      </c>
      <c r="E128" s="122">
        <f t="shared" si="5"/>
        <v>9.8249999999999993</v>
      </c>
      <c r="F128" s="40">
        <v>16</v>
      </c>
      <c r="G128" s="40">
        <v>78.599999999999994</v>
      </c>
      <c r="H128" s="34">
        <f t="shared" si="6"/>
        <v>18.54</v>
      </c>
      <c r="I128" s="35">
        <f t="shared" si="4"/>
        <v>97.139999999999986</v>
      </c>
      <c r="J128" s="157"/>
      <c r="L128" s="254"/>
    </row>
    <row r="129" spans="1:12" s="22" customFormat="1">
      <c r="A129" s="36">
        <f t="shared" si="7"/>
        <v>123</v>
      </c>
      <c r="B129" s="84" t="s">
        <v>123</v>
      </c>
      <c r="C129" s="84" t="s">
        <v>83</v>
      </c>
      <c r="D129" s="39">
        <v>1475</v>
      </c>
      <c r="E129" s="122">
        <f t="shared" si="5"/>
        <v>8.8369999999999997</v>
      </c>
      <c r="F129" s="40">
        <v>8</v>
      </c>
      <c r="G129" s="40">
        <v>35.35</v>
      </c>
      <c r="H129" s="34">
        <f t="shared" si="6"/>
        <v>8.34</v>
      </c>
      <c r="I129" s="35">
        <f t="shared" si="4"/>
        <v>43.69</v>
      </c>
      <c r="J129" s="157"/>
      <c r="L129" s="254"/>
    </row>
    <row r="130" spans="1:12" s="22" customFormat="1">
      <c r="A130" s="36">
        <f t="shared" si="7"/>
        <v>124</v>
      </c>
      <c r="B130" s="84" t="s">
        <v>134</v>
      </c>
      <c r="C130" s="84" t="s">
        <v>81</v>
      </c>
      <c r="D130" s="39">
        <v>1517</v>
      </c>
      <c r="E130" s="122">
        <f t="shared" si="5"/>
        <v>9.0879999999999992</v>
      </c>
      <c r="F130" s="40">
        <v>16</v>
      </c>
      <c r="G130" s="40">
        <v>72.7</v>
      </c>
      <c r="H130" s="34">
        <f t="shared" si="6"/>
        <v>17.149999999999999</v>
      </c>
      <c r="I130" s="35">
        <f t="shared" si="4"/>
        <v>89.85</v>
      </c>
      <c r="J130" s="157"/>
      <c r="L130" s="254"/>
    </row>
    <row r="131" spans="1:12" s="22" customFormat="1">
      <c r="A131" s="36">
        <f t="shared" si="7"/>
        <v>125</v>
      </c>
      <c r="B131" s="84" t="s">
        <v>89</v>
      </c>
      <c r="C131" s="84" t="s">
        <v>81</v>
      </c>
      <c r="D131" s="39">
        <v>1337</v>
      </c>
      <c r="E131" s="122">
        <f t="shared" si="5"/>
        <v>8.01</v>
      </c>
      <c r="F131" s="40">
        <v>26</v>
      </c>
      <c r="G131" s="40">
        <v>104.13</v>
      </c>
      <c r="H131" s="34">
        <f t="shared" si="6"/>
        <v>24.56</v>
      </c>
      <c r="I131" s="35">
        <f t="shared" si="4"/>
        <v>128.69</v>
      </c>
      <c r="J131" s="157"/>
      <c r="L131" s="254"/>
    </row>
    <row r="132" spans="1:12" s="22" customFormat="1">
      <c r="A132" s="36">
        <f t="shared" si="7"/>
        <v>126</v>
      </c>
      <c r="B132" s="84" t="s">
        <v>141</v>
      </c>
      <c r="C132" s="84" t="s">
        <v>81</v>
      </c>
      <c r="D132" s="39">
        <v>1425</v>
      </c>
      <c r="E132" s="122">
        <f t="shared" si="5"/>
        <v>8.5370000000000008</v>
      </c>
      <c r="F132" s="40">
        <v>8</v>
      </c>
      <c r="G132" s="40">
        <v>34.15</v>
      </c>
      <c r="H132" s="34">
        <f t="shared" si="6"/>
        <v>8.06</v>
      </c>
      <c r="I132" s="35">
        <f t="shared" si="4"/>
        <v>42.21</v>
      </c>
      <c r="J132" s="157"/>
      <c r="L132" s="254"/>
    </row>
    <row r="133" spans="1:12" s="22" customFormat="1">
      <c r="A133" s="36">
        <f t="shared" si="7"/>
        <v>127</v>
      </c>
      <c r="B133" s="84" t="s">
        <v>113</v>
      </c>
      <c r="C133" s="84" t="s">
        <v>81</v>
      </c>
      <c r="D133" s="39">
        <v>1445</v>
      </c>
      <c r="E133" s="122">
        <f t="shared" si="5"/>
        <v>8.657</v>
      </c>
      <c r="F133" s="40">
        <v>16</v>
      </c>
      <c r="G133" s="40">
        <v>69.260000000000005</v>
      </c>
      <c r="H133" s="34">
        <f>ROUND(G133*0.2359,2)-0.01</f>
        <v>16.329999999999998</v>
      </c>
      <c r="I133" s="35">
        <f t="shared" si="4"/>
        <v>85.59</v>
      </c>
      <c r="J133" s="157"/>
      <c r="L133" s="254"/>
    </row>
    <row r="134" spans="1:12" s="22" customFormat="1">
      <c r="A134" s="36">
        <f t="shared" si="7"/>
        <v>128</v>
      </c>
      <c r="B134" s="84" t="s">
        <v>108</v>
      </c>
      <c r="C134" s="84" t="s">
        <v>83</v>
      </c>
      <c r="D134" s="39">
        <v>1622</v>
      </c>
      <c r="E134" s="122">
        <f t="shared" si="5"/>
        <v>9.7170000000000005</v>
      </c>
      <c r="F134" s="40">
        <v>24</v>
      </c>
      <c r="G134" s="40">
        <v>116.6</v>
      </c>
      <c r="H134" s="34">
        <f t="shared" si="6"/>
        <v>27.51</v>
      </c>
      <c r="I134" s="35">
        <f t="shared" si="4"/>
        <v>144.10999999999999</v>
      </c>
      <c r="J134" s="157"/>
      <c r="L134" s="254"/>
    </row>
    <row r="135" spans="1:12" s="22" customFormat="1">
      <c r="A135" s="36">
        <f t="shared" si="7"/>
        <v>129</v>
      </c>
      <c r="B135" s="84" t="s">
        <v>128</v>
      </c>
      <c r="C135" s="84" t="s">
        <v>85</v>
      </c>
      <c r="D135" s="39">
        <v>1470</v>
      </c>
      <c r="E135" s="122">
        <f t="shared" si="5"/>
        <v>8.8070000000000004</v>
      </c>
      <c r="F135" s="40">
        <v>16</v>
      </c>
      <c r="G135" s="40">
        <v>70.459999999999994</v>
      </c>
      <c r="H135" s="34">
        <f t="shared" si="6"/>
        <v>16.62</v>
      </c>
      <c r="I135" s="35">
        <f t="shared" ref="I135:I198" si="8">G135+H135</f>
        <v>87.08</v>
      </c>
      <c r="J135" s="157"/>
      <c r="L135" s="254"/>
    </row>
    <row r="136" spans="1:12" s="22" customFormat="1">
      <c r="A136" s="36">
        <f t="shared" si="7"/>
        <v>130</v>
      </c>
      <c r="B136" s="84" t="s">
        <v>123</v>
      </c>
      <c r="C136" s="84" t="s">
        <v>81</v>
      </c>
      <c r="D136" s="39">
        <v>1472</v>
      </c>
      <c r="E136" s="122">
        <f t="shared" ref="E136:E199" si="9">ROUND(D136/$E$4,3)</f>
        <v>8.8190000000000008</v>
      </c>
      <c r="F136" s="40">
        <v>8</v>
      </c>
      <c r="G136" s="40">
        <v>35.28</v>
      </c>
      <c r="H136" s="34">
        <f t="shared" ref="H136:H199" si="10">ROUND(G136*0.2359,2)</f>
        <v>8.32</v>
      </c>
      <c r="I136" s="35">
        <f t="shared" si="8"/>
        <v>43.6</v>
      </c>
      <c r="J136" s="157"/>
      <c r="L136" s="254"/>
    </row>
    <row r="137" spans="1:12" s="22" customFormat="1" ht="15.75" customHeight="1">
      <c r="A137" s="36">
        <f t="shared" ref="A137:A200" si="11">A136+1</f>
        <v>131</v>
      </c>
      <c r="B137" s="84" t="s">
        <v>112</v>
      </c>
      <c r="C137" s="84" t="s">
        <v>85</v>
      </c>
      <c r="D137" s="39">
        <v>1470</v>
      </c>
      <c r="E137" s="122">
        <f t="shared" si="9"/>
        <v>8.8070000000000004</v>
      </c>
      <c r="F137" s="40">
        <v>56</v>
      </c>
      <c r="G137" s="40">
        <v>246.6</v>
      </c>
      <c r="H137" s="34">
        <f t="shared" si="10"/>
        <v>58.17</v>
      </c>
      <c r="I137" s="35">
        <f t="shared" si="8"/>
        <v>304.77</v>
      </c>
      <c r="J137" s="157"/>
      <c r="L137" s="254"/>
    </row>
    <row r="138" spans="1:12" s="22" customFormat="1">
      <c r="A138" s="36">
        <f t="shared" si="11"/>
        <v>132</v>
      </c>
      <c r="B138" s="84" t="s">
        <v>84</v>
      </c>
      <c r="C138" s="84" t="s">
        <v>91</v>
      </c>
      <c r="D138" s="39">
        <v>1950</v>
      </c>
      <c r="E138" s="122">
        <f t="shared" si="9"/>
        <v>11.682</v>
      </c>
      <c r="F138" s="40">
        <v>16</v>
      </c>
      <c r="G138" s="40">
        <v>93.46</v>
      </c>
      <c r="H138" s="34">
        <f t="shared" si="10"/>
        <v>22.05</v>
      </c>
      <c r="I138" s="35">
        <f t="shared" si="8"/>
        <v>115.50999999999999</v>
      </c>
      <c r="J138" s="157"/>
      <c r="L138" s="254"/>
    </row>
    <row r="139" spans="1:12" s="22" customFormat="1">
      <c r="A139" s="36">
        <f t="shared" si="11"/>
        <v>133</v>
      </c>
      <c r="B139" s="84" t="s">
        <v>92</v>
      </c>
      <c r="C139" s="84" t="s">
        <v>83</v>
      </c>
      <c r="D139" s="39">
        <v>1475</v>
      </c>
      <c r="E139" s="122">
        <f t="shared" si="9"/>
        <v>8.8369999999999997</v>
      </c>
      <c r="F139" s="40">
        <v>8</v>
      </c>
      <c r="G139" s="40">
        <v>35.35</v>
      </c>
      <c r="H139" s="34">
        <f t="shared" si="10"/>
        <v>8.34</v>
      </c>
      <c r="I139" s="35">
        <f t="shared" si="8"/>
        <v>43.69</v>
      </c>
      <c r="J139" s="157"/>
      <c r="L139" s="254"/>
    </row>
    <row r="140" spans="1:12" s="22" customFormat="1">
      <c r="A140" s="36">
        <f t="shared" si="11"/>
        <v>134</v>
      </c>
      <c r="B140" s="84" t="s">
        <v>94</v>
      </c>
      <c r="C140" s="84" t="s">
        <v>83</v>
      </c>
      <c r="D140" s="39">
        <v>1620</v>
      </c>
      <c r="E140" s="122">
        <f t="shared" si="9"/>
        <v>9.7050000000000001</v>
      </c>
      <c r="F140" s="40">
        <v>14</v>
      </c>
      <c r="G140" s="40">
        <v>67.94</v>
      </c>
      <c r="H140" s="34">
        <f t="shared" si="10"/>
        <v>16.03</v>
      </c>
      <c r="I140" s="35">
        <f t="shared" si="8"/>
        <v>83.97</v>
      </c>
      <c r="J140" s="157"/>
      <c r="L140" s="254"/>
    </row>
    <row r="141" spans="1:12" s="22" customFormat="1">
      <c r="A141" s="36">
        <f t="shared" si="11"/>
        <v>135</v>
      </c>
      <c r="B141" s="84" t="s">
        <v>130</v>
      </c>
      <c r="C141" s="84" t="s">
        <v>133</v>
      </c>
      <c r="D141" s="39">
        <v>2483</v>
      </c>
      <c r="E141" s="122">
        <f t="shared" si="9"/>
        <v>14.875</v>
      </c>
      <c r="F141" s="40">
        <v>10</v>
      </c>
      <c r="G141" s="40">
        <v>74.38</v>
      </c>
      <c r="H141" s="34">
        <f t="shared" si="10"/>
        <v>17.55</v>
      </c>
      <c r="I141" s="35">
        <f t="shared" si="8"/>
        <v>91.929999999999993</v>
      </c>
      <c r="J141" s="157"/>
      <c r="L141" s="254"/>
    </row>
    <row r="142" spans="1:12" s="22" customFormat="1">
      <c r="A142" s="36">
        <f t="shared" si="11"/>
        <v>136</v>
      </c>
      <c r="B142" s="84" t="s">
        <v>106</v>
      </c>
      <c r="C142" s="84" t="s">
        <v>91</v>
      </c>
      <c r="D142" s="39">
        <v>1779</v>
      </c>
      <c r="E142" s="122">
        <f t="shared" si="9"/>
        <v>10.657999999999999</v>
      </c>
      <c r="F142" s="40">
        <v>8</v>
      </c>
      <c r="G142" s="40">
        <v>42.63</v>
      </c>
      <c r="H142" s="34">
        <f t="shared" si="10"/>
        <v>10.06</v>
      </c>
      <c r="I142" s="35">
        <f t="shared" si="8"/>
        <v>52.690000000000005</v>
      </c>
      <c r="J142" s="157"/>
      <c r="L142" s="254"/>
    </row>
    <row r="143" spans="1:12" s="22" customFormat="1">
      <c r="A143" s="36">
        <f t="shared" si="11"/>
        <v>137</v>
      </c>
      <c r="B143" s="84" t="s">
        <v>105</v>
      </c>
      <c r="C143" s="84" t="s">
        <v>81</v>
      </c>
      <c r="D143" s="39">
        <v>1533</v>
      </c>
      <c r="E143" s="122">
        <f t="shared" si="9"/>
        <v>9.1839999999999993</v>
      </c>
      <c r="F143" s="40">
        <v>8</v>
      </c>
      <c r="G143" s="40">
        <v>36.74</v>
      </c>
      <c r="H143" s="34">
        <f t="shared" si="10"/>
        <v>8.67</v>
      </c>
      <c r="I143" s="35">
        <f t="shared" si="8"/>
        <v>45.410000000000004</v>
      </c>
      <c r="J143" s="157"/>
      <c r="L143" s="254"/>
    </row>
    <row r="144" spans="1:12" s="22" customFormat="1">
      <c r="A144" s="36">
        <f t="shared" si="11"/>
        <v>138</v>
      </c>
      <c r="B144" s="84" t="s">
        <v>141</v>
      </c>
      <c r="C144" s="84" t="s">
        <v>81</v>
      </c>
      <c r="D144" s="39">
        <v>1425</v>
      </c>
      <c r="E144" s="122">
        <f t="shared" si="9"/>
        <v>8.5370000000000008</v>
      </c>
      <c r="F144" s="40">
        <v>16</v>
      </c>
      <c r="G144" s="40">
        <v>68.3</v>
      </c>
      <c r="H144" s="34">
        <f t="shared" si="10"/>
        <v>16.11</v>
      </c>
      <c r="I144" s="35">
        <f t="shared" si="8"/>
        <v>84.41</v>
      </c>
      <c r="J144" s="157"/>
      <c r="L144" s="254"/>
    </row>
    <row r="145" spans="1:12" s="22" customFormat="1">
      <c r="A145" s="36">
        <f t="shared" si="11"/>
        <v>139</v>
      </c>
      <c r="B145" s="84" t="s">
        <v>102</v>
      </c>
      <c r="C145" s="84" t="s">
        <v>83</v>
      </c>
      <c r="D145" s="39">
        <v>1455</v>
      </c>
      <c r="E145" s="122">
        <f t="shared" si="9"/>
        <v>8.7170000000000005</v>
      </c>
      <c r="F145" s="40">
        <v>8</v>
      </c>
      <c r="G145" s="40">
        <v>34.869999999999997</v>
      </c>
      <c r="H145" s="34">
        <f t="shared" si="10"/>
        <v>8.23</v>
      </c>
      <c r="I145" s="35">
        <f t="shared" si="8"/>
        <v>43.099999999999994</v>
      </c>
      <c r="J145" s="157"/>
      <c r="L145" s="254"/>
    </row>
    <row r="146" spans="1:12" s="22" customFormat="1">
      <c r="A146" s="36">
        <f t="shared" si="11"/>
        <v>140</v>
      </c>
      <c r="B146" s="84" t="s">
        <v>142</v>
      </c>
      <c r="C146" s="84" t="s">
        <v>83</v>
      </c>
      <c r="D146" s="39">
        <v>1591</v>
      </c>
      <c r="E146" s="122">
        <f t="shared" si="9"/>
        <v>9.532</v>
      </c>
      <c r="F146" s="40">
        <v>8</v>
      </c>
      <c r="G146" s="40">
        <v>38.130000000000003</v>
      </c>
      <c r="H146" s="34">
        <f t="shared" si="10"/>
        <v>8.99</v>
      </c>
      <c r="I146" s="35">
        <f t="shared" si="8"/>
        <v>47.120000000000005</v>
      </c>
      <c r="J146" s="157"/>
      <c r="L146" s="254"/>
    </row>
    <row r="147" spans="1:12" s="22" customFormat="1" ht="15" customHeight="1">
      <c r="A147" s="36">
        <f t="shared" si="11"/>
        <v>141</v>
      </c>
      <c r="B147" s="84" t="s">
        <v>112</v>
      </c>
      <c r="C147" s="84" t="s">
        <v>85</v>
      </c>
      <c r="D147" s="39">
        <v>1430</v>
      </c>
      <c r="E147" s="122">
        <f t="shared" si="9"/>
        <v>8.5670000000000002</v>
      </c>
      <c r="F147" s="40">
        <v>56</v>
      </c>
      <c r="G147" s="40">
        <v>239.88</v>
      </c>
      <c r="H147" s="34">
        <f>ROUND(G147*0.2359,2)-0.01</f>
        <v>56.580000000000005</v>
      </c>
      <c r="I147" s="35">
        <f t="shared" si="8"/>
        <v>296.45999999999998</v>
      </c>
      <c r="J147" s="157"/>
      <c r="L147" s="254"/>
    </row>
    <row r="148" spans="1:12" s="22" customFormat="1">
      <c r="A148" s="36">
        <f t="shared" si="11"/>
        <v>142</v>
      </c>
      <c r="B148" s="84" t="s">
        <v>143</v>
      </c>
      <c r="C148" s="84" t="s">
        <v>81</v>
      </c>
      <c r="D148" s="39">
        <v>1382</v>
      </c>
      <c r="E148" s="122">
        <f t="shared" si="9"/>
        <v>8.2789999999999999</v>
      </c>
      <c r="F148" s="40">
        <v>8</v>
      </c>
      <c r="G148" s="40">
        <v>33.119999999999997</v>
      </c>
      <c r="H148" s="34">
        <f t="shared" si="10"/>
        <v>7.81</v>
      </c>
      <c r="I148" s="35">
        <f t="shared" si="8"/>
        <v>40.93</v>
      </c>
      <c r="J148" s="157"/>
      <c r="L148" s="254"/>
    </row>
    <row r="149" spans="1:12" s="22" customFormat="1">
      <c r="A149" s="36">
        <f t="shared" si="11"/>
        <v>143</v>
      </c>
      <c r="B149" s="84" t="s">
        <v>84</v>
      </c>
      <c r="C149" s="84" t="s">
        <v>81</v>
      </c>
      <c r="D149" s="39">
        <v>1425</v>
      </c>
      <c r="E149" s="122">
        <f t="shared" si="9"/>
        <v>8.5370000000000008</v>
      </c>
      <c r="F149" s="40">
        <v>16</v>
      </c>
      <c r="G149" s="40">
        <v>68.3</v>
      </c>
      <c r="H149" s="34">
        <f>ROUND(G149*0.2359,2)-0.01</f>
        <v>16.099999999999998</v>
      </c>
      <c r="I149" s="35">
        <f t="shared" si="8"/>
        <v>84.399999999999991</v>
      </c>
      <c r="J149" s="157"/>
      <c r="L149" s="254"/>
    </row>
    <row r="150" spans="1:12" s="22" customFormat="1">
      <c r="A150" s="36">
        <f t="shared" si="11"/>
        <v>144</v>
      </c>
      <c r="B150" s="84" t="s">
        <v>142</v>
      </c>
      <c r="C150" s="84" t="s">
        <v>81</v>
      </c>
      <c r="D150" s="39">
        <v>1553</v>
      </c>
      <c r="E150" s="122">
        <f t="shared" si="9"/>
        <v>9.3040000000000003</v>
      </c>
      <c r="F150" s="40">
        <v>8</v>
      </c>
      <c r="G150" s="40">
        <v>37.22</v>
      </c>
      <c r="H150" s="34">
        <f t="shared" si="10"/>
        <v>8.7799999999999994</v>
      </c>
      <c r="I150" s="35">
        <f t="shared" si="8"/>
        <v>46</v>
      </c>
      <c r="J150" s="157"/>
      <c r="L150" s="254"/>
    </row>
    <row r="151" spans="1:12" s="22" customFormat="1" ht="13.5" customHeight="1">
      <c r="A151" s="36">
        <f t="shared" si="11"/>
        <v>145</v>
      </c>
      <c r="B151" s="84" t="s">
        <v>144</v>
      </c>
      <c r="C151" s="84" t="s">
        <v>83</v>
      </c>
      <c r="D151" s="39">
        <v>1722</v>
      </c>
      <c r="E151" s="122">
        <f t="shared" si="9"/>
        <v>10.316000000000001</v>
      </c>
      <c r="F151" s="40">
        <v>8</v>
      </c>
      <c r="G151" s="40">
        <v>41.26</v>
      </c>
      <c r="H151" s="34">
        <f t="shared" si="10"/>
        <v>9.73</v>
      </c>
      <c r="I151" s="35">
        <f t="shared" si="8"/>
        <v>50.989999999999995</v>
      </c>
      <c r="J151" s="157"/>
      <c r="L151" s="254"/>
    </row>
    <row r="152" spans="1:12" s="22" customFormat="1">
      <c r="A152" s="36">
        <f t="shared" si="11"/>
        <v>146</v>
      </c>
      <c r="B152" s="84" t="s">
        <v>142</v>
      </c>
      <c r="C152" s="84" t="s">
        <v>81</v>
      </c>
      <c r="D152" s="39">
        <v>1541</v>
      </c>
      <c r="E152" s="122">
        <f t="shared" si="9"/>
        <v>9.2319999999999993</v>
      </c>
      <c r="F152" s="40">
        <v>16</v>
      </c>
      <c r="G152" s="40">
        <v>73.86</v>
      </c>
      <c r="H152" s="34">
        <f>ROUND(G152*0.2359,2)-0.01</f>
        <v>17.41</v>
      </c>
      <c r="I152" s="35">
        <f t="shared" si="8"/>
        <v>91.27</v>
      </c>
      <c r="J152" s="157"/>
      <c r="L152" s="254"/>
    </row>
    <row r="153" spans="1:12" s="22" customFormat="1">
      <c r="A153" s="36">
        <f t="shared" si="11"/>
        <v>147</v>
      </c>
      <c r="B153" s="84" t="s">
        <v>145</v>
      </c>
      <c r="C153" s="84" t="s">
        <v>81</v>
      </c>
      <c r="D153" s="39">
        <v>1405</v>
      </c>
      <c r="E153" s="122">
        <f t="shared" si="9"/>
        <v>8.4169999999999998</v>
      </c>
      <c r="F153" s="40">
        <v>8</v>
      </c>
      <c r="G153" s="40">
        <v>33.67</v>
      </c>
      <c r="H153" s="34">
        <f t="shared" si="10"/>
        <v>7.94</v>
      </c>
      <c r="I153" s="35">
        <f t="shared" si="8"/>
        <v>41.61</v>
      </c>
      <c r="J153" s="157"/>
      <c r="L153" s="254"/>
    </row>
    <row r="154" spans="1:12" s="22" customFormat="1">
      <c r="A154" s="36">
        <f t="shared" si="11"/>
        <v>148</v>
      </c>
      <c r="B154" s="84" t="s">
        <v>127</v>
      </c>
      <c r="C154" s="84" t="s">
        <v>83</v>
      </c>
      <c r="D154" s="39">
        <v>1455</v>
      </c>
      <c r="E154" s="122">
        <f t="shared" si="9"/>
        <v>8.7170000000000005</v>
      </c>
      <c r="F154" s="40">
        <v>8</v>
      </c>
      <c r="G154" s="40">
        <v>34.869999999999997</v>
      </c>
      <c r="H154" s="34">
        <f t="shared" si="10"/>
        <v>8.23</v>
      </c>
      <c r="I154" s="35">
        <f t="shared" si="8"/>
        <v>43.099999999999994</v>
      </c>
      <c r="J154" s="157"/>
      <c r="L154" s="254"/>
    </row>
    <row r="155" spans="1:12" s="22" customFormat="1">
      <c r="A155" s="36">
        <f t="shared" si="11"/>
        <v>149</v>
      </c>
      <c r="B155" s="84" t="s">
        <v>98</v>
      </c>
      <c r="C155" s="84" t="s">
        <v>83</v>
      </c>
      <c r="D155" s="39">
        <v>1571</v>
      </c>
      <c r="E155" s="122">
        <f t="shared" si="9"/>
        <v>9.4120000000000008</v>
      </c>
      <c r="F155" s="40">
        <v>16</v>
      </c>
      <c r="G155" s="40">
        <v>75.3</v>
      </c>
      <c r="H155" s="34">
        <f t="shared" si="10"/>
        <v>17.760000000000002</v>
      </c>
      <c r="I155" s="35">
        <f t="shared" si="8"/>
        <v>93.06</v>
      </c>
      <c r="J155" s="157"/>
      <c r="L155" s="254"/>
    </row>
    <row r="156" spans="1:12" s="22" customFormat="1" ht="13.5" customHeight="1">
      <c r="A156" s="36">
        <f t="shared" si="11"/>
        <v>150</v>
      </c>
      <c r="B156" s="84" t="s">
        <v>112</v>
      </c>
      <c r="C156" s="84" t="s">
        <v>85</v>
      </c>
      <c r="D156" s="39">
        <v>1430</v>
      </c>
      <c r="E156" s="122">
        <f t="shared" si="9"/>
        <v>8.5670000000000002</v>
      </c>
      <c r="F156" s="40">
        <v>56</v>
      </c>
      <c r="G156" s="40">
        <v>239.88</v>
      </c>
      <c r="H156" s="34">
        <f>ROUND(G156*0.2359,2)-0.01</f>
        <v>56.580000000000005</v>
      </c>
      <c r="I156" s="35">
        <f t="shared" si="8"/>
        <v>296.45999999999998</v>
      </c>
      <c r="J156" s="157"/>
      <c r="L156" s="254"/>
    </row>
    <row r="157" spans="1:12" s="22" customFormat="1" ht="14.25" customHeight="1">
      <c r="A157" s="36">
        <f t="shared" si="11"/>
        <v>151</v>
      </c>
      <c r="B157" s="84" t="s">
        <v>112</v>
      </c>
      <c r="C157" s="84" t="s">
        <v>85</v>
      </c>
      <c r="D157" s="39">
        <v>1430</v>
      </c>
      <c r="E157" s="122">
        <f t="shared" si="9"/>
        <v>8.5670000000000002</v>
      </c>
      <c r="F157" s="40">
        <v>56</v>
      </c>
      <c r="G157" s="40">
        <v>239.88</v>
      </c>
      <c r="H157" s="34">
        <f>ROUND(G157*0.2359,2)-0.01</f>
        <v>56.580000000000005</v>
      </c>
      <c r="I157" s="35">
        <f t="shared" si="8"/>
        <v>296.45999999999998</v>
      </c>
      <c r="J157" s="157"/>
      <c r="L157" s="254"/>
    </row>
    <row r="158" spans="1:12" s="22" customFormat="1">
      <c r="A158" s="36">
        <f t="shared" si="11"/>
        <v>152</v>
      </c>
      <c r="B158" s="84" t="s">
        <v>109</v>
      </c>
      <c r="C158" s="84" t="s">
        <v>81</v>
      </c>
      <c r="D158" s="39">
        <v>1405</v>
      </c>
      <c r="E158" s="122">
        <f t="shared" si="9"/>
        <v>8.4169999999999998</v>
      </c>
      <c r="F158" s="40">
        <v>16</v>
      </c>
      <c r="G158" s="40">
        <v>67.34</v>
      </c>
      <c r="H158" s="34">
        <f t="shared" si="10"/>
        <v>15.89</v>
      </c>
      <c r="I158" s="35">
        <f t="shared" si="8"/>
        <v>83.23</v>
      </c>
      <c r="J158" s="157"/>
      <c r="L158" s="254"/>
    </row>
    <row r="159" spans="1:12" s="22" customFormat="1">
      <c r="A159" s="36">
        <f t="shared" si="11"/>
        <v>153</v>
      </c>
      <c r="B159" s="84" t="s">
        <v>102</v>
      </c>
      <c r="C159" s="84" t="s">
        <v>81</v>
      </c>
      <c r="D159" s="39">
        <v>1432</v>
      </c>
      <c r="E159" s="122">
        <f t="shared" si="9"/>
        <v>8.5790000000000006</v>
      </c>
      <c r="F159" s="40">
        <v>8</v>
      </c>
      <c r="G159" s="40">
        <v>34.32</v>
      </c>
      <c r="H159" s="34">
        <f t="shared" si="10"/>
        <v>8.1</v>
      </c>
      <c r="I159" s="35">
        <f t="shared" si="8"/>
        <v>42.42</v>
      </c>
      <c r="J159" s="157"/>
      <c r="L159" s="254"/>
    </row>
    <row r="160" spans="1:12" s="22" customFormat="1" ht="13.5" customHeight="1">
      <c r="A160" s="36">
        <f t="shared" si="11"/>
        <v>154</v>
      </c>
      <c r="B160" s="84" t="s">
        <v>112</v>
      </c>
      <c r="C160" s="84" t="s">
        <v>85</v>
      </c>
      <c r="D160" s="39">
        <v>1470</v>
      </c>
      <c r="E160" s="122">
        <f t="shared" si="9"/>
        <v>8.8070000000000004</v>
      </c>
      <c r="F160" s="40">
        <v>56</v>
      </c>
      <c r="G160" s="40">
        <v>246.6</v>
      </c>
      <c r="H160" s="34">
        <f t="shared" si="10"/>
        <v>58.17</v>
      </c>
      <c r="I160" s="35">
        <f t="shared" si="8"/>
        <v>304.77</v>
      </c>
      <c r="J160" s="157"/>
      <c r="L160" s="254"/>
    </row>
    <row r="161" spans="1:12" s="22" customFormat="1">
      <c r="A161" s="36">
        <f t="shared" si="11"/>
        <v>155</v>
      </c>
      <c r="B161" s="84" t="s">
        <v>88</v>
      </c>
      <c r="C161" s="84" t="s">
        <v>81</v>
      </c>
      <c r="D161" s="39">
        <v>1432</v>
      </c>
      <c r="E161" s="122">
        <f t="shared" si="9"/>
        <v>8.5790000000000006</v>
      </c>
      <c r="F161" s="40">
        <v>16</v>
      </c>
      <c r="G161" s="40">
        <v>68.63</v>
      </c>
      <c r="H161" s="34">
        <f t="shared" si="10"/>
        <v>16.190000000000001</v>
      </c>
      <c r="I161" s="35">
        <f t="shared" si="8"/>
        <v>84.82</v>
      </c>
      <c r="J161" s="157"/>
      <c r="L161" s="254"/>
    </row>
    <row r="162" spans="1:12" s="22" customFormat="1" ht="14.25" customHeight="1">
      <c r="A162" s="36">
        <f t="shared" si="11"/>
        <v>156</v>
      </c>
      <c r="B162" s="84" t="s">
        <v>112</v>
      </c>
      <c r="C162" s="84" t="s">
        <v>85</v>
      </c>
      <c r="D162" s="39">
        <v>1430</v>
      </c>
      <c r="E162" s="122">
        <f t="shared" si="9"/>
        <v>8.5670000000000002</v>
      </c>
      <c r="F162" s="40">
        <v>56</v>
      </c>
      <c r="G162" s="40">
        <v>239.88</v>
      </c>
      <c r="H162" s="34">
        <f>ROUND(G162*0.2359,2)-0.01</f>
        <v>56.580000000000005</v>
      </c>
      <c r="I162" s="35">
        <f t="shared" si="8"/>
        <v>296.45999999999998</v>
      </c>
      <c r="J162" s="157"/>
      <c r="L162" s="254"/>
    </row>
    <row r="163" spans="1:12" s="22" customFormat="1">
      <c r="A163" s="36">
        <f t="shared" si="11"/>
        <v>157</v>
      </c>
      <c r="B163" s="84" t="s">
        <v>106</v>
      </c>
      <c r="C163" s="84" t="s">
        <v>83</v>
      </c>
      <c r="D163" s="39">
        <v>1682</v>
      </c>
      <c r="E163" s="122">
        <f t="shared" si="9"/>
        <v>10.077</v>
      </c>
      <c r="F163" s="40">
        <v>8</v>
      </c>
      <c r="G163" s="40">
        <v>40.31</v>
      </c>
      <c r="H163" s="34">
        <f t="shared" si="10"/>
        <v>9.51</v>
      </c>
      <c r="I163" s="35">
        <f t="shared" si="8"/>
        <v>49.82</v>
      </c>
      <c r="J163" s="157"/>
      <c r="L163" s="254"/>
    </row>
    <row r="164" spans="1:12" s="22" customFormat="1">
      <c r="A164" s="36">
        <f t="shared" si="11"/>
        <v>158</v>
      </c>
      <c r="B164" s="84" t="s">
        <v>127</v>
      </c>
      <c r="C164" s="84" t="s">
        <v>81</v>
      </c>
      <c r="D164" s="39">
        <v>1405</v>
      </c>
      <c r="E164" s="122">
        <f t="shared" si="9"/>
        <v>8.4169999999999998</v>
      </c>
      <c r="F164" s="40">
        <v>8</v>
      </c>
      <c r="G164" s="40">
        <v>33.67</v>
      </c>
      <c r="H164" s="34">
        <f>ROUND(G164*0.2359,2)-0.01</f>
        <v>7.9300000000000006</v>
      </c>
      <c r="I164" s="35">
        <f t="shared" si="8"/>
        <v>41.6</v>
      </c>
      <c r="J164" s="157"/>
      <c r="L164" s="254"/>
    </row>
    <row r="165" spans="1:12" s="22" customFormat="1" ht="26.25" customHeight="1">
      <c r="A165" s="36">
        <f t="shared" si="11"/>
        <v>159</v>
      </c>
      <c r="B165" s="84" t="s">
        <v>103</v>
      </c>
      <c r="C165" s="84" t="s">
        <v>83</v>
      </c>
      <c r="D165" s="39">
        <v>1682</v>
      </c>
      <c r="E165" s="122">
        <f t="shared" si="9"/>
        <v>10.077</v>
      </c>
      <c r="F165" s="40">
        <v>8</v>
      </c>
      <c r="G165" s="40">
        <v>40.31</v>
      </c>
      <c r="H165" s="34">
        <f t="shared" si="10"/>
        <v>9.51</v>
      </c>
      <c r="I165" s="35">
        <f t="shared" si="8"/>
        <v>49.82</v>
      </c>
      <c r="J165" s="157"/>
      <c r="L165" s="254"/>
    </row>
    <row r="166" spans="1:12" s="22" customFormat="1">
      <c r="A166" s="36">
        <f t="shared" si="11"/>
        <v>160</v>
      </c>
      <c r="B166" s="84" t="s">
        <v>102</v>
      </c>
      <c r="C166" s="84" t="s">
        <v>83</v>
      </c>
      <c r="D166" s="39">
        <v>1483</v>
      </c>
      <c r="E166" s="122">
        <f t="shared" si="9"/>
        <v>8.8840000000000003</v>
      </c>
      <c r="F166" s="40">
        <v>6</v>
      </c>
      <c r="G166" s="40">
        <v>26.65</v>
      </c>
      <c r="H166" s="34">
        <f t="shared" si="10"/>
        <v>6.29</v>
      </c>
      <c r="I166" s="35">
        <f t="shared" si="8"/>
        <v>32.94</v>
      </c>
      <c r="J166" s="157"/>
      <c r="L166" s="254"/>
    </row>
    <row r="167" spans="1:12" s="22" customFormat="1">
      <c r="A167" s="36">
        <f t="shared" si="11"/>
        <v>161</v>
      </c>
      <c r="B167" s="84" t="s">
        <v>131</v>
      </c>
      <c r="C167" s="84" t="s">
        <v>81</v>
      </c>
      <c r="D167" s="39">
        <v>1405</v>
      </c>
      <c r="E167" s="122">
        <f t="shared" si="9"/>
        <v>8.4169999999999998</v>
      </c>
      <c r="F167" s="40">
        <v>16</v>
      </c>
      <c r="G167" s="40">
        <v>67.34</v>
      </c>
      <c r="H167" s="34">
        <f t="shared" si="10"/>
        <v>15.89</v>
      </c>
      <c r="I167" s="35">
        <f t="shared" si="8"/>
        <v>83.23</v>
      </c>
      <c r="J167" s="157"/>
      <c r="L167" s="254"/>
    </row>
    <row r="168" spans="1:12" s="22" customFormat="1">
      <c r="A168" s="36">
        <f t="shared" si="11"/>
        <v>162</v>
      </c>
      <c r="B168" s="84" t="s">
        <v>119</v>
      </c>
      <c r="C168" s="84" t="s">
        <v>83</v>
      </c>
      <c r="D168" s="39">
        <v>1455</v>
      </c>
      <c r="E168" s="122">
        <f t="shared" si="9"/>
        <v>8.7170000000000005</v>
      </c>
      <c r="F168" s="40">
        <v>16</v>
      </c>
      <c r="G168" s="40">
        <v>69.739999999999995</v>
      </c>
      <c r="H168" s="34">
        <f t="shared" si="10"/>
        <v>16.45</v>
      </c>
      <c r="I168" s="35">
        <f t="shared" si="8"/>
        <v>86.19</v>
      </c>
      <c r="J168" s="157"/>
      <c r="L168" s="254"/>
    </row>
    <row r="169" spans="1:12" s="22" customFormat="1">
      <c r="A169" s="36">
        <f t="shared" si="11"/>
        <v>163</v>
      </c>
      <c r="B169" s="84" t="s">
        <v>110</v>
      </c>
      <c r="C169" s="84" t="s">
        <v>81</v>
      </c>
      <c r="D169" s="39">
        <v>1405</v>
      </c>
      <c r="E169" s="122">
        <f t="shared" si="9"/>
        <v>8.4169999999999998</v>
      </c>
      <c r="F169" s="40">
        <v>8</v>
      </c>
      <c r="G169" s="40">
        <v>33.67</v>
      </c>
      <c r="H169" s="34">
        <f t="shared" si="10"/>
        <v>7.94</v>
      </c>
      <c r="I169" s="35">
        <f t="shared" si="8"/>
        <v>41.61</v>
      </c>
      <c r="J169" s="157"/>
      <c r="L169" s="254"/>
    </row>
    <row r="170" spans="1:12" s="22" customFormat="1">
      <c r="A170" s="36">
        <f t="shared" si="11"/>
        <v>164</v>
      </c>
      <c r="B170" s="84" t="s">
        <v>115</v>
      </c>
      <c r="C170" s="84" t="s">
        <v>81</v>
      </c>
      <c r="D170" s="39">
        <v>1521</v>
      </c>
      <c r="E170" s="122">
        <f t="shared" si="9"/>
        <v>9.1120000000000001</v>
      </c>
      <c r="F170" s="40">
        <v>8</v>
      </c>
      <c r="G170" s="40">
        <v>36.450000000000003</v>
      </c>
      <c r="H170" s="34">
        <f t="shared" si="10"/>
        <v>8.6</v>
      </c>
      <c r="I170" s="35">
        <f t="shared" si="8"/>
        <v>45.050000000000004</v>
      </c>
      <c r="J170" s="157"/>
      <c r="L170" s="254"/>
    </row>
    <row r="171" spans="1:12" s="22" customFormat="1">
      <c r="A171" s="36">
        <f t="shared" si="11"/>
        <v>165</v>
      </c>
      <c r="B171" s="84" t="s">
        <v>128</v>
      </c>
      <c r="C171" s="84" t="s">
        <v>85</v>
      </c>
      <c r="D171" s="39">
        <v>1430</v>
      </c>
      <c r="E171" s="122">
        <f t="shared" si="9"/>
        <v>8.5670000000000002</v>
      </c>
      <c r="F171" s="40">
        <v>16</v>
      </c>
      <c r="G171" s="40">
        <v>68.540000000000006</v>
      </c>
      <c r="H171" s="34">
        <f t="shared" si="10"/>
        <v>16.170000000000002</v>
      </c>
      <c r="I171" s="35">
        <f t="shared" si="8"/>
        <v>84.710000000000008</v>
      </c>
      <c r="J171" s="157"/>
      <c r="L171" s="254"/>
    </row>
    <row r="172" spans="1:12" s="22" customFormat="1">
      <c r="A172" s="36">
        <f t="shared" si="11"/>
        <v>166</v>
      </c>
      <c r="B172" s="84" t="s">
        <v>128</v>
      </c>
      <c r="C172" s="84" t="s">
        <v>85</v>
      </c>
      <c r="D172" s="39">
        <v>1430</v>
      </c>
      <c r="E172" s="122">
        <f t="shared" si="9"/>
        <v>8.5670000000000002</v>
      </c>
      <c r="F172" s="40">
        <v>18</v>
      </c>
      <c r="G172" s="40">
        <v>77.099999999999994</v>
      </c>
      <c r="H172" s="34">
        <f t="shared" si="10"/>
        <v>18.190000000000001</v>
      </c>
      <c r="I172" s="35">
        <f t="shared" si="8"/>
        <v>95.289999999999992</v>
      </c>
      <c r="J172" s="157"/>
      <c r="L172" s="254"/>
    </row>
    <row r="173" spans="1:12" s="22" customFormat="1">
      <c r="A173" s="36">
        <f t="shared" si="11"/>
        <v>167</v>
      </c>
      <c r="B173" s="84" t="s">
        <v>138</v>
      </c>
      <c r="C173" s="84" t="s">
        <v>81</v>
      </c>
      <c r="D173" s="39">
        <v>1513</v>
      </c>
      <c r="E173" s="122">
        <f t="shared" si="9"/>
        <v>9.0640000000000001</v>
      </c>
      <c r="F173" s="40">
        <v>8</v>
      </c>
      <c r="G173" s="40">
        <v>36.26</v>
      </c>
      <c r="H173" s="34">
        <f t="shared" si="10"/>
        <v>8.5500000000000007</v>
      </c>
      <c r="I173" s="35">
        <f t="shared" si="8"/>
        <v>44.81</v>
      </c>
      <c r="J173" s="157"/>
      <c r="L173" s="254"/>
    </row>
    <row r="174" spans="1:12" s="22" customFormat="1">
      <c r="A174" s="36">
        <f t="shared" si="11"/>
        <v>168</v>
      </c>
      <c r="B174" s="84" t="s">
        <v>131</v>
      </c>
      <c r="C174" s="84" t="s">
        <v>81</v>
      </c>
      <c r="D174" s="39">
        <v>1385</v>
      </c>
      <c r="E174" s="122">
        <f t="shared" si="9"/>
        <v>8.2970000000000006</v>
      </c>
      <c r="F174" s="40">
        <v>30</v>
      </c>
      <c r="G174" s="40">
        <v>124.46</v>
      </c>
      <c r="H174" s="34">
        <f t="shared" si="10"/>
        <v>29.36</v>
      </c>
      <c r="I174" s="35">
        <f t="shared" si="8"/>
        <v>153.82</v>
      </c>
      <c r="J174" s="157"/>
      <c r="L174" s="254"/>
    </row>
    <row r="175" spans="1:12" s="22" customFormat="1">
      <c r="A175" s="36">
        <f t="shared" si="11"/>
        <v>169</v>
      </c>
      <c r="B175" s="84" t="s">
        <v>88</v>
      </c>
      <c r="C175" s="84" t="s">
        <v>81</v>
      </c>
      <c r="D175" s="39">
        <v>1412</v>
      </c>
      <c r="E175" s="122">
        <f t="shared" si="9"/>
        <v>8.4589999999999996</v>
      </c>
      <c r="F175" s="40">
        <v>16</v>
      </c>
      <c r="G175" s="40">
        <v>67.67</v>
      </c>
      <c r="H175" s="34">
        <f t="shared" si="10"/>
        <v>15.96</v>
      </c>
      <c r="I175" s="35">
        <f t="shared" si="8"/>
        <v>83.63</v>
      </c>
      <c r="J175" s="157"/>
      <c r="L175" s="254"/>
    </row>
    <row r="176" spans="1:12" s="22" customFormat="1">
      <c r="A176" s="36">
        <f t="shared" si="11"/>
        <v>170</v>
      </c>
      <c r="B176" s="84" t="s">
        <v>97</v>
      </c>
      <c r="C176" s="84" t="s">
        <v>83</v>
      </c>
      <c r="D176" s="39">
        <v>1551</v>
      </c>
      <c r="E176" s="122">
        <f t="shared" si="9"/>
        <v>9.2919999999999998</v>
      </c>
      <c r="F176" s="40">
        <v>8</v>
      </c>
      <c r="G176" s="40">
        <v>37.17</v>
      </c>
      <c r="H176" s="34">
        <f t="shared" si="10"/>
        <v>8.77</v>
      </c>
      <c r="I176" s="35">
        <f t="shared" si="8"/>
        <v>45.94</v>
      </c>
      <c r="J176" s="157"/>
      <c r="L176" s="254"/>
    </row>
    <row r="177" spans="1:12" s="22" customFormat="1">
      <c r="A177" s="36">
        <f t="shared" si="11"/>
        <v>171</v>
      </c>
      <c r="B177" s="84" t="s">
        <v>145</v>
      </c>
      <c r="C177" s="84" t="s">
        <v>91</v>
      </c>
      <c r="D177" s="39">
        <v>1652</v>
      </c>
      <c r="E177" s="122">
        <f t="shared" si="9"/>
        <v>9.8970000000000002</v>
      </c>
      <c r="F177" s="40">
        <v>8</v>
      </c>
      <c r="G177" s="40">
        <v>39.590000000000003</v>
      </c>
      <c r="H177" s="34">
        <f t="shared" si="10"/>
        <v>9.34</v>
      </c>
      <c r="I177" s="35">
        <f t="shared" si="8"/>
        <v>48.930000000000007</v>
      </c>
      <c r="J177" s="157"/>
      <c r="L177" s="254"/>
    </row>
    <row r="178" spans="1:12" s="22" customFormat="1">
      <c r="A178" s="36">
        <f t="shared" si="11"/>
        <v>172</v>
      </c>
      <c r="B178" s="84" t="s">
        <v>102</v>
      </c>
      <c r="C178" s="84" t="s">
        <v>81</v>
      </c>
      <c r="D178" s="39">
        <v>1385</v>
      </c>
      <c r="E178" s="122">
        <f t="shared" si="9"/>
        <v>8.2970000000000006</v>
      </c>
      <c r="F178" s="40">
        <v>16</v>
      </c>
      <c r="G178" s="40">
        <v>66.38</v>
      </c>
      <c r="H178" s="34">
        <f t="shared" si="10"/>
        <v>15.66</v>
      </c>
      <c r="I178" s="35">
        <f t="shared" si="8"/>
        <v>82.039999999999992</v>
      </c>
      <c r="J178" s="157"/>
      <c r="L178" s="254"/>
    </row>
    <row r="179" spans="1:12" s="22" customFormat="1">
      <c r="A179" s="36">
        <f t="shared" si="11"/>
        <v>173</v>
      </c>
      <c r="B179" s="84" t="s">
        <v>138</v>
      </c>
      <c r="C179" s="84" t="s">
        <v>81</v>
      </c>
      <c r="D179" s="39">
        <v>1493</v>
      </c>
      <c r="E179" s="122">
        <f t="shared" si="9"/>
        <v>8.9440000000000008</v>
      </c>
      <c r="F179" s="40">
        <v>8</v>
      </c>
      <c r="G179" s="40">
        <v>35.78</v>
      </c>
      <c r="H179" s="34">
        <f t="shared" si="10"/>
        <v>8.44</v>
      </c>
      <c r="I179" s="35">
        <f t="shared" si="8"/>
        <v>44.22</v>
      </c>
      <c r="J179" s="157"/>
      <c r="L179" s="254"/>
    </row>
    <row r="180" spans="1:12" s="22" customFormat="1">
      <c r="A180" s="36">
        <f t="shared" si="11"/>
        <v>174</v>
      </c>
      <c r="B180" s="84" t="s">
        <v>125</v>
      </c>
      <c r="C180" s="84" t="s">
        <v>81</v>
      </c>
      <c r="D180" s="39">
        <v>1385</v>
      </c>
      <c r="E180" s="122">
        <f t="shared" si="9"/>
        <v>8.2970000000000006</v>
      </c>
      <c r="F180" s="40">
        <v>8</v>
      </c>
      <c r="G180" s="40">
        <v>33.19</v>
      </c>
      <c r="H180" s="34">
        <f t="shared" si="10"/>
        <v>7.83</v>
      </c>
      <c r="I180" s="35">
        <f t="shared" si="8"/>
        <v>41.019999999999996</v>
      </c>
      <c r="J180" s="157"/>
      <c r="L180" s="254"/>
    </row>
    <row r="181" spans="1:12" s="22" customFormat="1" ht="15.75" customHeight="1">
      <c r="A181" s="36">
        <f t="shared" si="11"/>
        <v>175</v>
      </c>
      <c r="B181" s="84" t="s">
        <v>112</v>
      </c>
      <c r="C181" s="84" t="s">
        <v>85</v>
      </c>
      <c r="D181" s="39">
        <v>1410</v>
      </c>
      <c r="E181" s="122">
        <f t="shared" si="9"/>
        <v>8.4469999999999992</v>
      </c>
      <c r="F181" s="40">
        <v>56</v>
      </c>
      <c r="G181" s="40">
        <v>236.52</v>
      </c>
      <c r="H181" s="34">
        <f>ROUND(G181*0.2359,2)-0.01</f>
        <v>55.79</v>
      </c>
      <c r="I181" s="35">
        <f t="shared" si="8"/>
        <v>292.31</v>
      </c>
      <c r="J181" s="157"/>
      <c r="L181" s="254"/>
    </row>
    <row r="182" spans="1:12" s="22" customFormat="1">
      <c r="A182" s="36">
        <f t="shared" si="11"/>
        <v>176</v>
      </c>
      <c r="B182" s="84" t="s">
        <v>124</v>
      </c>
      <c r="C182" s="84" t="s">
        <v>81</v>
      </c>
      <c r="D182" s="39">
        <v>1385</v>
      </c>
      <c r="E182" s="122">
        <f t="shared" si="9"/>
        <v>8.2970000000000006</v>
      </c>
      <c r="F182" s="40">
        <v>8</v>
      </c>
      <c r="G182" s="40">
        <v>33.19</v>
      </c>
      <c r="H182" s="34">
        <f t="shared" si="10"/>
        <v>7.83</v>
      </c>
      <c r="I182" s="35">
        <f t="shared" si="8"/>
        <v>41.019999999999996</v>
      </c>
      <c r="J182" s="157"/>
      <c r="L182" s="254"/>
    </row>
    <row r="183" spans="1:12" s="22" customFormat="1">
      <c r="A183" s="36">
        <f t="shared" si="11"/>
        <v>177</v>
      </c>
      <c r="B183" s="84" t="s">
        <v>80</v>
      </c>
      <c r="C183" s="84" t="s">
        <v>81</v>
      </c>
      <c r="D183" s="39">
        <v>1521</v>
      </c>
      <c r="E183" s="122">
        <f t="shared" si="9"/>
        <v>9.1120000000000001</v>
      </c>
      <c r="F183" s="40">
        <v>16</v>
      </c>
      <c r="G183" s="40">
        <v>72.900000000000006</v>
      </c>
      <c r="H183" s="34">
        <f t="shared" si="10"/>
        <v>17.2</v>
      </c>
      <c r="I183" s="35">
        <f t="shared" si="8"/>
        <v>90.100000000000009</v>
      </c>
      <c r="J183" s="157"/>
      <c r="L183" s="254"/>
    </row>
    <row r="184" spans="1:12" s="22" customFormat="1">
      <c r="A184" s="36">
        <f t="shared" si="11"/>
        <v>178</v>
      </c>
      <c r="B184" s="84" t="s">
        <v>99</v>
      </c>
      <c r="C184" s="84" t="s">
        <v>120</v>
      </c>
      <c r="D184" s="39">
        <v>1713</v>
      </c>
      <c r="E184" s="122">
        <f t="shared" si="9"/>
        <v>10.262</v>
      </c>
      <c r="F184" s="40">
        <v>8</v>
      </c>
      <c r="G184" s="40">
        <v>41.05</v>
      </c>
      <c r="H184" s="34">
        <f t="shared" si="10"/>
        <v>9.68</v>
      </c>
      <c r="I184" s="35">
        <f t="shared" si="8"/>
        <v>50.73</v>
      </c>
      <c r="J184" s="157"/>
      <c r="L184" s="254"/>
    </row>
    <row r="185" spans="1:12" s="22" customFormat="1">
      <c r="A185" s="36">
        <f t="shared" si="11"/>
        <v>179</v>
      </c>
      <c r="B185" s="84" t="s">
        <v>105</v>
      </c>
      <c r="C185" s="84" t="s">
        <v>81</v>
      </c>
      <c r="D185" s="39">
        <v>1521</v>
      </c>
      <c r="E185" s="122">
        <f t="shared" si="9"/>
        <v>9.1120000000000001</v>
      </c>
      <c r="F185" s="40">
        <v>16</v>
      </c>
      <c r="G185" s="40">
        <v>72.900000000000006</v>
      </c>
      <c r="H185" s="34">
        <f t="shared" si="10"/>
        <v>17.2</v>
      </c>
      <c r="I185" s="35">
        <f t="shared" si="8"/>
        <v>90.100000000000009</v>
      </c>
      <c r="J185" s="157"/>
      <c r="L185" s="254"/>
    </row>
    <row r="186" spans="1:12" s="22" customFormat="1">
      <c r="A186" s="36">
        <f t="shared" si="11"/>
        <v>180</v>
      </c>
      <c r="B186" s="84" t="s">
        <v>99</v>
      </c>
      <c r="C186" s="84" t="s">
        <v>81</v>
      </c>
      <c r="D186" s="39">
        <v>1285</v>
      </c>
      <c r="E186" s="122">
        <f t="shared" si="9"/>
        <v>7.6980000000000004</v>
      </c>
      <c r="F186" s="40">
        <v>24</v>
      </c>
      <c r="G186" s="40">
        <v>92.38</v>
      </c>
      <c r="H186" s="34">
        <f>ROUND(G186*0.2359,2)-0.01</f>
        <v>21.779999999999998</v>
      </c>
      <c r="I186" s="35">
        <f t="shared" si="8"/>
        <v>114.16</v>
      </c>
      <c r="J186" s="157"/>
      <c r="L186" s="254"/>
    </row>
    <row r="187" spans="1:12" s="22" customFormat="1">
      <c r="A187" s="36">
        <f t="shared" si="11"/>
        <v>181</v>
      </c>
      <c r="B187" s="84" t="s">
        <v>146</v>
      </c>
      <c r="C187" s="84" t="s">
        <v>81</v>
      </c>
      <c r="D187" s="39">
        <v>1385</v>
      </c>
      <c r="E187" s="122">
        <f t="shared" si="9"/>
        <v>8.2970000000000006</v>
      </c>
      <c r="F187" s="40">
        <v>8</v>
      </c>
      <c r="G187" s="40">
        <v>33.19</v>
      </c>
      <c r="H187" s="34">
        <f t="shared" si="10"/>
        <v>7.83</v>
      </c>
      <c r="I187" s="35">
        <f t="shared" si="8"/>
        <v>41.019999999999996</v>
      </c>
      <c r="J187" s="157"/>
      <c r="L187" s="254"/>
    </row>
    <row r="188" spans="1:12" s="22" customFormat="1">
      <c r="A188" s="36">
        <f t="shared" si="11"/>
        <v>182</v>
      </c>
      <c r="B188" s="84" t="s">
        <v>127</v>
      </c>
      <c r="C188" s="84" t="s">
        <v>81</v>
      </c>
      <c r="D188" s="39">
        <v>1385</v>
      </c>
      <c r="E188" s="122">
        <f t="shared" si="9"/>
        <v>8.2970000000000006</v>
      </c>
      <c r="F188" s="40">
        <v>16</v>
      </c>
      <c r="G188" s="40">
        <v>66.38</v>
      </c>
      <c r="H188" s="34">
        <f t="shared" si="10"/>
        <v>15.66</v>
      </c>
      <c r="I188" s="35">
        <f t="shared" si="8"/>
        <v>82.039999999999992</v>
      </c>
      <c r="J188" s="157"/>
      <c r="L188" s="254"/>
    </row>
    <row r="189" spans="1:12" s="22" customFormat="1">
      <c r="A189" s="36">
        <f t="shared" si="11"/>
        <v>183</v>
      </c>
      <c r="B189" s="84" t="s">
        <v>82</v>
      </c>
      <c r="C189" s="84" t="s">
        <v>91</v>
      </c>
      <c r="D189" s="39">
        <v>1620</v>
      </c>
      <c r="E189" s="122">
        <f t="shared" si="9"/>
        <v>9.7050000000000001</v>
      </c>
      <c r="F189" s="40">
        <v>16</v>
      </c>
      <c r="G189" s="40">
        <v>77.64</v>
      </c>
      <c r="H189" s="34">
        <f t="shared" si="10"/>
        <v>18.32</v>
      </c>
      <c r="I189" s="35">
        <f t="shared" si="8"/>
        <v>95.960000000000008</v>
      </c>
      <c r="J189" s="157"/>
      <c r="L189" s="254"/>
    </row>
    <row r="190" spans="1:12" s="22" customFormat="1">
      <c r="A190" s="36">
        <f t="shared" si="11"/>
        <v>184</v>
      </c>
      <c r="B190" s="84" t="s">
        <v>128</v>
      </c>
      <c r="C190" s="84" t="s">
        <v>85</v>
      </c>
      <c r="D190" s="39">
        <v>1450</v>
      </c>
      <c r="E190" s="122">
        <f t="shared" si="9"/>
        <v>8.6869999999999994</v>
      </c>
      <c r="F190" s="40">
        <v>18</v>
      </c>
      <c r="G190" s="40">
        <v>78.180000000000007</v>
      </c>
      <c r="H190" s="34">
        <f>ROUND(G190*0.2359,2)-0.01</f>
        <v>18.43</v>
      </c>
      <c r="I190" s="35">
        <f t="shared" si="8"/>
        <v>96.610000000000014</v>
      </c>
      <c r="J190" s="157"/>
      <c r="L190" s="254"/>
    </row>
    <row r="191" spans="1:12" s="22" customFormat="1">
      <c r="A191" s="36">
        <f t="shared" si="11"/>
        <v>185</v>
      </c>
      <c r="B191" s="84" t="s">
        <v>92</v>
      </c>
      <c r="C191" s="84" t="s">
        <v>83</v>
      </c>
      <c r="D191" s="39">
        <v>1463</v>
      </c>
      <c r="E191" s="122">
        <f t="shared" si="9"/>
        <v>8.7650000000000006</v>
      </c>
      <c r="F191" s="40">
        <v>8</v>
      </c>
      <c r="G191" s="40">
        <v>35.06</v>
      </c>
      <c r="H191" s="34">
        <f t="shared" si="10"/>
        <v>8.27</v>
      </c>
      <c r="I191" s="35">
        <f t="shared" si="8"/>
        <v>43.33</v>
      </c>
      <c r="J191" s="157"/>
      <c r="L191" s="254"/>
    </row>
    <row r="192" spans="1:12" s="22" customFormat="1">
      <c r="A192" s="36">
        <f t="shared" si="11"/>
        <v>186</v>
      </c>
      <c r="B192" s="84" t="s">
        <v>125</v>
      </c>
      <c r="C192" s="84" t="s">
        <v>81</v>
      </c>
      <c r="D192" s="39">
        <v>1385</v>
      </c>
      <c r="E192" s="122">
        <f t="shared" si="9"/>
        <v>8.2970000000000006</v>
      </c>
      <c r="F192" s="40">
        <v>8</v>
      </c>
      <c r="G192" s="40">
        <v>33.19</v>
      </c>
      <c r="H192" s="34">
        <f t="shared" si="10"/>
        <v>7.83</v>
      </c>
      <c r="I192" s="35">
        <f t="shared" si="8"/>
        <v>41.019999999999996</v>
      </c>
      <c r="J192" s="157"/>
      <c r="L192" s="254"/>
    </row>
    <row r="193" spans="1:12" s="22" customFormat="1">
      <c r="A193" s="36">
        <f t="shared" si="11"/>
        <v>187</v>
      </c>
      <c r="B193" s="84" t="s">
        <v>145</v>
      </c>
      <c r="C193" s="84" t="s">
        <v>81</v>
      </c>
      <c r="D193" s="39">
        <v>1405</v>
      </c>
      <c r="E193" s="122">
        <f t="shared" si="9"/>
        <v>8.4169999999999998</v>
      </c>
      <c r="F193" s="40">
        <v>8</v>
      </c>
      <c r="G193" s="40">
        <v>33.67</v>
      </c>
      <c r="H193" s="34">
        <f>ROUND(G193*0.2359,2)-0.01</f>
        <v>7.9300000000000006</v>
      </c>
      <c r="I193" s="35">
        <f t="shared" si="8"/>
        <v>41.6</v>
      </c>
      <c r="J193" s="157"/>
      <c r="L193" s="254"/>
    </row>
    <row r="194" spans="1:12" s="22" customFormat="1">
      <c r="A194" s="36">
        <f t="shared" si="11"/>
        <v>188</v>
      </c>
      <c r="B194" s="84" t="s">
        <v>110</v>
      </c>
      <c r="C194" s="84" t="s">
        <v>81</v>
      </c>
      <c r="D194" s="39">
        <v>1412</v>
      </c>
      <c r="E194" s="122">
        <f t="shared" si="9"/>
        <v>8.4589999999999996</v>
      </c>
      <c r="F194" s="40">
        <v>16</v>
      </c>
      <c r="G194" s="40">
        <v>67.67</v>
      </c>
      <c r="H194" s="34">
        <f>ROUND(G194*0.2359,2)-0.01</f>
        <v>15.950000000000001</v>
      </c>
      <c r="I194" s="35">
        <f t="shared" si="8"/>
        <v>83.62</v>
      </c>
      <c r="J194" s="157"/>
      <c r="L194" s="254"/>
    </row>
    <row r="195" spans="1:12" s="22" customFormat="1">
      <c r="A195" s="36">
        <f t="shared" si="11"/>
        <v>189</v>
      </c>
      <c r="B195" s="84" t="s">
        <v>86</v>
      </c>
      <c r="C195" s="84" t="s">
        <v>83</v>
      </c>
      <c r="D195" s="39">
        <v>1551</v>
      </c>
      <c r="E195" s="122">
        <f t="shared" si="9"/>
        <v>9.2919999999999998</v>
      </c>
      <c r="F195" s="40">
        <v>8</v>
      </c>
      <c r="G195" s="40">
        <v>37.17</v>
      </c>
      <c r="H195" s="34">
        <f t="shared" si="10"/>
        <v>8.77</v>
      </c>
      <c r="I195" s="35">
        <f t="shared" si="8"/>
        <v>45.94</v>
      </c>
      <c r="J195" s="157"/>
      <c r="L195" s="254"/>
    </row>
    <row r="196" spans="1:12" s="22" customFormat="1">
      <c r="A196" s="36">
        <f t="shared" si="11"/>
        <v>190</v>
      </c>
      <c r="B196" s="84" t="s">
        <v>126</v>
      </c>
      <c r="C196" s="84" t="s">
        <v>81</v>
      </c>
      <c r="D196" s="39">
        <v>1524</v>
      </c>
      <c r="E196" s="122">
        <f t="shared" si="9"/>
        <v>9.1300000000000008</v>
      </c>
      <c r="F196" s="40">
        <v>10</v>
      </c>
      <c r="G196" s="40">
        <v>45.65</v>
      </c>
      <c r="H196" s="34">
        <f t="shared" si="10"/>
        <v>10.77</v>
      </c>
      <c r="I196" s="35">
        <f t="shared" si="8"/>
        <v>56.42</v>
      </c>
      <c r="J196" s="157"/>
      <c r="L196" s="254"/>
    </row>
    <row r="197" spans="1:12" s="22" customFormat="1">
      <c r="A197" s="36">
        <f t="shared" si="11"/>
        <v>191</v>
      </c>
      <c r="B197" s="84" t="s">
        <v>102</v>
      </c>
      <c r="C197" s="84" t="s">
        <v>81</v>
      </c>
      <c r="D197" s="39">
        <v>1412</v>
      </c>
      <c r="E197" s="122">
        <f t="shared" si="9"/>
        <v>8.4589999999999996</v>
      </c>
      <c r="F197" s="40">
        <v>8</v>
      </c>
      <c r="G197" s="40">
        <v>33.840000000000003</v>
      </c>
      <c r="H197" s="34">
        <f t="shared" si="10"/>
        <v>7.98</v>
      </c>
      <c r="I197" s="35">
        <f t="shared" si="8"/>
        <v>41.820000000000007</v>
      </c>
      <c r="J197" s="157"/>
      <c r="L197" s="254"/>
    </row>
    <row r="198" spans="1:12" s="22" customFormat="1" ht="14.25" customHeight="1">
      <c r="A198" s="36">
        <f t="shared" si="11"/>
        <v>192</v>
      </c>
      <c r="B198" s="84" t="s">
        <v>112</v>
      </c>
      <c r="C198" s="84" t="s">
        <v>85</v>
      </c>
      <c r="D198" s="39">
        <v>1410</v>
      </c>
      <c r="E198" s="122">
        <f t="shared" si="9"/>
        <v>8.4469999999999992</v>
      </c>
      <c r="F198" s="40">
        <v>56</v>
      </c>
      <c r="G198" s="40">
        <v>236.52</v>
      </c>
      <c r="H198" s="34">
        <f t="shared" si="10"/>
        <v>55.8</v>
      </c>
      <c r="I198" s="35">
        <f t="shared" si="8"/>
        <v>292.32</v>
      </c>
      <c r="J198" s="157"/>
      <c r="L198" s="254"/>
    </row>
    <row r="199" spans="1:12" s="22" customFormat="1">
      <c r="A199" s="36">
        <f t="shared" si="11"/>
        <v>193</v>
      </c>
      <c r="B199" s="84" t="s">
        <v>102</v>
      </c>
      <c r="C199" s="84" t="s">
        <v>81</v>
      </c>
      <c r="D199" s="39">
        <v>1385</v>
      </c>
      <c r="E199" s="122">
        <f t="shared" si="9"/>
        <v>8.2970000000000006</v>
      </c>
      <c r="F199" s="40">
        <v>8</v>
      </c>
      <c r="G199" s="40">
        <v>33.19</v>
      </c>
      <c r="H199" s="34">
        <f t="shared" si="10"/>
        <v>7.83</v>
      </c>
      <c r="I199" s="35">
        <f t="shared" ref="I199:I229" si="12">G199+H199</f>
        <v>41.019999999999996</v>
      </c>
      <c r="J199" s="157"/>
      <c r="L199" s="254"/>
    </row>
    <row r="200" spans="1:12" s="22" customFormat="1">
      <c r="A200" s="36">
        <f t="shared" si="11"/>
        <v>194</v>
      </c>
      <c r="B200" s="84" t="s">
        <v>127</v>
      </c>
      <c r="C200" s="84" t="s">
        <v>81</v>
      </c>
      <c r="D200" s="39">
        <v>1385</v>
      </c>
      <c r="E200" s="122">
        <f t="shared" ref="E200:E229" si="13">ROUND(D200/$E$4,3)</f>
        <v>8.2970000000000006</v>
      </c>
      <c r="F200" s="40">
        <v>8</v>
      </c>
      <c r="G200" s="40">
        <v>33.19</v>
      </c>
      <c r="H200" s="34">
        <f t="shared" ref="H200:H229" si="14">ROUND(G200*0.2359,2)</f>
        <v>7.83</v>
      </c>
      <c r="I200" s="35">
        <f t="shared" si="12"/>
        <v>41.019999999999996</v>
      </c>
      <c r="J200" s="157"/>
      <c r="L200" s="254"/>
    </row>
    <row r="201" spans="1:12" s="22" customFormat="1">
      <c r="A201" s="36">
        <f t="shared" ref="A201:A229" si="15">A200+1</f>
        <v>195</v>
      </c>
      <c r="B201" s="84" t="s">
        <v>95</v>
      </c>
      <c r="C201" s="84" t="s">
        <v>81</v>
      </c>
      <c r="D201" s="39">
        <v>1432</v>
      </c>
      <c r="E201" s="122">
        <f t="shared" si="13"/>
        <v>8.5790000000000006</v>
      </c>
      <c r="F201" s="40">
        <v>8</v>
      </c>
      <c r="G201" s="40">
        <v>34.32</v>
      </c>
      <c r="H201" s="34">
        <f t="shared" si="14"/>
        <v>8.1</v>
      </c>
      <c r="I201" s="35">
        <f t="shared" si="12"/>
        <v>42.42</v>
      </c>
      <c r="J201" s="157"/>
      <c r="L201" s="254"/>
    </row>
    <row r="202" spans="1:12" s="22" customFormat="1" ht="15" customHeight="1">
      <c r="A202" s="36">
        <f t="shared" si="15"/>
        <v>196</v>
      </c>
      <c r="B202" s="84" t="s">
        <v>112</v>
      </c>
      <c r="C202" s="84" t="s">
        <v>85</v>
      </c>
      <c r="D202" s="39">
        <v>1410</v>
      </c>
      <c r="E202" s="122">
        <f t="shared" si="13"/>
        <v>8.4469999999999992</v>
      </c>
      <c r="F202" s="40">
        <v>56</v>
      </c>
      <c r="G202" s="40">
        <v>236.52</v>
      </c>
      <c r="H202" s="34">
        <f t="shared" si="14"/>
        <v>55.8</v>
      </c>
      <c r="I202" s="35">
        <f t="shared" si="12"/>
        <v>292.32</v>
      </c>
      <c r="J202" s="157"/>
      <c r="L202" s="254"/>
    </row>
    <row r="203" spans="1:12" s="22" customFormat="1" ht="26.25" customHeight="1">
      <c r="A203" s="36">
        <f t="shared" si="15"/>
        <v>197</v>
      </c>
      <c r="B203" s="84" t="s">
        <v>103</v>
      </c>
      <c r="C203" s="84" t="s">
        <v>83</v>
      </c>
      <c r="D203" s="39">
        <v>1632</v>
      </c>
      <c r="E203" s="122">
        <f t="shared" si="13"/>
        <v>9.7769999999999992</v>
      </c>
      <c r="F203" s="40">
        <v>8</v>
      </c>
      <c r="G203" s="40">
        <v>39.11</v>
      </c>
      <c r="H203" s="34">
        <f t="shared" si="14"/>
        <v>9.23</v>
      </c>
      <c r="I203" s="35">
        <f t="shared" si="12"/>
        <v>48.34</v>
      </c>
      <c r="J203" s="157"/>
      <c r="L203" s="254"/>
    </row>
    <row r="204" spans="1:12" s="22" customFormat="1">
      <c r="A204" s="36">
        <f t="shared" si="15"/>
        <v>198</v>
      </c>
      <c r="B204" s="84" t="s">
        <v>127</v>
      </c>
      <c r="C204" s="84" t="s">
        <v>81</v>
      </c>
      <c r="D204" s="39">
        <v>1385</v>
      </c>
      <c r="E204" s="122">
        <f t="shared" si="13"/>
        <v>8.2970000000000006</v>
      </c>
      <c r="F204" s="40">
        <v>8</v>
      </c>
      <c r="G204" s="40">
        <v>33.19</v>
      </c>
      <c r="H204" s="34">
        <f t="shared" si="14"/>
        <v>7.83</v>
      </c>
      <c r="I204" s="35">
        <f t="shared" si="12"/>
        <v>41.019999999999996</v>
      </c>
      <c r="J204" s="157"/>
      <c r="L204" s="254"/>
    </row>
    <row r="205" spans="1:12" s="22" customFormat="1">
      <c r="A205" s="36">
        <f t="shared" si="15"/>
        <v>199</v>
      </c>
      <c r="B205" s="84" t="s">
        <v>97</v>
      </c>
      <c r="C205" s="84" t="s">
        <v>81</v>
      </c>
      <c r="D205" s="39">
        <v>1521</v>
      </c>
      <c r="E205" s="122">
        <f t="shared" si="13"/>
        <v>9.1120000000000001</v>
      </c>
      <c r="F205" s="40">
        <v>8</v>
      </c>
      <c r="G205" s="40">
        <v>36.450000000000003</v>
      </c>
      <c r="H205" s="34">
        <f t="shared" si="14"/>
        <v>8.6</v>
      </c>
      <c r="I205" s="35">
        <f t="shared" si="12"/>
        <v>45.050000000000004</v>
      </c>
      <c r="J205" s="157"/>
      <c r="L205" s="254"/>
    </row>
    <row r="206" spans="1:12" s="22" customFormat="1" ht="12.75" customHeight="1">
      <c r="A206" s="36">
        <f t="shared" si="15"/>
        <v>200</v>
      </c>
      <c r="B206" s="84" t="s">
        <v>112</v>
      </c>
      <c r="C206" s="84" t="s">
        <v>85</v>
      </c>
      <c r="D206" s="39">
        <v>1470</v>
      </c>
      <c r="E206" s="122">
        <f t="shared" si="13"/>
        <v>8.8070000000000004</v>
      </c>
      <c r="F206" s="40">
        <v>56</v>
      </c>
      <c r="G206" s="40">
        <v>246.6</v>
      </c>
      <c r="H206" s="34">
        <f>ROUND(G206*0.2194,2)</f>
        <v>54.1</v>
      </c>
      <c r="I206" s="35">
        <f t="shared" si="12"/>
        <v>300.7</v>
      </c>
      <c r="J206" s="157" t="s">
        <v>148</v>
      </c>
      <c r="L206" s="254"/>
    </row>
    <row r="207" spans="1:12" s="22" customFormat="1">
      <c r="A207" s="36">
        <f t="shared" si="15"/>
        <v>201</v>
      </c>
      <c r="B207" s="84" t="s">
        <v>131</v>
      </c>
      <c r="C207" s="84" t="s">
        <v>81</v>
      </c>
      <c r="D207" s="39">
        <v>1385</v>
      </c>
      <c r="E207" s="122">
        <f t="shared" si="13"/>
        <v>8.2970000000000006</v>
      </c>
      <c r="F207" s="40">
        <v>24</v>
      </c>
      <c r="G207" s="40">
        <v>99.56</v>
      </c>
      <c r="H207" s="34">
        <f t="shared" si="14"/>
        <v>23.49</v>
      </c>
      <c r="I207" s="35">
        <f t="shared" si="12"/>
        <v>123.05</v>
      </c>
      <c r="J207" s="157"/>
      <c r="L207" s="254"/>
    </row>
    <row r="208" spans="1:12" s="22" customFormat="1">
      <c r="A208" s="36">
        <f t="shared" si="15"/>
        <v>202</v>
      </c>
      <c r="B208" s="84" t="s">
        <v>115</v>
      </c>
      <c r="C208" s="84" t="s">
        <v>81</v>
      </c>
      <c r="D208" s="39">
        <v>1493</v>
      </c>
      <c r="E208" s="122">
        <f t="shared" si="13"/>
        <v>8.9440000000000008</v>
      </c>
      <c r="F208" s="40">
        <v>16</v>
      </c>
      <c r="G208" s="40">
        <v>71.55</v>
      </c>
      <c r="H208" s="34">
        <f>ROUND(G208*0.2359,2)-0.01</f>
        <v>16.869999999999997</v>
      </c>
      <c r="I208" s="35">
        <f t="shared" si="12"/>
        <v>88.419999999999987</v>
      </c>
      <c r="J208" s="157"/>
      <c r="L208" s="254"/>
    </row>
    <row r="209" spans="1:12" s="22" customFormat="1">
      <c r="A209" s="36">
        <f t="shared" si="15"/>
        <v>203</v>
      </c>
      <c r="B209" s="84" t="s">
        <v>147</v>
      </c>
      <c r="C209" s="84" t="s">
        <v>81</v>
      </c>
      <c r="D209" s="39">
        <v>1385</v>
      </c>
      <c r="E209" s="122">
        <f t="shared" si="13"/>
        <v>8.2970000000000006</v>
      </c>
      <c r="F209" s="40">
        <v>8</v>
      </c>
      <c r="G209" s="40">
        <v>33.19</v>
      </c>
      <c r="H209" s="34">
        <f>ROUND(G209*0.2359,2)-0.01</f>
        <v>7.82</v>
      </c>
      <c r="I209" s="35">
        <f t="shared" si="12"/>
        <v>41.01</v>
      </c>
      <c r="J209" s="157"/>
      <c r="L209" s="254"/>
    </row>
    <row r="210" spans="1:12" s="22" customFormat="1">
      <c r="A210" s="36">
        <f t="shared" si="15"/>
        <v>204</v>
      </c>
      <c r="B210" s="84" t="s">
        <v>128</v>
      </c>
      <c r="C210" s="84" t="s">
        <v>85</v>
      </c>
      <c r="D210" s="39">
        <v>1410</v>
      </c>
      <c r="E210" s="122">
        <f t="shared" si="13"/>
        <v>8.4469999999999992</v>
      </c>
      <c r="F210" s="40">
        <v>16</v>
      </c>
      <c r="G210" s="40">
        <v>67.58</v>
      </c>
      <c r="H210" s="34">
        <f t="shared" si="14"/>
        <v>15.94</v>
      </c>
      <c r="I210" s="35">
        <f t="shared" si="12"/>
        <v>83.52</v>
      </c>
      <c r="J210" s="157"/>
      <c r="L210" s="254"/>
    </row>
    <row r="211" spans="1:12" s="22" customFormat="1">
      <c r="A211" s="36">
        <f t="shared" si="15"/>
        <v>205</v>
      </c>
      <c r="B211" s="84" t="s">
        <v>123</v>
      </c>
      <c r="C211" s="84" t="s">
        <v>81</v>
      </c>
      <c r="D211" s="39">
        <v>1385</v>
      </c>
      <c r="E211" s="122">
        <f t="shared" si="13"/>
        <v>8.2970000000000006</v>
      </c>
      <c r="F211" s="40">
        <v>8</v>
      </c>
      <c r="G211" s="40">
        <v>33.19</v>
      </c>
      <c r="H211" s="34">
        <f t="shared" si="14"/>
        <v>7.83</v>
      </c>
      <c r="I211" s="35">
        <f t="shared" si="12"/>
        <v>41.019999999999996</v>
      </c>
      <c r="J211" s="157"/>
      <c r="L211" s="254"/>
    </row>
    <row r="212" spans="1:12" s="22" customFormat="1">
      <c r="A212" s="36">
        <f t="shared" si="15"/>
        <v>206</v>
      </c>
      <c r="B212" s="84" t="s">
        <v>127</v>
      </c>
      <c r="C212" s="84" t="s">
        <v>81</v>
      </c>
      <c r="D212" s="39">
        <v>1385</v>
      </c>
      <c r="E212" s="122">
        <f t="shared" si="13"/>
        <v>8.2970000000000006</v>
      </c>
      <c r="F212" s="40">
        <v>8</v>
      </c>
      <c r="G212" s="40">
        <v>33.19</v>
      </c>
      <c r="H212" s="34">
        <f t="shared" si="14"/>
        <v>7.83</v>
      </c>
      <c r="I212" s="35">
        <f t="shared" si="12"/>
        <v>41.019999999999996</v>
      </c>
      <c r="J212" s="157"/>
      <c r="L212" s="254"/>
    </row>
    <row r="213" spans="1:12" s="22" customFormat="1">
      <c r="A213" s="36">
        <f t="shared" si="15"/>
        <v>207</v>
      </c>
      <c r="B213" s="84" t="s">
        <v>105</v>
      </c>
      <c r="C213" s="84" t="s">
        <v>81</v>
      </c>
      <c r="D213" s="39">
        <v>1493</v>
      </c>
      <c r="E213" s="122">
        <f t="shared" si="13"/>
        <v>8.9440000000000008</v>
      </c>
      <c r="F213" s="40">
        <v>16</v>
      </c>
      <c r="G213" s="40">
        <v>71.55</v>
      </c>
      <c r="H213" s="34">
        <f>ROUND(G213*0.2359,2)-0.01</f>
        <v>16.869999999999997</v>
      </c>
      <c r="I213" s="35">
        <f t="shared" si="12"/>
        <v>88.419999999999987</v>
      </c>
      <c r="J213" s="157"/>
      <c r="L213" s="254"/>
    </row>
    <row r="214" spans="1:12" s="22" customFormat="1">
      <c r="A214" s="36">
        <f t="shared" si="15"/>
        <v>208</v>
      </c>
      <c r="B214" s="84" t="s">
        <v>95</v>
      </c>
      <c r="C214" s="84" t="s">
        <v>81</v>
      </c>
      <c r="D214" s="39">
        <v>1385</v>
      </c>
      <c r="E214" s="122">
        <f t="shared" si="13"/>
        <v>8.2970000000000006</v>
      </c>
      <c r="F214" s="40">
        <v>8</v>
      </c>
      <c r="G214" s="40">
        <v>33.19</v>
      </c>
      <c r="H214" s="34">
        <f t="shared" si="14"/>
        <v>7.83</v>
      </c>
      <c r="I214" s="35">
        <f t="shared" si="12"/>
        <v>41.019999999999996</v>
      </c>
      <c r="J214" s="157"/>
      <c r="L214" s="254"/>
    </row>
    <row r="215" spans="1:12" s="22" customFormat="1">
      <c r="A215" s="36">
        <f t="shared" si="15"/>
        <v>209</v>
      </c>
      <c r="B215" s="84" t="s">
        <v>123</v>
      </c>
      <c r="C215" s="84" t="s">
        <v>81</v>
      </c>
      <c r="D215" s="39">
        <v>1365</v>
      </c>
      <c r="E215" s="122">
        <f t="shared" si="13"/>
        <v>8.1780000000000008</v>
      </c>
      <c r="F215" s="40">
        <v>8</v>
      </c>
      <c r="G215" s="40">
        <v>32.71</v>
      </c>
      <c r="H215" s="34">
        <f t="shared" si="14"/>
        <v>7.72</v>
      </c>
      <c r="I215" s="35">
        <f t="shared" si="12"/>
        <v>40.43</v>
      </c>
      <c r="J215" s="157"/>
      <c r="L215" s="254"/>
    </row>
    <row r="216" spans="1:12" s="22" customFormat="1">
      <c r="A216" s="36">
        <f t="shared" si="15"/>
        <v>210</v>
      </c>
      <c r="B216" s="84" t="s">
        <v>123</v>
      </c>
      <c r="C216" s="84" t="s">
        <v>81</v>
      </c>
      <c r="D216" s="39">
        <v>1365</v>
      </c>
      <c r="E216" s="122">
        <f t="shared" si="13"/>
        <v>8.1780000000000008</v>
      </c>
      <c r="F216" s="40">
        <v>8</v>
      </c>
      <c r="G216" s="40">
        <v>32.71</v>
      </c>
      <c r="H216" s="34">
        <f t="shared" si="14"/>
        <v>7.72</v>
      </c>
      <c r="I216" s="35">
        <f t="shared" si="12"/>
        <v>40.43</v>
      </c>
      <c r="J216" s="157"/>
      <c r="L216" s="254"/>
    </row>
    <row r="217" spans="1:12" s="22" customFormat="1">
      <c r="A217" s="36">
        <f t="shared" si="15"/>
        <v>211</v>
      </c>
      <c r="B217" s="84" t="s">
        <v>97</v>
      </c>
      <c r="C217" s="84" t="s">
        <v>81</v>
      </c>
      <c r="D217" s="39">
        <v>1473</v>
      </c>
      <c r="E217" s="122">
        <f t="shared" si="13"/>
        <v>8.8249999999999993</v>
      </c>
      <c r="F217" s="40">
        <v>24</v>
      </c>
      <c r="G217" s="40">
        <v>105.9</v>
      </c>
      <c r="H217" s="34">
        <f>ROUND(G217*0.2359,2)-0.01</f>
        <v>24.97</v>
      </c>
      <c r="I217" s="35">
        <f t="shared" si="12"/>
        <v>130.87</v>
      </c>
      <c r="J217" s="157"/>
      <c r="L217" s="254"/>
    </row>
    <row r="218" spans="1:12" s="22" customFormat="1">
      <c r="A218" s="36">
        <f t="shared" si="15"/>
        <v>212</v>
      </c>
      <c r="B218" s="84" t="s">
        <v>109</v>
      </c>
      <c r="C218" s="84" t="s">
        <v>81</v>
      </c>
      <c r="D218" s="39">
        <v>1365</v>
      </c>
      <c r="E218" s="122">
        <f t="shared" si="13"/>
        <v>8.1780000000000008</v>
      </c>
      <c r="F218" s="40">
        <v>8</v>
      </c>
      <c r="G218" s="40">
        <v>32.71</v>
      </c>
      <c r="H218" s="34">
        <f t="shared" si="14"/>
        <v>7.72</v>
      </c>
      <c r="I218" s="35">
        <f t="shared" si="12"/>
        <v>40.43</v>
      </c>
      <c r="J218" s="157"/>
      <c r="L218" s="254"/>
    </row>
    <row r="219" spans="1:12" s="22" customFormat="1">
      <c r="A219" s="36">
        <f t="shared" si="15"/>
        <v>213</v>
      </c>
      <c r="B219" s="84" t="s">
        <v>116</v>
      </c>
      <c r="C219" s="84" t="s">
        <v>81</v>
      </c>
      <c r="D219" s="39">
        <v>1365</v>
      </c>
      <c r="E219" s="122">
        <f t="shared" si="13"/>
        <v>8.1780000000000008</v>
      </c>
      <c r="F219" s="40">
        <v>8</v>
      </c>
      <c r="G219" s="40">
        <v>32.71</v>
      </c>
      <c r="H219" s="34">
        <f t="shared" si="14"/>
        <v>7.72</v>
      </c>
      <c r="I219" s="35">
        <f t="shared" si="12"/>
        <v>40.43</v>
      </c>
      <c r="J219" s="157"/>
      <c r="L219" s="254"/>
    </row>
    <row r="220" spans="1:12" s="22" customFormat="1">
      <c r="A220" s="36">
        <f t="shared" si="15"/>
        <v>214</v>
      </c>
      <c r="B220" s="84" t="s">
        <v>138</v>
      </c>
      <c r="C220" s="84" t="s">
        <v>81</v>
      </c>
      <c r="D220" s="39">
        <v>1501</v>
      </c>
      <c r="E220" s="122">
        <f t="shared" si="13"/>
        <v>8.9920000000000009</v>
      </c>
      <c r="F220" s="40">
        <v>8</v>
      </c>
      <c r="G220" s="40">
        <v>35.97</v>
      </c>
      <c r="H220" s="34">
        <f t="shared" si="14"/>
        <v>8.49</v>
      </c>
      <c r="I220" s="35">
        <f t="shared" si="12"/>
        <v>44.46</v>
      </c>
      <c r="J220" s="157"/>
      <c r="L220" s="254"/>
    </row>
    <row r="221" spans="1:12" s="22" customFormat="1">
      <c r="A221" s="36">
        <f t="shared" si="15"/>
        <v>215</v>
      </c>
      <c r="B221" s="84" t="s">
        <v>93</v>
      </c>
      <c r="C221" s="84" t="s">
        <v>85</v>
      </c>
      <c r="D221" s="39">
        <v>1162</v>
      </c>
      <c r="E221" s="122">
        <f t="shared" si="13"/>
        <v>6.9610000000000003</v>
      </c>
      <c r="F221" s="40">
        <v>16</v>
      </c>
      <c r="G221" s="40">
        <v>55.69</v>
      </c>
      <c r="H221" s="34">
        <f t="shared" si="14"/>
        <v>13.14</v>
      </c>
      <c r="I221" s="35">
        <f t="shared" si="12"/>
        <v>68.83</v>
      </c>
      <c r="J221" s="157"/>
      <c r="L221" s="254"/>
    </row>
    <row r="222" spans="1:12" s="22" customFormat="1">
      <c r="A222" s="36">
        <f t="shared" si="15"/>
        <v>216</v>
      </c>
      <c r="B222" s="84" t="s">
        <v>117</v>
      </c>
      <c r="C222" s="84" t="s">
        <v>85</v>
      </c>
      <c r="D222" s="39">
        <v>1162</v>
      </c>
      <c r="E222" s="122">
        <f t="shared" si="13"/>
        <v>6.9610000000000003</v>
      </c>
      <c r="F222" s="40">
        <v>10</v>
      </c>
      <c r="G222" s="40">
        <v>34.81</v>
      </c>
      <c r="H222" s="34">
        <f t="shared" si="14"/>
        <v>8.2100000000000009</v>
      </c>
      <c r="I222" s="35">
        <f t="shared" si="12"/>
        <v>43.02</v>
      </c>
      <c r="J222" s="157"/>
      <c r="L222" s="254"/>
    </row>
    <row r="223" spans="1:12" s="22" customFormat="1">
      <c r="A223" s="36">
        <f t="shared" si="15"/>
        <v>217</v>
      </c>
      <c r="B223" s="84" t="s">
        <v>116</v>
      </c>
      <c r="C223" s="84" t="s">
        <v>81</v>
      </c>
      <c r="D223" s="39">
        <v>1365</v>
      </c>
      <c r="E223" s="122">
        <f t="shared" si="13"/>
        <v>8.1780000000000008</v>
      </c>
      <c r="F223" s="40">
        <v>8</v>
      </c>
      <c r="G223" s="40">
        <v>32.71</v>
      </c>
      <c r="H223" s="34">
        <f t="shared" si="14"/>
        <v>7.72</v>
      </c>
      <c r="I223" s="35">
        <f t="shared" si="12"/>
        <v>40.43</v>
      </c>
      <c r="J223" s="157"/>
      <c r="L223" s="254"/>
    </row>
    <row r="224" spans="1:12" s="22" customFormat="1">
      <c r="A224" s="36">
        <f t="shared" si="15"/>
        <v>218</v>
      </c>
      <c r="B224" s="84" t="s">
        <v>116</v>
      </c>
      <c r="C224" s="84" t="s">
        <v>81</v>
      </c>
      <c r="D224" s="39">
        <v>1365</v>
      </c>
      <c r="E224" s="122">
        <f t="shared" si="13"/>
        <v>8.1780000000000008</v>
      </c>
      <c r="F224" s="40">
        <v>8</v>
      </c>
      <c r="G224" s="40">
        <v>32.71</v>
      </c>
      <c r="H224" s="34">
        <f t="shared" si="14"/>
        <v>7.72</v>
      </c>
      <c r="I224" s="35">
        <f t="shared" si="12"/>
        <v>40.43</v>
      </c>
      <c r="J224" s="157"/>
      <c r="L224" s="254"/>
    </row>
    <row r="225" spans="1:12" s="22" customFormat="1">
      <c r="A225" s="36">
        <f t="shared" si="15"/>
        <v>219</v>
      </c>
      <c r="B225" s="84" t="s">
        <v>88</v>
      </c>
      <c r="C225" s="84" t="s">
        <v>81</v>
      </c>
      <c r="D225" s="39">
        <v>1392</v>
      </c>
      <c r="E225" s="122">
        <f t="shared" si="13"/>
        <v>8.3390000000000004</v>
      </c>
      <c r="F225" s="40">
        <v>16</v>
      </c>
      <c r="G225" s="40">
        <v>66.709999999999994</v>
      </c>
      <c r="H225" s="34">
        <f t="shared" si="14"/>
        <v>15.74</v>
      </c>
      <c r="I225" s="35">
        <f t="shared" si="12"/>
        <v>82.449999999999989</v>
      </c>
      <c r="J225" s="157"/>
      <c r="L225" s="254"/>
    </row>
    <row r="226" spans="1:12" s="22" customFormat="1">
      <c r="A226" s="36">
        <f t="shared" si="15"/>
        <v>220</v>
      </c>
      <c r="B226" s="84" t="s">
        <v>128</v>
      </c>
      <c r="C226" s="84" t="s">
        <v>85</v>
      </c>
      <c r="D226" s="39">
        <v>1390</v>
      </c>
      <c r="E226" s="122">
        <f t="shared" si="13"/>
        <v>8.327</v>
      </c>
      <c r="F226" s="40">
        <v>18</v>
      </c>
      <c r="G226" s="40">
        <v>74.94</v>
      </c>
      <c r="H226" s="34">
        <f t="shared" si="14"/>
        <v>17.68</v>
      </c>
      <c r="I226" s="35">
        <f t="shared" si="12"/>
        <v>92.62</v>
      </c>
      <c r="J226" s="157"/>
      <c r="L226" s="254"/>
    </row>
    <row r="227" spans="1:12" s="22" customFormat="1">
      <c r="A227" s="36">
        <f t="shared" si="15"/>
        <v>221</v>
      </c>
      <c r="B227" s="84" t="s">
        <v>127</v>
      </c>
      <c r="C227" s="84" t="s">
        <v>81</v>
      </c>
      <c r="D227" s="39">
        <v>1365</v>
      </c>
      <c r="E227" s="122">
        <f t="shared" si="13"/>
        <v>8.1780000000000008</v>
      </c>
      <c r="F227" s="40">
        <v>8</v>
      </c>
      <c r="G227" s="40">
        <v>32.71</v>
      </c>
      <c r="H227" s="34">
        <f t="shared" si="14"/>
        <v>7.72</v>
      </c>
      <c r="I227" s="35">
        <f t="shared" si="12"/>
        <v>40.43</v>
      </c>
      <c r="J227" s="157"/>
      <c r="L227" s="254"/>
    </row>
    <row r="228" spans="1:12" s="22" customFormat="1">
      <c r="A228" s="36">
        <f t="shared" si="15"/>
        <v>222</v>
      </c>
      <c r="B228" s="84" t="s">
        <v>141</v>
      </c>
      <c r="C228" s="84" t="s">
        <v>81</v>
      </c>
      <c r="D228" s="39">
        <v>1392</v>
      </c>
      <c r="E228" s="122">
        <f t="shared" si="13"/>
        <v>8.3390000000000004</v>
      </c>
      <c r="F228" s="40">
        <v>16</v>
      </c>
      <c r="G228" s="40">
        <v>66.709999999999994</v>
      </c>
      <c r="H228" s="34">
        <f t="shared" si="14"/>
        <v>15.74</v>
      </c>
      <c r="I228" s="35">
        <f t="shared" si="12"/>
        <v>82.449999999999989</v>
      </c>
      <c r="J228" s="157"/>
      <c r="L228" s="254"/>
    </row>
    <row r="229" spans="1:12" s="22" customFormat="1">
      <c r="A229" s="36">
        <f t="shared" si="15"/>
        <v>223</v>
      </c>
      <c r="B229" s="84" t="s">
        <v>142</v>
      </c>
      <c r="C229" s="84" t="s">
        <v>81</v>
      </c>
      <c r="D229" s="39">
        <v>1501</v>
      </c>
      <c r="E229" s="122">
        <f t="shared" si="13"/>
        <v>8.9920000000000009</v>
      </c>
      <c r="F229" s="40">
        <v>6</v>
      </c>
      <c r="G229" s="40">
        <v>26.98</v>
      </c>
      <c r="H229" s="34">
        <f t="shared" si="14"/>
        <v>6.36</v>
      </c>
      <c r="I229" s="35">
        <f t="shared" si="12"/>
        <v>33.340000000000003</v>
      </c>
      <c r="J229" s="157"/>
      <c r="L229" s="254"/>
    </row>
    <row r="230" spans="1:12">
      <c r="L230" s="254"/>
    </row>
    <row r="231" spans="1:12">
      <c r="B231" s="15" t="s">
        <v>44</v>
      </c>
      <c r="L231" s="254"/>
    </row>
    <row r="232" spans="1:12">
      <c r="L232" s="254"/>
    </row>
    <row r="233" spans="1:12">
      <c r="L233" s="254"/>
    </row>
  </sheetData>
  <mergeCells count="2">
    <mergeCell ref="A3:I3"/>
    <mergeCell ref="A6:E6"/>
  </mergeCells>
  <pageMargins left="0.70866141732283472" right="0.70866141732283472" top="0.74803149606299213" bottom="0.74803149606299213" header="0.31496062992125984" footer="0.31496062992125984"/>
  <pageSetup paperSize="9" scale="54"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2A2B28-5390-4EC8-B5E4-B1E1EB617FB3}">
  <sheetPr>
    <pageSetUpPr fitToPage="1"/>
  </sheetPr>
  <dimension ref="A1:L65"/>
  <sheetViews>
    <sheetView zoomScaleNormal="100" zoomScaleSheetLayoutView="90" workbookViewId="0">
      <selection activeCell="B7" sqref="B7"/>
    </sheetView>
  </sheetViews>
  <sheetFormatPr defaultColWidth="9.140625" defaultRowHeight="12.75"/>
  <cols>
    <col min="1" max="1" width="7.28515625" style="41" customWidth="1"/>
    <col min="2" max="2" width="73.140625" style="42" customWidth="1"/>
    <col min="3" max="3" width="21.140625" style="232" customWidth="1"/>
    <col min="4" max="4" width="12.7109375" style="41" customWidth="1"/>
    <col min="5" max="6" width="10.140625" style="41" customWidth="1"/>
    <col min="7" max="7" width="11.85546875" style="43" customWidth="1"/>
    <col min="8" max="9" width="12.140625" style="41" customWidth="1"/>
    <col min="10" max="10" width="9.140625" style="104"/>
    <col min="11" max="16384" width="9.140625" style="132"/>
  </cols>
  <sheetData>
    <row r="1" spans="1:12" ht="15">
      <c r="F1" s="239"/>
      <c r="I1" s="131" t="s">
        <v>153</v>
      </c>
    </row>
    <row r="2" spans="1:12" ht="18.75">
      <c r="A2" s="133" t="s">
        <v>41</v>
      </c>
      <c r="F2" s="240"/>
      <c r="G2" s="204"/>
      <c r="H2" s="204"/>
      <c r="I2" s="204"/>
    </row>
    <row r="3" spans="1:12" ht="48" customHeight="1">
      <c r="A3" s="273" t="s">
        <v>170</v>
      </c>
      <c r="B3" s="273"/>
      <c r="C3" s="273"/>
      <c r="D3" s="273"/>
      <c r="E3" s="273"/>
      <c r="F3" s="273"/>
      <c r="G3" s="273"/>
      <c r="H3" s="273"/>
      <c r="I3" s="273"/>
    </row>
    <row r="4" spans="1:12" ht="22.5" customHeight="1">
      <c r="A4" s="205"/>
      <c r="B4" s="205"/>
      <c r="C4" s="233"/>
      <c r="D4" s="205"/>
      <c r="E4" s="241">
        <v>166.92</v>
      </c>
      <c r="F4" s="206"/>
      <c r="G4" s="206"/>
      <c r="H4" s="206"/>
      <c r="I4" s="206"/>
    </row>
    <row r="5" spans="1:12" s="134" customFormat="1" ht="61.5" customHeight="1">
      <c r="A5" s="195" t="s">
        <v>17</v>
      </c>
      <c r="B5" s="207" t="s">
        <v>18</v>
      </c>
      <c r="C5" s="207" t="s">
        <v>19</v>
      </c>
      <c r="D5" s="207" t="s">
        <v>20</v>
      </c>
      <c r="E5" s="207" t="s">
        <v>21</v>
      </c>
      <c r="F5" s="207" t="s">
        <v>22</v>
      </c>
      <c r="G5" s="196" t="s">
        <v>47</v>
      </c>
      <c r="H5" s="197" t="s">
        <v>24</v>
      </c>
      <c r="I5" s="208" t="s">
        <v>3</v>
      </c>
      <c r="J5" s="41"/>
    </row>
    <row r="6" spans="1:12" s="135" customFormat="1" ht="18.75" customHeight="1">
      <c r="A6" s="274" t="s">
        <v>25</v>
      </c>
      <c r="B6" s="274"/>
      <c r="C6" s="274"/>
      <c r="D6" s="274"/>
      <c r="E6" s="274"/>
      <c r="F6" s="156">
        <f>SUM(F7:F65)</f>
        <v>828.5</v>
      </c>
      <c r="G6" s="156">
        <f>SUM(G7:G65)</f>
        <v>14702.189999999997</v>
      </c>
      <c r="H6" s="156">
        <f>SUM(H7:H65)</f>
        <v>3468.2599999999993</v>
      </c>
      <c r="I6" s="156">
        <f>SUM(I7:I65)</f>
        <v>18170.45</v>
      </c>
      <c r="J6" s="101"/>
    </row>
    <row r="7" spans="1:12" s="104" customFormat="1" ht="14.25" customHeight="1">
      <c r="A7" s="105">
        <v>1</v>
      </c>
      <c r="B7" s="106" t="s">
        <v>80</v>
      </c>
      <c r="C7" s="106" t="s">
        <v>81</v>
      </c>
      <c r="D7" s="142">
        <v>1553</v>
      </c>
      <c r="E7" s="231">
        <f>ROUND(D7/$E$4,3)</f>
        <v>9.3040000000000003</v>
      </c>
      <c r="F7" s="107">
        <v>16.5</v>
      </c>
      <c r="G7" s="107">
        <v>307.02999999999997</v>
      </c>
      <c r="H7" s="210">
        <f>ROUND(G7*0.2359,2)</f>
        <v>72.430000000000007</v>
      </c>
      <c r="I7" s="107">
        <f>G7+H7</f>
        <v>379.46</v>
      </c>
      <c r="L7" s="209"/>
    </row>
    <row r="8" spans="1:12" s="104" customFormat="1" ht="15" customHeight="1">
      <c r="A8" s="105">
        <v>2</v>
      </c>
      <c r="B8" s="106" t="s">
        <v>124</v>
      </c>
      <c r="C8" s="106" t="s">
        <v>81</v>
      </c>
      <c r="D8" s="142">
        <v>1425</v>
      </c>
      <c r="E8" s="231">
        <f t="shared" ref="E8:E65" si="0">ROUND(D8/$E$4,3)</f>
        <v>8.5370000000000008</v>
      </c>
      <c r="F8" s="210">
        <v>15</v>
      </c>
      <c r="G8" s="107">
        <v>256.11</v>
      </c>
      <c r="H8" s="210">
        <f t="shared" ref="H8:H65" si="1">ROUND(G8*0.2359,2)</f>
        <v>60.42</v>
      </c>
      <c r="I8" s="107">
        <f t="shared" ref="I8:I65" si="2">G8+H8</f>
        <v>316.53000000000003</v>
      </c>
      <c r="L8" s="209"/>
    </row>
    <row r="9" spans="1:12" ht="16.5" customHeight="1">
      <c r="A9" s="105">
        <v>3</v>
      </c>
      <c r="B9" s="130" t="s">
        <v>109</v>
      </c>
      <c r="C9" s="129" t="s">
        <v>83</v>
      </c>
      <c r="D9" s="105">
        <v>1495</v>
      </c>
      <c r="E9" s="231">
        <f t="shared" si="0"/>
        <v>8.9559999999999995</v>
      </c>
      <c r="F9" s="105">
        <v>13</v>
      </c>
      <c r="G9" s="142">
        <v>232.86</v>
      </c>
      <c r="H9" s="210">
        <f t="shared" si="1"/>
        <v>54.93</v>
      </c>
      <c r="I9" s="107">
        <f t="shared" si="2"/>
        <v>287.79000000000002</v>
      </c>
      <c r="L9" s="209"/>
    </row>
    <row r="10" spans="1:12" ht="15" customHeight="1">
      <c r="A10" s="105">
        <v>4</v>
      </c>
      <c r="B10" s="125" t="s">
        <v>93</v>
      </c>
      <c r="C10" s="129" t="s">
        <v>85</v>
      </c>
      <c r="D10" s="105">
        <v>1242</v>
      </c>
      <c r="E10" s="231">
        <f t="shared" si="0"/>
        <v>7.4409999999999998</v>
      </c>
      <c r="F10" s="105">
        <v>14</v>
      </c>
      <c r="G10" s="142">
        <v>208.35</v>
      </c>
      <c r="H10" s="210">
        <f t="shared" si="1"/>
        <v>49.15</v>
      </c>
      <c r="I10" s="107">
        <f t="shared" si="2"/>
        <v>257.5</v>
      </c>
      <c r="L10" s="209"/>
    </row>
    <row r="11" spans="1:12">
      <c r="A11" s="105">
        <v>5</v>
      </c>
      <c r="B11" s="125" t="s">
        <v>145</v>
      </c>
      <c r="C11" s="129" t="s">
        <v>83</v>
      </c>
      <c r="D11" s="105">
        <v>1523</v>
      </c>
      <c r="E11" s="231">
        <f t="shared" si="0"/>
        <v>9.1240000000000006</v>
      </c>
      <c r="F11" s="105">
        <v>13</v>
      </c>
      <c r="G11" s="142">
        <v>237.22</v>
      </c>
      <c r="H11" s="210">
        <f t="shared" si="1"/>
        <v>55.96</v>
      </c>
      <c r="I11" s="107">
        <f t="shared" si="2"/>
        <v>293.18</v>
      </c>
      <c r="L11" s="209"/>
    </row>
    <row r="12" spans="1:12" ht="19.5" customHeight="1">
      <c r="A12" s="105">
        <v>6</v>
      </c>
      <c r="B12" s="125" t="s">
        <v>95</v>
      </c>
      <c r="C12" s="129" t="s">
        <v>91</v>
      </c>
      <c r="D12" s="105">
        <v>1640</v>
      </c>
      <c r="E12" s="231">
        <f t="shared" si="0"/>
        <v>9.8249999999999993</v>
      </c>
      <c r="F12" s="105">
        <v>13</v>
      </c>
      <c r="G12" s="142">
        <v>255.45</v>
      </c>
      <c r="H12" s="210">
        <f t="shared" si="1"/>
        <v>60.26</v>
      </c>
      <c r="I12" s="107">
        <f t="shared" si="2"/>
        <v>315.70999999999998</v>
      </c>
      <c r="L12" s="209"/>
    </row>
    <row r="13" spans="1:12" ht="15" customHeight="1">
      <c r="A13" s="105">
        <v>7</v>
      </c>
      <c r="B13" s="125" t="s">
        <v>97</v>
      </c>
      <c r="C13" s="129" t="s">
        <v>81</v>
      </c>
      <c r="D13" s="105">
        <v>1561</v>
      </c>
      <c r="E13" s="231">
        <f t="shared" si="0"/>
        <v>9.3520000000000003</v>
      </c>
      <c r="F13" s="105">
        <v>14</v>
      </c>
      <c r="G13" s="142">
        <v>261.86</v>
      </c>
      <c r="H13" s="210">
        <f t="shared" si="1"/>
        <v>61.77</v>
      </c>
      <c r="I13" s="107">
        <f t="shared" si="2"/>
        <v>323.63</v>
      </c>
      <c r="L13" s="209"/>
    </row>
    <row r="14" spans="1:12" ht="15" customHeight="1">
      <c r="A14" s="105">
        <v>8</v>
      </c>
      <c r="B14" s="125" t="s">
        <v>146</v>
      </c>
      <c r="C14" s="129" t="s">
        <v>81</v>
      </c>
      <c r="D14" s="105">
        <v>1445</v>
      </c>
      <c r="E14" s="231">
        <f t="shared" si="0"/>
        <v>8.657</v>
      </c>
      <c r="F14" s="105">
        <v>14.5</v>
      </c>
      <c r="G14" s="142">
        <v>251.05</v>
      </c>
      <c r="H14" s="210">
        <f t="shared" si="1"/>
        <v>59.22</v>
      </c>
      <c r="I14" s="107">
        <f t="shared" si="2"/>
        <v>310.27</v>
      </c>
      <c r="L14" s="209"/>
    </row>
    <row r="15" spans="1:12" ht="25.5">
      <c r="A15" s="105">
        <v>9</v>
      </c>
      <c r="B15" s="125" t="s">
        <v>99</v>
      </c>
      <c r="C15" s="129" t="s">
        <v>107</v>
      </c>
      <c r="D15" s="105">
        <v>1706</v>
      </c>
      <c r="E15" s="231">
        <f t="shared" si="0"/>
        <v>10.220000000000001</v>
      </c>
      <c r="F15" s="105">
        <v>14</v>
      </c>
      <c r="G15" s="142">
        <v>286.16000000000003</v>
      </c>
      <c r="H15" s="210">
        <f t="shared" si="1"/>
        <v>67.510000000000005</v>
      </c>
      <c r="I15" s="107">
        <f t="shared" si="2"/>
        <v>353.67</v>
      </c>
      <c r="L15" s="209"/>
    </row>
    <row r="16" spans="1:12" ht="14.25" customHeight="1">
      <c r="A16" s="105">
        <v>10</v>
      </c>
      <c r="B16" s="125" t="s">
        <v>108</v>
      </c>
      <c r="C16" s="129" t="s">
        <v>91</v>
      </c>
      <c r="D16" s="105">
        <v>2043</v>
      </c>
      <c r="E16" s="231">
        <f t="shared" si="0"/>
        <v>12.239000000000001</v>
      </c>
      <c r="F16" s="105">
        <v>14</v>
      </c>
      <c r="G16" s="142">
        <v>342.69</v>
      </c>
      <c r="H16" s="210">
        <f t="shared" si="1"/>
        <v>80.84</v>
      </c>
      <c r="I16" s="107">
        <f t="shared" si="2"/>
        <v>423.53</v>
      </c>
      <c r="L16" s="209"/>
    </row>
    <row r="17" spans="1:12">
      <c r="A17" s="105">
        <v>11</v>
      </c>
      <c r="B17" s="125" t="s">
        <v>109</v>
      </c>
      <c r="C17" s="129" t="s">
        <v>83</v>
      </c>
      <c r="D17" s="105">
        <v>1475</v>
      </c>
      <c r="E17" s="231">
        <f t="shared" si="0"/>
        <v>8.8369999999999997</v>
      </c>
      <c r="F17" s="105">
        <v>13</v>
      </c>
      <c r="G17" s="142">
        <v>229.76</v>
      </c>
      <c r="H17" s="210">
        <f t="shared" si="1"/>
        <v>54.2</v>
      </c>
      <c r="I17" s="107">
        <f t="shared" si="2"/>
        <v>283.95999999999998</v>
      </c>
      <c r="L17" s="209"/>
    </row>
    <row r="18" spans="1:12">
      <c r="A18" s="105">
        <v>12</v>
      </c>
      <c r="B18" s="125" t="s">
        <v>87</v>
      </c>
      <c r="C18" s="129" t="s">
        <v>83</v>
      </c>
      <c r="D18" s="105">
        <v>1495</v>
      </c>
      <c r="E18" s="231">
        <f t="shared" si="0"/>
        <v>8.9559999999999995</v>
      </c>
      <c r="F18" s="105">
        <v>13</v>
      </c>
      <c r="G18" s="142">
        <v>232.86</v>
      </c>
      <c r="H18" s="210">
        <f t="shared" si="1"/>
        <v>54.93</v>
      </c>
      <c r="I18" s="107">
        <f t="shared" si="2"/>
        <v>287.79000000000002</v>
      </c>
      <c r="L18" s="209"/>
    </row>
    <row r="19" spans="1:12">
      <c r="A19" s="105">
        <v>13</v>
      </c>
      <c r="B19" s="125" t="s">
        <v>151</v>
      </c>
      <c r="C19" s="129" t="s">
        <v>83</v>
      </c>
      <c r="D19" s="105">
        <v>1475</v>
      </c>
      <c r="E19" s="231">
        <f t="shared" si="0"/>
        <v>8.8369999999999997</v>
      </c>
      <c r="F19" s="105">
        <v>14</v>
      </c>
      <c r="G19" s="142">
        <v>247.44</v>
      </c>
      <c r="H19" s="210">
        <f t="shared" si="1"/>
        <v>58.37</v>
      </c>
      <c r="I19" s="107">
        <f t="shared" si="2"/>
        <v>305.81</v>
      </c>
      <c r="L19" s="209"/>
    </row>
    <row r="20" spans="1:12">
      <c r="A20" s="105">
        <v>14</v>
      </c>
      <c r="B20" s="125" t="s">
        <v>82</v>
      </c>
      <c r="C20" s="129" t="s">
        <v>83</v>
      </c>
      <c r="D20" s="105">
        <v>1495</v>
      </c>
      <c r="E20" s="231">
        <f t="shared" si="0"/>
        <v>8.9559999999999995</v>
      </c>
      <c r="F20" s="105">
        <v>13</v>
      </c>
      <c r="G20" s="142">
        <v>232.86</v>
      </c>
      <c r="H20" s="210">
        <f t="shared" si="1"/>
        <v>54.93</v>
      </c>
      <c r="I20" s="107">
        <f t="shared" si="2"/>
        <v>287.79000000000002</v>
      </c>
      <c r="L20" s="209"/>
    </row>
    <row r="21" spans="1:12">
      <c r="A21" s="105">
        <v>15</v>
      </c>
      <c r="B21" s="125" t="s">
        <v>104</v>
      </c>
      <c r="C21" s="129" t="s">
        <v>83</v>
      </c>
      <c r="D21" s="105">
        <v>1523</v>
      </c>
      <c r="E21" s="231">
        <f t="shared" si="0"/>
        <v>9.1240000000000006</v>
      </c>
      <c r="F21" s="105">
        <v>14</v>
      </c>
      <c r="G21" s="142">
        <v>255.48</v>
      </c>
      <c r="H21" s="210">
        <f t="shared" si="1"/>
        <v>60.27</v>
      </c>
      <c r="I21" s="107">
        <f t="shared" si="2"/>
        <v>315.75</v>
      </c>
      <c r="L21" s="209"/>
    </row>
    <row r="22" spans="1:12">
      <c r="A22" s="105">
        <v>16</v>
      </c>
      <c r="B22" s="125" t="s">
        <v>99</v>
      </c>
      <c r="C22" s="129" t="s">
        <v>85</v>
      </c>
      <c r="D22" s="105">
        <v>1226</v>
      </c>
      <c r="E22" s="231">
        <f t="shared" si="0"/>
        <v>7.3449999999999998</v>
      </c>
      <c r="F22" s="105">
        <v>14</v>
      </c>
      <c r="G22" s="142">
        <v>205.66</v>
      </c>
      <c r="H22" s="210">
        <f t="shared" si="1"/>
        <v>48.52</v>
      </c>
      <c r="I22" s="107">
        <f t="shared" si="2"/>
        <v>254.18</v>
      </c>
      <c r="L22" s="209"/>
    </row>
    <row r="23" spans="1:12">
      <c r="A23" s="105">
        <v>17</v>
      </c>
      <c r="B23" s="125" t="s">
        <v>116</v>
      </c>
      <c r="C23" s="129" t="s">
        <v>83</v>
      </c>
      <c r="D23" s="105">
        <v>1523</v>
      </c>
      <c r="E23" s="231">
        <f t="shared" si="0"/>
        <v>9.1240000000000006</v>
      </c>
      <c r="F23" s="105">
        <v>18</v>
      </c>
      <c r="G23" s="142">
        <v>328.46</v>
      </c>
      <c r="H23" s="210">
        <f t="shared" si="1"/>
        <v>77.48</v>
      </c>
      <c r="I23" s="107">
        <f t="shared" si="2"/>
        <v>405.94</v>
      </c>
      <c r="L23" s="209"/>
    </row>
    <row r="24" spans="1:12">
      <c r="A24" s="105">
        <v>18</v>
      </c>
      <c r="B24" s="125" t="s">
        <v>151</v>
      </c>
      <c r="C24" s="129" t="s">
        <v>81</v>
      </c>
      <c r="D24" s="105">
        <v>1425</v>
      </c>
      <c r="E24" s="231">
        <f t="shared" si="0"/>
        <v>8.5370000000000008</v>
      </c>
      <c r="F24" s="105">
        <v>14.5</v>
      </c>
      <c r="G24" s="142">
        <v>247.57</v>
      </c>
      <c r="H24" s="210">
        <f t="shared" si="1"/>
        <v>58.4</v>
      </c>
      <c r="I24" s="107">
        <f t="shared" si="2"/>
        <v>305.96999999999997</v>
      </c>
      <c r="L24" s="209"/>
    </row>
    <row r="25" spans="1:12" ht="14.25" customHeight="1">
      <c r="A25" s="105">
        <v>19</v>
      </c>
      <c r="B25" s="125" t="s">
        <v>152</v>
      </c>
      <c r="C25" s="129" t="s">
        <v>83</v>
      </c>
      <c r="D25" s="105">
        <v>1611</v>
      </c>
      <c r="E25" s="231">
        <f t="shared" si="0"/>
        <v>9.6509999999999998</v>
      </c>
      <c r="F25" s="105">
        <v>13</v>
      </c>
      <c r="G25" s="142">
        <v>250.93</v>
      </c>
      <c r="H25" s="210">
        <f t="shared" si="1"/>
        <v>59.19</v>
      </c>
      <c r="I25" s="107">
        <f t="shared" si="2"/>
        <v>310.12</v>
      </c>
      <c r="L25" s="209"/>
    </row>
    <row r="26" spans="1:12">
      <c r="A26" s="105">
        <v>20</v>
      </c>
      <c r="B26" s="125" t="s">
        <v>116</v>
      </c>
      <c r="C26" s="129" t="s">
        <v>81</v>
      </c>
      <c r="D26" s="105">
        <v>1425</v>
      </c>
      <c r="E26" s="231">
        <f t="shared" si="0"/>
        <v>8.5370000000000008</v>
      </c>
      <c r="F26" s="105">
        <v>4</v>
      </c>
      <c r="G26" s="142">
        <v>68.3</v>
      </c>
      <c r="H26" s="210">
        <f t="shared" si="1"/>
        <v>16.11</v>
      </c>
      <c r="I26" s="107">
        <f t="shared" si="2"/>
        <v>84.41</v>
      </c>
      <c r="L26" s="209"/>
    </row>
    <row r="27" spans="1:12">
      <c r="A27" s="105">
        <v>21</v>
      </c>
      <c r="B27" s="125" t="s">
        <v>99</v>
      </c>
      <c r="C27" s="129" t="s">
        <v>85</v>
      </c>
      <c r="D27" s="105">
        <v>1206</v>
      </c>
      <c r="E27" s="231">
        <f t="shared" si="0"/>
        <v>7.2249999999999996</v>
      </c>
      <c r="F27" s="105">
        <v>14</v>
      </c>
      <c r="G27" s="142">
        <v>202.3</v>
      </c>
      <c r="H27" s="210">
        <f t="shared" si="1"/>
        <v>47.72</v>
      </c>
      <c r="I27" s="107">
        <f t="shared" si="2"/>
        <v>250.02</v>
      </c>
      <c r="L27" s="209"/>
    </row>
    <row r="28" spans="1:12" ht="15" customHeight="1">
      <c r="A28" s="105">
        <v>22</v>
      </c>
      <c r="B28" s="125" t="s">
        <v>131</v>
      </c>
      <c r="C28" s="129" t="s">
        <v>83</v>
      </c>
      <c r="D28" s="105">
        <v>1475</v>
      </c>
      <c r="E28" s="231">
        <f t="shared" si="0"/>
        <v>8.8369999999999997</v>
      </c>
      <c r="F28" s="105">
        <v>14.5</v>
      </c>
      <c r="G28" s="142">
        <v>256.27</v>
      </c>
      <c r="H28" s="210">
        <f t="shared" si="1"/>
        <v>60.45</v>
      </c>
      <c r="I28" s="107">
        <f t="shared" si="2"/>
        <v>316.71999999999997</v>
      </c>
      <c r="L28" s="209"/>
    </row>
    <row r="29" spans="1:12">
      <c r="A29" s="105">
        <v>23</v>
      </c>
      <c r="B29" s="125" t="s">
        <v>126</v>
      </c>
      <c r="C29" s="129" t="s">
        <v>81</v>
      </c>
      <c r="D29" s="105">
        <v>1425</v>
      </c>
      <c r="E29" s="231">
        <f t="shared" si="0"/>
        <v>8.5370000000000008</v>
      </c>
      <c r="F29" s="105">
        <v>13</v>
      </c>
      <c r="G29" s="142">
        <v>221.96</v>
      </c>
      <c r="H29" s="210">
        <f t="shared" si="1"/>
        <v>52.36</v>
      </c>
      <c r="I29" s="107">
        <f t="shared" si="2"/>
        <v>274.32</v>
      </c>
      <c r="L29" s="209"/>
    </row>
    <row r="30" spans="1:12" ht="15" customHeight="1">
      <c r="A30" s="105">
        <v>24</v>
      </c>
      <c r="B30" s="125" t="s">
        <v>80</v>
      </c>
      <c r="C30" s="129" t="s">
        <v>81</v>
      </c>
      <c r="D30" s="105">
        <v>1553</v>
      </c>
      <c r="E30" s="231">
        <f t="shared" si="0"/>
        <v>9.3040000000000003</v>
      </c>
      <c r="F30" s="105">
        <v>15.5</v>
      </c>
      <c r="G30" s="142">
        <v>288.42</v>
      </c>
      <c r="H30" s="210">
        <f t="shared" si="1"/>
        <v>68.040000000000006</v>
      </c>
      <c r="I30" s="107">
        <f t="shared" si="2"/>
        <v>356.46000000000004</v>
      </c>
      <c r="L30" s="209"/>
    </row>
    <row r="31" spans="1:12">
      <c r="A31" s="105">
        <v>25</v>
      </c>
      <c r="B31" s="125" t="s">
        <v>124</v>
      </c>
      <c r="C31" s="129" t="s">
        <v>81</v>
      </c>
      <c r="D31" s="105">
        <v>1425</v>
      </c>
      <c r="E31" s="231">
        <f t="shared" si="0"/>
        <v>8.5370000000000008</v>
      </c>
      <c r="F31" s="105">
        <v>15</v>
      </c>
      <c r="G31" s="142">
        <v>256.11</v>
      </c>
      <c r="H31" s="210">
        <f t="shared" si="1"/>
        <v>60.42</v>
      </c>
      <c r="I31" s="107">
        <f t="shared" si="2"/>
        <v>316.53000000000003</v>
      </c>
      <c r="L31" s="209"/>
    </row>
    <row r="32" spans="1:12">
      <c r="A32" s="105">
        <v>26</v>
      </c>
      <c r="B32" s="125" t="s">
        <v>93</v>
      </c>
      <c r="C32" s="129" t="s">
        <v>91</v>
      </c>
      <c r="D32" s="105">
        <v>1692</v>
      </c>
      <c r="E32" s="231">
        <f t="shared" si="0"/>
        <v>10.137</v>
      </c>
      <c r="F32" s="105">
        <v>14</v>
      </c>
      <c r="G32" s="142">
        <v>283.83999999999997</v>
      </c>
      <c r="H32" s="210">
        <f t="shared" si="1"/>
        <v>66.959999999999994</v>
      </c>
      <c r="I32" s="107">
        <f t="shared" si="2"/>
        <v>350.79999999999995</v>
      </c>
    </row>
    <row r="33" spans="1:9">
      <c r="A33" s="105">
        <v>27</v>
      </c>
      <c r="B33" s="125" t="s">
        <v>109</v>
      </c>
      <c r="C33" s="129" t="s">
        <v>91</v>
      </c>
      <c r="D33" s="105">
        <v>1838</v>
      </c>
      <c r="E33" s="231">
        <f t="shared" si="0"/>
        <v>11.010999999999999</v>
      </c>
      <c r="F33" s="105">
        <v>13</v>
      </c>
      <c r="G33" s="142">
        <v>286.29000000000002</v>
      </c>
      <c r="H33" s="210">
        <f t="shared" si="1"/>
        <v>67.540000000000006</v>
      </c>
      <c r="I33" s="107">
        <f t="shared" si="2"/>
        <v>353.83000000000004</v>
      </c>
    </row>
    <row r="34" spans="1:9">
      <c r="A34" s="105">
        <v>28</v>
      </c>
      <c r="B34" s="125" t="s">
        <v>84</v>
      </c>
      <c r="C34" s="129" t="s">
        <v>85</v>
      </c>
      <c r="D34" s="105">
        <v>1242</v>
      </c>
      <c r="E34" s="231">
        <f t="shared" si="0"/>
        <v>7.4409999999999998</v>
      </c>
      <c r="F34" s="105">
        <v>14</v>
      </c>
      <c r="G34" s="142">
        <v>208.35</v>
      </c>
      <c r="H34" s="210">
        <f t="shared" si="1"/>
        <v>49.15</v>
      </c>
      <c r="I34" s="107">
        <f t="shared" si="2"/>
        <v>257.5</v>
      </c>
    </row>
    <row r="35" spans="1:9">
      <c r="A35" s="105">
        <v>29</v>
      </c>
      <c r="B35" s="125" t="s">
        <v>84</v>
      </c>
      <c r="C35" s="129" t="s">
        <v>85</v>
      </c>
      <c r="D35" s="105">
        <v>1242</v>
      </c>
      <c r="E35" s="231">
        <f t="shared" si="0"/>
        <v>7.4409999999999998</v>
      </c>
      <c r="F35" s="105">
        <v>14</v>
      </c>
      <c r="G35" s="142">
        <v>208.35</v>
      </c>
      <c r="H35" s="210">
        <f t="shared" si="1"/>
        <v>49.15</v>
      </c>
      <c r="I35" s="107">
        <f t="shared" si="2"/>
        <v>257.5</v>
      </c>
    </row>
    <row r="36" spans="1:9">
      <c r="A36" s="105">
        <v>30</v>
      </c>
      <c r="B36" s="125" t="s">
        <v>137</v>
      </c>
      <c r="C36" s="129" t="s">
        <v>81</v>
      </c>
      <c r="D36" s="105">
        <v>1445</v>
      </c>
      <c r="E36" s="231">
        <f t="shared" si="0"/>
        <v>8.657</v>
      </c>
      <c r="F36" s="105">
        <v>14</v>
      </c>
      <c r="G36" s="142">
        <v>242.4</v>
      </c>
      <c r="H36" s="210">
        <f t="shared" si="1"/>
        <v>57.18</v>
      </c>
      <c r="I36" s="107">
        <f t="shared" si="2"/>
        <v>299.58</v>
      </c>
    </row>
    <row r="37" spans="1:9">
      <c r="A37" s="105">
        <v>31</v>
      </c>
      <c r="B37" s="125" t="s">
        <v>84</v>
      </c>
      <c r="C37" s="129" t="s">
        <v>85</v>
      </c>
      <c r="D37" s="105">
        <v>1739</v>
      </c>
      <c r="E37" s="231">
        <f t="shared" si="0"/>
        <v>10.417999999999999</v>
      </c>
      <c r="F37" s="105">
        <v>14</v>
      </c>
      <c r="G37" s="142">
        <v>291.7</v>
      </c>
      <c r="H37" s="210">
        <f t="shared" si="1"/>
        <v>68.81</v>
      </c>
      <c r="I37" s="107">
        <f t="shared" si="2"/>
        <v>360.51</v>
      </c>
    </row>
    <row r="38" spans="1:9">
      <c r="A38" s="105">
        <v>32</v>
      </c>
      <c r="B38" s="125" t="s">
        <v>137</v>
      </c>
      <c r="C38" s="129" t="s">
        <v>81</v>
      </c>
      <c r="D38" s="105">
        <v>1425</v>
      </c>
      <c r="E38" s="231">
        <f t="shared" si="0"/>
        <v>8.5370000000000008</v>
      </c>
      <c r="F38" s="105">
        <v>13</v>
      </c>
      <c r="G38" s="142">
        <v>221.96</v>
      </c>
      <c r="H38" s="210">
        <f t="shared" si="1"/>
        <v>52.36</v>
      </c>
      <c r="I38" s="107">
        <f t="shared" si="2"/>
        <v>274.32</v>
      </c>
    </row>
    <row r="39" spans="1:9">
      <c r="A39" s="105">
        <v>33</v>
      </c>
      <c r="B39" s="125" t="s">
        <v>99</v>
      </c>
      <c r="C39" s="129" t="s">
        <v>81</v>
      </c>
      <c r="D39" s="105">
        <v>1345</v>
      </c>
      <c r="E39" s="231">
        <f t="shared" si="0"/>
        <v>8.0579999999999998</v>
      </c>
      <c r="F39" s="105">
        <v>28</v>
      </c>
      <c r="G39" s="142">
        <v>451.25</v>
      </c>
      <c r="H39" s="210">
        <f t="shared" si="1"/>
        <v>106.45</v>
      </c>
      <c r="I39" s="107">
        <f t="shared" si="2"/>
        <v>557.70000000000005</v>
      </c>
    </row>
    <row r="40" spans="1:9" ht="14.25" customHeight="1">
      <c r="A40" s="105">
        <v>34</v>
      </c>
      <c r="B40" s="125" t="s">
        <v>123</v>
      </c>
      <c r="C40" s="129" t="s">
        <v>83</v>
      </c>
      <c r="D40" s="105">
        <v>1523</v>
      </c>
      <c r="E40" s="231">
        <f t="shared" si="0"/>
        <v>9.1240000000000006</v>
      </c>
      <c r="F40" s="105">
        <v>15</v>
      </c>
      <c r="G40" s="142">
        <v>273.72000000000003</v>
      </c>
      <c r="H40" s="210">
        <f t="shared" si="1"/>
        <v>64.569999999999993</v>
      </c>
      <c r="I40" s="107">
        <f t="shared" si="2"/>
        <v>338.29</v>
      </c>
    </row>
    <row r="41" spans="1:9" ht="15" customHeight="1">
      <c r="A41" s="105">
        <v>35</v>
      </c>
      <c r="B41" s="125" t="s">
        <v>80</v>
      </c>
      <c r="C41" s="129" t="s">
        <v>83</v>
      </c>
      <c r="D41" s="105">
        <v>1591</v>
      </c>
      <c r="E41" s="231">
        <f t="shared" si="0"/>
        <v>9.532</v>
      </c>
      <c r="F41" s="105">
        <v>15.5</v>
      </c>
      <c r="G41" s="142">
        <v>295.49</v>
      </c>
      <c r="H41" s="210">
        <f t="shared" si="1"/>
        <v>69.709999999999994</v>
      </c>
      <c r="I41" s="107">
        <f t="shared" si="2"/>
        <v>365.2</v>
      </c>
    </row>
    <row r="42" spans="1:9">
      <c r="A42" s="105">
        <v>36</v>
      </c>
      <c r="B42" s="125" t="s">
        <v>99</v>
      </c>
      <c r="C42" s="129" t="s">
        <v>120</v>
      </c>
      <c r="D42" s="105">
        <v>1676</v>
      </c>
      <c r="E42" s="231">
        <f t="shared" si="0"/>
        <v>10.041</v>
      </c>
      <c r="F42" s="105">
        <v>14</v>
      </c>
      <c r="G42" s="142">
        <v>281.14999999999998</v>
      </c>
      <c r="H42" s="210">
        <f t="shared" si="1"/>
        <v>66.319999999999993</v>
      </c>
      <c r="I42" s="107">
        <f t="shared" si="2"/>
        <v>347.46999999999997</v>
      </c>
    </row>
    <row r="43" spans="1:9">
      <c r="A43" s="105">
        <v>37</v>
      </c>
      <c r="B43" s="125" t="s">
        <v>126</v>
      </c>
      <c r="C43" s="129" t="s">
        <v>91</v>
      </c>
      <c r="D43" s="105">
        <v>1826</v>
      </c>
      <c r="E43" s="231">
        <f t="shared" si="0"/>
        <v>10.939</v>
      </c>
      <c r="F43" s="105">
        <v>5</v>
      </c>
      <c r="G43" s="142">
        <v>109.39</v>
      </c>
      <c r="H43" s="210">
        <f t="shared" si="1"/>
        <v>25.81</v>
      </c>
      <c r="I43" s="107">
        <f t="shared" si="2"/>
        <v>135.19999999999999</v>
      </c>
    </row>
    <row r="44" spans="1:9">
      <c r="A44" s="105">
        <v>38</v>
      </c>
      <c r="B44" s="125" t="s">
        <v>137</v>
      </c>
      <c r="C44" s="129" t="s">
        <v>81</v>
      </c>
      <c r="D44" s="105">
        <v>1445</v>
      </c>
      <c r="E44" s="231">
        <f t="shared" si="0"/>
        <v>8.657</v>
      </c>
      <c r="F44" s="105">
        <v>13</v>
      </c>
      <c r="G44" s="142">
        <v>225.08</v>
      </c>
      <c r="H44" s="210">
        <f t="shared" si="1"/>
        <v>53.1</v>
      </c>
      <c r="I44" s="107">
        <f t="shared" si="2"/>
        <v>278.18</v>
      </c>
    </row>
    <row r="45" spans="1:9">
      <c r="A45" s="105">
        <v>39</v>
      </c>
      <c r="B45" s="125" t="s">
        <v>84</v>
      </c>
      <c r="C45" s="129" t="s">
        <v>91</v>
      </c>
      <c r="D45" s="105">
        <v>1950</v>
      </c>
      <c r="E45" s="231">
        <f t="shared" si="0"/>
        <v>11.682</v>
      </c>
      <c r="F45" s="105">
        <v>14</v>
      </c>
      <c r="G45" s="142">
        <v>327.10000000000002</v>
      </c>
      <c r="H45" s="210">
        <f t="shared" si="1"/>
        <v>77.16</v>
      </c>
      <c r="I45" s="107">
        <f t="shared" si="2"/>
        <v>404.26</v>
      </c>
    </row>
    <row r="46" spans="1:9" ht="13.5" customHeight="1">
      <c r="A46" s="105">
        <v>40</v>
      </c>
      <c r="B46" s="125" t="s">
        <v>105</v>
      </c>
      <c r="C46" s="129" t="s">
        <v>81</v>
      </c>
      <c r="D46" s="105">
        <v>1533</v>
      </c>
      <c r="E46" s="231">
        <f t="shared" si="0"/>
        <v>9.1839999999999993</v>
      </c>
      <c r="F46" s="105">
        <v>15.5</v>
      </c>
      <c r="G46" s="142">
        <v>284.7</v>
      </c>
      <c r="H46" s="210">
        <f t="shared" si="1"/>
        <v>67.16</v>
      </c>
      <c r="I46" s="107">
        <f t="shared" si="2"/>
        <v>351.86</v>
      </c>
    </row>
    <row r="47" spans="1:9">
      <c r="A47" s="105">
        <v>41</v>
      </c>
      <c r="B47" s="125" t="s">
        <v>99</v>
      </c>
      <c r="C47" s="129" t="s">
        <v>83</v>
      </c>
      <c r="D47" s="105">
        <v>1415</v>
      </c>
      <c r="E47" s="231">
        <f t="shared" si="0"/>
        <v>8.4770000000000003</v>
      </c>
      <c r="F47" s="105">
        <v>14</v>
      </c>
      <c r="G47" s="142">
        <v>237.36</v>
      </c>
      <c r="H47" s="210">
        <f t="shared" si="1"/>
        <v>55.99</v>
      </c>
      <c r="I47" s="107">
        <f t="shared" si="2"/>
        <v>293.35000000000002</v>
      </c>
    </row>
    <row r="48" spans="1:9">
      <c r="A48" s="105">
        <v>42</v>
      </c>
      <c r="B48" s="125" t="s">
        <v>99</v>
      </c>
      <c r="C48" s="129" t="s">
        <v>83</v>
      </c>
      <c r="D48" s="105">
        <v>1435</v>
      </c>
      <c r="E48" s="231">
        <f t="shared" si="0"/>
        <v>8.5969999999999995</v>
      </c>
      <c r="F48" s="105">
        <v>14</v>
      </c>
      <c r="G48" s="142">
        <v>240.72</v>
      </c>
      <c r="H48" s="210">
        <f t="shared" si="1"/>
        <v>56.79</v>
      </c>
      <c r="I48" s="107">
        <f t="shared" si="2"/>
        <v>297.51</v>
      </c>
    </row>
    <row r="49" spans="1:9">
      <c r="A49" s="105">
        <v>43</v>
      </c>
      <c r="B49" s="125" t="s">
        <v>145</v>
      </c>
      <c r="C49" s="129" t="s">
        <v>81</v>
      </c>
      <c r="D49" s="105">
        <v>1425</v>
      </c>
      <c r="E49" s="231">
        <f t="shared" si="0"/>
        <v>8.5370000000000008</v>
      </c>
      <c r="F49" s="105">
        <v>13</v>
      </c>
      <c r="G49" s="142">
        <v>221.96</v>
      </c>
      <c r="H49" s="210">
        <f t="shared" si="1"/>
        <v>52.36</v>
      </c>
      <c r="I49" s="107">
        <f t="shared" si="2"/>
        <v>274.32</v>
      </c>
    </row>
    <row r="50" spans="1:9">
      <c r="A50" s="105">
        <v>44</v>
      </c>
      <c r="B50" s="125" t="s">
        <v>127</v>
      </c>
      <c r="C50" s="129" t="s">
        <v>83</v>
      </c>
      <c r="D50" s="105">
        <v>1455</v>
      </c>
      <c r="E50" s="231">
        <f t="shared" si="0"/>
        <v>8.7170000000000005</v>
      </c>
      <c r="F50" s="105">
        <v>17</v>
      </c>
      <c r="G50" s="142">
        <v>296.38</v>
      </c>
      <c r="H50" s="210">
        <f t="shared" si="1"/>
        <v>69.92</v>
      </c>
      <c r="I50" s="107">
        <f t="shared" si="2"/>
        <v>366.3</v>
      </c>
    </row>
    <row r="51" spans="1:9">
      <c r="A51" s="105">
        <v>45</v>
      </c>
      <c r="B51" s="125" t="s">
        <v>147</v>
      </c>
      <c r="C51" s="129" t="s">
        <v>81</v>
      </c>
      <c r="D51" s="105">
        <v>1405</v>
      </c>
      <c r="E51" s="231">
        <f t="shared" si="0"/>
        <v>8.4169999999999998</v>
      </c>
      <c r="F51" s="105">
        <v>14.5</v>
      </c>
      <c r="G51" s="142">
        <v>244.09</v>
      </c>
      <c r="H51" s="210">
        <f t="shared" si="1"/>
        <v>57.58</v>
      </c>
      <c r="I51" s="107">
        <f t="shared" si="2"/>
        <v>301.67</v>
      </c>
    </row>
    <row r="52" spans="1:9">
      <c r="A52" s="105">
        <v>46</v>
      </c>
      <c r="B52" s="125" t="s">
        <v>99</v>
      </c>
      <c r="C52" s="129" t="s">
        <v>85</v>
      </c>
      <c r="D52" s="105">
        <v>1186</v>
      </c>
      <c r="E52" s="231">
        <f t="shared" si="0"/>
        <v>7.1050000000000004</v>
      </c>
      <c r="F52" s="105">
        <v>14</v>
      </c>
      <c r="G52" s="142">
        <v>198.94</v>
      </c>
      <c r="H52" s="210">
        <f t="shared" si="1"/>
        <v>46.93</v>
      </c>
      <c r="I52" s="107">
        <f t="shared" si="2"/>
        <v>245.87</v>
      </c>
    </row>
    <row r="53" spans="1:9" ht="12.75" customHeight="1">
      <c r="A53" s="105">
        <v>47</v>
      </c>
      <c r="B53" s="125" t="s">
        <v>115</v>
      </c>
      <c r="C53" s="129" t="s">
        <v>81</v>
      </c>
      <c r="D53" s="105">
        <v>1541</v>
      </c>
      <c r="E53" s="231">
        <f t="shared" si="0"/>
        <v>9.2319999999999993</v>
      </c>
      <c r="F53" s="105">
        <v>14.5</v>
      </c>
      <c r="G53" s="142">
        <v>267.73</v>
      </c>
      <c r="H53" s="210">
        <f t="shared" si="1"/>
        <v>63.16</v>
      </c>
      <c r="I53" s="107">
        <f t="shared" si="2"/>
        <v>330.89</v>
      </c>
    </row>
    <row r="54" spans="1:9">
      <c r="A54" s="105">
        <v>48</v>
      </c>
      <c r="B54" s="125" t="s">
        <v>88</v>
      </c>
      <c r="C54" s="129" t="s">
        <v>81</v>
      </c>
      <c r="D54" s="105">
        <v>1412</v>
      </c>
      <c r="E54" s="231">
        <f t="shared" si="0"/>
        <v>8.4589999999999996</v>
      </c>
      <c r="F54" s="105">
        <v>14</v>
      </c>
      <c r="G54" s="142">
        <v>236.85</v>
      </c>
      <c r="H54" s="210">
        <f t="shared" si="1"/>
        <v>55.87</v>
      </c>
      <c r="I54" s="107">
        <f t="shared" si="2"/>
        <v>292.71999999999997</v>
      </c>
    </row>
    <row r="55" spans="1:9">
      <c r="A55" s="105">
        <v>49</v>
      </c>
      <c r="B55" s="125" t="s">
        <v>124</v>
      </c>
      <c r="C55" s="129" t="s">
        <v>81</v>
      </c>
      <c r="D55" s="105">
        <v>1385</v>
      </c>
      <c r="E55" s="231">
        <f t="shared" si="0"/>
        <v>8.2970000000000006</v>
      </c>
      <c r="F55" s="105">
        <v>15</v>
      </c>
      <c r="G55" s="142">
        <v>248.91</v>
      </c>
      <c r="H55" s="210">
        <f t="shared" si="1"/>
        <v>58.72</v>
      </c>
      <c r="I55" s="107">
        <f t="shared" si="2"/>
        <v>307.63</v>
      </c>
    </row>
    <row r="56" spans="1:9">
      <c r="A56" s="105">
        <v>50</v>
      </c>
      <c r="B56" s="125" t="s">
        <v>151</v>
      </c>
      <c r="C56" s="129" t="s">
        <v>81</v>
      </c>
      <c r="D56" s="105">
        <v>1385</v>
      </c>
      <c r="E56" s="231">
        <f t="shared" si="0"/>
        <v>8.2970000000000006</v>
      </c>
      <c r="F56" s="105">
        <v>14</v>
      </c>
      <c r="G56" s="142">
        <v>232.32</v>
      </c>
      <c r="H56" s="210">
        <f t="shared" si="1"/>
        <v>54.8</v>
      </c>
      <c r="I56" s="107">
        <f t="shared" si="2"/>
        <v>287.12</v>
      </c>
    </row>
    <row r="57" spans="1:9">
      <c r="A57" s="105">
        <v>51</v>
      </c>
      <c r="B57" s="125" t="s">
        <v>124</v>
      </c>
      <c r="C57" s="129" t="s">
        <v>83</v>
      </c>
      <c r="D57" s="105">
        <v>1435</v>
      </c>
      <c r="E57" s="231">
        <f t="shared" si="0"/>
        <v>8.5969999999999995</v>
      </c>
      <c r="F57" s="105">
        <v>15</v>
      </c>
      <c r="G57" s="142">
        <v>257.91000000000003</v>
      </c>
      <c r="H57" s="210">
        <f t="shared" si="1"/>
        <v>60.84</v>
      </c>
      <c r="I57" s="107">
        <f t="shared" si="2"/>
        <v>318.75</v>
      </c>
    </row>
    <row r="58" spans="1:9">
      <c r="A58" s="105">
        <v>52</v>
      </c>
      <c r="B58" s="125" t="s">
        <v>117</v>
      </c>
      <c r="C58" s="129" t="s">
        <v>81</v>
      </c>
      <c r="D58" s="105">
        <v>1425</v>
      </c>
      <c r="E58" s="231">
        <f t="shared" si="0"/>
        <v>8.5370000000000008</v>
      </c>
      <c r="F58" s="105">
        <v>13</v>
      </c>
      <c r="G58" s="142">
        <v>221.96</v>
      </c>
      <c r="H58" s="210">
        <f t="shared" si="1"/>
        <v>52.36</v>
      </c>
      <c r="I58" s="107">
        <f t="shared" si="2"/>
        <v>274.32</v>
      </c>
    </row>
    <row r="59" spans="1:9">
      <c r="A59" s="105">
        <v>53</v>
      </c>
      <c r="B59" s="125" t="s">
        <v>127</v>
      </c>
      <c r="C59" s="129" t="s">
        <v>81</v>
      </c>
      <c r="D59" s="105">
        <v>1385</v>
      </c>
      <c r="E59" s="231">
        <f t="shared" si="0"/>
        <v>8.2970000000000006</v>
      </c>
      <c r="F59" s="105">
        <v>17</v>
      </c>
      <c r="G59" s="142">
        <v>282.10000000000002</v>
      </c>
      <c r="H59" s="210">
        <f t="shared" si="1"/>
        <v>66.55</v>
      </c>
      <c r="I59" s="107">
        <f t="shared" si="2"/>
        <v>348.65000000000003</v>
      </c>
    </row>
    <row r="60" spans="1:9">
      <c r="A60" s="105">
        <v>54</v>
      </c>
      <c r="B60" s="125" t="s">
        <v>145</v>
      </c>
      <c r="C60" s="129" t="s">
        <v>81</v>
      </c>
      <c r="D60" s="105">
        <v>1385</v>
      </c>
      <c r="E60" s="231">
        <f t="shared" si="0"/>
        <v>8.2970000000000006</v>
      </c>
      <c r="F60" s="105">
        <v>4</v>
      </c>
      <c r="G60" s="142">
        <v>66.37</v>
      </c>
      <c r="H60" s="210">
        <f t="shared" si="1"/>
        <v>15.66</v>
      </c>
      <c r="I60" s="107">
        <f t="shared" si="2"/>
        <v>82.03</v>
      </c>
    </row>
    <row r="61" spans="1:9">
      <c r="A61" s="105">
        <v>55</v>
      </c>
      <c r="B61" s="125" t="s">
        <v>147</v>
      </c>
      <c r="C61" s="129" t="s">
        <v>81</v>
      </c>
      <c r="D61" s="105">
        <v>1385</v>
      </c>
      <c r="E61" s="231">
        <f t="shared" si="0"/>
        <v>8.2970000000000006</v>
      </c>
      <c r="F61" s="105">
        <v>14.5</v>
      </c>
      <c r="G61" s="142">
        <v>240.61</v>
      </c>
      <c r="H61" s="210">
        <f t="shared" si="1"/>
        <v>56.76</v>
      </c>
      <c r="I61" s="107">
        <f t="shared" si="2"/>
        <v>297.37</v>
      </c>
    </row>
    <row r="62" spans="1:9" ht="12.75" customHeight="1">
      <c r="A62" s="105">
        <v>56</v>
      </c>
      <c r="B62" s="125" t="s">
        <v>105</v>
      </c>
      <c r="C62" s="129" t="s">
        <v>81</v>
      </c>
      <c r="D62" s="105">
        <v>1493</v>
      </c>
      <c r="E62" s="231">
        <f t="shared" si="0"/>
        <v>8.9440000000000008</v>
      </c>
      <c r="F62" s="105">
        <v>15.5</v>
      </c>
      <c r="G62" s="142">
        <v>277.26</v>
      </c>
      <c r="H62" s="210">
        <f t="shared" si="1"/>
        <v>65.41</v>
      </c>
      <c r="I62" s="107">
        <f t="shared" si="2"/>
        <v>342.66999999999996</v>
      </c>
    </row>
    <row r="63" spans="1:9">
      <c r="A63" s="105">
        <v>57</v>
      </c>
      <c r="B63" s="125" t="s">
        <v>147</v>
      </c>
      <c r="C63" s="129" t="s">
        <v>81</v>
      </c>
      <c r="D63" s="105">
        <v>1365</v>
      </c>
      <c r="E63" s="231">
        <f t="shared" si="0"/>
        <v>8.1780000000000008</v>
      </c>
      <c r="F63" s="105">
        <v>14</v>
      </c>
      <c r="G63" s="142">
        <v>228.98</v>
      </c>
      <c r="H63" s="210">
        <f t="shared" si="1"/>
        <v>54.02</v>
      </c>
      <c r="I63" s="107">
        <f t="shared" si="2"/>
        <v>283</v>
      </c>
    </row>
    <row r="64" spans="1:9" ht="15" customHeight="1">
      <c r="A64" s="105">
        <v>58</v>
      </c>
      <c r="B64" s="125" t="s">
        <v>138</v>
      </c>
      <c r="C64" s="129" t="s">
        <v>81</v>
      </c>
      <c r="D64" s="105">
        <v>1501</v>
      </c>
      <c r="E64" s="231">
        <f t="shared" si="0"/>
        <v>8.9920000000000009</v>
      </c>
      <c r="F64" s="105">
        <v>15</v>
      </c>
      <c r="G64" s="142">
        <v>269.76</v>
      </c>
      <c r="H64" s="210">
        <f t="shared" si="1"/>
        <v>63.64</v>
      </c>
      <c r="I64" s="107">
        <f t="shared" si="2"/>
        <v>333.4</v>
      </c>
    </row>
    <row r="65" spans="1:9">
      <c r="A65" s="105">
        <v>59</v>
      </c>
      <c r="B65" s="125" t="s">
        <v>127</v>
      </c>
      <c r="C65" s="129" t="s">
        <v>81</v>
      </c>
      <c r="D65" s="105">
        <v>1365</v>
      </c>
      <c r="E65" s="231">
        <f t="shared" si="0"/>
        <v>8.1780000000000008</v>
      </c>
      <c r="F65" s="105">
        <v>17</v>
      </c>
      <c r="G65" s="142">
        <v>278.05</v>
      </c>
      <c r="H65" s="210">
        <f t="shared" si="1"/>
        <v>65.59</v>
      </c>
      <c r="I65" s="107">
        <f t="shared" si="2"/>
        <v>343.64</v>
      </c>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5B42B-CE98-44DC-B881-1ADAF7A76AB9}">
  <sheetPr>
    <pageSetUpPr fitToPage="1"/>
  </sheetPr>
  <dimension ref="A1:L415"/>
  <sheetViews>
    <sheetView zoomScaleNormal="100" zoomScaleSheetLayoutView="90" workbookViewId="0">
      <selection activeCell="C7" sqref="C7"/>
    </sheetView>
  </sheetViews>
  <sheetFormatPr defaultColWidth="9.140625" defaultRowHeight="12.75"/>
  <cols>
    <col min="1" max="1" width="7.42578125" style="41" customWidth="1"/>
    <col min="2" max="2" width="59.28515625" style="42" customWidth="1"/>
    <col min="3" max="3" width="27.7109375" style="232" customWidth="1"/>
    <col min="4" max="4" width="13.42578125" style="41" customWidth="1"/>
    <col min="5" max="6" width="10.140625" style="41" customWidth="1"/>
    <col min="7" max="7" width="12.140625" style="43" customWidth="1"/>
    <col min="8" max="8" width="12.7109375" style="41" customWidth="1"/>
    <col min="9" max="9" width="13" style="41" customWidth="1"/>
    <col min="10" max="10" width="9.140625" style="104"/>
    <col min="11" max="11" width="13.42578125" style="132" customWidth="1"/>
    <col min="12" max="16384" width="9.140625" style="132"/>
  </cols>
  <sheetData>
    <row r="1" spans="1:12" ht="15">
      <c r="F1" s="239"/>
      <c r="I1" s="131" t="s">
        <v>154</v>
      </c>
    </row>
    <row r="2" spans="1:12" ht="18.75">
      <c r="A2" s="133" t="s">
        <v>41</v>
      </c>
      <c r="F2" s="240"/>
      <c r="G2" s="204"/>
      <c r="H2" s="204"/>
      <c r="I2" s="204"/>
    </row>
    <row r="3" spans="1:12" ht="55.5" customHeight="1">
      <c r="A3" s="273" t="s">
        <v>169</v>
      </c>
      <c r="B3" s="273"/>
      <c r="C3" s="273"/>
      <c r="D3" s="273"/>
      <c r="E3" s="273"/>
      <c r="F3" s="273"/>
      <c r="G3" s="273"/>
      <c r="H3" s="273"/>
      <c r="I3" s="273"/>
    </row>
    <row r="4" spans="1:12" ht="22.5" customHeight="1">
      <c r="A4" s="205"/>
      <c r="B4" s="205"/>
      <c r="C4" s="233"/>
      <c r="D4" s="205"/>
      <c r="E4" s="241">
        <v>166.92</v>
      </c>
      <c r="F4" s="206"/>
      <c r="G4" s="206"/>
      <c r="H4" s="206"/>
      <c r="I4" s="206"/>
    </row>
    <row r="5" spans="1:12" s="134" customFormat="1" ht="57" customHeight="1">
      <c r="A5" s="251" t="s">
        <v>17</v>
      </c>
      <c r="B5" s="207" t="s">
        <v>18</v>
      </c>
      <c r="C5" s="207" t="s">
        <v>19</v>
      </c>
      <c r="D5" s="207" t="s">
        <v>20</v>
      </c>
      <c r="E5" s="207" t="s">
        <v>21</v>
      </c>
      <c r="F5" s="207" t="s">
        <v>22</v>
      </c>
      <c r="G5" s="252" t="s">
        <v>47</v>
      </c>
      <c r="H5" s="253" t="s">
        <v>24</v>
      </c>
      <c r="I5" s="208" t="s">
        <v>3</v>
      </c>
      <c r="J5" s="41"/>
    </row>
    <row r="6" spans="1:12" s="135" customFormat="1" ht="18.75" customHeight="1">
      <c r="A6" s="274" t="s">
        <v>25</v>
      </c>
      <c r="B6" s="274"/>
      <c r="C6" s="274"/>
      <c r="D6" s="274"/>
      <c r="E6" s="274"/>
      <c r="F6" s="156">
        <f>SUM(F7:F413)</f>
        <v>14808.75</v>
      </c>
      <c r="G6" s="156">
        <f t="shared" ref="G6:I6" si="0">SUM(G7:G413)</f>
        <v>271284.63</v>
      </c>
      <c r="H6" s="156">
        <f t="shared" si="0"/>
        <v>63944.46000000005</v>
      </c>
      <c r="I6" s="156">
        <f t="shared" si="0"/>
        <v>335229.08999999939</v>
      </c>
      <c r="J6" s="101"/>
    </row>
    <row r="7" spans="1:12" s="104" customFormat="1" ht="25.5">
      <c r="A7" s="105">
        <v>1</v>
      </c>
      <c r="B7" s="106" t="s">
        <v>78</v>
      </c>
      <c r="C7" s="106" t="s">
        <v>79</v>
      </c>
      <c r="D7" s="142">
        <v>2305</v>
      </c>
      <c r="E7" s="231">
        <f>ROUND(D7/$E$4,3)</f>
        <v>13.808999999999999</v>
      </c>
      <c r="F7" s="107">
        <v>25</v>
      </c>
      <c r="G7" s="107">
        <v>690.45</v>
      </c>
      <c r="H7" s="210">
        <f>ROUND(G7*0.2359,2)</f>
        <v>162.88</v>
      </c>
      <c r="I7" s="107">
        <f>G7+H7</f>
        <v>853.33</v>
      </c>
      <c r="L7" s="209"/>
    </row>
    <row r="8" spans="1:12" s="104" customFormat="1" ht="25.5">
      <c r="A8" s="105">
        <v>2</v>
      </c>
      <c r="B8" s="106" t="s">
        <v>82</v>
      </c>
      <c r="C8" s="106" t="s">
        <v>83</v>
      </c>
      <c r="D8" s="142">
        <v>1495</v>
      </c>
      <c r="E8" s="231">
        <f t="shared" ref="E8:E71" si="1">ROUND(D8/$E$4,3)</f>
        <v>8.9559999999999995</v>
      </c>
      <c r="F8" s="210">
        <v>26</v>
      </c>
      <c r="G8" s="107">
        <v>465.71</v>
      </c>
      <c r="H8" s="210">
        <f t="shared" ref="H8:H71" si="2">ROUND(G8*0.2359,2)</f>
        <v>109.86</v>
      </c>
      <c r="I8" s="107">
        <f t="shared" ref="I8:I71" si="3">G8+H8</f>
        <v>575.56999999999994</v>
      </c>
      <c r="L8" s="209"/>
    </row>
    <row r="9" spans="1:12" ht="25.5">
      <c r="A9" s="105">
        <v>3</v>
      </c>
      <c r="B9" s="130" t="s">
        <v>101</v>
      </c>
      <c r="C9" s="129" t="s">
        <v>91</v>
      </c>
      <c r="D9" s="105">
        <v>1895</v>
      </c>
      <c r="E9" s="231">
        <f t="shared" si="1"/>
        <v>11.353</v>
      </c>
      <c r="F9" s="105">
        <v>27.5</v>
      </c>
      <c r="G9" s="142">
        <v>624.41999999999996</v>
      </c>
      <c r="H9" s="210">
        <f t="shared" si="2"/>
        <v>147.30000000000001</v>
      </c>
      <c r="I9" s="107">
        <f t="shared" si="3"/>
        <v>771.72</v>
      </c>
      <c r="L9" s="209"/>
    </row>
    <row r="10" spans="1:12" ht="25.5">
      <c r="A10" s="105">
        <v>4</v>
      </c>
      <c r="B10" s="125" t="s">
        <v>84</v>
      </c>
      <c r="C10" s="129" t="s">
        <v>81</v>
      </c>
      <c r="D10" s="105">
        <v>1425</v>
      </c>
      <c r="E10" s="231">
        <f t="shared" si="1"/>
        <v>8.5370000000000008</v>
      </c>
      <c r="F10" s="105">
        <v>61.5</v>
      </c>
      <c r="G10" s="142">
        <v>1050.05</v>
      </c>
      <c r="H10" s="210">
        <f t="shared" si="2"/>
        <v>247.71</v>
      </c>
      <c r="I10" s="107">
        <f t="shared" si="3"/>
        <v>1297.76</v>
      </c>
      <c r="L10" s="209"/>
    </row>
    <row r="11" spans="1:12" ht="25.5">
      <c r="A11" s="105">
        <v>5</v>
      </c>
      <c r="B11" s="125" t="s">
        <v>84</v>
      </c>
      <c r="C11" s="129" t="s">
        <v>85</v>
      </c>
      <c r="D11" s="105">
        <v>1242</v>
      </c>
      <c r="E11" s="231">
        <f t="shared" si="1"/>
        <v>7.4409999999999998</v>
      </c>
      <c r="F11" s="105">
        <v>46</v>
      </c>
      <c r="G11" s="142">
        <v>684.57</v>
      </c>
      <c r="H11" s="210">
        <f t="shared" si="2"/>
        <v>161.49</v>
      </c>
      <c r="I11" s="107">
        <f t="shared" si="3"/>
        <v>846.06000000000006</v>
      </c>
      <c r="L11" s="209"/>
    </row>
    <row r="12" spans="1:12" ht="27.75" customHeight="1">
      <c r="A12" s="105">
        <v>6</v>
      </c>
      <c r="B12" s="125" t="s">
        <v>86</v>
      </c>
      <c r="C12" s="129" t="s">
        <v>81</v>
      </c>
      <c r="D12" s="105">
        <v>1553</v>
      </c>
      <c r="E12" s="231">
        <f t="shared" si="1"/>
        <v>9.3040000000000003</v>
      </c>
      <c r="F12" s="105">
        <v>26.5</v>
      </c>
      <c r="G12" s="142">
        <v>493.11</v>
      </c>
      <c r="H12" s="210">
        <f t="shared" si="2"/>
        <v>116.32</v>
      </c>
      <c r="I12" s="107">
        <f t="shared" si="3"/>
        <v>609.43000000000006</v>
      </c>
      <c r="L12" s="209"/>
    </row>
    <row r="13" spans="1:12" ht="25.5">
      <c r="A13" s="105">
        <v>7</v>
      </c>
      <c r="B13" s="125" t="s">
        <v>87</v>
      </c>
      <c r="C13" s="129" t="s">
        <v>81</v>
      </c>
      <c r="D13" s="105">
        <v>1425</v>
      </c>
      <c r="E13" s="231">
        <f t="shared" si="1"/>
        <v>8.5370000000000008</v>
      </c>
      <c r="F13" s="105">
        <v>39</v>
      </c>
      <c r="G13" s="142">
        <v>665.89</v>
      </c>
      <c r="H13" s="210">
        <f t="shared" si="2"/>
        <v>157.08000000000001</v>
      </c>
      <c r="I13" s="107">
        <f t="shared" si="3"/>
        <v>822.97</v>
      </c>
      <c r="L13" s="209"/>
    </row>
    <row r="14" spans="1:12" ht="24" customHeight="1">
      <c r="A14" s="105">
        <v>8</v>
      </c>
      <c r="B14" s="125" t="s">
        <v>88</v>
      </c>
      <c r="C14" s="129" t="s">
        <v>83</v>
      </c>
      <c r="D14" s="105">
        <v>1523</v>
      </c>
      <c r="E14" s="231">
        <f t="shared" si="1"/>
        <v>9.1240000000000006</v>
      </c>
      <c r="F14" s="105">
        <v>42.5</v>
      </c>
      <c r="G14" s="142">
        <v>775.54</v>
      </c>
      <c r="H14" s="210">
        <f t="shared" si="2"/>
        <v>182.95</v>
      </c>
      <c r="I14" s="107">
        <f t="shared" si="3"/>
        <v>958.49</v>
      </c>
      <c r="L14" s="209"/>
    </row>
    <row r="15" spans="1:12" ht="27.75" customHeight="1">
      <c r="A15" s="105">
        <v>9</v>
      </c>
      <c r="B15" s="125" t="s">
        <v>137</v>
      </c>
      <c r="C15" s="129" t="s">
        <v>83</v>
      </c>
      <c r="D15" s="105">
        <v>1523</v>
      </c>
      <c r="E15" s="231">
        <f t="shared" si="1"/>
        <v>9.1240000000000006</v>
      </c>
      <c r="F15" s="105">
        <v>10</v>
      </c>
      <c r="G15" s="142">
        <v>182.48</v>
      </c>
      <c r="H15" s="210">
        <f t="shared" si="2"/>
        <v>43.05</v>
      </c>
      <c r="I15" s="107">
        <f t="shared" si="3"/>
        <v>225.52999999999997</v>
      </c>
      <c r="L15" s="209"/>
    </row>
    <row r="16" spans="1:12" ht="17.25" customHeight="1">
      <c r="A16" s="105">
        <v>10</v>
      </c>
      <c r="B16" s="125" t="s">
        <v>125</v>
      </c>
      <c r="C16" s="129" t="s">
        <v>81</v>
      </c>
      <c r="D16" s="105">
        <v>1445</v>
      </c>
      <c r="E16" s="231">
        <f t="shared" si="1"/>
        <v>8.657</v>
      </c>
      <c r="F16" s="105">
        <v>19</v>
      </c>
      <c r="G16" s="142">
        <v>328.97</v>
      </c>
      <c r="H16" s="210">
        <f t="shared" si="2"/>
        <v>77.599999999999994</v>
      </c>
      <c r="I16" s="107">
        <f t="shared" si="3"/>
        <v>406.57000000000005</v>
      </c>
      <c r="L16" s="209"/>
    </row>
    <row r="17" spans="1:12" ht="17.25" customHeight="1">
      <c r="A17" s="105">
        <v>11</v>
      </c>
      <c r="B17" s="125" t="s">
        <v>89</v>
      </c>
      <c r="C17" s="129" t="s">
        <v>81</v>
      </c>
      <c r="D17" s="105">
        <v>1297</v>
      </c>
      <c r="E17" s="231">
        <f t="shared" si="1"/>
        <v>7.77</v>
      </c>
      <c r="F17" s="105">
        <v>39</v>
      </c>
      <c r="G17" s="142">
        <v>606.05999999999995</v>
      </c>
      <c r="H17" s="210">
        <f t="shared" si="2"/>
        <v>142.97</v>
      </c>
      <c r="I17" s="107">
        <f t="shared" si="3"/>
        <v>749.03</v>
      </c>
      <c r="L17" s="209"/>
    </row>
    <row r="18" spans="1:12" ht="25.5">
      <c r="A18" s="105">
        <v>12</v>
      </c>
      <c r="B18" s="125" t="s">
        <v>144</v>
      </c>
      <c r="C18" s="129" t="s">
        <v>83</v>
      </c>
      <c r="D18" s="105">
        <v>1672</v>
      </c>
      <c r="E18" s="231">
        <f t="shared" si="1"/>
        <v>10.016999999999999</v>
      </c>
      <c r="F18" s="105">
        <v>42</v>
      </c>
      <c r="G18" s="142">
        <v>841.43</v>
      </c>
      <c r="H18" s="210">
        <f t="shared" si="2"/>
        <v>198.49</v>
      </c>
      <c r="I18" s="107">
        <f t="shared" si="3"/>
        <v>1039.92</v>
      </c>
      <c r="L18" s="209"/>
    </row>
    <row r="19" spans="1:12" ht="28.5" customHeight="1">
      <c r="A19" s="105">
        <v>13</v>
      </c>
      <c r="B19" s="125" t="s">
        <v>123</v>
      </c>
      <c r="C19" s="129" t="s">
        <v>83</v>
      </c>
      <c r="D19" s="105">
        <v>1495</v>
      </c>
      <c r="E19" s="231">
        <f t="shared" si="1"/>
        <v>8.9559999999999995</v>
      </c>
      <c r="F19" s="105">
        <v>25.5</v>
      </c>
      <c r="G19" s="142">
        <v>456.76</v>
      </c>
      <c r="H19" s="210">
        <f t="shared" si="2"/>
        <v>107.75</v>
      </c>
      <c r="I19" s="107">
        <f t="shared" si="3"/>
        <v>564.51</v>
      </c>
      <c r="L19" s="209"/>
    </row>
    <row r="20" spans="1:12" ht="25.5">
      <c r="A20" s="105">
        <v>14</v>
      </c>
      <c r="B20" s="125" t="s">
        <v>97</v>
      </c>
      <c r="C20" s="129" t="s">
        <v>83</v>
      </c>
      <c r="D20" s="105">
        <v>1881</v>
      </c>
      <c r="E20" s="231">
        <f t="shared" si="1"/>
        <v>11.269</v>
      </c>
      <c r="F20" s="105">
        <v>26</v>
      </c>
      <c r="G20" s="142">
        <v>585.99</v>
      </c>
      <c r="H20" s="210">
        <f t="shared" si="2"/>
        <v>138.24</v>
      </c>
      <c r="I20" s="107">
        <f t="shared" si="3"/>
        <v>724.23</v>
      </c>
      <c r="L20" s="209"/>
    </row>
    <row r="21" spans="1:12" ht="25.5">
      <c r="A21" s="105">
        <v>15</v>
      </c>
      <c r="B21" s="125" t="s">
        <v>90</v>
      </c>
      <c r="C21" s="129" t="s">
        <v>91</v>
      </c>
      <c r="D21" s="105">
        <v>1680</v>
      </c>
      <c r="E21" s="231">
        <f t="shared" si="1"/>
        <v>10.065</v>
      </c>
      <c r="F21" s="105">
        <v>5.5</v>
      </c>
      <c r="G21" s="142">
        <v>110.72</v>
      </c>
      <c r="H21" s="210">
        <f t="shared" si="2"/>
        <v>26.12</v>
      </c>
      <c r="I21" s="107">
        <f t="shared" si="3"/>
        <v>136.84</v>
      </c>
      <c r="L21" s="209"/>
    </row>
    <row r="22" spans="1:12" ht="25.5">
      <c r="A22" s="105">
        <v>16</v>
      </c>
      <c r="B22" s="125" t="s">
        <v>92</v>
      </c>
      <c r="C22" s="129" t="s">
        <v>83</v>
      </c>
      <c r="D22" s="105">
        <v>1495</v>
      </c>
      <c r="E22" s="231">
        <f t="shared" si="1"/>
        <v>8.9559999999999995</v>
      </c>
      <c r="F22" s="105">
        <v>15</v>
      </c>
      <c r="G22" s="142">
        <v>268.68</v>
      </c>
      <c r="H22" s="210">
        <f t="shared" si="2"/>
        <v>63.38</v>
      </c>
      <c r="I22" s="107">
        <f t="shared" si="3"/>
        <v>332.06</v>
      </c>
      <c r="L22" s="209"/>
    </row>
    <row r="23" spans="1:12" ht="29.25" customHeight="1">
      <c r="A23" s="105">
        <v>17</v>
      </c>
      <c r="B23" s="125" t="s">
        <v>80</v>
      </c>
      <c r="C23" s="129" t="s">
        <v>91</v>
      </c>
      <c r="D23" s="105">
        <v>2040</v>
      </c>
      <c r="E23" s="231">
        <f t="shared" si="1"/>
        <v>12.221</v>
      </c>
      <c r="F23" s="105">
        <v>19.5</v>
      </c>
      <c r="G23" s="142">
        <v>476.62</v>
      </c>
      <c r="H23" s="210">
        <f t="shared" si="2"/>
        <v>112.43</v>
      </c>
      <c r="I23" s="107">
        <f t="shared" si="3"/>
        <v>589.04999999999995</v>
      </c>
      <c r="L23" s="209"/>
    </row>
    <row r="24" spans="1:12" ht="25.5">
      <c r="A24" s="105">
        <v>18</v>
      </c>
      <c r="B24" s="125" t="s">
        <v>94</v>
      </c>
      <c r="C24" s="129" t="s">
        <v>91</v>
      </c>
      <c r="D24" s="105">
        <v>1821</v>
      </c>
      <c r="E24" s="231">
        <f t="shared" si="1"/>
        <v>10.909000000000001</v>
      </c>
      <c r="F24" s="105">
        <v>26.5</v>
      </c>
      <c r="G24" s="142">
        <v>578.17999999999995</v>
      </c>
      <c r="H24" s="210">
        <f t="shared" si="2"/>
        <v>136.38999999999999</v>
      </c>
      <c r="I24" s="107">
        <f t="shared" si="3"/>
        <v>714.56999999999994</v>
      </c>
      <c r="L24" s="209"/>
    </row>
    <row r="25" spans="1:12" ht="25.5">
      <c r="A25" s="105">
        <v>19</v>
      </c>
      <c r="B25" s="125" t="s">
        <v>90</v>
      </c>
      <c r="C25" s="129" t="s">
        <v>81</v>
      </c>
      <c r="D25" s="105">
        <v>1445</v>
      </c>
      <c r="E25" s="231">
        <f t="shared" si="1"/>
        <v>8.657</v>
      </c>
      <c r="F25" s="105">
        <v>35</v>
      </c>
      <c r="G25" s="142">
        <v>605.99</v>
      </c>
      <c r="H25" s="210">
        <f t="shared" si="2"/>
        <v>142.94999999999999</v>
      </c>
      <c r="I25" s="107">
        <f t="shared" si="3"/>
        <v>748.94</v>
      </c>
      <c r="L25" s="209"/>
    </row>
    <row r="26" spans="1:12" ht="25.5">
      <c r="A26" s="105">
        <v>20</v>
      </c>
      <c r="B26" s="125" t="s">
        <v>152</v>
      </c>
      <c r="C26" s="129" t="s">
        <v>91</v>
      </c>
      <c r="D26" s="105">
        <v>1875</v>
      </c>
      <c r="E26" s="231">
        <f t="shared" si="1"/>
        <v>11.233000000000001</v>
      </c>
      <c r="F26" s="105">
        <v>30</v>
      </c>
      <c r="G26" s="142">
        <v>673.98</v>
      </c>
      <c r="H26" s="210">
        <f t="shared" si="2"/>
        <v>158.99</v>
      </c>
      <c r="I26" s="107">
        <f t="shared" si="3"/>
        <v>832.97</v>
      </c>
      <c r="L26" s="209"/>
    </row>
    <row r="27" spans="1:12" ht="25.5">
      <c r="A27" s="105">
        <v>21</v>
      </c>
      <c r="B27" s="125" t="s">
        <v>95</v>
      </c>
      <c r="C27" s="129" t="s">
        <v>83</v>
      </c>
      <c r="D27" s="105">
        <v>1503</v>
      </c>
      <c r="E27" s="231">
        <f t="shared" si="1"/>
        <v>9.0039999999999996</v>
      </c>
      <c r="F27" s="105">
        <v>13.5</v>
      </c>
      <c r="G27" s="142">
        <v>243.11</v>
      </c>
      <c r="H27" s="210">
        <f t="shared" si="2"/>
        <v>57.35</v>
      </c>
      <c r="I27" s="107">
        <f t="shared" si="3"/>
        <v>300.46000000000004</v>
      </c>
      <c r="L27" s="209"/>
    </row>
    <row r="28" spans="1:12" ht="25.5">
      <c r="A28" s="105">
        <v>22</v>
      </c>
      <c r="B28" s="125" t="s">
        <v>96</v>
      </c>
      <c r="C28" s="129" t="s">
        <v>81</v>
      </c>
      <c r="D28" s="105">
        <v>1851</v>
      </c>
      <c r="E28" s="231">
        <f t="shared" si="1"/>
        <v>11.089</v>
      </c>
      <c r="F28" s="105">
        <v>58.5</v>
      </c>
      <c r="G28" s="142">
        <v>1297.4100000000001</v>
      </c>
      <c r="H28" s="210">
        <f t="shared" si="2"/>
        <v>306.06</v>
      </c>
      <c r="I28" s="107">
        <f t="shared" si="3"/>
        <v>1603.47</v>
      </c>
      <c r="L28" s="209"/>
    </row>
    <row r="29" spans="1:12" ht="25.5">
      <c r="A29" s="105">
        <v>23</v>
      </c>
      <c r="B29" s="125" t="s">
        <v>147</v>
      </c>
      <c r="C29" s="129" t="s">
        <v>81</v>
      </c>
      <c r="D29" s="105">
        <v>1504</v>
      </c>
      <c r="E29" s="231">
        <f t="shared" si="1"/>
        <v>9.01</v>
      </c>
      <c r="F29" s="105">
        <v>42</v>
      </c>
      <c r="G29" s="142">
        <v>756.84</v>
      </c>
      <c r="H29" s="210">
        <f t="shared" si="2"/>
        <v>178.54</v>
      </c>
      <c r="I29" s="107">
        <f t="shared" si="3"/>
        <v>935.38</v>
      </c>
      <c r="L29" s="209"/>
    </row>
    <row r="30" spans="1:12" ht="25.5">
      <c r="A30" s="105">
        <v>24</v>
      </c>
      <c r="B30" s="125" t="s">
        <v>102</v>
      </c>
      <c r="C30" s="129" t="s">
        <v>81</v>
      </c>
      <c r="D30" s="105">
        <v>1472</v>
      </c>
      <c r="E30" s="231">
        <f t="shared" si="1"/>
        <v>8.8190000000000008</v>
      </c>
      <c r="F30" s="105">
        <v>12.5</v>
      </c>
      <c r="G30" s="142">
        <v>220.48</v>
      </c>
      <c r="H30" s="210">
        <f t="shared" si="2"/>
        <v>52.01</v>
      </c>
      <c r="I30" s="107">
        <f t="shared" si="3"/>
        <v>272.49</v>
      </c>
      <c r="L30" s="209"/>
    </row>
    <row r="31" spans="1:12" ht="18" customHeight="1">
      <c r="A31" s="105">
        <v>25</v>
      </c>
      <c r="B31" s="125" t="s">
        <v>89</v>
      </c>
      <c r="C31" s="129" t="s">
        <v>83</v>
      </c>
      <c r="D31" s="105">
        <v>1340</v>
      </c>
      <c r="E31" s="231">
        <f t="shared" si="1"/>
        <v>8.0280000000000005</v>
      </c>
      <c r="F31" s="105">
        <v>13</v>
      </c>
      <c r="G31" s="142">
        <v>208.73</v>
      </c>
      <c r="H31" s="210">
        <f t="shared" si="2"/>
        <v>49.24</v>
      </c>
      <c r="I31" s="107">
        <f t="shared" si="3"/>
        <v>257.96999999999997</v>
      </c>
      <c r="L31" s="209"/>
    </row>
    <row r="32" spans="1:12" ht="25.5">
      <c r="A32" s="105">
        <v>26</v>
      </c>
      <c r="B32" s="125" t="s">
        <v>98</v>
      </c>
      <c r="C32" s="129" t="s">
        <v>91</v>
      </c>
      <c r="D32" s="105">
        <v>1692</v>
      </c>
      <c r="E32" s="231">
        <f t="shared" si="1"/>
        <v>10.137</v>
      </c>
      <c r="F32" s="105">
        <v>68</v>
      </c>
      <c r="G32" s="142">
        <v>1378.63</v>
      </c>
      <c r="H32" s="210">
        <f t="shared" si="2"/>
        <v>325.22000000000003</v>
      </c>
      <c r="I32" s="107">
        <f t="shared" si="3"/>
        <v>1703.8500000000001</v>
      </c>
    </row>
    <row r="33" spans="1:9" ht="17.25" customHeight="1">
      <c r="A33" s="105">
        <v>27</v>
      </c>
      <c r="B33" s="125" t="s">
        <v>99</v>
      </c>
      <c r="C33" s="129" t="s">
        <v>100</v>
      </c>
      <c r="D33" s="105">
        <v>1898</v>
      </c>
      <c r="E33" s="231">
        <f t="shared" si="1"/>
        <v>11.371</v>
      </c>
      <c r="F33" s="105">
        <v>42</v>
      </c>
      <c r="G33" s="142">
        <v>955.16</v>
      </c>
      <c r="H33" s="210">
        <f t="shared" si="2"/>
        <v>225.32</v>
      </c>
      <c r="I33" s="107">
        <f t="shared" si="3"/>
        <v>1180.48</v>
      </c>
    </row>
    <row r="34" spans="1:9" ht="25.5">
      <c r="A34" s="105">
        <v>28</v>
      </c>
      <c r="B34" s="125" t="s">
        <v>106</v>
      </c>
      <c r="C34" s="129" t="s">
        <v>91</v>
      </c>
      <c r="D34" s="105">
        <v>1759</v>
      </c>
      <c r="E34" s="231">
        <f t="shared" si="1"/>
        <v>10.538</v>
      </c>
      <c r="F34" s="105">
        <v>13</v>
      </c>
      <c r="G34" s="142">
        <v>273.99</v>
      </c>
      <c r="H34" s="210">
        <f t="shared" si="2"/>
        <v>64.63</v>
      </c>
      <c r="I34" s="107">
        <f t="shared" si="3"/>
        <v>338.62</v>
      </c>
    </row>
    <row r="35" spans="1:9" ht="15" customHeight="1">
      <c r="A35" s="105">
        <v>29</v>
      </c>
      <c r="B35" s="125" t="s">
        <v>89</v>
      </c>
      <c r="C35" s="129" t="s">
        <v>81</v>
      </c>
      <c r="D35" s="105">
        <v>1277</v>
      </c>
      <c r="E35" s="231">
        <f t="shared" si="1"/>
        <v>7.65</v>
      </c>
      <c r="F35" s="105">
        <v>37</v>
      </c>
      <c r="G35" s="142">
        <v>566.1</v>
      </c>
      <c r="H35" s="210">
        <f t="shared" si="2"/>
        <v>133.54</v>
      </c>
      <c r="I35" s="107">
        <f t="shared" si="3"/>
        <v>699.64</v>
      </c>
    </row>
    <row r="36" spans="1:9" ht="25.5">
      <c r="A36" s="105">
        <v>30</v>
      </c>
      <c r="B36" s="125" t="s">
        <v>137</v>
      </c>
      <c r="C36" s="129" t="s">
        <v>85</v>
      </c>
      <c r="D36" s="105">
        <v>1242</v>
      </c>
      <c r="E36" s="231">
        <f t="shared" si="1"/>
        <v>7.4409999999999998</v>
      </c>
      <c r="F36" s="105">
        <v>13</v>
      </c>
      <c r="G36" s="142">
        <v>193.47</v>
      </c>
      <c r="H36" s="210">
        <f t="shared" si="2"/>
        <v>45.64</v>
      </c>
      <c r="I36" s="107">
        <f t="shared" si="3"/>
        <v>239.11</v>
      </c>
    </row>
    <row r="37" spans="1:9" ht="25.5">
      <c r="A37" s="105">
        <v>31</v>
      </c>
      <c r="B37" s="125" t="s">
        <v>101</v>
      </c>
      <c r="C37" s="129" t="s">
        <v>83</v>
      </c>
      <c r="D37" s="105">
        <v>1640</v>
      </c>
      <c r="E37" s="231">
        <f t="shared" si="1"/>
        <v>9.8249999999999993</v>
      </c>
      <c r="F37" s="105">
        <v>36</v>
      </c>
      <c r="G37" s="142">
        <v>707.4</v>
      </c>
      <c r="H37" s="210">
        <f t="shared" si="2"/>
        <v>166.88</v>
      </c>
      <c r="I37" s="107">
        <f t="shared" si="3"/>
        <v>874.28</v>
      </c>
    </row>
    <row r="38" spans="1:9" ht="25.5">
      <c r="A38" s="105">
        <v>32</v>
      </c>
      <c r="B38" s="125" t="s">
        <v>124</v>
      </c>
      <c r="C38" s="129" t="s">
        <v>81</v>
      </c>
      <c r="D38" s="105">
        <v>1445</v>
      </c>
      <c r="E38" s="231">
        <f t="shared" si="1"/>
        <v>8.657</v>
      </c>
      <c r="F38" s="105">
        <v>34</v>
      </c>
      <c r="G38" s="142">
        <v>588.67999999999995</v>
      </c>
      <c r="H38" s="210">
        <f t="shared" si="2"/>
        <v>138.87</v>
      </c>
      <c r="I38" s="107">
        <f t="shared" si="3"/>
        <v>727.55</v>
      </c>
    </row>
    <row r="39" spans="1:9" ht="25.5">
      <c r="A39" s="105">
        <v>33</v>
      </c>
      <c r="B39" s="125" t="s">
        <v>102</v>
      </c>
      <c r="C39" s="129" t="s">
        <v>81</v>
      </c>
      <c r="D39" s="105">
        <v>1445</v>
      </c>
      <c r="E39" s="231">
        <f t="shared" si="1"/>
        <v>8.657</v>
      </c>
      <c r="F39" s="105">
        <v>12.5</v>
      </c>
      <c r="G39" s="142">
        <v>216.43</v>
      </c>
      <c r="H39" s="210">
        <f t="shared" si="2"/>
        <v>51.06</v>
      </c>
      <c r="I39" s="107">
        <f t="shared" si="3"/>
        <v>267.49</v>
      </c>
    </row>
    <row r="40" spans="1:9" ht="25.5">
      <c r="A40" s="105">
        <v>34</v>
      </c>
      <c r="B40" s="125" t="s">
        <v>109</v>
      </c>
      <c r="C40" s="129" t="s">
        <v>81</v>
      </c>
      <c r="D40" s="105">
        <v>1445</v>
      </c>
      <c r="E40" s="231">
        <f t="shared" si="1"/>
        <v>8.657</v>
      </c>
      <c r="F40" s="105">
        <v>27</v>
      </c>
      <c r="G40" s="142">
        <v>467.48</v>
      </c>
      <c r="H40" s="210">
        <f t="shared" si="2"/>
        <v>110.28</v>
      </c>
      <c r="I40" s="107">
        <f t="shared" si="3"/>
        <v>577.76</v>
      </c>
    </row>
    <row r="41" spans="1:9" ht="25.5">
      <c r="A41" s="105">
        <v>35</v>
      </c>
      <c r="B41" s="125" t="s">
        <v>103</v>
      </c>
      <c r="C41" s="129" t="s">
        <v>83</v>
      </c>
      <c r="D41" s="105">
        <v>1672</v>
      </c>
      <c r="E41" s="231">
        <f t="shared" si="1"/>
        <v>10.016999999999999</v>
      </c>
      <c r="F41" s="105">
        <v>28</v>
      </c>
      <c r="G41" s="142">
        <v>560.95000000000005</v>
      </c>
      <c r="H41" s="210">
        <f t="shared" si="2"/>
        <v>132.33000000000001</v>
      </c>
      <c r="I41" s="107">
        <f t="shared" si="3"/>
        <v>693.28000000000009</v>
      </c>
    </row>
    <row r="42" spans="1:9" ht="25.5">
      <c r="A42" s="105">
        <v>36</v>
      </c>
      <c r="B42" s="125" t="s">
        <v>104</v>
      </c>
      <c r="C42" s="129" t="s">
        <v>83</v>
      </c>
      <c r="D42" s="105">
        <v>1579</v>
      </c>
      <c r="E42" s="231">
        <f t="shared" si="1"/>
        <v>9.4600000000000009</v>
      </c>
      <c r="F42" s="105">
        <v>28</v>
      </c>
      <c r="G42" s="142">
        <v>529.76</v>
      </c>
      <c r="H42" s="210">
        <f t="shared" si="2"/>
        <v>124.97</v>
      </c>
      <c r="I42" s="107">
        <f t="shared" si="3"/>
        <v>654.73</v>
      </c>
    </row>
    <row r="43" spans="1:9" ht="25.5">
      <c r="A43" s="105">
        <v>37</v>
      </c>
      <c r="B43" s="125" t="s">
        <v>104</v>
      </c>
      <c r="C43" s="129" t="s">
        <v>91</v>
      </c>
      <c r="D43" s="105">
        <v>1744</v>
      </c>
      <c r="E43" s="231">
        <f t="shared" si="1"/>
        <v>10.448</v>
      </c>
      <c r="F43" s="105">
        <v>50</v>
      </c>
      <c r="G43" s="142">
        <v>1044.8</v>
      </c>
      <c r="H43" s="210">
        <f t="shared" si="2"/>
        <v>246.47</v>
      </c>
      <c r="I43" s="107">
        <f t="shared" si="3"/>
        <v>1291.27</v>
      </c>
    </row>
    <row r="44" spans="1:9" ht="25.5">
      <c r="A44" s="105">
        <v>38</v>
      </c>
      <c r="B44" s="125" t="s">
        <v>95</v>
      </c>
      <c r="C44" s="129" t="s">
        <v>81</v>
      </c>
      <c r="D44" s="105">
        <v>1445</v>
      </c>
      <c r="E44" s="231">
        <f t="shared" si="1"/>
        <v>8.657</v>
      </c>
      <c r="F44" s="105">
        <v>15</v>
      </c>
      <c r="G44" s="142">
        <v>259.70999999999998</v>
      </c>
      <c r="H44" s="210">
        <f t="shared" si="2"/>
        <v>61.27</v>
      </c>
      <c r="I44" s="107">
        <f t="shared" si="3"/>
        <v>320.97999999999996</v>
      </c>
    </row>
    <row r="45" spans="1:9" ht="25.5">
      <c r="A45" s="105">
        <v>39</v>
      </c>
      <c r="B45" s="125" t="s">
        <v>127</v>
      </c>
      <c r="C45" s="129" t="s">
        <v>81</v>
      </c>
      <c r="D45" s="105">
        <v>1445</v>
      </c>
      <c r="E45" s="231">
        <f t="shared" si="1"/>
        <v>8.657</v>
      </c>
      <c r="F45" s="105">
        <v>27.5</v>
      </c>
      <c r="G45" s="142">
        <v>476.14</v>
      </c>
      <c r="H45" s="210">
        <f t="shared" si="2"/>
        <v>112.32</v>
      </c>
      <c r="I45" s="107">
        <f t="shared" si="3"/>
        <v>588.46</v>
      </c>
    </row>
    <row r="46" spans="1:9" ht="25.5">
      <c r="A46" s="105">
        <v>40</v>
      </c>
      <c r="B46" s="125" t="s">
        <v>119</v>
      </c>
      <c r="C46" s="129" t="s">
        <v>85</v>
      </c>
      <c r="D46" s="105">
        <v>1558</v>
      </c>
      <c r="E46" s="231">
        <f t="shared" si="1"/>
        <v>9.3339999999999996</v>
      </c>
      <c r="F46" s="105">
        <v>28</v>
      </c>
      <c r="G46" s="142">
        <v>522.70000000000005</v>
      </c>
      <c r="H46" s="210">
        <f t="shared" si="2"/>
        <v>123.3</v>
      </c>
      <c r="I46" s="107">
        <f t="shared" si="3"/>
        <v>646</v>
      </c>
    </row>
    <row r="47" spans="1:9" ht="25.5">
      <c r="A47" s="105">
        <v>41</v>
      </c>
      <c r="B47" s="125" t="s">
        <v>105</v>
      </c>
      <c r="C47" s="129" t="s">
        <v>81</v>
      </c>
      <c r="D47" s="105">
        <v>1581</v>
      </c>
      <c r="E47" s="231">
        <f t="shared" si="1"/>
        <v>9.4719999999999995</v>
      </c>
      <c r="F47" s="105">
        <v>42.5</v>
      </c>
      <c r="G47" s="142">
        <v>805.12</v>
      </c>
      <c r="H47" s="210">
        <f t="shared" si="2"/>
        <v>189.93</v>
      </c>
      <c r="I47" s="107">
        <f t="shared" si="3"/>
        <v>995.05</v>
      </c>
    </row>
    <row r="48" spans="1:9" ht="25.5">
      <c r="A48" s="105">
        <v>42</v>
      </c>
      <c r="B48" s="125" t="s">
        <v>106</v>
      </c>
      <c r="C48" s="129" t="s">
        <v>83</v>
      </c>
      <c r="D48" s="105">
        <v>1652</v>
      </c>
      <c r="E48" s="231">
        <f t="shared" si="1"/>
        <v>9.8970000000000002</v>
      </c>
      <c r="F48" s="105">
        <v>48</v>
      </c>
      <c r="G48" s="142">
        <v>950.11</v>
      </c>
      <c r="H48" s="210">
        <f t="shared" si="2"/>
        <v>224.13</v>
      </c>
      <c r="I48" s="107">
        <f t="shared" si="3"/>
        <v>1174.24</v>
      </c>
    </row>
    <row r="49" spans="1:9" ht="25.5">
      <c r="A49" s="105">
        <v>43</v>
      </c>
      <c r="B49" s="125" t="s">
        <v>125</v>
      </c>
      <c r="C49" s="129" t="s">
        <v>83</v>
      </c>
      <c r="D49" s="105">
        <v>1495</v>
      </c>
      <c r="E49" s="231">
        <f t="shared" si="1"/>
        <v>8.9559999999999995</v>
      </c>
      <c r="F49" s="105">
        <v>37</v>
      </c>
      <c r="G49" s="142">
        <v>662.74</v>
      </c>
      <c r="H49" s="210">
        <f t="shared" si="2"/>
        <v>156.34</v>
      </c>
      <c r="I49" s="107">
        <f t="shared" si="3"/>
        <v>819.08</v>
      </c>
    </row>
    <row r="50" spans="1:9" ht="25.5">
      <c r="A50" s="105">
        <v>44</v>
      </c>
      <c r="B50" s="125" t="s">
        <v>152</v>
      </c>
      <c r="C50" s="129" t="s">
        <v>81</v>
      </c>
      <c r="D50" s="105">
        <v>1561</v>
      </c>
      <c r="E50" s="231">
        <f t="shared" si="1"/>
        <v>9.3520000000000003</v>
      </c>
      <c r="F50" s="105">
        <v>28</v>
      </c>
      <c r="G50" s="142">
        <v>523.71</v>
      </c>
      <c r="H50" s="210">
        <f t="shared" si="2"/>
        <v>123.54</v>
      </c>
      <c r="I50" s="107">
        <f t="shared" si="3"/>
        <v>647.25</v>
      </c>
    </row>
    <row r="51" spans="1:9" ht="25.5">
      <c r="A51" s="105">
        <v>45</v>
      </c>
      <c r="B51" s="125" t="s">
        <v>110</v>
      </c>
      <c r="C51" s="129" t="s">
        <v>83</v>
      </c>
      <c r="D51" s="105">
        <v>1523</v>
      </c>
      <c r="E51" s="231">
        <f t="shared" si="1"/>
        <v>9.1240000000000006</v>
      </c>
      <c r="F51" s="105">
        <v>27.5</v>
      </c>
      <c r="G51" s="142">
        <v>501.82</v>
      </c>
      <c r="H51" s="210">
        <f t="shared" si="2"/>
        <v>118.38</v>
      </c>
      <c r="I51" s="107">
        <f t="shared" si="3"/>
        <v>620.20000000000005</v>
      </c>
    </row>
    <row r="52" spans="1:9" ht="25.5">
      <c r="A52" s="105">
        <v>46</v>
      </c>
      <c r="B52" s="125" t="s">
        <v>109</v>
      </c>
      <c r="C52" s="129" t="s">
        <v>81</v>
      </c>
      <c r="D52" s="105">
        <v>1472</v>
      </c>
      <c r="E52" s="231">
        <f t="shared" si="1"/>
        <v>8.8190000000000008</v>
      </c>
      <c r="F52" s="105">
        <v>41</v>
      </c>
      <c r="G52" s="142">
        <v>723.16</v>
      </c>
      <c r="H52" s="210">
        <f t="shared" si="2"/>
        <v>170.59</v>
      </c>
      <c r="I52" s="107">
        <f t="shared" si="3"/>
        <v>893.75</v>
      </c>
    </row>
    <row r="53" spans="1:9" ht="25.5">
      <c r="A53" s="105">
        <v>47</v>
      </c>
      <c r="B53" s="125" t="s">
        <v>102</v>
      </c>
      <c r="C53" s="129" t="s">
        <v>83</v>
      </c>
      <c r="D53" s="105">
        <v>1475</v>
      </c>
      <c r="E53" s="231">
        <f t="shared" si="1"/>
        <v>8.8369999999999997</v>
      </c>
      <c r="F53" s="105">
        <v>26</v>
      </c>
      <c r="G53" s="142">
        <v>459.52</v>
      </c>
      <c r="H53" s="210">
        <f t="shared" si="2"/>
        <v>108.4</v>
      </c>
      <c r="I53" s="107">
        <f t="shared" si="3"/>
        <v>567.91999999999996</v>
      </c>
    </row>
    <row r="54" spans="1:9" ht="25.5">
      <c r="A54" s="105">
        <v>48</v>
      </c>
      <c r="B54" s="125" t="s">
        <v>151</v>
      </c>
      <c r="C54" s="129" t="s">
        <v>83</v>
      </c>
      <c r="D54" s="105">
        <v>1495</v>
      </c>
      <c r="E54" s="231">
        <f t="shared" si="1"/>
        <v>8.9559999999999995</v>
      </c>
      <c r="F54" s="105">
        <v>42</v>
      </c>
      <c r="G54" s="142">
        <v>752.3</v>
      </c>
      <c r="H54" s="210">
        <f t="shared" si="2"/>
        <v>177.47</v>
      </c>
      <c r="I54" s="107">
        <f t="shared" si="3"/>
        <v>929.77</v>
      </c>
    </row>
    <row r="55" spans="1:9" ht="25.5">
      <c r="A55" s="105">
        <v>49</v>
      </c>
      <c r="B55" s="125" t="s">
        <v>109</v>
      </c>
      <c r="C55" s="129" t="s">
        <v>81</v>
      </c>
      <c r="D55" s="105">
        <v>1445</v>
      </c>
      <c r="E55" s="231">
        <f t="shared" si="1"/>
        <v>8.657</v>
      </c>
      <c r="F55" s="105">
        <v>41</v>
      </c>
      <c r="G55" s="142">
        <v>709.87</v>
      </c>
      <c r="H55" s="210">
        <f t="shared" si="2"/>
        <v>167.46</v>
      </c>
      <c r="I55" s="107">
        <f t="shared" si="3"/>
        <v>877.33</v>
      </c>
    </row>
    <row r="56" spans="1:9" ht="25.5">
      <c r="A56" s="105">
        <v>50</v>
      </c>
      <c r="B56" s="125" t="s">
        <v>103</v>
      </c>
      <c r="C56" s="129" t="s">
        <v>83</v>
      </c>
      <c r="D56" s="105">
        <v>1692</v>
      </c>
      <c r="E56" s="231">
        <f t="shared" si="1"/>
        <v>10.137</v>
      </c>
      <c r="F56" s="105">
        <v>14</v>
      </c>
      <c r="G56" s="142">
        <v>283.83999999999997</v>
      </c>
      <c r="H56" s="210">
        <f t="shared" si="2"/>
        <v>66.959999999999994</v>
      </c>
      <c r="I56" s="107">
        <f t="shared" si="3"/>
        <v>350.79999999999995</v>
      </c>
    </row>
    <row r="57" spans="1:9">
      <c r="A57" s="105">
        <v>51</v>
      </c>
      <c r="B57" s="125" t="s">
        <v>121</v>
      </c>
      <c r="C57" s="129" t="s">
        <v>155</v>
      </c>
      <c r="D57" s="105">
        <v>3470</v>
      </c>
      <c r="E57" s="231">
        <f t="shared" si="1"/>
        <v>20.788</v>
      </c>
      <c r="F57" s="105">
        <v>7</v>
      </c>
      <c r="G57" s="142">
        <v>291.02999999999997</v>
      </c>
      <c r="H57" s="210">
        <f t="shared" si="2"/>
        <v>68.650000000000006</v>
      </c>
      <c r="I57" s="107">
        <f t="shared" si="3"/>
        <v>359.67999999999995</v>
      </c>
    </row>
    <row r="58" spans="1:9" ht="34.5" customHeight="1">
      <c r="A58" s="105">
        <v>52</v>
      </c>
      <c r="B58" s="125" t="s">
        <v>78</v>
      </c>
      <c r="C58" s="129" t="s">
        <v>111</v>
      </c>
      <c r="D58" s="105">
        <v>2264</v>
      </c>
      <c r="E58" s="231">
        <f t="shared" si="1"/>
        <v>13.563000000000001</v>
      </c>
      <c r="F58" s="105">
        <v>45</v>
      </c>
      <c r="G58" s="142">
        <v>1220.67</v>
      </c>
      <c r="H58" s="210">
        <f t="shared" si="2"/>
        <v>287.95999999999998</v>
      </c>
      <c r="I58" s="107">
        <f t="shared" si="3"/>
        <v>1508.63</v>
      </c>
    </row>
    <row r="59" spans="1:9" ht="25.5">
      <c r="A59" s="105">
        <v>53</v>
      </c>
      <c r="B59" s="125" t="s">
        <v>151</v>
      </c>
      <c r="C59" s="129" t="s">
        <v>91</v>
      </c>
      <c r="D59" s="105">
        <v>1744</v>
      </c>
      <c r="E59" s="231">
        <f t="shared" si="1"/>
        <v>10.448</v>
      </c>
      <c r="F59" s="105">
        <v>14</v>
      </c>
      <c r="G59" s="142">
        <v>292.54000000000002</v>
      </c>
      <c r="H59" s="210">
        <f t="shared" si="2"/>
        <v>69.010000000000005</v>
      </c>
      <c r="I59" s="107">
        <f t="shared" si="3"/>
        <v>361.55</v>
      </c>
    </row>
    <row r="60" spans="1:9" ht="25.5">
      <c r="A60" s="105">
        <v>54</v>
      </c>
      <c r="B60" s="125" t="s">
        <v>146</v>
      </c>
      <c r="C60" s="129" t="s">
        <v>83</v>
      </c>
      <c r="D60" s="105">
        <v>1523</v>
      </c>
      <c r="E60" s="231">
        <f t="shared" si="1"/>
        <v>9.1240000000000006</v>
      </c>
      <c r="F60" s="105">
        <v>42</v>
      </c>
      <c r="G60" s="142">
        <v>766.42</v>
      </c>
      <c r="H60" s="210">
        <f t="shared" si="2"/>
        <v>180.8</v>
      </c>
      <c r="I60" s="107">
        <f t="shared" si="3"/>
        <v>947.22</v>
      </c>
    </row>
    <row r="61" spans="1:9" ht="25.5">
      <c r="A61" s="105">
        <v>55</v>
      </c>
      <c r="B61" s="125" t="s">
        <v>112</v>
      </c>
      <c r="C61" s="129" t="s">
        <v>85</v>
      </c>
      <c r="D61" s="105">
        <v>1450</v>
      </c>
      <c r="E61" s="231">
        <f t="shared" si="1"/>
        <v>8.6869999999999994</v>
      </c>
      <c r="F61" s="105">
        <v>81</v>
      </c>
      <c r="G61" s="142">
        <v>1407.29</v>
      </c>
      <c r="H61" s="210">
        <f t="shared" si="2"/>
        <v>331.98</v>
      </c>
      <c r="I61" s="107">
        <f t="shared" si="3"/>
        <v>1739.27</v>
      </c>
    </row>
    <row r="62" spans="1:9" ht="25.5">
      <c r="A62" s="105">
        <v>56</v>
      </c>
      <c r="B62" s="125" t="s">
        <v>113</v>
      </c>
      <c r="C62" s="129" t="s">
        <v>91</v>
      </c>
      <c r="D62" s="105">
        <v>1640</v>
      </c>
      <c r="E62" s="231">
        <f t="shared" si="1"/>
        <v>9.8249999999999993</v>
      </c>
      <c r="F62" s="105">
        <v>27.5</v>
      </c>
      <c r="G62" s="142">
        <v>540.38</v>
      </c>
      <c r="H62" s="210">
        <f t="shared" si="2"/>
        <v>127.48</v>
      </c>
      <c r="I62" s="107">
        <f t="shared" si="3"/>
        <v>667.86</v>
      </c>
    </row>
    <row r="63" spans="1:9" ht="15" customHeight="1">
      <c r="A63" s="105">
        <v>57</v>
      </c>
      <c r="B63" s="125" t="s">
        <v>156</v>
      </c>
      <c r="C63" s="129" t="s">
        <v>83</v>
      </c>
      <c r="D63" s="105">
        <v>1692</v>
      </c>
      <c r="E63" s="231">
        <f t="shared" si="1"/>
        <v>10.137</v>
      </c>
      <c r="F63" s="105">
        <v>31</v>
      </c>
      <c r="G63" s="142">
        <v>628.49</v>
      </c>
      <c r="H63" s="210">
        <f t="shared" si="2"/>
        <v>148.26</v>
      </c>
      <c r="I63" s="107">
        <f t="shared" si="3"/>
        <v>776.75</v>
      </c>
    </row>
    <row r="64" spans="1:9" ht="25.5">
      <c r="A64" s="105">
        <v>58</v>
      </c>
      <c r="B64" s="125" t="s">
        <v>109</v>
      </c>
      <c r="C64" s="129" t="s">
        <v>81</v>
      </c>
      <c r="D64" s="105">
        <v>1425</v>
      </c>
      <c r="E64" s="231">
        <f t="shared" si="1"/>
        <v>8.5370000000000008</v>
      </c>
      <c r="F64" s="105">
        <v>55</v>
      </c>
      <c r="G64" s="142">
        <v>939.07</v>
      </c>
      <c r="H64" s="210">
        <f t="shared" si="2"/>
        <v>221.53</v>
      </c>
      <c r="I64" s="107">
        <f t="shared" si="3"/>
        <v>1160.6000000000001</v>
      </c>
    </row>
    <row r="65" spans="1:10" ht="25.5">
      <c r="A65" s="105">
        <v>59</v>
      </c>
      <c r="B65" s="125" t="s">
        <v>112</v>
      </c>
      <c r="C65" s="129" t="s">
        <v>114</v>
      </c>
      <c r="D65" s="105">
        <v>2146</v>
      </c>
      <c r="E65" s="231">
        <f t="shared" si="1"/>
        <v>12.856</v>
      </c>
      <c r="F65" s="105">
        <v>102</v>
      </c>
      <c r="G65" s="142">
        <v>2622.62</v>
      </c>
      <c r="H65" s="210">
        <f t="shared" si="2"/>
        <v>618.67999999999995</v>
      </c>
      <c r="I65" s="107">
        <f t="shared" si="3"/>
        <v>3241.2999999999997</v>
      </c>
    </row>
    <row r="66" spans="1:10" ht="25.5">
      <c r="A66" s="105">
        <v>60</v>
      </c>
      <c r="B66" s="125" t="s">
        <v>115</v>
      </c>
      <c r="C66" s="129" t="s">
        <v>81</v>
      </c>
      <c r="D66" s="105">
        <v>1823</v>
      </c>
      <c r="E66" s="231">
        <f t="shared" si="1"/>
        <v>10.920999999999999</v>
      </c>
      <c r="F66" s="105">
        <v>24</v>
      </c>
      <c r="G66" s="142">
        <v>524.21</v>
      </c>
      <c r="H66" s="210">
        <f t="shared" si="2"/>
        <v>123.66</v>
      </c>
      <c r="I66" s="107">
        <f t="shared" si="3"/>
        <v>647.87</v>
      </c>
    </row>
    <row r="67" spans="1:10" ht="25.5">
      <c r="A67" s="105">
        <v>61</v>
      </c>
      <c r="B67" s="125" t="s">
        <v>115</v>
      </c>
      <c r="C67" s="129" t="s">
        <v>81</v>
      </c>
      <c r="D67" s="105">
        <v>1581</v>
      </c>
      <c r="E67" s="231">
        <f t="shared" si="1"/>
        <v>9.4719999999999995</v>
      </c>
      <c r="F67" s="105">
        <v>42</v>
      </c>
      <c r="G67" s="142">
        <v>795.65</v>
      </c>
      <c r="H67" s="210">
        <f t="shared" si="2"/>
        <v>187.69</v>
      </c>
      <c r="I67" s="107">
        <f t="shared" si="3"/>
        <v>983.33999999999992</v>
      </c>
    </row>
    <row r="68" spans="1:10" ht="25.5">
      <c r="A68" s="105">
        <v>62</v>
      </c>
      <c r="B68" s="125" t="s">
        <v>119</v>
      </c>
      <c r="C68" s="129" t="s">
        <v>83</v>
      </c>
      <c r="D68" s="105">
        <v>1475</v>
      </c>
      <c r="E68" s="231">
        <f t="shared" si="1"/>
        <v>8.8369999999999997</v>
      </c>
      <c r="F68" s="105">
        <v>42</v>
      </c>
      <c r="G68" s="142">
        <v>742.31</v>
      </c>
      <c r="H68" s="210">
        <f t="shared" si="2"/>
        <v>175.11</v>
      </c>
      <c r="I68" s="107">
        <f t="shared" si="3"/>
        <v>917.42</v>
      </c>
    </row>
    <row r="69" spans="1:10" ht="25.5">
      <c r="A69" s="105">
        <v>63</v>
      </c>
      <c r="B69" s="125" t="s">
        <v>92</v>
      </c>
      <c r="C69" s="129" t="s">
        <v>83</v>
      </c>
      <c r="D69" s="105">
        <v>1495</v>
      </c>
      <c r="E69" s="231">
        <f t="shared" si="1"/>
        <v>8.9559999999999995</v>
      </c>
      <c r="F69" s="105">
        <v>45</v>
      </c>
      <c r="G69" s="142">
        <v>806.04</v>
      </c>
      <c r="H69" s="210">
        <f t="shared" si="2"/>
        <v>190.14</v>
      </c>
      <c r="I69" s="107">
        <f t="shared" si="3"/>
        <v>996.18</v>
      </c>
    </row>
    <row r="70" spans="1:10" ht="25.5">
      <c r="A70" s="105">
        <v>64</v>
      </c>
      <c r="B70" s="125" t="s">
        <v>102</v>
      </c>
      <c r="C70" s="129" t="s">
        <v>83</v>
      </c>
      <c r="D70" s="105">
        <v>1495</v>
      </c>
      <c r="E70" s="231">
        <f t="shared" si="1"/>
        <v>8.9559999999999995</v>
      </c>
      <c r="F70" s="105">
        <v>26</v>
      </c>
      <c r="G70" s="142">
        <v>465.71</v>
      </c>
      <c r="H70" s="210">
        <f t="shared" si="2"/>
        <v>109.86</v>
      </c>
      <c r="I70" s="107">
        <f t="shared" si="3"/>
        <v>575.56999999999994</v>
      </c>
    </row>
    <row r="71" spans="1:10" ht="25.5">
      <c r="A71" s="105">
        <v>65</v>
      </c>
      <c r="B71" s="125" t="s">
        <v>139</v>
      </c>
      <c r="C71" s="129" t="s">
        <v>83</v>
      </c>
      <c r="D71" s="105">
        <v>1591</v>
      </c>
      <c r="E71" s="231">
        <f t="shared" si="1"/>
        <v>9.532</v>
      </c>
      <c r="F71" s="105">
        <v>13</v>
      </c>
      <c r="G71" s="142">
        <v>247.83</v>
      </c>
      <c r="H71" s="210">
        <f t="shared" si="2"/>
        <v>58.46</v>
      </c>
      <c r="I71" s="107">
        <f t="shared" si="3"/>
        <v>306.29000000000002</v>
      </c>
    </row>
    <row r="72" spans="1:10" ht="25.5">
      <c r="A72" s="105">
        <v>66</v>
      </c>
      <c r="B72" s="125" t="s">
        <v>105</v>
      </c>
      <c r="C72" s="129" t="s">
        <v>91</v>
      </c>
      <c r="D72" s="105">
        <v>1861</v>
      </c>
      <c r="E72" s="231">
        <f t="shared" ref="E72:E135" si="4">ROUND(D72/$E$4,3)</f>
        <v>11.148999999999999</v>
      </c>
      <c r="F72" s="105">
        <v>30</v>
      </c>
      <c r="G72" s="142">
        <v>668.94</v>
      </c>
      <c r="H72" s="210">
        <f t="shared" ref="H72:H135" si="5">ROUND(G72*0.2359,2)</f>
        <v>157.80000000000001</v>
      </c>
      <c r="I72" s="107">
        <f t="shared" ref="I72:I135" si="6">G72+H72</f>
        <v>826.74</v>
      </c>
    </row>
    <row r="73" spans="1:10" ht="25.5">
      <c r="A73" s="105">
        <v>67</v>
      </c>
      <c r="B73" s="125" t="s">
        <v>117</v>
      </c>
      <c r="C73" s="129" t="s">
        <v>83</v>
      </c>
      <c r="D73" s="105">
        <v>1495</v>
      </c>
      <c r="E73" s="231">
        <f t="shared" si="4"/>
        <v>8.9559999999999995</v>
      </c>
      <c r="F73" s="105">
        <v>13</v>
      </c>
      <c r="G73" s="142">
        <v>232.86</v>
      </c>
      <c r="H73" s="210">
        <f t="shared" si="5"/>
        <v>54.93</v>
      </c>
      <c r="I73" s="107">
        <f t="shared" si="6"/>
        <v>287.79000000000002</v>
      </c>
    </row>
    <row r="74" spans="1:10" ht="25.5">
      <c r="A74" s="105">
        <v>68</v>
      </c>
      <c r="B74" s="125" t="s">
        <v>106</v>
      </c>
      <c r="C74" s="129" t="s">
        <v>83</v>
      </c>
      <c r="D74" s="105">
        <v>1672</v>
      </c>
      <c r="E74" s="231">
        <f t="shared" si="4"/>
        <v>10.016999999999999</v>
      </c>
      <c r="F74" s="105">
        <v>28</v>
      </c>
      <c r="G74" s="142">
        <v>560.95000000000005</v>
      </c>
      <c r="H74" s="210">
        <f t="shared" si="5"/>
        <v>132.33000000000001</v>
      </c>
      <c r="I74" s="107">
        <f t="shared" si="6"/>
        <v>693.28000000000009</v>
      </c>
    </row>
    <row r="75" spans="1:10" ht="25.5">
      <c r="A75" s="105">
        <v>69</v>
      </c>
      <c r="B75" s="125" t="s">
        <v>95</v>
      </c>
      <c r="C75" s="129" t="s">
        <v>81</v>
      </c>
      <c r="D75" s="105">
        <v>1452</v>
      </c>
      <c r="E75" s="231">
        <f t="shared" si="4"/>
        <v>8.6989999999999998</v>
      </c>
      <c r="F75" s="105">
        <v>12.5</v>
      </c>
      <c r="G75" s="142">
        <v>217.48</v>
      </c>
      <c r="H75" s="210">
        <f t="shared" si="5"/>
        <v>51.3</v>
      </c>
      <c r="I75" s="107">
        <f t="shared" si="6"/>
        <v>268.77999999999997</v>
      </c>
    </row>
    <row r="76" spans="1:10" ht="25.5">
      <c r="A76" s="105">
        <v>70</v>
      </c>
      <c r="B76" s="125" t="s">
        <v>137</v>
      </c>
      <c r="C76" s="129" t="s">
        <v>83</v>
      </c>
      <c r="D76" s="105">
        <v>1765</v>
      </c>
      <c r="E76" s="231">
        <f t="shared" si="4"/>
        <v>10.574</v>
      </c>
      <c r="F76" s="105">
        <v>41</v>
      </c>
      <c r="G76" s="142">
        <v>867.07</v>
      </c>
      <c r="H76" s="210">
        <f>ROUND(G76*0.2194,2)</f>
        <v>190.24</v>
      </c>
      <c r="I76" s="107">
        <f t="shared" si="6"/>
        <v>1057.31</v>
      </c>
      <c r="J76" s="104" t="s">
        <v>148</v>
      </c>
    </row>
    <row r="77" spans="1:10" ht="25.5">
      <c r="A77" s="105">
        <v>71</v>
      </c>
      <c r="B77" s="125" t="s">
        <v>118</v>
      </c>
      <c r="C77" s="129" t="s">
        <v>91</v>
      </c>
      <c r="D77" s="105">
        <v>1882</v>
      </c>
      <c r="E77" s="231">
        <f t="shared" si="4"/>
        <v>11.275</v>
      </c>
      <c r="F77" s="105">
        <v>56</v>
      </c>
      <c r="G77" s="142">
        <v>1262.8</v>
      </c>
      <c r="H77" s="210">
        <f t="shared" si="5"/>
        <v>297.89</v>
      </c>
      <c r="I77" s="107">
        <f t="shared" si="6"/>
        <v>1560.69</v>
      </c>
    </row>
    <row r="78" spans="1:10" ht="25.5">
      <c r="A78" s="105">
        <v>72</v>
      </c>
      <c r="B78" s="125" t="s">
        <v>125</v>
      </c>
      <c r="C78" s="129" t="s">
        <v>83</v>
      </c>
      <c r="D78" s="105">
        <v>1503</v>
      </c>
      <c r="E78" s="231">
        <f t="shared" si="4"/>
        <v>9.0039999999999996</v>
      </c>
      <c r="F78" s="105">
        <v>28</v>
      </c>
      <c r="G78" s="142">
        <v>504.22</v>
      </c>
      <c r="H78" s="210">
        <f t="shared" si="5"/>
        <v>118.95</v>
      </c>
      <c r="I78" s="107">
        <f t="shared" si="6"/>
        <v>623.17000000000007</v>
      </c>
    </row>
    <row r="79" spans="1:10" ht="25.5">
      <c r="A79" s="105">
        <v>73</v>
      </c>
      <c r="B79" s="125" t="s">
        <v>110</v>
      </c>
      <c r="C79" s="129" t="s">
        <v>91</v>
      </c>
      <c r="D79" s="105">
        <v>1671</v>
      </c>
      <c r="E79" s="231">
        <f t="shared" si="4"/>
        <v>10.010999999999999</v>
      </c>
      <c r="F79" s="105">
        <v>38</v>
      </c>
      <c r="G79" s="142">
        <v>760.84</v>
      </c>
      <c r="H79" s="210">
        <f t="shared" si="5"/>
        <v>179.48</v>
      </c>
      <c r="I79" s="107">
        <f t="shared" si="6"/>
        <v>940.32</v>
      </c>
    </row>
    <row r="80" spans="1:10" ht="25.5">
      <c r="A80" s="105">
        <v>74</v>
      </c>
      <c r="B80" s="125" t="s">
        <v>119</v>
      </c>
      <c r="C80" s="129" t="s">
        <v>85</v>
      </c>
      <c r="D80" s="105">
        <v>1222</v>
      </c>
      <c r="E80" s="231">
        <f t="shared" si="4"/>
        <v>7.3209999999999997</v>
      </c>
      <c r="F80" s="105">
        <v>28</v>
      </c>
      <c r="G80" s="142">
        <v>409.98</v>
      </c>
      <c r="H80" s="210">
        <f t="shared" si="5"/>
        <v>96.71</v>
      </c>
      <c r="I80" s="107">
        <f t="shared" si="6"/>
        <v>506.69</v>
      </c>
    </row>
    <row r="81" spans="1:9" ht="25.5">
      <c r="A81" s="105">
        <v>75</v>
      </c>
      <c r="B81" s="125" t="s">
        <v>90</v>
      </c>
      <c r="C81" s="129" t="s">
        <v>81</v>
      </c>
      <c r="D81" s="105">
        <v>1425</v>
      </c>
      <c r="E81" s="231">
        <f t="shared" si="4"/>
        <v>8.5370000000000008</v>
      </c>
      <c r="F81" s="105">
        <v>35</v>
      </c>
      <c r="G81" s="142">
        <v>597.59</v>
      </c>
      <c r="H81" s="210">
        <f t="shared" si="5"/>
        <v>140.97</v>
      </c>
      <c r="I81" s="107">
        <f t="shared" si="6"/>
        <v>738.56000000000006</v>
      </c>
    </row>
    <row r="82" spans="1:9">
      <c r="A82" s="105">
        <v>76</v>
      </c>
      <c r="B82" s="125" t="s">
        <v>89</v>
      </c>
      <c r="C82" s="129" t="s">
        <v>81</v>
      </c>
      <c r="D82" s="105">
        <v>1547</v>
      </c>
      <c r="E82" s="231">
        <f t="shared" si="4"/>
        <v>9.2680000000000007</v>
      </c>
      <c r="F82" s="105">
        <v>30</v>
      </c>
      <c r="G82" s="142">
        <v>556.08000000000004</v>
      </c>
      <c r="H82" s="210">
        <f t="shared" si="5"/>
        <v>131.18</v>
      </c>
      <c r="I82" s="107">
        <f t="shared" si="6"/>
        <v>687.26</v>
      </c>
    </row>
    <row r="83" spans="1:9" ht="25.5">
      <c r="A83" s="105">
        <v>77</v>
      </c>
      <c r="B83" s="125" t="s">
        <v>119</v>
      </c>
      <c r="C83" s="129" t="s">
        <v>81</v>
      </c>
      <c r="D83" s="105">
        <v>1405</v>
      </c>
      <c r="E83" s="231">
        <f t="shared" si="4"/>
        <v>8.4169999999999998</v>
      </c>
      <c r="F83" s="105">
        <v>28</v>
      </c>
      <c r="G83" s="142">
        <v>471.35</v>
      </c>
      <c r="H83" s="210">
        <f t="shared" si="5"/>
        <v>111.19</v>
      </c>
      <c r="I83" s="107">
        <f t="shared" si="6"/>
        <v>582.54</v>
      </c>
    </row>
    <row r="84" spans="1:9" ht="25.5">
      <c r="A84" s="105">
        <v>78</v>
      </c>
      <c r="B84" s="125" t="s">
        <v>109</v>
      </c>
      <c r="C84" s="129" t="s">
        <v>81</v>
      </c>
      <c r="D84" s="105">
        <v>1472</v>
      </c>
      <c r="E84" s="231">
        <f t="shared" si="4"/>
        <v>8.8190000000000008</v>
      </c>
      <c r="F84" s="105">
        <v>54.5</v>
      </c>
      <c r="G84" s="142">
        <v>961.27</v>
      </c>
      <c r="H84" s="210">
        <f t="shared" si="5"/>
        <v>226.76</v>
      </c>
      <c r="I84" s="107">
        <f t="shared" si="6"/>
        <v>1188.03</v>
      </c>
    </row>
    <row r="85" spans="1:9" ht="25.5">
      <c r="A85" s="105">
        <v>79</v>
      </c>
      <c r="B85" s="125" t="s">
        <v>97</v>
      </c>
      <c r="C85" s="129" t="s">
        <v>91</v>
      </c>
      <c r="D85" s="105">
        <v>2165</v>
      </c>
      <c r="E85" s="231">
        <f t="shared" si="4"/>
        <v>12.97</v>
      </c>
      <c r="F85" s="105">
        <v>24</v>
      </c>
      <c r="G85" s="142">
        <v>622.55999999999995</v>
      </c>
      <c r="H85" s="210">
        <f t="shared" si="5"/>
        <v>146.86000000000001</v>
      </c>
      <c r="I85" s="107">
        <f t="shared" si="6"/>
        <v>769.42</v>
      </c>
    </row>
    <row r="86" spans="1:9" ht="25.5">
      <c r="A86" s="105">
        <v>80</v>
      </c>
      <c r="B86" s="125" t="s">
        <v>152</v>
      </c>
      <c r="C86" s="129" t="s">
        <v>81</v>
      </c>
      <c r="D86" s="105">
        <v>1561</v>
      </c>
      <c r="E86" s="231">
        <f t="shared" si="4"/>
        <v>9.3520000000000003</v>
      </c>
      <c r="F86" s="105">
        <v>29</v>
      </c>
      <c r="G86" s="142">
        <v>542.41999999999996</v>
      </c>
      <c r="H86" s="210">
        <f t="shared" si="5"/>
        <v>127.96</v>
      </c>
      <c r="I86" s="107">
        <f t="shared" si="6"/>
        <v>670.38</v>
      </c>
    </row>
    <row r="87" spans="1:9">
      <c r="A87" s="105">
        <v>81</v>
      </c>
      <c r="B87" s="125" t="s">
        <v>99</v>
      </c>
      <c r="C87" s="129" t="s">
        <v>120</v>
      </c>
      <c r="D87" s="105">
        <v>1656</v>
      </c>
      <c r="E87" s="231">
        <f t="shared" si="4"/>
        <v>9.9209999999999994</v>
      </c>
      <c r="F87" s="105">
        <v>84</v>
      </c>
      <c r="G87" s="142">
        <v>1666.73</v>
      </c>
      <c r="H87" s="210">
        <f t="shared" si="5"/>
        <v>393.18</v>
      </c>
      <c r="I87" s="107">
        <f t="shared" si="6"/>
        <v>2059.91</v>
      </c>
    </row>
    <row r="88" spans="1:9" ht="25.5">
      <c r="A88" s="105">
        <v>82</v>
      </c>
      <c r="B88" s="125" t="s">
        <v>88</v>
      </c>
      <c r="C88" s="129" t="s">
        <v>81</v>
      </c>
      <c r="D88" s="105">
        <v>1472</v>
      </c>
      <c r="E88" s="231">
        <f t="shared" si="4"/>
        <v>8.8190000000000008</v>
      </c>
      <c r="F88" s="105">
        <v>17.5</v>
      </c>
      <c r="G88" s="142">
        <v>308.67</v>
      </c>
      <c r="H88" s="210">
        <f t="shared" si="5"/>
        <v>72.819999999999993</v>
      </c>
      <c r="I88" s="107">
        <f t="shared" si="6"/>
        <v>381.49</v>
      </c>
    </row>
    <row r="89" spans="1:9">
      <c r="A89" s="105">
        <v>83</v>
      </c>
      <c r="B89" s="125" t="s">
        <v>156</v>
      </c>
      <c r="C89" s="129" t="s">
        <v>83</v>
      </c>
      <c r="D89" s="105">
        <v>1722</v>
      </c>
      <c r="E89" s="231">
        <f t="shared" si="4"/>
        <v>10.316000000000001</v>
      </c>
      <c r="F89" s="105">
        <v>32</v>
      </c>
      <c r="G89" s="142">
        <v>660.22</v>
      </c>
      <c r="H89" s="210">
        <f t="shared" si="5"/>
        <v>155.75</v>
      </c>
      <c r="I89" s="107">
        <f t="shared" si="6"/>
        <v>815.97</v>
      </c>
    </row>
    <row r="90" spans="1:9" ht="25.5">
      <c r="A90" s="105">
        <v>84</v>
      </c>
      <c r="B90" s="125" t="s">
        <v>152</v>
      </c>
      <c r="C90" s="129" t="s">
        <v>81</v>
      </c>
      <c r="D90" s="105">
        <v>1533</v>
      </c>
      <c r="E90" s="231">
        <f t="shared" si="4"/>
        <v>9.1839999999999993</v>
      </c>
      <c r="F90" s="105">
        <v>30</v>
      </c>
      <c r="G90" s="142">
        <v>551.04</v>
      </c>
      <c r="H90" s="210">
        <f t="shared" si="5"/>
        <v>129.99</v>
      </c>
      <c r="I90" s="107">
        <f t="shared" si="6"/>
        <v>681.03</v>
      </c>
    </row>
    <row r="91" spans="1:9">
      <c r="A91" s="105">
        <v>85</v>
      </c>
      <c r="B91" s="125" t="s">
        <v>156</v>
      </c>
      <c r="C91" s="129" t="s">
        <v>83</v>
      </c>
      <c r="D91" s="105">
        <v>1722</v>
      </c>
      <c r="E91" s="231">
        <f t="shared" si="4"/>
        <v>10.316000000000001</v>
      </c>
      <c r="F91" s="105">
        <v>17</v>
      </c>
      <c r="G91" s="142">
        <v>350.74</v>
      </c>
      <c r="H91" s="210">
        <f t="shared" si="5"/>
        <v>82.74</v>
      </c>
      <c r="I91" s="107">
        <f t="shared" si="6"/>
        <v>433.48</v>
      </c>
    </row>
    <row r="92" spans="1:9" ht="25.5">
      <c r="A92" s="105">
        <v>86</v>
      </c>
      <c r="B92" s="125" t="s">
        <v>147</v>
      </c>
      <c r="C92" s="129" t="s">
        <v>81</v>
      </c>
      <c r="D92" s="105">
        <v>1425</v>
      </c>
      <c r="E92" s="231">
        <f t="shared" si="4"/>
        <v>8.5370000000000008</v>
      </c>
      <c r="F92" s="105">
        <v>28</v>
      </c>
      <c r="G92" s="142">
        <v>478.07</v>
      </c>
      <c r="H92" s="210">
        <f t="shared" si="5"/>
        <v>112.78</v>
      </c>
      <c r="I92" s="107">
        <f t="shared" si="6"/>
        <v>590.85</v>
      </c>
    </row>
    <row r="93" spans="1:9" ht="25.5">
      <c r="A93" s="105">
        <v>87</v>
      </c>
      <c r="B93" s="125" t="s">
        <v>101</v>
      </c>
      <c r="C93" s="129" t="s">
        <v>83</v>
      </c>
      <c r="D93" s="105">
        <v>1591</v>
      </c>
      <c r="E93" s="231">
        <f t="shared" si="4"/>
        <v>9.532</v>
      </c>
      <c r="F93" s="105">
        <v>24.5</v>
      </c>
      <c r="G93" s="142">
        <v>467.07</v>
      </c>
      <c r="H93" s="210">
        <f t="shared" si="5"/>
        <v>110.18</v>
      </c>
      <c r="I93" s="107">
        <f t="shared" si="6"/>
        <v>577.25</v>
      </c>
    </row>
    <row r="94" spans="1:9" ht="25.5">
      <c r="A94" s="105">
        <v>88</v>
      </c>
      <c r="B94" s="125" t="s">
        <v>95</v>
      </c>
      <c r="C94" s="129" t="s">
        <v>81</v>
      </c>
      <c r="D94" s="105">
        <v>1472</v>
      </c>
      <c r="E94" s="231">
        <f t="shared" si="4"/>
        <v>8.8190000000000008</v>
      </c>
      <c r="F94" s="105">
        <v>15</v>
      </c>
      <c r="G94" s="142">
        <v>264.57</v>
      </c>
      <c r="H94" s="210">
        <f t="shared" si="5"/>
        <v>62.41</v>
      </c>
      <c r="I94" s="107">
        <f t="shared" si="6"/>
        <v>326.98</v>
      </c>
    </row>
    <row r="95" spans="1:9" ht="25.5">
      <c r="A95" s="105">
        <v>89</v>
      </c>
      <c r="B95" s="125" t="s">
        <v>87</v>
      </c>
      <c r="C95" s="129" t="s">
        <v>91</v>
      </c>
      <c r="D95" s="105">
        <v>1680</v>
      </c>
      <c r="E95" s="231">
        <f t="shared" si="4"/>
        <v>10.065</v>
      </c>
      <c r="F95" s="105">
        <v>39</v>
      </c>
      <c r="G95" s="142">
        <v>785.07</v>
      </c>
      <c r="H95" s="210">
        <f t="shared" si="5"/>
        <v>185.2</v>
      </c>
      <c r="I95" s="107">
        <f t="shared" si="6"/>
        <v>970.27</v>
      </c>
    </row>
    <row r="96" spans="1:9" ht="38.25">
      <c r="A96" s="105">
        <v>90</v>
      </c>
      <c r="B96" s="125" t="s">
        <v>121</v>
      </c>
      <c r="C96" s="129" t="s">
        <v>122</v>
      </c>
      <c r="D96" s="105">
        <v>2653</v>
      </c>
      <c r="E96" s="231">
        <f t="shared" si="4"/>
        <v>15.894</v>
      </c>
      <c r="F96" s="105">
        <v>7</v>
      </c>
      <c r="G96" s="142">
        <v>222.52</v>
      </c>
      <c r="H96" s="210">
        <f t="shared" si="5"/>
        <v>52.49</v>
      </c>
      <c r="I96" s="107">
        <f t="shared" si="6"/>
        <v>275.01</v>
      </c>
    </row>
    <row r="97" spans="1:9" ht="25.5">
      <c r="A97" s="105">
        <v>91</v>
      </c>
      <c r="B97" s="125" t="s">
        <v>94</v>
      </c>
      <c r="C97" s="129" t="s">
        <v>81</v>
      </c>
      <c r="D97" s="105">
        <v>1581</v>
      </c>
      <c r="E97" s="231">
        <f t="shared" si="4"/>
        <v>9.4719999999999995</v>
      </c>
      <c r="F97" s="105">
        <v>82.5</v>
      </c>
      <c r="G97" s="142">
        <v>1562.88</v>
      </c>
      <c r="H97" s="210">
        <f t="shared" si="5"/>
        <v>368.68</v>
      </c>
      <c r="I97" s="107">
        <f t="shared" si="6"/>
        <v>1931.5600000000002</v>
      </c>
    </row>
    <row r="98" spans="1:9" ht="25.5">
      <c r="A98" s="105">
        <v>92</v>
      </c>
      <c r="B98" s="125" t="s">
        <v>124</v>
      </c>
      <c r="C98" s="129" t="s">
        <v>81</v>
      </c>
      <c r="D98" s="105">
        <v>1425</v>
      </c>
      <c r="E98" s="231">
        <f t="shared" si="4"/>
        <v>8.5370000000000008</v>
      </c>
      <c r="F98" s="105">
        <v>50</v>
      </c>
      <c r="G98" s="142">
        <v>853.7</v>
      </c>
      <c r="H98" s="210">
        <f t="shared" si="5"/>
        <v>201.39</v>
      </c>
      <c r="I98" s="107">
        <f t="shared" si="6"/>
        <v>1055.0900000000001</v>
      </c>
    </row>
    <row r="99" spans="1:9" ht="25.5">
      <c r="A99" s="105">
        <v>93</v>
      </c>
      <c r="B99" s="125" t="s">
        <v>80</v>
      </c>
      <c r="C99" s="129" t="s">
        <v>83</v>
      </c>
      <c r="D99" s="105">
        <v>1640</v>
      </c>
      <c r="E99" s="231">
        <f t="shared" si="4"/>
        <v>9.8249999999999993</v>
      </c>
      <c r="F99" s="105">
        <v>25</v>
      </c>
      <c r="G99" s="142">
        <v>491.25</v>
      </c>
      <c r="H99" s="210">
        <f t="shared" si="5"/>
        <v>115.89</v>
      </c>
      <c r="I99" s="107">
        <f t="shared" si="6"/>
        <v>607.14</v>
      </c>
    </row>
    <row r="100" spans="1:9" ht="25.5">
      <c r="A100" s="105">
        <v>94</v>
      </c>
      <c r="B100" s="125" t="s">
        <v>123</v>
      </c>
      <c r="C100" s="129" t="s">
        <v>81</v>
      </c>
      <c r="D100" s="105">
        <v>1472</v>
      </c>
      <c r="E100" s="231">
        <f t="shared" si="4"/>
        <v>8.8190000000000008</v>
      </c>
      <c r="F100" s="105">
        <v>20</v>
      </c>
      <c r="G100" s="142">
        <v>352.76</v>
      </c>
      <c r="H100" s="210">
        <f t="shared" si="5"/>
        <v>83.22</v>
      </c>
      <c r="I100" s="107">
        <f t="shared" si="6"/>
        <v>435.98</v>
      </c>
    </row>
    <row r="101" spans="1:9" ht="25.5">
      <c r="A101" s="105">
        <v>95</v>
      </c>
      <c r="B101" s="125" t="s">
        <v>115</v>
      </c>
      <c r="C101" s="129" t="s">
        <v>81</v>
      </c>
      <c r="D101" s="105">
        <v>1581</v>
      </c>
      <c r="E101" s="231">
        <f t="shared" si="4"/>
        <v>9.4719999999999995</v>
      </c>
      <c r="F101" s="105">
        <v>42</v>
      </c>
      <c r="G101" s="142">
        <v>795.65</v>
      </c>
      <c r="H101" s="210">
        <f t="shared" si="5"/>
        <v>187.69</v>
      </c>
      <c r="I101" s="107">
        <f t="shared" si="6"/>
        <v>983.33999999999992</v>
      </c>
    </row>
    <row r="102" spans="1:9" ht="25.5">
      <c r="A102" s="105">
        <v>96</v>
      </c>
      <c r="B102" s="125" t="s">
        <v>97</v>
      </c>
      <c r="C102" s="129" t="s">
        <v>83</v>
      </c>
      <c r="D102" s="105">
        <v>1640</v>
      </c>
      <c r="E102" s="231">
        <f t="shared" si="4"/>
        <v>9.8249999999999993</v>
      </c>
      <c r="F102" s="105">
        <v>38</v>
      </c>
      <c r="G102" s="142">
        <v>746.7</v>
      </c>
      <c r="H102" s="210">
        <f t="shared" si="5"/>
        <v>176.15</v>
      </c>
      <c r="I102" s="107">
        <f t="shared" si="6"/>
        <v>922.85</v>
      </c>
    </row>
    <row r="103" spans="1:9" ht="25.5">
      <c r="A103" s="105">
        <v>97</v>
      </c>
      <c r="B103" s="125" t="s">
        <v>88</v>
      </c>
      <c r="C103" s="129" t="s">
        <v>81</v>
      </c>
      <c r="D103" s="105">
        <v>1472</v>
      </c>
      <c r="E103" s="231">
        <f t="shared" si="4"/>
        <v>8.8190000000000008</v>
      </c>
      <c r="F103" s="105">
        <v>24.5</v>
      </c>
      <c r="G103" s="142">
        <v>432.13</v>
      </c>
      <c r="H103" s="210">
        <f t="shared" si="5"/>
        <v>101.94</v>
      </c>
      <c r="I103" s="107">
        <f t="shared" si="6"/>
        <v>534.06999999999994</v>
      </c>
    </row>
    <row r="104" spans="1:9" ht="16.5" customHeight="1">
      <c r="A104" s="105">
        <v>98</v>
      </c>
      <c r="B104" s="125" t="s">
        <v>156</v>
      </c>
      <c r="C104" s="129" t="s">
        <v>83</v>
      </c>
      <c r="D104" s="105">
        <v>1722</v>
      </c>
      <c r="E104" s="231">
        <f t="shared" si="4"/>
        <v>10.316000000000001</v>
      </c>
      <c r="F104" s="105">
        <v>32</v>
      </c>
      <c r="G104" s="142">
        <v>660.22</v>
      </c>
      <c r="H104" s="210">
        <f t="shared" si="5"/>
        <v>155.75</v>
      </c>
      <c r="I104" s="107">
        <f t="shared" si="6"/>
        <v>815.97</v>
      </c>
    </row>
    <row r="105" spans="1:9" ht="25.5">
      <c r="A105" s="105">
        <v>99</v>
      </c>
      <c r="B105" s="125" t="s">
        <v>138</v>
      </c>
      <c r="C105" s="129" t="s">
        <v>83</v>
      </c>
      <c r="D105" s="105">
        <v>1591</v>
      </c>
      <c r="E105" s="231">
        <f t="shared" si="4"/>
        <v>9.532</v>
      </c>
      <c r="F105" s="105">
        <v>26</v>
      </c>
      <c r="G105" s="142">
        <v>495.66</v>
      </c>
      <c r="H105" s="210">
        <f t="shared" si="5"/>
        <v>116.93</v>
      </c>
      <c r="I105" s="107">
        <f t="shared" si="6"/>
        <v>612.59</v>
      </c>
    </row>
    <row r="106" spans="1:9" ht="25.5">
      <c r="A106" s="105">
        <v>100</v>
      </c>
      <c r="B106" s="125" t="s">
        <v>106</v>
      </c>
      <c r="C106" s="129" t="s">
        <v>91</v>
      </c>
      <c r="D106" s="105">
        <v>1791</v>
      </c>
      <c r="E106" s="231">
        <f t="shared" si="4"/>
        <v>10.73</v>
      </c>
      <c r="F106" s="105">
        <v>14</v>
      </c>
      <c r="G106" s="142">
        <v>300.44</v>
      </c>
      <c r="H106" s="210">
        <f t="shared" si="5"/>
        <v>70.87</v>
      </c>
      <c r="I106" s="107">
        <f t="shared" si="6"/>
        <v>371.31</v>
      </c>
    </row>
    <row r="107" spans="1:9" ht="25.5">
      <c r="A107" s="105">
        <v>101</v>
      </c>
      <c r="B107" s="125" t="s">
        <v>118</v>
      </c>
      <c r="C107" s="129" t="s">
        <v>85</v>
      </c>
      <c r="D107" s="105">
        <v>1268</v>
      </c>
      <c r="E107" s="231">
        <f t="shared" si="4"/>
        <v>7.5960000000000001</v>
      </c>
      <c r="F107" s="105">
        <v>28</v>
      </c>
      <c r="G107" s="142">
        <v>425.38</v>
      </c>
      <c r="H107" s="210">
        <f t="shared" si="5"/>
        <v>100.35</v>
      </c>
      <c r="I107" s="107">
        <f t="shared" si="6"/>
        <v>525.73</v>
      </c>
    </row>
    <row r="108" spans="1:9" ht="25.5">
      <c r="A108" s="105">
        <v>102</v>
      </c>
      <c r="B108" s="125" t="s">
        <v>124</v>
      </c>
      <c r="C108" s="129" t="s">
        <v>81</v>
      </c>
      <c r="D108" s="105">
        <v>1425</v>
      </c>
      <c r="E108" s="231">
        <f t="shared" si="4"/>
        <v>8.5370000000000008</v>
      </c>
      <c r="F108" s="105">
        <v>16</v>
      </c>
      <c r="G108" s="142">
        <v>273.18</v>
      </c>
      <c r="H108" s="210">
        <f t="shared" si="5"/>
        <v>64.44</v>
      </c>
      <c r="I108" s="107">
        <f t="shared" si="6"/>
        <v>337.62</v>
      </c>
    </row>
    <row r="109" spans="1:9" ht="25.5">
      <c r="A109" s="105">
        <v>103</v>
      </c>
      <c r="B109" s="125" t="s">
        <v>117</v>
      </c>
      <c r="C109" s="129" t="s">
        <v>81</v>
      </c>
      <c r="D109" s="105">
        <v>1425</v>
      </c>
      <c r="E109" s="231">
        <f t="shared" si="4"/>
        <v>8.5370000000000008</v>
      </c>
      <c r="F109" s="105">
        <v>39</v>
      </c>
      <c r="G109" s="142">
        <v>665.89</v>
      </c>
      <c r="H109" s="210">
        <f t="shared" si="5"/>
        <v>157.08000000000001</v>
      </c>
      <c r="I109" s="107">
        <f t="shared" si="6"/>
        <v>822.97</v>
      </c>
    </row>
    <row r="110" spans="1:9" ht="25.5">
      <c r="A110" s="105">
        <v>104</v>
      </c>
      <c r="B110" s="125" t="s">
        <v>125</v>
      </c>
      <c r="C110" s="129" t="s">
        <v>81</v>
      </c>
      <c r="D110" s="105">
        <v>1452</v>
      </c>
      <c r="E110" s="231">
        <f t="shared" si="4"/>
        <v>8.6989999999999998</v>
      </c>
      <c r="F110" s="105">
        <v>29</v>
      </c>
      <c r="G110" s="142">
        <v>504.54</v>
      </c>
      <c r="H110" s="210">
        <f t="shared" si="5"/>
        <v>119.02</v>
      </c>
      <c r="I110" s="107">
        <f t="shared" si="6"/>
        <v>623.56000000000006</v>
      </c>
    </row>
    <row r="111" spans="1:9" ht="25.5">
      <c r="A111" s="105">
        <v>105</v>
      </c>
      <c r="B111" s="125" t="s">
        <v>86</v>
      </c>
      <c r="C111" s="129" t="s">
        <v>91</v>
      </c>
      <c r="D111" s="105">
        <v>1861</v>
      </c>
      <c r="E111" s="231">
        <f t="shared" si="4"/>
        <v>11.148999999999999</v>
      </c>
      <c r="F111" s="105">
        <v>42</v>
      </c>
      <c r="G111" s="142">
        <v>936.52</v>
      </c>
      <c r="H111" s="210">
        <f t="shared" si="5"/>
        <v>220.93</v>
      </c>
      <c r="I111" s="107">
        <f t="shared" si="6"/>
        <v>1157.45</v>
      </c>
    </row>
    <row r="112" spans="1:9" ht="25.5">
      <c r="A112" s="105">
        <v>106</v>
      </c>
      <c r="B112" s="125" t="s">
        <v>115</v>
      </c>
      <c r="C112" s="129" t="s">
        <v>83</v>
      </c>
      <c r="D112" s="105">
        <v>1881</v>
      </c>
      <c r="E112" s="231">
        <f t="shared" si="4"/>
        <v>11.269</v>
      </c>
      <c r="F112" s="105">
        <v>38</v>
      </c>
      <c r="G112" s="142">
        <v>856.44</v>
      </c>
      <c r="H112" s="210">
        <f t="shared" si="5"/>
        <v>202.03</v>
      </c>
      <c r="I112" s="107">
        <f t="shared" si="6"/>
        <v>1058.47</v>
      </c>
    </row>
    <row r="113" spans="1:9" ht="25.5">
      <c r="A113" s="105">
        <v>107</v>
      </c>
      <c r="B113" s="125" t="s">
        <v>109</v>
      </c>
      <c r="C113" s="129" t="s">
        <v>83</v>
      </c>
      <c r="D113" s="105">
        <v>1475</v>
      </c>
      <c r="E113" s="231">
        <f t="shared" si="4"/>
        <v>8.8369999999999997</v>
      </c>
      <c r="F113" s="105">
        <v>42</v>
      </c>
      <c r="G113" s="142">
        <v>742.31</v>
      </c>
      <c r="H113" s="210">
        <f t="shared" si="5"/>
        <v>175.11</v>
      </c>
      <c r="I113" s="107">
        <f t="shared" si="6"/>
        <v>917.42</v>
      </c>
    </row>
    <row r="114" spans="1:9" ht="25.5">
      <c r="A114" s="105">
        <v>108</v>
      </c>
      <c r="B114" s="125" t="s">
        <v>115</v>
      </c>
      <c r="C114" s="129" t="s">
        <v>83</v>
      </c>
      <c r="D114" s="105">
        <v>1640</v>
      </c>
      <c r="E114" s="231">
        <f t="shared" si="4"/>
        <v>9.8249999999999993</v>
      </c>
      <c r="F114" s="105">
        <v>56.5</v>
      </c>
      <c r="G114" s="142">
        <v>1110.23</v>
      </c>
      <c r="H114" s="210">
        <f t="shared" si="5"/>
        <v>261.89999999999998</v>
      </c>
      <c r="I114" s="107">
        <f t="shared" si="6"/>
        <v>1372.13</v>
      </c>
    </row>
    <row r="115" spans="1:9" ht="25.5">
      <c r="A115" s="105">
        <v>109</v>
      </c>
      <c r="B115" s="125" t="s">
        <v>95</v>
      </c>
      <c r="C115" s="129" t="s">
        <v>83</v>
      </c>
      <c r="D115" s="105">
        <v>1495</v>
      </c>
      <c r="E115" s="231">
        <f t="shared" si="4"/>
        <v>8.9559999999999995</v>
      </c>
      <c r="F115" s="105">
        <v>54</v>
      </c>
      <c r="G115" s="142">
        <v>967.25</v>
      </c>
      <c r="H115" s="210">
        <f t="shared" si="5"/>
        <v>228.17</v>
      </c>
      <c r="I115" s="107">
        <f t="shared" si="6"/>
        <v>1195.42</v>
      </c>
    </row>
    <row r="116" spans="1:9" ht="25.5">
      <c r="A116" s="105">
        <v>110</v>
      </c>
      <c r="B116" s="125" t="s">
        <v>110</v>
      </c>
      <c r="C116" s="129" t="s">
        <v>81</v>
      </c>
      <c r="D116" s="105">
        <v>1452</v>
      </c>
      <c r="E116" s="231">
        <f t="shared" si="4"/>
        <v>8.6989999999999998</v>
      </c>
      <c r="F116" s="105">
        <v>41</v>
      </c>
      <c r="G116" s="142">
        <v>713.32</v>
      </c>
      <c r="H116" s="210">
        <f t="shared" si="5"/>
        <v>168.27</v>
      </c>
      <c r="I116" s="107">
        <f t="shared" si="6"/>
        <v>881.59</v>
      </c>
    </row>
    <row r="117" spans="1:9">
      <c r="A117" s="105">
        <v>111</v>
      </c>
      <c r="B117" s="125" t="s">
        <v>89</v>
      </c>
      <c r="C117" s="129" t="s">
        <v>83</v>
      </c>
      <c r="D117" s="105">
        <v>1610</v>
      </c>
      <c r="E117" s="231">
        <f t="shared" si="4"/>
        <v>9.6449999999999996</v>
      </c>
      <c r="F117" s="105">
        <v>12</v>
      </c>
      <c r="G117" s="142">
        <v>231.48</v>
      </c>
      <c r="H117" s="210">
        <f t="shared" si="5"/>
        <v>54.61</v>
      </c>
      <c r="I117" s="107">
        <f t="shared" si="6"/>
        <v>286.08999999999997</v>
      </c>
    </row>
    <row r="118" spans="1:9" ht="25.5">
      <c r="A118" s="105">
        <v>112</v>
      </c>
      <c r="B118" s="125" t="s">
        <v>115</v>
      </c>
      <c r="C118" s="129" t="s">
        <v>81</v>
      </c>
      <c r="D118" s="105">
        <v>1581</v>
      </c>
      <c r="E118" s="231">
        <f t="shared" si="4"/>
        <v>9.4719999999999995</v>
      </c>
      <c r="F118" s="105">
        <v>38</v>
      </c>
      <c r="G118" s="142">
        <v>719.87</v>
      </c>
      <c r="H118" s="210">
        <f t="shared" si="5"/>
        <v>169.82</v>
      </c>
      <c r="I118" s="107">
        <f t="shared" si="6"/>
        <v>889.69</v>
      </c>
    </row>
    <row r="119" spans="1:9" ht="25.5">
      <c r="A119" s="105">
        <v>113</v>
      </c>
      <c r="B119" s="125" t="s">
        <v>86</v>
      </c>
      <c r="C119" s="129" t="s">
        <v>83</v>
      </c>
      <c r="D119" s="105">
        <v>1620</v>
      </c>
      <c r="E119" s="231">
        <f t="shared" si="4"/>
        <v>9.7050000000000001</v>
      </c>
      <c r="F119" s="105">
        <v>27</v>
      </c>
      <c r="G119" s="142">
        <v>524.07000000000005</v>
      </c>
      <c r="H119" s="210">
        <f t="shared" si="5"/>
        <v>123.63</v>
      </c>
      <c r="I119" s="107">
        <f t="shared" si="6"/>
        <v>647.70000000000005</v>
      </c>
    </row>
    <row r="120" spans="1:9" ht="25.5">
      <c r="A120" s="105">
        <v>114</v>
      </c>
      <c r="B120" s="125" t="s">
        <v>103</v>
      </c>
      <c r="C120" s="129" t="s">
        <v>81</v>
      </c>
      <c r="D120" s="105">
        <v>1553</v>
      </c>
      <c r="E120" s="231">
        <f t="shared" si="4"/>
        <v>9.3040000000000003</v>
      </c>
      <c r="F120" s="105">
        <v>14</v>
      </c>
      <c r="G120" s="142">
        <v>260.51</v>
      </c>
      <c r="H120" s="210">
        <f t="shared" si="5"/>
        <v>61.45</v>
      </c>
      <c r="I120" s="107">
        <f t="shared" si="6"/>
        <v>321.95999999999998</v>
      </c>
    </row>
    <row r="121" spans="1:9" ht="25.5">
      <c r="A121" s="105">
        <v>115</v>
      </c>
      <c r="B121" s="125" t="s">
        <v>127</v>
      </c>
      <c r="C121" s="129" t="s">
        <v>81</v>
      </c>
      <c r="D121" s="105">
        <v>1445</v>
      </c>
      <c r="E121" s="231">
        <f t="shared" si="4"/>
        <v>8.657</v>
      </c>
      <c r="F121" s="105">
        <v>27.5</v>
      </c>
      <c r="G121" s="142">
        <v>476.14</v>
      </c>
      <c r="H121" s="210">
        <f t="shared" si="5"/>
        <v>112.32</v>
      </c>
      <c r="I121" s="107">
        <f t="shared" si="6"/>
        <v>588.46</v>
      </c>
    </row>
    <row r="122" spans="1:9" ht="25.5">
      <c r="A122" s="105">
        <v>116</v>
      </c>
      <c r="B122" s="125" t="s">
        <v>128</v>
      </c>
      <c r="C122" s="129" t="s">
        <v>129</v>
      </c>
      <c r="D122" s="105">
        <v>1981</v>
      </c>
      <c r="E122" s="231">
        <f t="shared" si="4"/>
        <v>11.868</v>
      </c>
      <c r="F122" s="105">
        <v>54</v>
      </c>
      <c r="G122" s="142">
        <v>1281.74</v>
      </c>
      <c r="H122" s="210">
        <f t="shared" si="5"/>
        <v>302.36</v>
      </c>
      <c r="I122" s="107">
        <f t="shared" si="6"/>
        <v>1584.1</v>
      </c>
    </row>
    <row r="123" spans="1:9" ht="30" customHeight="1">
      <c r="A123" s="105">
        <v>117</v>
      </c>
      <c r="B123" s="125" t="s">
        <v>130</v>
      </c>
      <c r="C123" s="129" t="s">
        <v>111</v>
      </c>
      <c r="D123" s="105">
        <v>2305</v>
      </c>
      <c r="E123" s="231">
        <f t="shared" si="4"/>
        <v>13.808999999999999</v>
      </c>
      <c r="F123" s="105">
        <v>51</v>
      </c>
      <c r="G123" s="142">
        <v>1408.52</v>
      </c>
      <c r="H123" s="210">
        <f t="shared" si="5"/>
        <v>332.27</v>
      </c>
      <c r="I123" s="107">
        <f t="shared" si="6"/>
        <v>1740.79</v>
      </c>
    </row>
    <row r="124" spans="1:9" ht="26.25" customHeight="1">
      <c r="A124" s="105">
        <v>118</v>
      </c>
      <c r="B124" s="125" t="s">
        <v>131</v>
      </c>
      <c r="C124" s="129" t="s">
        <v>81</v>
      </c>
      <c r="D124" s="105">
        <v>1472</v>
      </c>
      <c r="E124" s="231">
        <f t="shared" si="4"/>
        <v>8.8190000000000008</v>
      </c>
      <c r="F124" s="105">
        <v>62</v>
      </c>
      <c r="G124" s="142">
        <v>1093.56</v>
      </c>
      <c r="H124" s="210">
        <f t="shared" si="5"/>
        <v>257.97000000000003</v>
      </c>
      <c r="I124" s="107">
        <f t="shared" si="6"/>
        <v>1351.53</v>
      </c>
    </row>
    <row r="125" spans="1:9" ht="25.5">
      <c r="A125" s="105">
        <v>119</v>
      </c>
      <c r="B125" s="125" t="s">
        <v>87</v>
      </c>
      <c r="C125" s="129" t="s">
        <v>81</v>
      </c>
      <c r="D125" s="105">
        <v>1445</v>
      </c>
      <c r="E125" s="231">
        <f t="shared" si="4"/>
        <v>8.657</v>
      </c>
      <c r="F125" s="105">
        <v>14</v>
      </c>
      <c r="G125" s="142">
        <v>242.4</v>
      </c>
      <c r="H125" s="210">
        <f t="shared" si="5"/>
        <v>57.18</v>
      </c>
      <c r="I125" s="107">
        <f t="shared" si="6"/>
        <v>299.58</v>
      </c>
    </row>
    <row r="126" spans="1:9" ht="25.5">
      <c r="A126" s="105">
        <v>120</v>
      </c>
      <c r="B126" s="125" t="s">
        <v>115</v>
      </c>
      <c r="C126" s="129" t="s">
        <v>81</v>
      </c>
      <c r="D126" s="105">
        <v>1581</v>
      </c>
      <c r="E126" s="231">
        <f t="shared" si="4"/>
        <v>9.4719999999999995</v>
      </c>
      <c r="F126" s="105">
        <v>36</v>
      </c>
      <c r="G126" s="142">
        <v>681.98</v>
      </c>
      <c r="H126" s="210">
        <f t="shared" si="5"/>
        <v>160.88</v>
      </c>
      <c r="I126" s="107">
        <f t="shared" si="6"/>
        <v>842.86</v>
      </c>
    </row>
    <row r="127" spans="1:9" ht="25.5">
      <c r="A127" s="105">
        <v>121</v>
      </c>
      <c r="B127" s="125" t="s">
        <v>92</v>
      </c>
      <c r="C127" s="129" t="s">
        <v>81</v>
      </c>
      <c r="D127" s="105">
        <v>1472</v>
      </c>
      <c r="E127" s="231">
        <f t="shared" si="4"/>
        <v>8.8190000000000008</v>
      </c>
      <c r="F127" s="105">
        <v>30</v>
      </c>
      <c r="G127" s="142">
        <v>529.14</v>
      </c>
      <c r="H127" s="210">
        <f t="shared" si="5"/>
        <v>124.82</v>
      </c>
      <c r="I127" s="107">
        <f t="shared" si="6"/>
        <v>653.96</v>
      </c>
    </row>
    <row r="128" spans="1:9">
      <c r="A128" s="105">
        <v>122</v>
      </c>
      <c r="B128" s="125" t="s">
        <v>132</v>
      </c>
      <c r="C128" s="129" t="s">
        <v>83</v>
      </c>
      <c r="D128" s="105">
        <v>1630</v>
      </c>
      <c r="E128" s="231">
        <f t="shared" si="4"/>
        <v>9.7650000000000006</v>
      </c>
      <c r="F128" s="105">
        <v>65</v>
      </c>
      <c r="G128" s="142">
        <v>1269.45</v>
      </c>
      <c r="H128" s="210">
        <f t="shared" si="5"/>
        <v>299.45999999999998</v>
      </c>
      <c r="I128" s="107">
        <f t="shared" si="6"/>
        <v>1568.91</v>
      </c>
    </row>
    <row r="129" spans="1:9" ht="30.75" customHeight="1">
      <c r="A129" s="105">
        <v>123</v>
      </c>
      <c r="B129" s="125" t="s">
        <v>130</v>
      </c>
      <c r="C129" s="129" t="s">
        <v>79</v>
      </c>
      <c r="D129" s="105">
        <v>2244</v>
      </c>
      <c r="E129" s="231">
        <f t="shared" si="4"/>
        <v>13.444000000000001</v>
      </c>
      <c r="F129" s="105">
        <v>57.5</v>
      </c>
      <c r="G129" s="142">
        <v>1546.06</v>
      </c>
      <c r="H129" s="210">
        <f t="shared" si="5"/>
        <v>364.72</v>
      </c>
      <c r="I129" s="107">
        <f t="shared" si="6"/>
        <v>1910.78</v>
      </c>
    </row>
    <row r="130" spans="1:9">
      <c r="A130" s="105">
        <v>124</v>
      </c>
      <c r="B130" s="125" t="s">
        <v>156</v>
      </c>
      <c r="C130" s="129" t="s">
        <v>91</v>
      </c>
      <c r="D130" s="105">
        <v>1759</v>
      </c>
      <c r="E130" s="231">
        <f t="shared" si="4"/>
        <v>10.538</v>
      </c>
      <c r="F130" s="105">
        <v>32</v>
      </c>
      <c r="G130" s="142">
        <v>674.43</v>
      </c>
      <c r="H130" s="210">
        <f t="shared" si="5"/>
        <v>159.1</v>
      </c>
      <c r="I130" s="107">
        <f t="shared" si="6"/>
        <v>833.53</v>
      </c>
    </row>
    <row r="131" spans="1:9" ht="25.5">
      <c r="A131" s="105">
        <v>125</v>
      </c>
      <c r="B131" s="125" t="s">
        <v>151</v>
      </c>
      <c r="C131" s="129" t="s">
        <v>83</v>
      </c>
      <c r="D131" s="105">
        <v>1475</v>
      </c>
      <c r="E131" s="231">
        <f t="shared" si="4"/>
        <v>8.8369999999999997</v>
      </c>
      <c r="F131" s="105">
        <v>42</v>
      </c>
      <c r="G131" s="142">
        <v>742.31</v>
      </c>
      <c r="H131" s="210">
        <f t="shared" si="5"/>
        <v>175.11</v>
      </c>
      <c r="I131" s="107">
        <f t="shared" si="6"/>
        <v>917.42</v>
      </c>
    </row>
    <row r="132" spans="1:9" ht="25.5">
      <c r="A132" s="105">
        <v>126</v>
      </c>
      <c r="B132" s="125" t="s">
        <v>142</v>
      </c>
      <c r="C132" s="129" t="s">
        <v>83</v>
      </c>
      <c r="D132" s="105">
        <v>1591</v>
      </c>
      <c r="E132" s="231">
        <f t="shared" si="4"/>
        <v>9.532</v>
      </c>
      <c r="F132" s="105">
        <v>55</v>
      </c>
      <c r="G132" s="142">
        <v>1048.52</v>
      </c>
      <c r="H132" s="210">
        <f t="shared" si="5"/>
        <v>247.35</v>
      </c>
      <c r="I132" s="107">
        <f t="shared" si="6"/>
        <v>1295.8699999999999</v>
      </c>
    </row>
    <row r="133" spans="1:9" ht="25.5">
      <c r="A133" s="105">
        <v>127</v>
      </c>
      <c r="B133" s="125" t="s">
        <v>93</v>
      </c>
      <c r="C133" s="129" t="s">
        <v>85</v>
      </c>
      <c r="D133" s="105">
        <v>1242</v>
      </c>
      <c r="E133" s="231">
        <f t="shared" si="4"/>
        <v>7.4409999999999998</v>
      </c>
      <c r="F133" s="105">
        <v>29.5</v>
      </c>
      <c r="G133" s="142">
        <v>439.02</v>
      </c>
      <c r="H133" s="210">
        <f t="shared" si="5"/>
        <v>103.56</v>
      </c>
      <c r="I133" s="107">
        <f t="shared" si="6"/>
        <v>542.57999999999993</v>
      </c>
    </row>
    <row r="134" spans="1:9">
      <c r="A134" s="105">
        <v>128</v>
      </c>
      <c r="B134" s="125" t="s">
        <v>132</v>
      </c>
      <c r="C134" s="129" t="s">
        <v>91</v>
      </c>
      <c r="D134" s="105">
        <v>1738</v>
      </c>
      <c r="E134" s="231">
        <f t="shared" si="4"/>
        <v>10.412000000000001</v>
      </c>
      <c r="F134" s="105">
        <v>80</v>
      </c>
      <c r="G134" s="142">
        <v>1665.92</v>
      </c>
      <c r="H134" s="210">
        <f t="shared" si="5"/>
        <v>392.99</v>
      </c>
      <c r="I134" s="107">
        <f t="shared" si="6"/>
        <v>2058.91</v>
      </c>
    </row>
    <row r="135" spans="1:9" ht="25.5">
      <c r="A135" s="105">
        <v>129</v>
      </c>
      <c r="B135" s="125" t="s">
        <v>152</v>
      </c>
      <c r="C135" s="129" t="s">
        <v>81</v>
      </c>
      <c r="D135" s="105">
        <v>1581</v>
      </c>
      <c r="E135" s="231">
        <f t="shared" si="4"/>
        <v>9.4719999999999995</v>
      </c>
      <c r="F135" s="105">
        <v>27</v>
      </c>
      <c r="G135" s="142">
        <v>511.49</v>
      </c>
      <c r="H135" s="210">
        <f t="shared" si="5"/>
        <v>120.66</v>
      </c>
      <c r="I135" s="107">
        <f t="shared" si="6"/>
        <v>632.15</v>
      </c>
    </row>
    <row r="136" spans="1:9" ht="25.5">
      <c r="A136" s="105">
        <v>130</v>
      </c>
      <c r="B136" s="125" t="s">
        <v>103</v>
      </c>
      <c r="C136" s="129" t="s">
        <v>91</v>
      </c>
      <c r="D136" s="105">
        <v>1811</v>
      </c>
      <c r="E136" s="231">
        <f t="shared" ref="E136:E199" si="7">ROUND(D136/$E$4,3)</f>
        <v>10.85</v>
      </c>
      <c r="F136" s="105">
        <v>14</v>
      </c>
      <c r="G136" s="142">
        <v>303.8</v>
      </c>
      <c r="H136" s="210">
        <f t="shared" ref="H136:H199" si="8">ROUND(G136*0.2359,2)</f>
        <v>71.67</v>
      </c>
      <c r="I136" s="107">
        <f t="shared" ref="I136:I199" si="9">G136+H136</f>
        <v>375.47</v>
      </c>
    </row>
    <row r="137" spans="1:9" ht="25.5">
      <c r="A137" s="105">
        <v>131</v>
      </c>
      <c r="B137" s="125" t="s">
        <v>101</v>
      </c>
      <c r="C137" s="129" t="s">
        <v>81</v>
      </c>
      <c r="D137" s="105">
        <v>1581</v>
      </c>
      <c r="E137" s="231">
        <f t="shared" si="7"/>
        <v>9.4719999999999995</v>
      </c>
      <c r="F137" s="105">
        <v>24.5</v>
      </c>
      <c r="G137" s="142">
        <v>464.13</v>
      </c>
      <c r="H137" s="210">
        <f t="shared" si="8"/>
        <v>109.49</v>
      </c>
      <c r="I137" s="107">
        <f t="shared" si="9"/>
        <v>573.62</v>
      </c>
    </row>
    <row r="138" spans="1:9" ht="25.5">
      <c r="A138" s="105">
        <v>132</v>
      </c>
      <c r="B138" s="125" t="s">
        <v>92</v>
      </c>
      <c r="C138" s="129" t="s">
        <v>91</v>
      </c>
      <c r="D138" s="105">
        <v>1660</v>
      </c>
      <c r="E138" s="231">
        <f t="shared" si="7"/>
        <v>9.9450000000000003</v>
      </c>
      <c r="F138" s="105">
        <v>45</v>
      </c>
      <c r="G138" s="142">
        <v>895.05</v>
      </c>
      <c r="H138" s="210">
        <f t="shared" si="8"/>
        <v>211.14</v>
      </c>
      <c r="I138" s="107">
        <f t="shared" si="9"/>
        <v>1106.19</v>
      </c>
    </row>
    <row r="139" spans="1:9">
      <c r="A139" s="105">
        <v>133</v>
      </c>
      <c r="B139" s="125" t="s">
        <v>99</v>
      </c>
      <c r="C139" s="129" t="s">
        <v>120</v>
      </c>
      <c r="D139" s="105">
        <v>1756</v>
      </c>
      <c r="E139" s="231">
        <f t="shared" si="7"/>
        <v>10.52</v>
      </c>
      <c r="F139" s="105">
        <v>28</v>
      </c>
      <c r="G139" s="142">
        <v>589.12</v>
      </c>
      <c r="H139" s="210">
        <f t="shared" si="8"/>
        <v>138.97</v>
      </c>
      <c r="I139" s="107">
        <f t="shared" si="9"/>
        <v>728.09</v>
      </c>
    </row>
    <row r="140" spans="1:9">
      <c r="A140" s="105">
        <v>134</v>
      </c>
      <c r="B140" s="125" t="s">
        <v>99</v>
      </c>
      <c r="C140" s="129" t="s">
        <v>81</v>
      </c>
      <c r="D140" s="105">
        <v>1369</v>
      </c>
      <c r="E140" s="231">
        <f t="shared" si="7"/>
        <v>8.202</v>
      </c>
      <c r="F140" s="105">
        <v>28</v>
      </c>
      <c r="G140" s="142">
        <v>459.31</v>
      </c>
      <c r="H140" s="210">
        <f t="shared" si="8"/>
        <v>108.35</v>
      </c>
      <c r="I140" s="107">
        <f t="shared" si="9"/>
        <v>567.66</v>
      </c>
    </row>
    <row r="141" spans="1:9" ht="25.5">
      <c r="A141" s="105">
        <v>135</v>
      </c>
      <c r="B141" s="125" t="s">
        <v>103</v>
      </c>
      <c r="C141" s="129" t="s">
        <v>83</v>
      </c>
      <c r="D141" s="105">
        <v>1702</v>
      </c>
      <c r="E141" s="231">
        <f t="shared" si="7"/>
        <v>10.196999999999999</v>
      </c>
      <c r="F141" s="105">
        <v>14</v>
      </c>
      <c r="G141" s="142">
        <v>285.52</v>
      </c>
      <c r="H141" s="210">
        <f t="shared" si="8"/>
        <v>67.349999999999994</v>
      </c>
      <c r="I141" s="107">
        <f t="shared" si="9"/>
        <v>352.87</v>
      </c>
    </row>
    <row r="142" spans="1:9" ht="25.5">
      <c r="A142" s="105">
        <v>136</v>
      </c>
      <c r="B142" s="125" t="s">
        <v>123</v>
      </c>
      <c r="C142" s="129" t="s">
        <v>91</v>
      </c>
      <c r="D142" s="105">
        <v>1640</v>
      </c>
      <c r="E142" s="231">
        <f t="shared" si="7"/>
        <v>9.8249999999999993</v>
      </c>
      <c r="F142" s="105">
        <v>26</v>
      </c>
      <c r="G142" s="142">
        <v>510.9</v>
      </c>
      <c r="H142" s="210">
        <f t="shared" si="8"/>
        <v>120.52</v>
      </c>
      <c r="I142" s="107">
        <f t="shared" si="9"/>
        <v>631.41999999999996</v>
      </c>
    </row>
    <row r="143" spans="1:9" ht="25.5">
      <c r="A143" s="105">
        <v>137</v>
      </c>
      <c r="B143" s="125" t="s">
        <v>86</v>
      </c>
      <c r="C143" s="129" t="s">
        <v>83</v>
      </c>
      <c r="D143" s="105">
        <v>1620</v>
      </c>
      <c r="E143" s="231">
        <f t="shared" si="7"/>
        <v>9.7050000000000001</v>
      </c>
      <c r="F143" s="105">
        <v>51.5</v>
      </c>
      <c r="G143" s="142">
        <v>999.62</v>
      </c>
      <c r="H143" s="210">
        <f t="shared" si="8"/>
        <v>235.81</v>
      </c>
      <c r="I143" s="107">
        <f t="shared" si="9"/>
        <v>1235.43</v>
      </c>
    </row>
    <row r="144" spans="1:9" ht="25.5">
      <c r="A144" s="105">
        <v>138</v>
      </c>
      <c r="B144" s="125" t="s">
        <v>125</v>
      </c>
      <c r="C144" s="129" t="s">
        <v>83</v>
      </c>
      <c r="D144" s="105">
        <v>1475</v>
      </c>
      <c r="E144" s="231">
        <f t="shared" si="7"/>
        <v>8.8369999999999997</v>
      </c>
      <c r="F144" s="105">
        <v>30</v>
      </c>
      <c r="G144" s="142">
        <v>530.22</v>
      </c>
      <c r="H144" s="210">
        <f t="shared" si="8"/>
        <v>125.08</v>
      </c>
      <c r="I144" s="107">
        <f t="shared" si="9"/>
        <v>655.30000000000007</v>
      </c>
    </row>
    <row r="145" spans="1:10" ht="19.5" customHeight="1">
      <c r="A145" s="105">
        <v>139</v>
      </c>
      <c r="B145" s="125" t="s">
        <v>89</v>
      </c>
      <c r="C145" s="129" t="s">
        <v>91</v>
      </c>
      <c r="D145" s="105">
        <v>1559</v>
      </c>
      <c r="E145" s="231">
        <f t="shared" si="7"/>
        <v>9.34</v>
      </c>
      <c r="F145" s="105">
        <v>84</v>
      </c>
      <c r="G145" s="142">
        <v>1569.12</v>
      </c>
      <c r="H145" s="210">
        <f t="shared" si="8"/>
        <v>370.16</v>
      </c>
      <c r="I145" s="107">
        <f t="shared" si="9"/>
        <v>1939.28</v>
      </c>
    </row>
    <row r="146" spans="1:10" ht="25.5">
      <c r="A146" s="105">
        <v>140</v>
      </c>
      <c r="B146" s="125" t="s">
        <v>110</v>
      </c>
      <c r="C146" s="129" t="s">
        <v>81</v>
      </c>
      <c r="D146" s="105">
        <v>1445</v>
      </c>
      <c r="E146" s="231">
        <f t="shared" si="7"/>
        <v>8.657</v>
      </c>
      <c r="F146" s="105">
        <v>24.5</v>
      </c>
      <c r="G146" s="142">
        <v>424.19</v>
      </c>
      <c r="H146" s="210">
        <f t="shared" si="8"/>
        <v>100.07</v>
      </c>
      <c r="I146" s="107">
        <f t="shared" si="9"/>
        <v>524.26</v>
      </c>
    </row>
    <row r="147" spans="1:10" ht="25.5">
      <c r="A147" s="105">
        <v>141</v>
      </c>
      <c r="B147" s="125" t="s">
        <v>151</v>
      </c>
      <c r="C147" s="129" t="s">
        <v>81</v>
      </c>
      <c r="D147" s="105">
        <v>1445</v>
      </c>
      <c r="E147" s="231">
        <f t="shared" si="7"/>
        <v>8.657</v>
      </c>
      <c r="F147" s="105">
        <v>28</v>
      </c>
      <c r="G147" s="142">
        <v>484.79</v>
      </c>
      <c r="H147" s="210">
        <f t="shared" si="8"/>
        <v>114.36</v>
      </c>
      <c r="I147" s="107">
        <f t="shared" si="9"/>
        <v>599.15</v>
      </c>
    </row>
    <row r="148" spans="1:10" ht="25.5">
      <c r="A148" s="105">
        <v>142</v>
      </c>
      <c r="B148" s="125" t="s">
        <v>101</v>
      </c>
      <c r="C148" s="129" t="s">
        <v>81</v>
      </c>
      <c r="D148" s="105">
        <v>1533</v>
      </c>
      <c r="E148" s="231">
        <f t="shared" si="7"/>
        <v>9.1839999999999993</v>
      </c>
      <c r="F148" s="105">
        <v>16.5</v>
      </c>
      <c r="G148" s="142">
        <v>303.07</v>
      </c>
      <c r="H148" s="210">
        <f t="shared" si="8"/>
        <v>71.489999999999995</v>
      </c>
      <c r="I148" s="107">
        <f t="shared" si="9"/>
        <v>374.56</v>
      </c>
    </row>
    <row r="149" spans="1:10" ht="25.5">
      <c r="A149" s="105">
        <v>143</v>
      </c>
      <c r="B149" s="125" t="s">
        <v>119</v>
      </c>
      <c r="C149" s="129" t="s">
        <v>83</v>
      </c>
      <c r="D149" s="105">
        <v>1531</v>
      </c>
      <c r="E149" s="231">
        <f t="shared" si="7"/>
        <v>9.1720000000000006</v>
      </c>
      <c r="F149" s="105">
        <v>42</v>
      </c>
      <c r="G149" s="142">
        <v>770.45</v>
      </c>
      <c r="H149" s="210">
        <f t="shared" si="8"/>
        <v>181.75</v>
      </c>
      <c r="I149" s="107">
        <f t="shared" si="9"/>
        <v>952.2</v>
      </c>
    </row>
    <row r="150" spans="1:10">
      <c r="A150" s="105">
        <v>144</v>
      </c>
      <c r="B150" s="125" t="s">
        <v>78</v>
      </c>
      <c r="C150" s="129" t="s">
        <v>133</v>
      </c>
      <c r="D150" s="105">
        <v>2483</v>
      </c>
      <c r="E150" s="231">
        <f t="shared" si="7"/>
        <v>14.875</v>
      </c>
      <c r="F150" s="105">
        <v>60</v>
      </c>
      <c r="G150" s="142">
        <v>1785</v>
      </c>
      <c r="H150" s="210">
        <f t="shared" si="8"/>
        <v>421.08</v>
      </c>
      <c r="I150" s="107">
        <f t="shared" si="9"/>
        <v>2206.08</v>
      </c>
    </row>
    <row r="151" spans="1:10" ht="25.5">
      <c r="A151" s="105">
        <v>145</v>
      </c>
      <c r="B151" s="125" t="s">
        <v>88</v>
      </c>
      <c r="C151" s="129" t="s">
        <v>83</v>
      </c>
      <c r="D151" s="105">
        <v>1984</v>
      </c>
      <c r="E151" s="231">
        <f t="shared" si="7"/>
        <v>11.885999999999999</v>
      </c>
      <c r="F151" s="105">
        <v>16.5</v>
      </c>
      <c r="G151" s="142">
        <v>392.24</v>
      </c>
      <c r="H151" s="210">
        <f t="shared" si="8"/>
        <v>92.53</v>
      </c>
      <c r="I151" s="107">
        <f t="shared" si="9"/>
        <v>484.77</v>
      </c>
    </row>
    <row r="152" spans="1:10" ht="25.5">
      <c r="A152" s="105">
        <v>146</v>
      </c>
      <c r="B152" s="125" t="s">
        <v>134</v>
      </c>
      <c r="C152" s="129" t="s">
        <v>83</v>
      </c>
      <c r="D152" s="105">
        <v>1503</v>
      </c>
      <c r="E152" s="231">
        <f t="shared" si="7"/>
        <v>9.0039999999999996</v>
      </c>
      <c r="F152" s="105">
        <v>63</v>
      </c>
      <c r="G152" s="142">
        <v>1134.5</v>
      </c>
      <c r="H152" s="210">
        <f t="shared" si="8"/>
        <v>267.63</v>
      </c>
      <c r="I152" s="107">
        <f t="shared" si="9"/>
        <v>1402.13</v>
      </c>
    </row>
    <row r="153" spans="1:10" ht="25.5">
      <c r="A153" s="105">
        <v>147</v>
      </c>
      <c r="B153" s="125" t="s">
        <v>127</v>
      </c>
      <c r="C153" s="129" t="s">
        <v>83</v>
      </c>
      <c r="D153" s="105">
        <v>1475</v>
      </c>
      <c r="E153" s="231">
        <f t="shared" si="7"/>
        <v>8.8369999999999997</v>
      </c>
      <c r="F153" s="105">
        <v>55</v>
      </c>
      <c r="G153" s="142">
        <v>972.07</v>
      </c>
      <c r="H153" s="210">
        <f t="shared" si="8"/>
        <v>229.31</v>
      </c>
      <c r="I153" s="107">
        <f t="shared" si="9"/>
        <v>1201.3800000000001</v>
      </c>
    </row>
    <row r="154" spans="1:10">
      <c r="A154" s="105">
        <v>148</v>
      </c>
      <c r="B154" s="125" t="s">
        <v>108</v>
      </c>
      <c r="C154" s="129" t="s">
        <v>83</v>
      </c>
      <c r="D154" s="105">
        <v>1475</v>
      </c>
      <c r="E154" s="231">
        <f t="shared" si="7"/>
        <v>8.8369999999999997</v>
      </c>
      <c r="F154" s="105">
        <v>65</v>
      </c>
      <c r="G154" s="142">
        <v>1148.81</v>
      </c>
      <c r="H154" s="210">
        <f t="shared" si="8"/>
        <v>271</v>
      </c>
      <c r="I154" s="107">
        <f t="shared" si="9"/>
        <v>1419.81</v>
      </c>
    </row>
    <row r="155" spans="1:10" ht="25.5">
      <c r="A155" s="105">
        <v>149</v>
      </c>
      <c r="B155" s="125" t="s">
        <v>115</v>
      </c>
      <c r="C155" s="129" t="s">
        <v>91</v>
      </c>
      <c r="D155" s="105">
        <v>1861</v>
      </c>
      <c r="E155" s="231">
        <f t="shared" si="7"/>
        <v>11.148999999999999</v>
      </c>
      <c r="F155" s="105">
        <v>36</v>
      </c>
      <c r="G155" s="142">
        <v>802.73</v>
      </c>
      <c r="H155" s="210">
        <f t="shared" si="8"/>
        <v>189.36</v>
      </c>
      <c r="I155" s="107">
        <f t="shared" si="9"/>
        <v>992.09</v>
      </c>
    </row>
    <row r="156" spans="1:10" ht="25.5">
      <c r="A156" s="105">
        <v>150</v>
      </c>
      <c r="B156" s="125" t="s">
        <v>142</v>
      </c>
      <c r="C156" s="129" t="s">
        <v>83</v>
      </c>
      <c r="D156" s="105">
        <v>1910</v>
      </c>
      <c r="E156" s="231">
        <f t="shared" si="7"/>
        <v>11.443</v>
      </c>
      <c r="F156" s="105">
        <v>28</v>
      </c>
      <c r="G156" s="142">
        <v>640.80999999999995</v>
      </c>
      <c r="H156" s="210">
        <f>ROUND(G156*0.2194,2)+0.01</f>
        <v>140.6</v>
      </c>
      <c r="I156" s="107">
        <f t="shared" si="9"/>
        <v>781.41</v>
      </c>
      <c r="J156" s="104" t="s">
        <v>148</v>
      </c>
    </row>
    <row r="157" spans="1:10" ht="25.5">
      <c r="A157" s="105">
        <v>151</v>
      </c>
      <c r="B157" s="125" t="s">
        <v>123</v>
      </c>
      <c r="C157" s="129" t="s">
        <v>83</v>
      </c>
      <c r="D157" s="105">
        <v>1475</v>
      </c>
      <c r="E157" s="231">
        <f t="shared" si="7"/>
        <v>8.8369999999999997</v>
      </c>
      <c r="F157" s="105">
        <v>41</v>
      </c>
      <c r="G157" s="142">
        <v>724.63</v>
      </c>
      <c r="H157" s="210">
        <f t="shared" si="8"/>
        <v>170.94</v>
      </c>
      <c r="I157" s="107">
        <f t="shared" si="9"/>
        <v>895.56999999999994</v>
      </c>
    </row>
    <row r="158" spans="1:10" ht="25.5">
      <c r="A158" s="105">
        <v>152</v>
      </c>
      <c r="B158" s="125" t="s">
        <v>88</v>
      </c>
      <c r="C158" s="129" t="s">
        <v>83</v>
      </c>
      <c r="D158" s="105">
        <v>1523</v>
      </c>
      <c r="E158" s="231">
        <f t="shared" si="7"/>
        <v>9.1240000000000006</v>
      </c>
      <c r="F158" s="105">
        <v>45.5</v>
      </c>
      <c r="G158" s="142">
        <v>830.28</v>
      </c>
      <c r="H158" s="210">
        <f t="shared" si="8"/>
        <v>195.86</v>
      </c>
      <c r="I158" s="107">
        <f t="shared" si="9"/>
        <v>1026.1399999999999</v>
      </c>
    </row>
    <row r="159" spans="1:10" ht="25.5">
      <c r="A159" s="105">
        <v>153</v>
      </c>
      <c r="B159" s="125" t="s">
        <v>123</v>
      </c>
      <c r="C159" s="129" t="s">
        <v>81</v>
      </c>
      <c r="D159" s="105">
        <v>1445</v>
      </c>
      <c r="E159" s="231">
        <f t="shared" si="7"/>
        <v>8.657</v>
      </c>
      <c r="F159" s="105">
        <v>25.5</v>
      </c>
      <c r="G159" s="142">
        <v>441.51</v>
      </c>
      <c r="H159" s="210">
        <f t="shared" si="8"/>
        <v>104.15</v>
      </c>
      <c r="I159" s="107">
        <f t="shared" si="9"/>
        <v>545.66</v>
      </c>
    </row>
    <row r="160" spans="1:10" ht="25.5">
      <c r="A160" s="105">
        <v>154</v>
      </c>
      <c r="B160" s="125" t="s">
        <v>106</v>
      </c>
      <c r="C160" s="129" t="s">
        <v>83</v>
      </c>
      <c r="D160" s="105">
        <v>1672</v>
      </c>
      <c r="E160" s="231">
        <f t="shared" si="7"/>
        <v>10.016999999999999</v>
      </c>
      <c r="F160" s="105">
        <v>28</v>
      </c>
      <c r="G160" s="142">
        <v>560.95000000000005</v>
      </c>
      <c r="H160" s="210">
        <f t="shared" si="8"/>
        <v>132.33000000000001</v>
      </c>
      <c r="I160" s="107">
        <f t="shared" si="9"/>
        <v>693.28000000000009</v>
      </c>
    </row>
    <row r="161" spans="1:9" ht="25.5">
      <c r="A161" s="105">
        <v>155</v>
      </c>
      <c r="B161" s="125" t="s">
        <v>92</v>
      </c>
      <c r="C161" s="129" t="s">
        <v>81</v>
      </c>
      <c r="D161" s="105">
        <v>1445</v>
      </c>
      <c r="E161" s="231">
        <f t="shared" si="7"/>
        <v>8.657</v>
      </c>
      <c r="F161" s="105">
        <v>45</v>
      </c>
      <c r="G161" s="142">
        <v>779.13</v>
      </c>
      <c r="H161" s="210">
        <f t="shared" si="8"/>
        <v>183.8</v>
      </c>
      <c r="I161" s="107">
        <f t="shared" si="9"/>
        <v>962.93000000000006</v>
      </c>
    </row>
    <row r="162" spans="1:9" ht="23.25" customHeight="1">
      <c r="A162" s="105">
        <v>156</v>
      </c>
      <c r="B162" s="125" t="s">
        <v>125</v>
      </c>
      <c r="C162" s="129" t="s">
        <v>91</v>
      </c>
      <c r="D162" s="105">
        <v>1651</v>
      </c>
      <c r="E162" s="231">
        <f t="shared" si="7"/>
        <v>9.891</v>
      </c>
      <c r="F162" s="105">
        <v>20</v>
      </c>
      <c r="G162" s="142">
        <v>395.64</v>
      </c>
      <c r="H162" s="210">
        <f t="shared" si="8"/>
        <v>93.33</v>
      </c>
      <c r="I162" s="107">
        <f t="shared" si="9"/>
        <v>488.96999999999997</v>
      </c>
    </row>
    <row r="163" spans="1:9" ht="25.5">
      <c r="A163" s="105">
        <v>157</v>
      </c>
      <c r="B163" s="125" t="s">
        <v>94</v>
      </c>
      <c r="C163" s="129" t="s">
        <v>81</v>
      </c>
      <c r="D163" s="105">
        <v>1581</v>
      </c>
      <c r="E163" s="231">
        <f t="shared" si="7"/>
        <v>9.4719999999999995</v>
      </c>
      <c r="F163" s="105">
        <v>26.5</v>
      </c>
      <c r="G163" s="142">
        <v>502.02</v>
      </c>
      <c r="H163" s="210">
        <f t="shared" si="8"/>
        <v>118.43</v>
      </c>
      <c r="I163" s="107">
        <f t="shared" si="9"/>
        <v>620.45000000000005</v>
      </c>
    </row>
    <row r="164" spans="1:9" ht="25.5">
      <c r="A164" s="105">
        <v>158</v>
      </c>
      <c r="B164" s="125" t="s">
        <v>105</v>
      </c>
      <c r="C164" s="129" t="s">
        <v>83</v>
      </c>
      <c r="D164" s="105">
        <v>1640</v>
      </c>
      <c r="E164" s="231">
        <f t="shared" si="7"/>
        <v>9.8249999999999993</v>
      </c>
      <c r="F164" s="105">
        <v>42.5</v>
      </c>
      <c r="G164" s="142">
        <v>835.13</v>
      </c>
      <c r="H164" s="210">
        <f t="shared" si="8"/>
        <v>197.01</v>
      </c>
      <c r="I164" s="107">
        <f t="shared" si="9"/>
        <v>1032.1399999999999</v>
      </c>
    </row>
    <row r="165" spans="1:9" ht="25.5">
      <c r="A165" s="105">
        <v>159</v>
      </c>
      <c r="B165" s="125" t="s">
        <v>88</v>
      </c>
      <c r="C165" s="129" t="s">
        <v>91</v>
      </c>
      <c r="D165" s="105">
        <v>1671</v>
      </c>
      <c r="E165" s="231">
        <f t="shared" si="7"/>
        <v>10.010999999999999</v>
      </c>
      <c r="F165" s="105">
        <v>51</v>
      </c>
      <c r="G165" s="142">
        <v>1021.12</v>
      </c>
      <c r="H165" s="210">
        <f t="shared" si="8"/>
        <v>240.88</v>
      </c>
      <c r="I165" s="107">
        <f t="shared" si="9"/>
        <v>1262</v>
      </c>
    </row>
    <row r="166" spans="1:9" ht="25.5">
      <c r="A166" s="105">
        <v>160</v>
      </c>
      <c r="B166" s="125" t="s">
        <v>104</v>
      </c>
      <c r="C166" s="129" t="s">
        <v>85</v>
      </c>
      <c r="D166" s="105">
        <v>1512</v>
      </c>
      <c r="E166" s="231">
        <f t="shared" si="7"/>
        <v>9.0579999999999998</v>
      </c>
      <c r="F166" s="105">
        <v>42</v>
      </c>
      <c r="G166" s="142">
        <v>760.87</v>
      </c>
      <c r="H166" s="210">
        <f t="shared" si="8"/>
        <v>179.49</v>
      </c>
      <c r="I166" s="107">
        <f t="shared" si="9"/>
        <v>940.36</v>
      </c>
    </row>
    <row r="167" spans="1:9" ht="25.5">
      <c r="A167" s="105">
        <v>161</v>
      </c>
      <c r="B167" s="125" t="s">
        <v>95</v>
      </c>
      <c r="C167" s="129" t="s">
        <v>83</v>
      </c>
      <c r="D167" s="105">
        <v>1523</v>
      </c>
      <c r="E167" s="231">
        <f t="shared" si="7"/>
        <v>9.1240000000000006</v>
      </c>
      <c r="F167" s="105">
        <v>56.5</v>
      </c>
      <c r="G167" s="142">
        <v>1031.01</v>
      </c>
      <c r="H167" s="210">
        <f t="shared" si="8"/>
        <v>243.22</v>
      </c>
      <c r="I167" s="107">
        <f t="shared" si="9"/>
        <v>1274.23</v>
      </c>
    </row>
    <row r="168" spans="1:9" ht="25.5">
      <c r="A168" s="105">
        <v>162</v>
      </c>
      <c r="B168" s="125" t="s">
        <v>94</v>
      </c>
      <c r="C168" s="129" t="s">
        <v>83</v>
      </c>
      <c r="D168" s="105">
        <v>1640</v>
      </c>
      <c r="E168" s="231">
        <f t="shared" si="7"/>
        <v>9.8249999999999993</v>
      </c>
      <c r="F168" s="105">
        <v>29</v>
      </c>
      <c r="G168" s="142">
        <v>569.85</v>
      </c>
      <c r="H168" s="210">
        <f t="shared" si="8"/>
        <v>134.43</v>
      </c>
      <c r="I168" s="107">
        <f t="shared" si="9"/>
        <v>704.28</v>
      </c>
    </row>
    <row r="169" spans="1:9" ht="25.5">
      <c r="A169" s="105">
        <v>163</v>
      </c>
      <c r="B169" s="125" t="s">
        <v>97</v>
      </c>
      <c r="C169" s="129" t="s">
        <v>83</v>
      </c>
      <c r="D169" s="105">
        <v>1640</v>
      </c>
      <c r="E169" s="231">
        <f t="shared" si="7"/>
        <v>9.8249999999999993</v>
      </c>
      <c r="F169" s="105">
        <v>26</v>
      </c>
      <c r="G169" s="142">
        <v>510.9</v>
      </c>
      <c r="H169" s="210">
        <f t="shared" si="8"/>
        <v>120.52</v>
      </c>
      <c r="I169" s="107">
        <f t="shared" si="9"/>
        <v>631.41999999999996</v>
      </c>
    </row>
    <row r="170" spans="1:9" ht="25.5">
      <c r="A170" s="105">
        <v>164</v>
      </c>
      <c r="B170" s="125" t="s">
        <v>94</v>
      </c>
      <c r="C170" s="129" t="s">
        <v>81</v>
      </c>
      <c r="D170" s="105">
        <v>1581</v>
      </c>
      <c r="E170" s="231">
        <f t="shared" si="7"/>
        <v>9.4719999999999995</v>
      </c>
      <c r="F170" s="105">
        <v>27</v>
      </c>
      <c r="G170" s="142">
        <v>511.49</v>
      </c>
      <c r="H170" s="210">
        <f t="shared" si="8"/>
        <v>120.66</v>
      </c>
      <c r="I170" s="107">
        <f t="shared" si="9"/>
        <v>632.15</v>
      </c>
    </row>
    <row r="171" spans="1:9" ht="25.5">
      <c r="A171" s="105">
        <v>165</v>
      </c>
      <c r="B171" s="125" t="s">
        <v>128</v>
      </c>
      <c r="C171" s="129" t="s">
        <v>85</v>
      </c>
      <c r="D171" s="105">
        <v>1450</v>
      </c>
      <c r="E171" s="231">
        <f t="shared" si="7"/>
        <v>8.6869999999999994</v>
      </c>
      <c r="F171" s="105">
        <v>40</v>
      </c>
      <c r="G171" s="142">
        <v>694.96</v>
      </c>
      <c r="H171" s="210">
        <f t="shared" si="8"/>
        <v>163.94</v>
      </c>
      <c r="I171" s="107">
        <f t="shared" si="9"/>
        <v>858.90000000000009</v>
      </c>
    </row>
    <row r="172" spans="1:9" ht="25.5">
      <c r="A172" s="105">
        <v>166</v>
      </c>
      <c r="B172" s="125" t="s">
        <v>90</v>
      </c>
      <c r="C172" s="129" t="s">
        <v>81</v>
      </c>
      <c r="D172" s="105">
        <v>1425</v>
      </c>
      <c r="E172" s="231">
        <f t="shared" si="7"/>
        <v>8.5370000000000008</v>
      </c>
      <c r="F172" s="105">
        <v>35</v>
      </c>
      <c r="G172" s="142">
        <v>597.59</v>
      </c>
      <c r="H172" s="210">
        <f t="shared" si="8"/>
        <v>140.97</v>
      </c>
      <c r="I172" s="107">
        <f t="shared" si="9"/>
        <v>738.56000000000006</v>
      </c>
    </row>
    <row r="173" spans="1:9" ht="25.5">
      <c r="A173" s="105">
        <v>167</v>
      </c>
      <c r="B173" s="125" t="s">
        <v>128</v>
      </c>
      <c r="C173" s="129" t="s">
        <v>114</v>
      </c>
      <c r="D173" s="105">
        <v>2182</v>
      </c>
      <c r="E173" s="231">
        <f t="shared" si="7"/>
        <v>13.071999999999999</v>
      </c>
      <c r="F173" s="105">
        <v>54</v>
      </c>
      <c r="G173" s="142">
        <v>1411.78</v>
      </c>
      <c r="H173" s="210">
        <f t="shared" si="8"/>
        <v>333.04</v>
      </c>
      <c r="I173" s="107">
        <f t="shared" si="9"/>
        <v>1744.82</v>
      </c>
    </row>
    <row r="174" spans="1:9" ht="25.5">
      <c r="A174" s="105">
        <v>168</v>
      </c>
      <c r="B174" s="125" t="s">
        <v>82</v>
      </c>
      <c r="C174" s="129" t="s">
        <v>81</v>
      </c>
      <c r="D174" s="105">
        <v>1425</v>
      </c>
      <c r="E174" s="231">
        <f t="shared" si="7"/>
        <v>8.5370000000000008</v>
      </c>
      <c r="F174" s="105">
        <v>65</v>
      </c>
      <c r="G174" s="142">
        <v>1109.81</v>
      </c>
      <c r="H174" s="210">
        <f t="shared" si="8"/>
        <v>261.8</v>
      </c>
      <c r="I174" s="107">
        <f t="shared" si="9"/>
        <v>1371.61</v>
      </c>
    </row>
    <row r="175" spans="1:9" ht="25.5">
      <c r="A175" s="105">
        <v>169</v>
      </c>
      <c r="B175" s="125" t="s">
        <v>96</v>
      </c>
      <c r="C175" s="129" t="s">
        <v>91</v>
      </c>
      <c r="D175" s="105">
        <v>1895</v>
      </c>
      <c r="E175" s="231">
        <f t="shared" si="7"/>
        <v>11.353</v>
      </c>
      <c r="F175" s="105">
        <v>53.5</v>
      </c>
      <c r="G175" s="142">
        <v>1214.77</v>
      </c>
      <c r="H175" s="210">
        <f t="shared" si="8"/>
        <v>286.56</v>
      </c>
      <c r="I175" s="107">
        <f t="shared" si="9"/>
        <v>1501.33</v>
      </c>
    </row>
    <row r="176" spans="1:9" ht="25.5">
      <c r="A176" s="105">
        <v>170</v>
      </c>
      <c r="B176" s="125" t="s">
        <v>128</v>
      </c>
      <c r="C176" s="129" t="s">
        <v>85</v>
      </c>
      <c r="D176" s="105">
        <v>1430</v>
      </c>
      <c r="E176" s="231">
        <f t="shared" si="7"/>
        <v>8.5670000000000002</v>
      </c>
      <c r="F176" s="105">
        <v>54</v>
      </c>
      <c r="G176" s="142">
        <v>925.24</v>
      </c>
      <c r="H176" s="210">
        <f t="shared" si="8"/>
        <v>218.26</v>
      </c>
      <c r="I176" s="107">
        <f t="shared" si="9"/>
        <v>1143.5</v>
      </c>
    </row>
    <row r="177" spans="1:9" ht="17.25" customHeight="1">
      <c r="A177" s="105">
        <v>171</v>
      </c>
      <c r="B177" s="125" t="s">
        <v>135</v>
      </c>
      <c r="C177" s="129" t="s">
        <v>136</v>
      </c>
      <c r="D177" s="105">
        <v>2318</v>
      </c>
      <c r="E177" s="231">
        <f t="shared" si="7"/>
        <v>13.887</v>
      </c>
      <c r="F177" s="105">
        <v>28</v>
      </c>
      <c r="G177" s="142">
        <v>777.67</v>
      </c>
      <c r="H177" s="210">
        <f t="shared" si="8"/>
        <v>183.45</v>
      </c>
      <c r="I177" s="107">
        <f t="shared" si="9"/>
        <v>961.11999999999989</v>
      </c>
    </row>
    <row r="178" spans="1:9" ht="14.25" customHeight="1">
      <c r="A178" s="105">
        <v>172</v>
      </c>
      <c r="B178" s="125" t="s">
        <v>108</v>
      </c>
      <c r="C178" s="129" t="s">
        <v>83</v>
      </c>
      <c r="D178" s="105">
        <v>1503</v>
      </c>
      <c r="E178" s="231">
        <f t="shared" si="7"/>
        <v>9.0039999999999996</v>
      </c>
      <c r="F178" s="105">
        <v>80</v>
      </c>
      <c r="G178" s="142">
        <v>1440.64</v>
      </c>
      <c r="H178" s="210">
        <f t="shared" si="8"/>
        <v>339.85</v>
      </c>
      <c r="I178" s="107">
        <f t="shared" si="9"/>
        <v>1780.4900000000002</v>
      </c>
    </row>
    <row r="179" spans="1:9" ht="25.5">
      <c r="A179" s="105">
        <v>173</v>
      </c>
      <c r="B179" s="125" t="s">
        <v>92</v>
      </c>
      <c r="C179" s="129" t="s">
        <v>83</v>
      </c>
      <c r="D179" s="105">
        <v>1495</v>
      </c>
      <c r="E179" s="231">
        <f t="shared" si="7"/>
        <v>8.9559999999999995</v>
      </c>
      <c r="F179" s="105">
        <v>30</v>
      </c>
      <c r="G179" s="142">
        <v>537.36</v>
      </c>
      <c r="H179" s="210">
        <f t="shared" si="8"/>
        <v>126.76</v>
      </c>
      <c r="I179" s="107">
        <f t="shared" si="9"/>
        <v>664.12</v>
      </c>
    </row>
    <row r="180" spans="1:9" ht="25.5">
      <c r="A180" s="105">
        <v>174</v>
      </c>
      <c r="B180" s="125" t="s">
        <v>128</v>
      </c>
      <c r="C180" s="129" t="s">
        <v>85</v>
      </c>
      <c r="D180" s="105">
        <v>1470</v>
      </c>
      <c r="E180" s="231">
        <f t="shared" si="7"/>
        <v>8.8070000000000004</v>
      </c>
      <c r="F180" s="105">
        <v>54</v>
      </c>
      <c r="G180" s="142">
        <v>951.16</v>
      </c>
      <c r="H180" s="210">
        <f t="shared" si="8"/>
        <v>224.38</v>
      </c>
      <c r="I180" s="107">
        <f t="shared" si="9"/>
        <v>1175.54</v>
      </c>
    </row>
    <row r="181" spans="1:9" ht="25.5">
      <c r="A181" s="105">
        <v>175</v>
      </c>
      <c r="B181" s="125" t="s">
        <v>102</v>
      </c>
      <c r="C181" s="129" t="s">
        <v>91</v>
      </c>
      <c r="D181" s="105">
        <v>1640</v>
      </c>
      <c r="E181" s="231">
        <f t="shared" si="7"/>
        <v>9.8249999999999993</v>
      </c>
      <c r="F181" s="105">
        <v>25.5</v>
      </c>
      <c r="G181" s="142">
        <v>501.08</v>
      </c>
      <c r="H181" s="210">
        <f t="shared" si="8"/>
        <v>118.2</v>
      </c>
      <c r="I181" s="107">
        <f t="shared" si="9"/>
        <v>619.28</v>
      </c>
    </row>
    <row r="182" spans="1:9" ht="25.5">
      <c r="A182" s="105">
        <v>176</v>
      </c>
      <c r="B182" s="125" t="s">
        <v>94</v>
      </c>
      <c r="C182" s="129" t="s">
        <v>81</v>
      </c>
      <c r="D182" s="105">
        <v>1533</v>
      </c>
      <c r="E182" s="231">
        <f t="shared" si="7"/>
        <v>9.1839999999999993</v>
      </c>
      <c r="F182" s="105">
        <v>12</v>
      </c>
      <c r="G182" s="142">
        <v>220.42</v>
      </c>
      <c r="H182" s="210">
        <f t="shared" si="8"/>
        <v>52</v>
      </c>
      <c r="I182" s="107">
        <f t="shared" si="9"/>
        <v>272.41999999999996</v>
      </c>
    </row>
    <row r="183" spans="1:9" ht="25.5">
      <c r="A183" s="105">
        <v>177</v>
      </c>
      <c r="B183" s="125" t="s">
        <v>90</v>
      </c>
      <c r="C183" s="129" t="s">
        <v>81</v>
      </c>
      <c r="D183" s="105">
        <v>1445</v>
      </c>
      <c r="E183" s="231">
        <f t="shared" si="7"/>
        <v>8.657</v>
      </c>
      <c r="F183" s="105">
        <v>52.5</v>
      </c>
      <c r="G183" s="142">
        <v>908.99</v>
      </c>
      <c r="H183" s="210">
        <f t="shared" si="8"/>
        <v>214.43</v>
      </c>
      <c r="I183" s="107">
        <f t="shared" si="9"/>
        <v>1123.42</v>
      </c>
    </row>
    <row r="184" spans="1:9" ht="25.5">
      <c r="A184" s="105">
        <v>178</v>
      </c>
      <c r="B184" s="125" t="s">
        <v>90</v>
      </c>
      <c r="C184" s="129" t="s">
        <v>81</v>
      </c>
      <c r="D184" s="105">
        <v>1445</v>
      </c>
      <c r="E184" s="231">
        <f t="shared" si="7"/>
        <v>8.657</v>
      </c>
      <c r="F184" s="105">
        <v>18</v>
      </c>
      <c r="G184" s="142">
        <v>311.64999999999998</v>
      </c>
      <c r="H184" s="210">
        <f t="shared" si="8"/>
        <v>73.52</v>
      </c>
      <c r="I184" s="107">
        <f t="shared" si="9"/>
        <v>385.16999999999996</v>
      </c>
    </row>
    <row r="185" spans="1:9" ht="25.5">
      <c r="A185" s="105">
        <v>179</v>
      </c>
      <c r="B185" s="125" t="s">
        <v>109</v>
      </c>
      <c r="C185" s="129" t="s">
        <v>83</v>
      </c>
      <c r="D185" s="105">
        <v>1475</v>
      </c>
      <c r="E185" s="231">
        <f t="shared" si="7"/>
        <v>8.8369999999999997</v>
      </c>
      <c r="F185" s="105">
        <v>26</v>
      </c>
      <c r="G185" s="142">
        <v>459.52</v>
      </c>
      <c r="H185" s="210">
        <f t="shared" si="8"/>
        <v>108.4</v>
      </c>
      <c r="I185" s="107">
        <f t="shared" si="9"/>
        <v>567.91999999999996</v>
      </c>
    </row>
    <row r="186" spans="1:9" ht="25.5">
      <c r="A186" s="105">
        <v>180</v>
      </c>
      <c r="B186" s="125" t="s">
        <v>127</v>
      </c>
      <c r="C186" s="129" t="s">
        <v>91</v>
      </c>
      <c r="D186" s="105">
        <v>1794</v>
      </c>
      <c r="E186" s="231">
        <f t="shared" si="7"/>
        <v>10.747999999999999</v>
      </c>
      <c r="F186" s="105">
        <v>27.5</v>
      </c>
      <c r="G186" s="142">
        <v>591.14</v>
      </c>
      <c r="H186" s="210">
        <f t="shared" si="8"/>
        <v>139.44999999999999</v>
      </c>
      <c r="I186" s="107">
        <f t="shared" si="9"/>
        <v>730.58999999999992</v>
      </c>
    </row>
    <row r="187" spans="1:9" ht="25.5">
      <c r="A187" s="105">
        <v>181</v>
      </c>
      <c r="B187" s="125" t="s">
        <v>125</v>
      </c>
      <c r="C187" s="129" t="s">
        <v>81</v>
      </c>
      <c r="D187" s="105">
        <v>1445</v>
      </c>
      <c r="E187" s="231">
        <f t="shared" si="7"/>
        <v>8.657</v>
      </c>
      <c r="F187" s="105">
        <v>15</v>
      </c>
      <c r="G187" s="142">
        <v>259.70999999999998</v>
      </c>
      <c r="H187" s="210">
        <f t="shared" si="8"/>
        <v>61.27</v>
      </c>
      <c r="I187" s="107">
        <f t="shared" si="9"/>
        <v>320.97999999999996</v>
      </c>
    </row>
    <row r="188" spans="1:9" ht="25.5">
      <c r="A188" s="105">
        <v>182</v>
      </c>
      <c r="B188" s="125" t="s">
        <v>87</v>
      </c>
      <c r="C188" s="129" t="s">
        <v>81</v>
      </c>
      <c r="D188" s="105">
        <v>1445</v>
      </c>
      <c r="E188" s="231">
        <f t="shared" si="7"/>
        <v>8.657</v>
      </c>
      <c r="F188" s="105">
        <v>39</v>
      </c>
      <c r="G188" s="142">
        <v>675.25</v>
      </c>
      <c r="H188" s="210">
        <f t="shared" si="8"/>
        <v>159.29</v>
      </c>
      <c r="I188" s="107">
        <f t="shared" si="9"/>
        <v>834.54</v>
      </c>
    </row>
    <row r="189" spans="1:9" ht="25.5">
      <c r="A189" s="105">
        <v>183</v>
      </c>
      <c r="B189" s="125" t="s">
        <v>137</v>
      </c>
      <c r="C189" s="129" t="s">
        <v>81</v>
      </c>
      <c r="D189" s="105">
        <v>1405</v>
      </c>
      <c r="E189" s="231">
        <f t="shared" si="7"/>
        <v>8.4169999999999998</v>
      </c>
      <c r="F189" s="105">
        <v>26</v>
      </c>
      <c r="G189" s="142">
        <v>437.68</v>
      </c>
      <c r="H189" s="210">
        <f t="shared" si="8"/>
        <v>103.25</v>
      </c>
      <c r="I189" s="107">
        <f t="shared" si="9"/>
        <v>540.93000000000006</v>
      </c>
    </row>
    <row r="190" spans="1:9">
      <c r="A190" s="105">
        <v>184</v>
      </c>
      <c r="B190" s="125" t="s">
        <v>99</v>
      </c>
      <c r="C190" s="129" t="s">
        <v>91</v>
      </c>
      <c r="D190" s="105">
        <v>1505</v>
      </c>
      <c r="E190" s="231">
        <f t="shared" si="7"/>
        <v>9.016</v>
      </c>
      <c r="F190" s="105">
        <v>68</v>
      </c>
      <c r="G190" s="142">
        <v>1226.18</v>
      </c>
      <c r="H190" s="210">
        <f t="shared" si="8"/>
        <v>289.26</v>
      </c>
      <c r="I190" s="107">
        <f t="shared" si="9"/>
        <v>1515.44</v>
      </c>
    </row>
    <row r="191" spans="1:9" ht="25.5">
      <c r="A191" s="105">
        <v>185</v>
      </c>
      <c r="B191" s="125" t="s">
        <v>138</v>
      </c>
      <c r="C191" s="129" t="s">
        <v>81</v>
      </c>
      <c r="D191" s="105">
        <v>1493</v>
      </c>
      <c r="E191" s="231">
        <f t="shared" si="7"/>
        <v>8.9440000000000008</v>
      </c>
      <c r="F191" s="105">
        <v>15</v>
      </c>
      <c r="G191" s="142">
        <v>268.32</v>
      </c>
      <c r="H191" s="210">
        <f t="shared" si="8"/>
        <v>63.3</v>
      </c>
      <c r="I191" s="107">
        <f t="shared" si="9"/>
        <v>331.62</v>
      </c>
    </row>
    <row r="192" spans="1:9" ht="25.5">
      <c r="A192" s="105">
        <v>186</v>
      </c>
      <c r="B192" s="125" t="s">
        <v>98</v>
      </c>
      <c r="C192" s="129" t="s">
        <v>83</v>
      </c>
      <c r="D192" s="105">
        <v>1640</v>
      </c>
      <c r="E192" s="231">
        <f t="shared" si="7"/>
        <v>9.8249999999999993</v>
      </c>
      <c r="F192" s="105">
        <v>52</v>
      </c>
      <c r="G192" s="142">
        <v>1021.8</v>
      </c>
      <c r="H192" s="210">
        <f t="shared" si="8"/>
        <v>241.04</v>
      </c>
      <c r="I192" s="107">
        <f t="shared" si="9"/>
        <v>1262.8399999999999</v>
      </c>
    </row>
    <row r="193" spans="1:9" ht="25.5">
      <c r="A193" s="105">
        <v>187</v>
      </c>
      <c r="B193" s="125" t="s">
        <v>141</v>
      </c>
      <c r="C193" s="129" t="s">
        <v>83</v>
      </c>
      <c r="D193" s="105">
        <v>1523</v>
      </c>
      <c r="E193" s="231">
        <f t="shared" si="7"/>
        <v>9.1240000000000006</v>
      </c>
      <c r="F193" s="105">
        <v>16.5</v>
      </c>
      <c r="G193" s="142">
        <v>301.08999999999997</v>
      </c>
      <c r="H193" s="210">
        <f t="shared" si="8"/>
        <v>71.03</v>
      </c>
      <c r="I193" s="107">
        <f t="shared" si="9"/>
        <v>372.12</v>
      </c>
    </row>
    <row r="194" spans="1:9" ht="25.5">
      <c r="A194" s="105">
        <v>188</v>
      </c>
      <c r="B194" s="125" t="s">
        <v>115</v>
      </c>
      <c r="C194" s="129" t="s">
        <v>83</v>
      </c>
      <c r="D194" s="105">
        <v>1571</v>
      </c>
      <c r="E194" s="231">
        <f t="shared" si="7"/>
        <v>9.4120000000000008</v>
      </c>
      <c r="F194" s="105">
        <v>25</v>
      </c>
      <c r="G194" s="142">
        <v>470.6</v>
      </c>
      <c r="H194" s="210">
        <f t="shared" si="8"/>
        <v>111.01</v>
      </c>
      <c r="I194" s="107">
        <f t="shared" si="9"/>
        <v>581.61</v>
      </c>
    </row>
    <row r="195" spans="1:9" ht="30.75" customHeight="1">
      <c r="A195" s="105">
        <v>189</v>
      </c>
      <c r="B195" s="125" t="s">
        <v>139</v>
      </c>
      <c r="C195" s="129" t="s">
        <v>140</v>
      </c>
      <c r="D195" s="105">
        <v>1482</v>
      </c>
      <c r="E195" s="231">
        <f t="shared" si="7"/>
        <v>8.8789999999999996</v>
      </c>
      <c r="F195" s="105">
        <v>39</v>
      </c>
      <c r="G195" s="142">
        <v>692.56</v>
      </c>
      <c r="H195" s="210">
        <f t="shared" si="8"/>
        <v>163.37</v>
      </c>
      <c r="I195" s="107">
        <f t="shared" si="9"/>
        <v>855.93</v>
      </c>
    </row>
    <row r="196" spans="1:9" ht="25.5">
      <c r="A196" s="105">
        <v>190</v>
      </c>
      <c r="B196" s="125" t="s">
        <v>110</v>
      </c>
      <c r="C196" s="129" t="s">
        <v>81</v>
      </c>
      <c r="D196" s="105">
        <v>1445</v>
      </c>
      <c r="E196" s="231">
        <f t="shared" si="7"/>
        <v>8.657</v>
      </c>
      <c r="F196" s="105">
        <v>44</v>
      </c>
      <c r="G196" s="142">
        <v>761.82</v>
      </c>
      <c r="H196" s="210">
        <f t="shared" si="8"/>
        <v>179.71</v>
      </c>
      <c r="I196" s="107">
        <f t="shared" si="9"/>
        <v>941.53000000000009</v>
      </c>
    </row>
    <row r="197" spans="1:9" ht="25.5">
      <c r="A197" s="105">
        <v>191</v>
      </c>
      <c r="B197" s="125" t="s">
        <v>97</v>
      </c>
      <c r="C197" s="129" t="s">
        <v>81</v>
      </c>
      <c r="D197" s="105">
        <v>1831</v>
      </c>
      <c r="E197" s="231">
        <f t="shared" si="7"/>
        <v>10.968999999999999</v>
      </c>
      <c r="F197" s="105">
        <v>40</v>
      </c>
      <c r="G197" s="142">
        <v>877.52</v>
      </c>
      <c r="H197" s="210">
        <f t="shared" si="8"/>
        <v>207.01</v>
      </c>
      <c r="I197" s="107">
        <f t="shared" si="9"/>
        <v>1084.53</v>
      </c>
    </row>
    <row r="198" spans="1:9" ht="25.5">
      <c r="A198" s="105">
        <v>192</v>
      </c>
      <c r="B198" s="125" t="s">
        <v>138</v>
      </c>
      <c r="C198" s="129" t="s">
        <v>83</v>
      </c>
      <c r="D198" s="105">
        <v>1640</v>
      </c>
      <c r="E198" s="231">
        <f t="shared" si="7"/>
        <v>9.8249999999999993</v>
      </c>
      <c r="F198" s="105">
        <v>25.5</v>
      </c>
      <c r="G198" s="142">
        <v>501.08</v>
      </c>
      <c r="H198" s="210">
        <f t="shared" si="8"/>
        <v>118.2</v>
      </c>
      <c r="I198" s="107">
        <f t="shared" si="9"/>
        <v>619.28</v>
      </c>
    </row>
    <row r="199" spans="1:9" ht="25.5">
      <c r="A199" s="105">
        <v>193</v>
      </c>
      <c r="B199" s="125" t="s">
        <v>152</v>
      </c>
      <c r="C199" s="129" t="s">
        <v>83</v>
      </c>
      <c r="D199" s="105">
        <v>1591</v>
      </c>
      <c r="E199" s="231">
        <f t="shared" si="7"/>
        <v>9.532</v>
      </c>
      <c r="F199" s="105">
        <v>15</v>
      </c>
      <c r="G199" s="142">
        <v>285.95999999999998</v>
      </c>
      <c r="H199" s="210">
        <f t="shared" si="8"/>
        <v>67.459999999999994</v>
      </c>
      <c r="I199" s="107">
        <f t="shared" si="9"/>
        <v>353.41999999999996</v>
      </c>
    </row>
    <row r="200" spans="1:9" ht="25.5">
      <c r="A200" s="105">
        <v>194</v>
      </c>
      <c r="B200" s="125" t="s">
        <v>123</v>
      </c>
      <c r="C200" s="129" t="s">
        <v>83</v>
      </c>
      <c r="D200" s="105">
        <v>1475</v>
      </c>
      <c r="E200" s="231">
        <f t="shared" ref="E200:E263" si="10">ROUND(D200/$E$4,3)</f>
        <v>8.8369999999999997</v>
      </c>
      <c r="F200" s="105">
        <v>26</v>
      </c>
      <c r="G200" s="142">
        <v>459.52</v>
      </c>
      <c r="H200" s="210">
        <f t="shared" ref="H200:H263" si="11">ROUND(G200*0.2359,2)</f>
        <v>108.4</v>
      </c>
      <c r="I200" s="107">
        <f t="shared" ref="I200:I263" si="12">G200+H200</f>
        <v>567.91999999999996</v>
      </c>
    </row>
    <row r="201" spans="1:9">
      <c r="A201" s="105">
        <v>195</v>
      </c>
      <c r="B201" s="125" t="s">
        <v>99</v>
      </c>
      <c r="C201" s="129" t="s">
        <v>83</v>
      </c>
      <c r="D201" s="105">
        <v>1415</v>
      </c>
      <c r="E201" s="231">
        <f t="shared" si="10"/>
        <v>8.4770000000000003</v>
      </c>
      <c r="F201" s="105">
        <v>14</v>
      </c>
      <c r="G201" s="142">
        <v>237.36</v>
      </c>
      <c r="H201" s="210">
        <f t="shared" si="11"/>
        <v>55.99</v>
      </c>
      <c r="I201" s="107">
        <f t="shared" si="12"/>
        <v>293.35000000000002</v>
      </c>
    </row>
    <row r="202" spans="1:9" ht="25.5">
      <c r="A202" s="105">
        <v>196</v>
      </c>
      <c r="B202" s="125" t="s">
        <v>134</v>
      </c>
      <c r="C202" s="129" t="s">
        <v>81</v>
      </c>
      <c r="D202" s="105">
        <v>1517</v>
      </c>
      <c r="E202" s="231">
        <f t="shared" si="10"/>
        <v>9.0879999999999992</v>
      </c>
      <c r="F202" s="105">
        <v>58</v>
      </c>
      <c r="G202" s="142">
        <v>1054.21</v>
      </c>
      <c r="H202" s="210">
        <f t="shared" si="11"/>
        <v>248.69</v>
      </c>
      <c r="I202" s="107">
        <f t="shared" si="12"/>
        <v>1302.9000000000001</v>
      </c>
    </row>
    <row r="203" spans="1:9">
      <c r="A203" s="105">
        <v>197</v>
      </c>
      <c r="B203" s="125" t="s">
        <v>89</v>
      </c>
      <c r="C203" s="129" t="s">
        <v>81</v>
      </c>
      <c r="D203" s="105">
        <v>1337</v>
      </c>
      <c r="E203" s="231">
        <f t="shared" si="10"/>
        <v>8.01</v>
      </c>
      <c r="F203" s="105">
        <v>85</v>
      </c>
      <c r="G203" s="142">
        <v>1361.7</v>
      </c>
      <c r="H203" s="210">
        <f t="shared" si="11"/>
        <v>321.23</v>
      </c>
      <c r="I203" s="107">
        <f t="shared" si="12"/>
        <v>1682.93</v>
      </c>
    </row>
    <row r="204" spans="1:9" ht="25.5">
      <c r="A204" s="105">
        <v>198</v>
      </c>
      <c r="B204" s="125" t="s">
        <v>141</v>
      </c>
      <c r="C204" s="129" t="s">
        <v>81</v>
      </c>
      <c r="D204" s="105">
        <v>1425</v>
      </c>
      <c r="E204" s="231">
        <f t="shared" si="10"/>
        <v>8.5370000000000008</v>
      </c>
      <c r="F204" s="105">
        <v>24.5</v>
      </c>
      <c r="G204" s="142">
        <v>418.31</v>
      </c>
      <c r="H204" s="210">
        <f t="shared" si="11"/>
        <v>98.68</v>
      </c>
      <c r="I204" s="107">
        <f t="shared" si="12"/>
        <v>516.99</v>
      </c>
    </row>
    <row r="205" spans="1:9" ht="25.5">
      <c r="A205" s="105">
        <v>199</v>
      </c>
      <c r="B205" s="125" t="s">
        <v>113</v>
      </c>
      <c r="C205" s="129" t="s">
        <v>81</v>
      </c>
      <c r="D205" s="105">
        <v>1445</v>
      </c>
      <c r="E205" s="231">
        <f t="shared" si="10"/>
        <v>8.657</v>
      </c>
      <c r="F205" s="105">
        <v>40</v>
      </c>
      <c r="G205" s="142">
        <v>692.56</v>
      </c>
      <c r="H205" s="210">
        <f t="shared" si="11"/>
        <v>163.37</v>
      </c>
      <c r="I205" s="107">
        <f t="shared" si="12"/>
        <v>855.93</v>
      </c>
    </row>
    <row r="206" spans="1:9" ht="25.5">
      <c r="A206" s="105">
        <v>200</v>
      </c>
      <c r="B206" s="125" t="s">
        <v>103</v>
      </c>
      <c r="C206" s="129" t="s">
        <v>91</v>
      </c>
      <c r="D206" s="105">
        <v>1791</v>
      </c>
      <c r="E206" s="231">
        <f t="shared" si="10"/>
        <v>10.73</v>
      </c>
      <c r="F206" s="105">
        <v>14</v>
      </c>
      <c r="G206" s="142">
        <v>300.44</v>
      </c>
      <c r="H206" s="210">
        <f t="shared" si="11"/>
        <v>70.87</v>
      </c>
      <c r="I206" s="107">
        <f t="shared" si="12"/>
        <v>371.31</v>
      </c>
    </row>
    <row r="207" spans="1:9" ht="25.5">
      <c r="A207" s="105">
        <v>201</v>
      </c>
      <c r="B207" s="125" t="s">
        <v>151</v>
      </c>
      <c r="C207" s="129" t="s">
        <v>81</v>
      </c>
      <c r="D207" s="105">
        <v>1405</v>
      </c>
      <c r="E207" s="231">
        <f t="shared" si="10"/>
        <v>8.4169999999999998</v>
      </c>
      <c r="F207" s="105">
        <v>28</v>
      </c>
      <c r="G207" s="142">
        <v>471.35</v>
      </c>
      <c r="H207" s="210">
        <f t="shared" si="11"/>
        <v>111.19</v>
      </c>
      <c r="I207" s="107">
        <f t="shared" si="12"/>
        <v>582.54</v>
      </c>
    </row>
    <row r="208" spans="1:9">
      <c r="A208" s="105">
        <v>202</v>
      </c>
      <c r="B208" s="125" t="s">
        <v>108</v>
      </c>
      <c r="C208" s="129" t="s">
        <v>83</v>
      </c>
      <c r="D208" s="105">
        <v>1622</v>
      </c>
      <c r="E208" s="231">
        <f t="shared" si="10"/>
        <v>9.7170000000000005</v>
      </c>
      <c r="F208" s="105">
        <v>79</v>
      </c>
      <c r="G208" s="142">
        <v>1535.29</v>
      </c>
      <c r="H208" s="210">
        <f t="shared" si="11"/>
        <v>362.17</v>
      </c>
      <c r="I208" s="107">
        <f t="shared" si="12"/>
        <v>1897.46</v>
      </c>
    </row>
    <row r="209" spans="1:9" ht="25.5">
      <c r="A209" s="105">
        <v>203</v>
      </c>
      <c r="B209" s="125" t="s">
        <v>128</v>
      </c>
      <c r="C209" s="129" t="s">
        <v>85</v>
      </c>
      <c r="D209" s="105">
        <v>1470</v>
      </c>
      <c r="E209" s="231">
        <f t="shared" si="10"/>
        <v>8.8070000000000004</v>
      </c>
      <c r="F209" s="105">
        <v>35.5</v>
      </c>
      <c r="G209" s="142">
        <v>625.29999999999995</v>
      </c>
      <c r="H209" s="210">
        <f t="shared" si="11"/>
        <v>147.51</v>
      </c>
      <c r="I209" s="107">
        <f t="shared" si="12"/>
        <v>772.81</v>
      </c>
    </row>
    <row r="210" spans="1:9" ht="25.5">
      <c r="A210" s="105">
        <v>204</v>
      </c>
      <c r="B210" s="125" t="s">
        <v>123</v>
      </c>
      <c r="C210" s="129" t="s">
        <v>81</v>
      </c>
      <c r="D210" s="105">
        <v>1472</v>
      </c>
      <c r="E210" s="231">
        <f t="shared" si="10"/>
        <v>8.8190000000000008</v>
      </c>
      <c r="F210" s="105">
        <v>25.5</v>
      </c>
      <c r="G210" s="142">
        <v>449.77</v>
      </c>
      <c r="H210" s="210">
        <f t="shared" si="11"/>
        <v>106.1</v>
      </c>
      <c r="I210" s="107">
        <f t="shared" si="12"/>
        <v>555.87</v>
      </c>
    </row>
    <row r="211" spans="1:9" ht="25.5">
      <c r="A211" s="105">
        <v>205</v>
      </c>
      <c r="B211" s="125" t="s">
        <v>112</v>
      </c>
      <c r="C211" s="129" t="s">
        <v>85</v>
      </c>
      <c r="D211" s="105">
        <v>1470</v>
      </c>
      <c r="E211" s="231">
        <f t="shared" si="10"/>
        <v>8.8070000000000004</v>
      </c>
      <c r="F211" s="105">
        <v>90.5</v>
      </c>
      <c r="G211" s="142">
        <v>1594.07</v>
      </c>
      <c r="H211" s="210">
        <f t="shared" si="11"/>
        <v>376.04</v>
      </c>
      <c r="I211" s="107">
        <f t="shared" si="12"/>
        <v>1970.11</v>
      </c>
    </row>
    <row r="212" spans="1:9" ht="25.5">
      <c r="A212" s="105">
        <v>206</v>
      </c>
      <c r="B212" s="125" t="s">
        <v>123</v>
      </c>
      <c r="C212" s="129" t="s">
        <v>81</v>
      </c>
      <c r="D212" s="105">
        <v>1432</v>
      </c>
      <c r="E212" s="231">
        <f t="shared" si="10"/>
        <v>8.5790000000000006</v>
      </c>
      <c r="F212" s="105">
        <v>25.5</v>
      </c>
      <c r="G212" s="142">
        <v>437.53</v>
      </c>
      <c r="H212" s="210">
        <f t="shared" si="11"/>
        <v>103.21</v>
      </c>
      <c r="I212" s="107">
        <f t="shared" si="12"/>
        <v>540.74</v>
      </c>
    </row>
    <row r="213" spans="1:9" ht="25.5">
      <c r="A213" s="105">
        <v>207</v>
      </c>
      <c r="B213" s="125" t="s">
        <v>92</v>
      </c>
      <c r="C213" s="129" t="s">
        <v>83</v>
      </c>
      <c r="D213" s="105">
        <v>1475</v>
      </c>
      <c r="E213" s="231">
        <f t="shared" si="10"/>
        <v>8.8369999999999997</v>
      </c>
      <c r="F213" s="105">
        <v>45</v>
      </c>
      <c r="G213" s="142">
        <v>795.33</v>
      </c>
      <c r="H213" s="210">
        <f t="shared" si="11"/>
        <v>187.62</v>
      </c>
      <c r="I213" s="107">
        <f t="shared" si="12"/>
        <v>982.95</v>
      </c>
    </row>
    <row r="214" spans="1:9" ht="25.5">
      <c r="A214" s="105">
        <v>208</v>
      </c>
      <c r="B214" s="125" t="s">
        <v>94</v>
      </c>
      <c r="C214" s="129" t="s">
        <v>83</v>
      </c>
      <c r="D214" s="105">
        <v>1620</v>
      </c>
      <c r="E214" s="231">
        <f t="shared" si="10"/>
        <v>9.7050000000000001</v>
      </c>
      <c r="F214" s="105">
        <v>28</v>
      </c>
      <c r="G214" s="142">
        <v>543.48</v>
      </c>
      <c r="H214" s="210">
        <f t="shared" si="11"/>
        <v>128.21</v>
      </c>
      <c r="I214" s="107">
        <f t="shared" si="12"/>
        <v>671.69</v>
      </c>
    </row>
    <row r="215" spans="1:9">
      <c r="A215" s="105">
        <v>209</v>
      </c>
      <c r="B215" s="125" t="s">
        <v>130</v>
      </c>
      <c r="C215" s="129" t="s">
        <v>133</v>
      </c>
      <c r="D215" s="105">
        <v>2483</v>
      </c>
      <c r="E215" s="231">
        <f t="shared" si="10"/>
        <v>14.875</v>
      </c>
      <c r="F215" s="105">
        <v>18.5</v>
      </c>
      <c r="G215" s="142">
        <v>550.38</v>
      </c>
      <c r="H215" s="210">
        <f t="shared" si="11"/>
        <v>129.83000000000001</v>
      </c>
      <c r="I215" s="107">
        <f t="shared" si="12"/>
        <v>680.21</v>
      </c>
    </row>
    <row r="216" spans="1:9" ht="25.5">
      <c r="A216" s="105">
        <v>210</v>
      </c>
      <c r="B216" s="125" t="s">
        <v>106</v>
      </c>
      <c r="C216" s="129" t="s">
        <v>91</v>
      </c>
      <c r="D216" s="105">
        <v>1779</v>
      </c>
      <c r="E216" s="231">
        <f t="shared" si="10"/>
        <v>10.657999999999999</v>
      </c>
      <c r="F216" s="105">
        <v>42</v>
      </c>
      <c r="G216" s="142">
        <v>895.27</v>
      </c>
      <c r="H216" s="210">
        <f t="shared" si="11"/>
        <v>211.19</v>
      </c>
      <c r="I216" s="107">
        <f t="shared" si="12"/>
        <v>1106.46</v>
      </c>
    </row>
    <row r="217" spans="1:9" ht="25.5">
      <c r="A217" s="105">
        <v>211</v>
      </c>
      <c r="B217" s="125" t="s">
        <v>141</v>
      </c>
      <c r="C217" s="129" t="s">
        <v>81</v>
      </c>
      <c r="D217" s="105">
        <v>1425</v>
      </c>
      <c r="E217" s="231">
        <f t="shared" si="10"/>
        <v>8.5370000000000008</v>
      </c>
      <c r="F217" s="105">
        <v>49.5</v>
      </c>
      <c r="G217" s="142">
        <v>845.16</v>
      </c>
      <c r="H217" s="210">
        <f t="shared" si="11"/>
        <v>199.37</v>
      </c>
      <c r="I217" s="107">
        <f t="shared" si="12"/>
        <v>1044.53</v>
      </c>
    </row>
    <row r="218" spans="1:9" ht="25.5">
      <c r="A218" s="105">
        <v>212</v>
      </c>
      <c r="B218" s="125" t="s">
        <v>118</v>
      </c>
      <c r="C218" s="129" t="s">
        <v>83</v>
      </c>
      <c r="D218" s="105">
        <v>1483</v>
      </c>
      <c r="E218" s="231">
        <f t="shared" si="10"/>
        <v>8.8840000000000003</v>
      </c>
      <c r="F218" s="105">
        <v>56</v>
      </c>
      <c r="G218" s="142">
        <v>995.01</v>
      </c>
      <c r="H218" s="210">
        <f t="shared" si="11"/>
        <v>234.72</v>
      </c>
      <c r="I218" s="107">
        <f t="shared" si="12"/>
        <v>1229.73</v>
      </c>
    </row>
    <row r="219" spans="1:9" ht="25.5">
      <c r="A219" s="105">
        <v>213</v>
      </c>
      <c r="B219" s="125" t="s">
        <v>102</v>
      </c>
      <c r="C219" s="129" t="s">
        <v>83</v>
      </c>
      <c r="D219" s="105">
        <v>1455</v>
      </c>
      <c r="E219" s="231">
        <f t="shared" si="10"/>
        <v>8.7170000000000005</v>
      </c>
      <c r="F219" s="105">
        <v>28.5</v>
      </c>
      <c r="G219" s="142">
        <v>496.87</v>
      </c>
      <c r="H219" s="210">
        <f t="shared" si="11"/>
        <v>117.21</v>
      </c>
      <c r="I219" s="107">
        <f t="shared" si="12"/>
        <v>614.08000000000004</v>
      </c>
    </row>
    <row r="220" spans="1:9" ht="25.5">
      <c r="A220" s="105">
        <v>214</v>
      </c>
      <c r="B220" s="125" t="s">
        <v>142</v>
      </c>
      <c r="C220" s="129" t="s">
        <v>83</v>
      </c>
      <c r="D220" s="105">
        <v>1591</v>
      </c>
      <c r="E220" s="231">
        <f t="shared" si="10"/>
        <v>9.532</v>
      </c>
      <c r="F220" s="105">
        <v>40.5</v>
      </c>
      <c r="G220" s="142">
        <v>772.09</v>
      </c>
      <c r="H220" s="210">
        <f t="shared" si="11"/>
        <v>182.14</v>
      </c>
      <c r="I220" s="107">
        <f t="shared" si="12"/>
        <v>954.23</v>
      </c>
    </row>
    <row r="221" spans="1:9" ht="25.5">
      <c r="A221" s="105">
        <v>215</v>
      </c>
      <c r="B221" s="125" t="s">
        <v>124</v>
      </c>
      <c r="C221" s="129" t="s">
        <v>83</v>
      </c>
      <c r="D221" s="105">
        <v>1475</v>
      </c>
      <c r="E221" s="231">
        <f t="shared" si="10"/>
        <v>8.8369999999999997</v>
      </c>
      <c r="F221" s="105">
        <v>48</v>
      </c>
      <c r="G221" s="142">
        <v>848.35</v>
      </c>
      <c r="H221" s="210">
        <f t="shared" si="11"/>
        <v>200.13</v>
      </c>
      <c r="I221" s="107">
        <f t="shared" si="12"/>
        <v>1048.48</v>
      </c>
    </row>
    <row r="222" spans="1:9" ht="25.5">
      <c r="A222" s="105">
        <v>216</v>
      </c>
      <c r="B222" s="125" t="s">
        <v>109</v>
      </c>
      <c r="C222" s="129" t="s">
        <v>81</v>
      </c>
      <c r="D222" s="105">
        <v>1425</v>
      </c>
      <c r="E222" s="231">
        <f t="shared" si="10"/>
        <v>8.5370000000000008</v>
      </c>
      <c r="F222" s="105">
        <v>54</v>
      </c>
      <c r="G222" s="142">
        <v>922</v>
      </c>
      <c r="H222" s="210">
        <f t="shared" si="11"/>
        <v>217.5</v>
      </c>
      <c r="I222" s="107">
        <f t="shared" si="12"/>
        <v>1139.5</v>
      </c>
    </row>
    <row r="223" spans="1:9" ht="25.5">
      <c r="A223" s="105">
        <v>217</v>
      </c>
      <c r="B223" s="125" t="s">
        <v>95</v>
      </c>
      <c r="C223" s="129" t="s">
        <v>83</v>
      </c>
      <c r="D223" s="105">
        <v>1495</v>
      </c>
      <c r="E223" s="231">
        <f t="shared" si="10"/>
        <v>8.9559999999999995</v>
      </c>
      <c r="F223" s="105">
        <v>41.5</v>
      </c>
      <c r="G223" s="142">
        <v>743.35</v>
      </c>
      <c r="H223" s="210">
        <f t="shared" si="11"/>
        <v>175.36</v>
      </c>
      <c r="I223" s="107">
        <f t="shared" si="12"/>
        <v>918.71</v>
      </c>
    </row>
    <row r="224" spans="1:9" ht="25.5">
      <c r="A224" s="105">
        <v>218</v>
      </c>
      <c r="B224" s="125" t="s">
        <v>106</v>
      </c>
      <c r="C224" s="129" t="s">
        <v>83</v>
      </c>
      <c r="D224" s="105">
        <v>1652</v>
      </c>
      <c r="E224" s="231">
        <f t="shared" si="10"/>
        <v>9.8970000000000002</v>
      </c>
      <c r="F224" s="105">
        <v>14</v>
      </c>
      <c r="G224" s="142">
        <v>277.12</v>
      </c>
      <c r="H224" s="210">
        <f t="shared" si="11"/>
        <v>65.37</v>
      </c>
      <c r="I224" s="107">
        <f t="shared" si="12"/>
        <v>342.49</v>
      </c>
    </row>
    <row r="225" spans="1:9" ht="25.5">
      <c r="A225" s="105">
        <v>219</v>
      </c>
      <c r="B225" s="125" t="s">
        <v>112</v>
      </c>
      <c r="C225" s="129" t="s">
        <v>85</v>
      </c>
      <c r="D225" s="105">
        <v>1430</v>
      </c>
      <c r="E225" s="231">
        <f t="shared" si="10"/>
        <v>8.5670000000000002</v>
      </c>
      <c r="F225" s="105">
        <v>86</v>
      </c>
      <c r="G225" s="142">
        <v>1473.52</v>
      </c>
      <c r="H225" s="210">
        <f t="shared" si="11"/>
        <v>347.6</v>
      </c>
      <c r="I225" s="107">
        <f t="shared" si="12"/>
        <v>1821.12</v>
      </c>
    </row>
    <row r="226" spans="1:9" ht="15.75" customHeight="1">
      <c r="A226" s="105">
        <v>220</v>
      </c>
      <c r="B226" s="125" t="s">
        <v>143</v>
      </c>
      <c r="C226" s="129" t="s">
        <v>81</v>
      </c>
      <c r="D226" s="105">
        <v>1382</v>
      </c>
      <c r="E226" s="231">
        <f t="shared" si="10"/>
        <v>8.2789999999999999</v>
      </c>
      <c r="F226" s="105">
        <v>45</v>
      </c>
      <c r="G226" s="142">
        <v>745.11</v>
      </c>
      <c r="H226" s="210">
        <f t="shared" si="11"/>
        <v>175.77</v>
      </c>
      <c r="I226" s="107">
        <f t="shared" si="12"/>
        <v>920.88</v>
      </c>
    </row>
    <row r="227" spans="1:9" ht="25.5">
      <c r="A227" s="105">
        <v>221</v>
      </c>
      <c r="B227" s="125" t="s">
        <v>84</v>
      </c>
      <c r="C227" s="129" t="s">
        <v>81</v>
      </c>
      <c r="D227" s="105">
        <v>1425</v>
      </c>
      <c r="E227" s="231">
        <f t="shared" si="10"/>
        <v>8.5370000000000008</v>
      </c>
      <c r="F227" s="105">
        <v>30.5</v>
      </c>
      <c r="G227" s="142">
        <v>520.76</v>
      </c>
      <c r="H227" s="210">
        <f t="shared" si="11"/>
        <v>122.85</v>
      </c>
      <c r="I227" s="107">
        <f t="shared" si="12"/>
        <v>643.61</v>
      </c>
    </row>
    <row r="228" spans="1:9" ht="25.5">
      <c r="A228" s="105">
        <v>222</v>
      </c>
      <c r="B228" s="125" t="s">
        <v>142</v>
      </c>
      <c r="C228" s="129" t="s">
        <v>81</v>
      </c>
      <c r="D228" s="105">
        <v>1553</v>
      </c>
      <c r="E228" s="231">
        <f t="shared" si="10"/>
        <v>9.3040000000000003</v>
      </c>
      <c r="F228" s="105">
        <v>28.5</v>
      </c>
      <c r="G228" s="142">
        <v>530.33000000000004</v>
      </c>
      <c r="H228" s="210">
        <f t="shared" si="11"/>
        <v>125.1</v>
      </c>
      <c r="I228" s="107">
        <f t="shared" si="12"/>
        <v>655.43000000000006</v>
      </c>
    </row>
    <row r="229" spans="1:9" ht="25.5">
      <c r="A229" s="105">
        <v>223</v>
      </c>
      <c r="B229" s="125" t="s">
        <v>90</v>
      </c>
      <c r="C229" s="129" t="s">
        <v>83</v>
      </c>
      <c r="D229" s="105">
        <v>1475</v>
      </c>
      <c r="E229" s="231">
        <f t="shared" si="10"/>
        <v>8.8369999999999997</v>
      </c>
      <c r="F229" s="105">
        <v>32</v>
      </c>
      <c r="G229" s="142">
        <v>565.57000000000005</v>
      </c>
      <c r="H229" s="210">
        <f t="shared" si="11"/>
        <v>133.41999999999999</v>
      </c>
      <c r="I229" s="107">
        <f t="shared" si="12"/>
        <v>698.99</v>
      </c>
    </row>
    <row r="230" spans="1:9" ht="25.5">
      <c r="A230" s="105">
        <v>224</v>
      </c>
      <c r="B230" s="125" t="s">
        <v>144</v>
      </c>
      <c r="C230" s="129" t="s">
        <v>83</v>
      </c>
      <c r="D230" s="105">
        <v>1722</v>
      </c>
      <c r="E230" s="231">
        <f t="shared" si="10"/>
        <v>10.316000000000001</v>
      </c>
      <c r="F230" s="105">
        <v>28</v>
      </c>
      <c r="G230" s="142">
        <v>577.70000000000005</v>
      </c>
      <c r="H230" s="210">
        <f t="shared" si="11"/>
        <v>136.28</v>
      </c>
      <c r="I230" s="107">
        <f t="shared" si="12"/>
        <v>713.98</v>
      </c>
    </row>
    <row r="231" spans="1:9" ht="25.5">
      <c r="A231" s="105">
        <v>225</v>
      </c>
      <c r="B231" s="125" t="s">
        <v>126</v>
      </c>
      <c r="C231" s="129" t="s">
        <v>81</v>
      </c>
      <c r="D231" s="105">
        <v>1590</v>
      </c>
      <c r="E231" s="231">
        <f t="shared" si="10"/>
        <v>9.5259999999999998</v>
      </c>
      <c r="F231" s="105">
        <v>70.5</v>
      </c>
      <c r="G231" s="142">
        <v>1343.17</v>
      </c>
      <c r="H231" s="210">
        <f t="shared" si="11"/>
        <v>316.85000000000002</v>
      </c>
      <c r="I231" s="107">
        <f t="shared" si="12"/>
        <v>1660.02</v>
      </c>
    </row>
    <row r="232" spans="1:9" ht="25.5">
      <c r="A232" s="105">
        <v>226</v>
      </c>
      <c r="B232" s="125" t="s">
        <v>92</v>
      </c>
      <c r="C232" s="129" t="s">
        <v>85</v>
      </c>
      <c r="D232" s="105">
        <v>1202</v>
      </c>
      <c r="E232" s="231">
        <f t="shared" si="10"/>
        <v>7.2009999999999996</v>
      </c>
      <c r="F232" s="105">
        <v>45</v>
      </c>
      <c r="G232" s="142">
        <v>648.09</v>
      </c>
      <c r="H232" s="210">
        <f t="shared" si="11"/>
        <v>152.88</v>
      </c>
      <c r="I232" s="107">
        <f t="shared" si="12"/>
        <v>800.97</v>
      </c>
    </row>
    <row r="233" spans="1:9" ht="25.5">
      <c r="A233" s="105">
        <v>227</v>
      </c>
      <c r="B233" s="125" t="s">
        <v>142</v>
      </c>
      <c r="C233" s="129" t="s">
        <v>81</v>
      </c>
      <c r="D233" s="105">
        <v>1541</v>
      </c>
      <c r="E233" s="231">
        <f t="shared" si="10"/>
        <v>9.2319999999999993</v>
      </c>
      <c r="F233" s="105">
        <v>51</v>
      </c>
      <c r="G233" s="142">
        <v>941.66</v>
      </c>
      <c r="H233" s="210">
        <f t="shared" si="11"/>
        <v>222.14</v>
      </c>
      <c r="I233" s="107">
        <f t="shared" si="12"/>
        <v>1163.8</v>
      </c>
    </row>
    <row r="234" spans="1:9" ht="25.5">
      <c r="A234" s="105">
        <v>228</v>
      </c>
      <c r="B234" s="125" t="s">
        <v>147</v>
      </c>
      <c r="C234" s="129" t="s">
        <v>81</v>
      </c>
      <c r="D234" s="105">
        <v>1425</v>
      </c>
      <c r="E234" s="231">
        <f t="shared" si="10"/>
        <v>8.5370000000000008</v>
      </c>
      <c r="F234" s="105">
        <v>28</v>
      </c>
      <c r="G234" s="142">
        <v>478.07</v>
      </c>
      <c r="H234" s="210">
        <f t="shared" si="11"/>
        <v>112.78</v>
      </c>
      <c r="I234" s="107">
        <f t="shared" si="12"/>
        <v>590.85</v>
      </c>
    </row>
    <row r="235" spans="1:9" ht="25.5">
      <c r="A235" s="105">
        <v>229</v>
      </c>
      <c r="B235" s="125" t="s">
        <v>152</v>
      </c>
      <c r="C235" s="129" t="s">
        <v>81</v>
      </c>
      <c r="D235" s="105">
        <v>1521</v>
      </c>
      <c r="E235" s="231">
        <f t="shared" si="10"/>
        <v>9.1120000000000001</v>
      </c>
      <c r="F235" s="105">
        <v>30</v>
      </c>
      <c r="G235" s="142">
        <v>546.72</v>
      </c>
      <c r="H235" s="210">
        <f t="shared" si="11"/>
        <v>128.97</v>
      </c>
      <c r="I235" s="107">
        <f t="shared" si="12"/>
        <v>675.69</v>
      </c>
    </row>
    <row r="236" spans="1:9" ht="25.5">
      <c r="A236" s="105">
        <v>230</v>
      </c>
      <c r="B236" s="125" t="s">
        <v>145</v>
      </c>
      <c r="C236" s="129" t="s">
        <v>81</v>
      </c>
      <c r="D236" s="105">
        <v>1405</v>
      </c>
      <c r="E236" s="231">
        <f t="shared" si="10"/>
        <v>8.4169999999999998</v>
      </c>
      <c r="F236" s="105">
        <v>13</v>
      </c>
      <c r="G236" s="142">
        <v>218.84</v>
      </c>
      <c r="H236" s="210">
        <f t="shared" si="11"/>
        <v>51.62</v>
      </c>
      <c r="I236" s="107">
        <f t="shared" si="12"/>
        <v>270.45999999999998</v>
      </c>
    </row>
    <row r="237" spans="1:9" ht="25.5">
      <c r="A237" s="105">
        <v>231</v>
      </c>
      <c r="B237" s="125" t="s">
        <v>123</v>
      </c>
      <c r="C237" s="129" t="s">
        <v>83</v>
      </c>
      <c r="D237" s="105">
        <v>1455</v>
      </c>
      <c r="E237" s="231">
        <f t="shared" si="10"/>
        <v>8.7170000000000005</v>
      </c>
      <c r="F237" s="105">
        <v>26</v>
      </c>
      <c r="G237" s="142">
        <v>453.28</v>
      </c>
      <c r="H237" s="210">
        <f t="shared" si="11"/>
        <v>106.93</v>
      </c>
      <c r="I237" s="107">
        <f t="shared" si="12"/>
        <v>560.21</v>
      </c>
    </row>
    <row r="238" spans="1:9" ht="25.5">
      <c r="A238" s="105">
        <v>232</v>
      </c>
      <c r="B238" s="125" t="s">
        <v>106</v>
      </c>
      <c r="C238" s="129" t="s">
        <v>83</v>
      </c>
      <c r="D238" s="105">
        <v>1652</v>
      </c>
      <c r="E238" s="231">
        <f t="shared" si="10"/>
        <v>9.8970000000000002</v>
      </c>
      <c r="F238" s="105">
        <v>14</v>
      </c>
      <c r="G238" s="142">
        <v>277.12</v>
      </c>
      <c r="H238" s="210">
        <f t="shared" si="11"/>
        <v>65.37</v>
      </c>
      <c r="I238" s="107">
        <f t="shared" si="12"/>
        <v>342.49</v>
      </c>
    </row>
    <row r="239" spans="1:9" ht="25.5">
      <c r="A239" s="105">
        <v>233</v>
      </c>
      <c r="B239" s="125" t="s">
        <v>98</v>
      </c>
      <c r="C239" s="129" t="s">
        <v>83</v>
      </c>
      <c r="D239" s="105">
        <v>1571</v>
      </c>
      <c r="E239" s="231">
        <f t="shared" si="10"/>
        <v>9.4120000000000008</v>
      </c>
      <c r="F239" s="105">
        <v>68</v>
      </c>
      <c r="G239" s="142">
        <v>1280.03</v>
      </c>
      <c r="H239" s="210">
        <f t="shared" si="11"/>
        <v>301.95999999999998</v>
      </c>
      <c r="I239" s="107">
        <f t="shared" si="12"/>
        <v>1581.99</v>
      </c>
    </row>
    <row r="240" spans="1:9" ht="25.5">
      <c r="A240" s="105">
        <v>234</v>
      </c>
      <c r="B240" s="125" t="s">
        <v>87</v>
      </c>
      <c r="C240" s="129" t="s">
        <v>81</v>
      </c>
      <c r="D240" s="105">
        <v>1405</v>
      </c>
      <c r="E240" s="231">
        <f t="shared" si="10"/>
        <v>8.4169999999999998</v>
      </c>
      <c r="F240" s="105">
        <v>27</v>
      </c>
      <c r="G240" s="142">
        <v>454.52</v>
      </c>
      <c r="H240" s="210">
        <f t="shared" si="11"/>
        <v>107.22</v>
      </c>
      <c r="I240" s="107">
        <f t="shared" si="12"/>
        <v>561.74</v>
      </c>
    </row>
    <row r="241" spans="1:9" ht="25.5">
      <c r="A241" s="105">
        <v>235</v>
      </c>
      <c r="B241" s="125" t="s">
        <v>112</v>
      </c>
      <c r="C241" s="129" t="s">
        <v>85</v>
      </c>
      <c r="D241" s="105">
        <v>1430</v>
      </c>
      <c r="E241" s="231">
        <f t="shared" si="10"/>
        <v>8.5670000000000002</v>
      </c>
      <c r="F241" s="105">
        <v>92</v>
      </c>
      <c r="G241" s="142">
        <v>1576.33</v>
      </c>
      <c r="H241" s="210">
        <f t="shared" si="11"/>
        <v>371.86</v>
      </c>
      <c r="I241" s="107">
        <f t="shared" si="12"/>
        <v>1948.19</v>
      </c>
    </row>
    <row r="242" spans="1:9" ht="25.5">
      <c r="A242" s="105">
        <v>236</v>
      </c>
      <c r="B242" s="125" t="s">
        <v>112</v>
      </c>
      <c r="C242" s="129" t="s">
        <v>85</v>
      </c>
      <c r="D242" s="105">
        <v>1430</v>
      </c>
      <c r="E242" s="231">
        <f t="shared" si="10"/>
        <v>8.5670000000000002</v>
      </c>
      <c r="F242" s="105">
        <v>86</v>
      </c>
      <c r="G242" s="142">
        <v>1473.52</v>
      </c>
      <c r="H242" s="210">
        <f t="shared" si="11"/>
        <v>347.6</v>
      </c>
      <c r="I242" s="107">
        <f t="shared" si="12"/>
        <v>1821.12</v>
      </c>
    </row>
    <row r="243" spans="1:9" ht="25.5">
      <c r="A243" s="105">
        <v>237</v>
      </c>
      <c r="B243" s="125" t="s">
        <v>109</v>
      </c>
      <c r="C243" s="129" t="s">
        <v>81</v>
      </c>
      <c r="D243" s="105">
        <v>1405</v>
      </c>
      <c r="E243" s="231">
        <f t="shared" si="10"/>
        <v>8.4169999999999998</v>
      </c>
      <c r="F243" s="105">
        <v>41</v>
      </c>
      <c r="G243" s="142">
        <v>690.19</v>
      </c>
      <c r="H243" s="210">
        <f t="shared" si="11"/>
        <v>162.82</v>
      </c>
      <c r="I243" s="107">
        <f t="shared" si="12"/>
        <v>853.01</v>
      </c>
    </row>
    <row r="244" spans="1:9" ht="25.5">
      <c r="A244" s="105">
        <v>238</v>
      </c>
      <c r="B244" s="125" t="s">
        <v>102</v>
      </c>
      <c r="C244" s="129" t="s">
        <v>81</v>
      </c>
      <c r="D244" s="105">
        <v>1432</v>
      </c>
      <c r="E244" s="231">
        <f t="shared" si="10"/>
        <v>8.5790000000000006</v>
      </c>
      <c r="F244" s="105">
        <v>13</v>
      </c>
      <c r="G244" s="142">
        <v>223.05</v>
      </c>
      <c r="H244" s="210">
        <f t="shared" si="11"/>
        <v>52.62</v>
      </c>
      <c r="I244" s="107">
        <f t="shared" si="12"/>
        <v>275.67</v>
      </c>
    </row>
    <row r="245" spans="1:9" ht="25.5">
      <c r="A245" s="105">
        <v>239</v>
      </c>
      <c r="B245" s="125" t="s">
        <v>112</v>
      </c>
      <c r="C245" s="129" t="s">
        <v>85</v>
      </c>
      <c r="D245" s="105">
        <v>1470</v>
      </c>
      <c r="E245" s="231">
        <f t="shared" si="10"/>
        <v>8.8070000000000004</v>
      </c>
      <c r="F245" s="105">
        <v>92</v>
      </c>
      <c r="G245" s="142">
        <v>1620.49</v>
      </c>
      <c r="H245" s="210">
        <f t="shared" si="11"/>
        <v>382.27</v>
      </c>
      <c r="I245" s="107">
        <f t="shared" si="12"/>
        <v>2002.76</v>
      </c>
    </row>
    <row r="246" spans="1:9" ht="25.5">
      <c r="A246" s="105">
        <v>240</v>
      </c>
      <c r="B246" s="125" t="s">
        <v>88</v>
      </c>
      <c r="C246" s="129" t="s">
        <v>81</v>
      </c>
      <c r="D246" s="105">
        <v>1432</v>
      </c>
      <c r="E246" s="231">
        <f t="shared" si="10"/>
        <v>8.5790000000000006</v>
      </c>
      <c r="F246" s="105">
        <v>36</v>
      </c>
      <c r="G246" s="142">
        <v>617.69000000000005</v>
      </c>
      <c r="H246" s="210">
        <f t="shared" si="11"/>
        <v>145.71</v>
      </c>
      <c r="I246" s="107">
        <f t="shared" si="12"/>
        <v>763.40000000000009</v>
      </c>
    </row>
    <row r="247" spans="1:9" ht="25.5">
      <c r="A247" s="105">
        <v>241</v>
      </c>
      <c r="B247" s="125" t="s">
        <v>126</v>
      </c>
      <c r="C247" s="129" t="s">
        <v>81</v>
      </c>
      <c r="D247" s="105">
        <v>1405</v>
      </c>
      <c r="E247" s="231">
        <f t="shared" si="10"/>
        <v>8.4169999999999998</v>
      </c>
      <c r="F247" s="105">
        <v>15</v>
      </c>
      <c r="G247" s="142">
        <v>252.51</v>
      </c>
      <c r="H247" s="210">
        <f t="shared" si="11"/>
        <v>59.57</v>
      </c>
      <c r="I247" s="107">
        <f t="shared" si="12"/>
        <v>312.08</v>
      </c>
    </row>
    <row r="248" spans="1:9" ht="25.5">
      <c r="A248" s="105">
        <v>242</v>
      </c>
      <c r="B248" s="125" t="s">
        <v>112</v>
      </c>
      <c r="C248" s="129" t="s">
        <v>85</v>
      </c>
      <c r="D248" s="105">
        <v>1430</v>
      </c>
      <c r="E248" s="231">
        <f t="shared" si="10"/>
        <v>8.5670000000000002</v>
      </c>
      <c r="F248" s="105">
        <v>86</v>
      </c>
      <c r="G248" s="142">
        <v>1473.52</v>
      </c>
      <c r="H248" s="210">
        <f t="shared" si="11"/>
        <v>347.6</v>
      </c>
      <c r="I248" s="107">
        <f t="shared" si="12"/>
        <v>1821.12</v>
      </c>
    </row>
    <row r="249" spans="1:9" ht="25.5">
      <c r="A249" s="105">
        <v>243</v>
      </c>
      <c r="B249" s="125" t="s">
        <v>106</v>
      </c>
      <c r="C249" s="129" t="s">
        <v>83</v>
      </c>
      <c r="D249" s="105">
        <v>1682</v>
      </c>
      <c r="E249" s="231">
        <f t="shared" si="10"/>
        <v>10.077</v>
      </c>
      <c r="F249" s="105">
        <v>28</v>
      </c>
      <c r="G249" s="142">
        <v>564.30999999999995</v>
      </c>
      <c r="H249" s="210">
        <f t="shared" si="11"/>
        <v>133.12</v>
      </c>
      <c r="I249" s="107">
        <f t="shared" si="12"/>
        <v>697.43</v>
      </c>
    </row>
    <row r="250" spans="1:9" ht="25.5">
      <c r="A250" s="105">
        <v>244</v>
      </c>
      <c r="B250" s="125" t="s">
        <v>127</v>
      </c>
      <c r="C250" s="129" t="s">
        <v>81</v>
      </c>
      <c r="D250" s="105">
        <v>1405</v>
      </c>
      <c r="E250" s="231">
        <f t="shared" si="10"/>
        <v>8.4169999999999998</v>
      </c>
      <c r="F250" s="105">
        <v>55</v>
      </c>
      <c r="G250" s="142">
        <v>925.87</v>
      </c>
      <c r="H250" s="210">
        <f t="shared" si="11"/>
        <v>218.41</v>
      </c>
      <c r="I250" s="107">
        <f t="shared" si="12"/>
        <v>1144.28</v>
      </c>
    </row>
    <row r="251" spans="1:9" ht="25.5">
      <c r="A251" s="105">
        <v>245</v>
      </c>
      <c r="B251" s="125" t="s">
        <v>141</v>
      </c>
      <c r="C251" s="129" t="s">
        <v>91</v>
      </c>
      <c r="D251" s="105">
        <v>1631</v>
      </c>
      <c r="E251" s="231">
        <f t="shared" si="10"/>
        <v>9.7710000000000008</v>
      </c>
      <c r="F251" s="105">
        <v>27.5</v>
      </c>
      <c r="G251" s="142">
        <v>537.41</v>
      </c>
      <c r="H251" s="210">
        <f t="shared" si="11"/>
        <v>126.78</v>
      </c>
      <c r="I251" s="107">
        <f t="shared" si="12"/>
        <v>664.18999999999994</v>
      </c>
    </row>
    <row r="252" spans="1:9" ht="25.5">
      <c r="A252" s="105">
        <v>246</v>
      </c>
      <c r="B252" s="125" t="s">
        <v>138</v>
      </c>
      <c r="C252" s="129" t="s">
        <v>81</v>
      </c>
      <c r="D252" s="105">
        <v>1561</v>
      </c>
      <c r="E252" s="231">
        <f t="shared" si="10"/>
        <v>9.3520000000000003</v>
      </c>
      <c r="F252" s="105">
        <v>67</v>
      </c>
      <c r="G252" s="142">
        <v>1253.17</v>
      </c>
      <c r="H252" s="210">
        <f t="shared" si="11"/>
        <v>295.62</v>
      </c>
      <c r="I252" s="107">
        <f t="shared" si="12"/>
        <v>1548.79</v>
      </c>
    </row>
    <row r="253" spans="1:9" ht="25.5">
      <c r="A253" s="105">
        <v>247</v>
      </c>
      <c r="B253" s="125" t="s">
        <v>118</v>
      </c>
      <c r="C253" s="129" t="s">
        <v>85</v>
      </c>
      <c r="D253" s="105">
        <v>1222</v>
      </c>
      <c r="E253" s="231">
        <f t="shared" si="10"/>
        <v>7.3209999999999997</v>
      </c>
      <c r="F253" s="105">
        <v>28</v>
      </c>
      <c r="G253" s="142">
        <v>409.98</v>
      </c>
      <c r="H253" s="210">
        <f t="shared" si="11"/>
        <v>96.71</v>
      </c>
      <c r="I253" s="107">
        <f t="shared" si="12"/>
        <v>506.69</v>
      </c>
    </row>
    <row r="254" spans="1:9" ht="25.5">
      <c r="A254" s="105">
        <v>248</v>
      </c>
      <c r="B254" s="125" t="s">
        <v>103</v>
      </c>
      <c r="C254" s="129" t="s">
        <v>83</v>
      </c>
      <c r="D254" s="105">
        <v>1682</v>
      </c>
      <c r="E254" s="231">
        <f t="shared" si="10"/>
        <v>10.077</v>
      </c>
      <c r="F254" s="105">
        <v>14</v>
      </c>
      <c r="G254" s="142">
        <v>282.16000000000003</v>
      </c>
      <c r="H254" s="210">
        <f t="shared" si="11"/>
        <v>66.56</v>
      </c>
      <c r="I254" s="107">
        <f t="shared" si="12"/>
        <v>348.72</v>
      </c>
    </row>
    <row r="255" spans="1:9" ht="25.5">
      <c r="A255" s="105">
        <v>249</v>
      </c>
      <c r="B255" s="125" t="s">
        <v>102</v>
      </c>
      <c r="C255" s="129" t="s">
        <v>83</v>
      </c>
      <c r="D255" s="105">
        <v>1483</v>
      </c>
      <c r="E255" s="231">
        <f t="shared" si="10"/>
        <v>8.8840000000000003</v>
      </c>
      <c r="F255" s="105">
        <v>28</v>
      </c>
      <c r="G255" s="142">
        <v>497.5</v>
      </c>
      <c r="H255" s="210">
        <f t="shared" si="11"/>
        <v>117.36</v>
      </c>
      <c r="I255" s="107">
        <f t="shared" si="12"/>
        <v>614.86</v>
      </c>
    </row>
    <row r="256" spans="1:9" ht="25.5">
      <c r="A256" s="105">
        <v>250</v>
      </c>
      <c r="B256" s="125" t="s">
        <v>131</v>
      </c>
      <c r="C256" s="129" t="s">
        <v>81</v>
      </c>
      <c r="D256" s="105">
        <v>1405</v>
      </c>
      <c r="E256" s="231">
        <f t="shared" si="10"/>
        <v>8.4169999999999998</v>
      </c>
      <c r="F256" s="105">
        <v>63</v>
      </c>
      <c r="G256" s="142">
        <v>1060.54</v>
      </c>
      <c r="H256" s="210">
        <f t="shared" si="11"/>
        <v>250.18</v>
      </c>
      <c r="I256" s="107">
        <f t="shared" si="12"/>
        <v>1310.72</v>
      </c>
    </row>
    <row r="257" spans="1:9" ht="25.5">
      <c r="A257" s="105">
        <v>251</v>
      </c>
      <c r="B257" s="125" t="s">
        <v>146</v>
      </c>
      <c r="C257" s="129" t="s">
        <v>83</v>
      </c>
      <c r="D257" s="105">
        <v>1455</v>
      </c>
      <c r="E257" s="231">
        <f t="shared" si="10"/>
        <v>8.7170000000000005</v>
      </c>
      <c r="F257" s="105">
        <v>14</v>
      </c>
      <c r="G257" s="142">
        <v>244.08</v>
      </c>
      <c r="H257" s="210">
        <f t="shared" si="11"/>
        <v>57.58</v>
      </c>
      <c r="I257" s="107">
        <f t="shared" si="12"/>
        <v>301.66000000000003</v>
      </c>
    </row>
    <row r="258" spans="1:9" ht="25.5">
      <c r="A258" s="105">
        <v>252</v>
      </c>
      <c r="B258" s="125" t="s">
        <v>119</v>
      </c>
      <c r="C258" s="129" t="s">
        <v>83</v>
      </c>
      <c r="D258" s="105">
        <v>1455</v>
      </c>
      <c r="E258" s="231">
        <f t="shared" si="10"/>
        <v>8.7170000000000005</v>
      </c>
      <c r="F258" s="105">
        <v>42</v>
      </c>
      <c r="G258" s="142">
        <v>732.23</v>
      </c>
      <c r="H258" s="210">
        <f t="shared" si="11"/>
        <v>172.73</v>
      </c>
      <c r="I258" s="107">
        <f t="shared" si="12"/>
        <v>904.96</v>
      </c>
    </row>
    <row r="259" spans="1:9" ht="25.5">
      <c r="A259" s="105">
        <v>253</v>
      </c>
      <c r="B259" s="125" t="s">
        <v>110</v>
      </c>
      <c r="C259" s="129" t="s">
        <v>81</v>
      </c>
      <c r="D259" s="105">
        <v>1405</v>
      </c>
      <c r="E259" s="231">
        <f t="shared" si="10"/>
        <v>8.4169999999999998</v>
      </c>
      <c r="F259" s="105">
        <v>38.5</v>
      </c>
      <c r="G259" s="142">
        <v>648.11</v>
      </c>
      <c r="H259" s="210">
        <f t="shared" si="11"/>
        <v>152.88999999999999</v>
      </c>
      <c r="I259" s="107">
        <f t="shared" si="12"/>
        <v>801</v>
      </c>
    </row>
    <row r="260" spans="1:9" ht="25.5">
      <c r="A260" s="105">
        <v>254</v>
      </c>
      <c r="B260" s="125" t="s">
        <v>113</v>
      </c>
      <c r="C260" s="129" t="s">
        <v>81</v>
      </c>
      <c r="D260" s="105">
        <v>1432</v>
      </c>
      <c r="E260" s="231">
        <f t="shared" si="10"/>
        <v>8.5790000000000006</v>
      </c>
      <c r="F260" s="105">
        <v>12.5</v>
      </c>
      <c r="G260" s="142">
        <v>214.48</v>
      </c>
      <c r="H260" s="210">
        <f t="shared" si="11"/>
        <v>50.6</v>
      </c>
      <c r="I260" s="107">
        <f t="shared" si="12"/>
        <v>265.08</v>
      </c>
    </row>
    <row r="261" spans="1:9" ht="25.5">
      <c r="A261" s="105">
        <v>255</v>
      </c>
      <c r="B261" s="125" t="s">
        <v>90</v>
      </c>
      <c r="C261" s="129" t="s">
        <v>81</v>
      </c>
      <c r="D261" s="105">
        <v>1405</v>
      </c>
      <c r="E261" s="231">
        <f t="shared" si="10"/>
        <v>8.4169999999999998</v>
      </c>
      <c r="F261" s="105">
        <v>48.5</v>
      </c>
      <c r="G261" s="142">
        <v>816.45</v>
      </c>
      <c r="H261" s="210">
        <f t="shared" si="11"/>
        <v>192.6</v>
      </c>
      <c r="I261" s="107">
        <f t="shared" si="12"/>
        <v>1009.0500000000001</v>
      </c>
    </row>
    <row r="262" spans="1:9" ht="25.5">
      <c r="A262" s="105">
        <v>256</v>
      </c>
      <c r="B262" s="125" t="s">
        <v>128</v>
      </c>
      <c r="C262" s="129" t="s">
        <v>85</v>
      </c>
      <c r="D262" s="105">
        <v>1430</v>
      </c>
      <c r="E262" s="231">
        <f t="shared" si="10"/>
        <v>8.5670000000000002</v>
      </c>
      <c r="F262" s="105">
        <v>40</v>
      </c>
      <c r="G262" s="142">
        <v>685.36</v>
      </c>
      <c r="H262" s="210">
        <f t="shared" si="11"/>
        <v>161.68</v>
      </c>
      <c r="I262" s="107">
        <f t="shared" si="12"/>
        <v>847.04</v>
      </c>
    </row>
    <row r="263" spans="1:9" ht="25.5">
      <c r="A263" s="105">
        <v>257</v>
      </c>
      <c r="B263" s="125" t="s">
        <v>128</v>
      </c>
      <c r="C263" s="129" t="s">
        <v>85</v>
      </c>
      <c r="D263" s="105">
        <v>1430</v>
      </c>
      <c r="E263" s="231">
        <f t="shared" si="10"/>
        <v>8.5670000000000002</v>
      </c>
      <c r="F263" s="105">
        <v>48</v>
      </c>
      <c r="G263" s="142">
        <v>822.43</v>
      </c>
      <c r="H263" s="210">
        <f t="shared" si="11"/>
        <v>194.01</v>
      </c>
      <c r="I263" s="107">
        <f t="shared" si="12"/>
        <v>1016.4399999999999</v>
      </c>
    </row>
    <row r="264" spans="1:9" ht="25.5">
      <c r="A264" s="105">
        <v>258</v>
      </c>
      <c r="B264" s="125" t="s">
        <v>147</v>
      </c>
      <c r="C264" s="129" t="s">
        <v>81</v>
      </c>
      <c r="D264" s="105">
        <v>1405</v>
      </c>
      <c r="E264" s="231">
        <f t="shared" ref="E264:E327" si="13">ROUND(D264/$E$4,3)</f>
        <v>8.4169999999999998</v>
      </c>
      <c r="F264" s="105">
        <v>28</v>
      </c>
      <c r="G264" s="142">
        <v>471.35</v>
      </c>
      <c r="H264" s="210">
        <f t="shared" ref="H264:H327" si="14">ROUND(G264*0.2359,2)</f>
        <v>111.19</v>
      </c>
      <c r="I264" s="107">
        <f t="shared" ref="I264:I327" si="15">G264+H264</f>
        <v>582.54</v>
      </c>
    </row>
    <row r="265" spans="1:9" ht="25.5">
      <c r="A265" s="105">
        <v>259</v>
      </c>
      <c r="B265" s="125" t="s">
        <v>138</v>
      </c>
      <c r="C265" s="129" t="s">
        <v>81</v>
      </c>
      <c r="D265" s="105">
        <v>1513</v>
      </c>
      <c r="E265" s="231">
        <f t="shared" si="13"/>
        <v>9.0640000000000001</v>
      </c>
      <c r="F265" s="105">
        <v>26</v>
      </c>
      <c r="G265" s="142">
        <v>471.33</v>
      </c>
      <c r="H265" s="210">
        <f t="shared" si="14"/>
        <v>111.19</v>
      </c>
      <c r="I265" s="107">
        <f t="shared" si="15"/>
        <v>582.52</v>
      </c>
    </row>
    <row r="266" spans="1:9" ht="25.5">
      <c r="A266" s="105">
        <v>260</v>
      </c>
      <c r="B266" s="125" t="s">
        <v>92</v>
      </c>
      <c r="C266" s="129" t="s">
        <v>81</v>
      </c>
      <c r="D266" s="105">
        <v>1405</v>
      </c>
      <c r="E266" s="231">
        <f t="shared" si="13"/>
        <v>8.4169999999999998</v>
      </c>
      <c r="F266" s="105">
        <v>30</v>
      </c>
      <c r="G266" s="142">
        <v>505.02</v>
      </c>
      <c r="H266" s="210">
        <f t="shared" si="14"/>
        <v>119.13</v>
      </c>
      <c r="I266" s="107">
        <f t="shared" si="15"/>
        <v>624.15</v>
      </c>
    </row>
    <row r="267" spans="1:9">
      <c r="A267" s="105">
        <v>261</v>
      </c>
      <c r="B267" s="125" t="s">
        <v>156</v>
      </c>
      <c r="C267" s="129" t="s">
        <v>83</v>
      </c>
      <c r="D267" s="105">
        <v>1652</v>
      </c>
      <c r="E267" s="231">
        <f t="shared" si="13"/>
        <v>9.8970000000000002</v>
      </c>
      <c r="F267" s="105">
        <v>32</v>
      </c>
      <c r="G267" s="142">
        <v>633.41</v>
      </c>
      <c r="H267" s="210">
        <f t="shared" si="14"/>
        <v>149.41999999999999</v>
      </c>
      <c r="I267" s="107">
        <f t="shared" si="15"/>
        <v>782.82999999999993</v>
      </c>
    </row>
    <row r="268" spans="1:9" ht="25.5">
      <c r="A268" s="105">
        <v>262</v>
      </c>
      <c r="B268" s="125" t="s">
        <v>92</v>
      </c>
      <c r="C268" s="129" t="s">
        <v>81</v>
      </c>
      <c r="D268" s="105">
        <v>1405</v>
      </c>
      <c r="E268" s="231">
        <f t="shared" si="13"/>
        <v>8.4169999999999998</v>
      </c>
      <c r="F268" s="105">
        <v>15</v>
      </c>
      <c r="G268" s="142">
        <v>252.51</v>
      </c>
      <c r="H268" s="210">
        <f t="shared" si="14"/>
        <v>59.57</v>
      </c>
      <c r="I268" s="107">
        <f t="shared" si="15"/>
        <v>312.08</v>
      </c>
    </row>
    <row r="269" spans="1:9" ht="25.5">
      <c r="A269" s="105">
        <v>263</v>
      </c>
      <c r="B269" s="125" t="s">
        <v>131</v>
      </c>
      <c r="C269" s="129" t="s">
        <v>81</v>
      </c>
      <c r="D269" s="105">
        <v>1385</v>
      </c>
      <c r="E269" s="231">
        <f t="shared" si="13"/>
        <v>8.2970000000000006</v>
      </c>
      <c r="F269" s="105">
        <v>66</v>
      </c>
      <c r="G269" s="142">
        <v>1095.2</v>
      </c>
      <c r="H269" s="210">
        <f t="shared" si="14"/>
        <v>258.36</v>
      </c>
      <c r="I269" s="107">
        <f t="shared" si="15"/>
        <v>1353.56</v>
      </c>
    </row>
    <row r="270" spans="1:9" ht="25.5">
      <c r="A270" s="105">
        <v>264</v>
      </c>
      <c r="B270" s="125" t="s">
        <v>97</v>
      </c>
      <c r="C270" s="129" t="s">
        <v>83</v>
      </c>
      <c r="D270" s="105">
        <v>1551</v>
      </c>
      <c r="E270" s="231">
        <f t="shared" si="13"/>
        <v>9.2919999999999998</v>
      </c>
      <c r="F270" s="105">
        <v>12</v>
      </c>
      <c r="G270" s="142">
        <v>223.01</v>
      </c>
      <c r="H270" s="210">
        <f t="shared" si="14"/>
        <v>52.61</v>
      </c>
      <c r="I270" s="107">
        <f t="shared" si="15"/>
        <v>275.62</v>
      </c>
    </row>
    <row r="271" spans="1:9">
      <c r="A271" s="105">
        <v>265</v>
      </c>
      <c r="B271" s="125" t="s">
        <v>156</v>
      </c>
      <c r="C271" s="129" t="s">
        <v>83</v>
      </c>
      <c r="D271" s="105">
        <v>1632</v>
      </c>
      <c r="E271" s="231">
        <f t="shared" si="13"/>
        <v>9.7769999999999992</v>
      </c>
      <c r="F271" s="105">
        <v>16</v>
      </c>
      <c r="G271" s="142">
        <v>312.86</v>
      </c>
      <c r="H271" s="210">
        <f t="shared" si="14"/>
        <v>73.8</v>
      </c>
      <c r="I271" s="107">
        <f t="shared" si="15"/>
        <v>386.66</v>
      </c>
    </row>
    <row r="272" spans="1:9" ht="25.5">
      <c r="A272" s="105">
        <v>266</v>
      </c>
      <c r="B272" s="125" t="s">
        <v>145</v>
      </c>
      <c r="C272" s="129" t="s">
        <v>91</v>
      </c>
      <c r="D272" s="105">
        <v>1652</v>
      </c>
      <c r="E272" s="231">
        <f t="shared" si="13"/>
        <v>9.8970000000000002</v>
      </c>
      <c r="F272" s="105">
        <v>41</v>
      </c>
      <c r="G272" s="142">
        <v>811.55</v>
      </c>
      <c r="H272" s="210">
        <f t="shared" si="14"/>
        <v>191.44</v>
      </c>
      <c r="I272" s="107">
        <f t="shared" si="15"/>
        <v>1002.99</v>
      </c>
    </row>
    <row r="273" spans="1:9" ht="25.5">
      <c r="A273" s="105">
        <v>267</v>
      </c>
      <c r="B273" s="125" t="s">
        <v>84</v>
      </c>
      <c r="C273" s="129" t="s">
        <v>85</v>
      </c>
      <c r="D273" s="105">
        <v>1360</v>
      </c>
      <c r="E273" s="231">
        <f t="shared" si="13"/>
        <v>8.1479999999999997</v>
      </c>
      <c r="F273" s="105">
        <v>15.5</v>
      </c>
      <c r="G273" s="142">
        <v>252.59</v>
      </c>
      <c r="H273" s="210">
        <f t="shared" si="14"/>
        <v>59.59</v>
      </c>
      <c r="I273" s="107">
        <f t="shared" si="15"/>
        <v>312.18</v>
      </c>
    </row>
    <row r="274" spans="1:9" ht="25.5">
      <c r="A274" s="105">
        <v>268</v>
      </c>
      <c r="B274" s="125" t="s">
        <v>102</v>
      </c>
      <c r="C274" s="129" t="s">
        <v>81</v>
      </c>
      <c r="D274" s="105">
        <v>1385</v>
      </c>
      <c r="E274" s="231">
        <f t="shared" si="13"/>
        <v>8.2970000000000006</v>
      </c>
      <c r="F274" s="105">
        <v>28.5</v>
      </c>
      <c r="G274" s="142">
        <v>472.93</v>
      </c>
      <c r="H274" s="210">
        <f t="shared" si="14"/>
        <v>111.56</v>
      </c>
      <c r="I274" s="107">
        <f t="shared" si="15"/>
        <v>584.49</v>
      </c>
    </row>
    <row r="275" spans="1:9" ht="25.5">
      <c r="A275" s="105">
        <v>269</v>
      </c>
      <c r="B275" s="125" t="s">
        <v>138</v>
      </c>
      <c r="C275" s="129" t="s">
        <v>81</v>
      </c>
      <c r="D275" s="105">
        <v>1493</v>
      </c>
      <c r="E275" s="231">
        <f t="shared" si="13"/>
        <v>8.9440000000000008</v>
      </c>
      <c r="F275" s="105">
        <v>26.5</v>
      </c>
      <c r="G275" s="142">
        <v>474.03</v>
      </c>
      <c r="H275" s="210">
        <f t="shared" si="14"/>
        <v>111.82</v>
      </c>
      <c r="I275" s="107">
        <f t="shared" si="15"/>
        <v>585.84999999999991</v>
      </c>
    </row>
    <row r="276" spans="1:9" ht="25.5">
      <c r="A276" s="105">
        <v>270</v>
      </c>
      <c r="B276" s="125" t="s">
        <v>125</v>
      </c>
      <c r="C276" s="129" t="s">
        <v>81</v>
      </c>
      <c r="D276" s="105">
        <v>1385</v>
      </c>
      <c r="E276" s="231">
        <f t="shared" si="13"/>
        <v>8.2970000000000006</v>
      </c>
      <c r="F276" s="105">
        <v>13.5</v>
      </c>
      <c r="G276" s="142">
        <v>224.02</v>
      </c>
      <c r="H276" s="210">
        <f t="shared" si="14"/>
        <v>52.85</v>
      </c>
      <c r="I276" s="107">
        <f t="shared" si="15"/>
        <v>276.87</v>
      </c>
    </row>
    <row r="277" spans="1:9" ht="25.5">
      <c r="A277" s="105">
        <v>271</v>
      </c>
      <c r="B277" s="125" t="s">
        <v>92</v>
      </c>
      <c r="C277" s="129" t="s">
        <v>81</v>
      </c>
      <c r="D277" s="105">
        <v>1385</v>
      </c>
      <c r="E277" s="231">
        <f t="shared" si="13"/>
        <v>8.2970000000000006</v>
      </c>
      <c r="F277" s="105">
        <v>30</v>
      </c>
      <c r="G277" s="142">
        <v>497.82</v>
      </c>
      <c r="H277" s="210">
        <f t="shared" si="14"/>
        <v>117.44</v>
      </c>
      <c r="I277" s="107">
        <f t="shared" si="15"/>
        <v>615.26</v>
      </c>
    </row>
    <row r="278" spans="1:9" ht="25.5">
      <c r="A278" s="105">
        <v>272</v>
      </c>
      <c r="B278" s="125" t="s">
        <v>112</v>
      </c>
      <c r="C278" s="129" t="s">
        <v>85</v>
      </c>
      <c r="D278" s="105">
        <v>1410</v>
      </c>
      <c r="E278" s="231">
        <f t="shared" si="13"/>
        <v>8.4469999999999992</v>
      </c>
      <c r="F278" s="105">
        <v>86</v>
      </c>
      <c r="G278" s="142">
        <v>1452.88</v>
      </c>
      <c r="H278" s="210">
        <f t="shared" si="14"/>
        <v>342.73</v>
      </c>
      <c r="I278" s="107">
        <f t="shared" si="15"/>
        <v>1795.6100000000001</v>
      </c>
    </row>
    <row r="279" spans="1:9">
      <c r="A279" s="105">
        <v>273</v>
      </c>
      <c r="B279" s="125" t="s">
        <v>99</v>
      </c>
      <c r="C279" s="129" t="s">
        <v>81</v>
      </c>
      <c r="D279" s="105">
        <v>1309</v>
      </c>
      <c r="E279" s="231">
        <f t="shared" si="13"/>
        <v>7.8419999999999996</v>
      </c>
      <c r="F279" s="105">
        <v>14</v>
      </c>
      <c r="G279" s="142">
        <v>219.58</v>
      </c>
      <c r="H279" s="210">
        <f t="shared" si="14"/>
        <v>51.8</v>
      </c>
      <c r="I279" s="107">
        <f t="shared" si="15"/>
        <v>271.38</v>
      </c>
    </row>
    <row r="280" spans="1:9" ht="25.5">
      <c r="A280" s="105">
        <v>274</v>
      </c>
      <c r="B280" s="125" t="s">
        <v>80</v>
      </c>
      <c r="C280" s="129" t="s">
        <v>81</v>
      </c>
      <c r="D280" s="105">
        <v>1521</v>
      </c>
      <c r="E280" s="231">
        <f t="shared" si="13"/>
        <v>9.1120000000000001</v>
      </c>
      <c r="F280" s="105">
        <v>37.5</v>
      </c>
      <c r="G280" s="142">
        <v>683.4</v>
      </c>
      <c r="H280" s="210">
        <f t="shared" si="14"/>
        <v>161.21</v>
      </c>
      <c r="I280" s="107">
        <f t="shared" si="15"/>
        <v>844.61</v>
      </c>
    </row>
    <row r="281" spans="1:9" ht="25.5">
      <c r="A281" s="105">
        <v>275</v>
      </c>
      <c r="B281" s="125" t="s">
        <v>103</v>
      </c>
      <c r="C281" s="129" t="s">
        <v>83</v>
      </c>
      <c r="D281" s="105">
        <v>1702</v>
      </c>
      <c r="E281" s="231">
        <f t="shared" si="13"/>
        <v>10.196999999999999</v>
      </c>
      <c r="F281" s="105">
        <v>28</v>
      </c>
      <c r="G281" s="142">
        <v>571.03</v>
      </c>
      <c r="H281" s="210">
        <f t="shared" si="14"/>
        <v>134.71</v>
      </c>
      <c r="I281" s="107">
        <f t="shared" si="15"/>
        <v>705.74</v>
      </c>
    </row>
    <row r="282" spans="1:9">
      <c r="A282" s="105">
        <v>276</v>
      </c>
      <c r="B282" s="125" t="s">
        <v>99</v>
      </c>
      <c r="C282" s="129" t="s">
        <v>120</v>
      </c>
      <c r="D282" s="105">
        <v>1713</v>
      </c>
      <c r="E282" s="231">
        <f t="shared" si="13"/>
        <v>10.262</v>
      </c>
      <c r="F282" s="105">
        <v>42</v>
      </c>
      <c r="G282" s="142">
        <v>862.01</v>
      </c>
      <c r="H282" s="210">
        <f t="shared" si="14"/>
        <v>203.35</v>
      </c>
      <c r="I282" s="107">
        <f t="shared" si="15"/>
        <v>1065.3599999999999</v>
      </c>
    </row>
    <row r="283" spans="1:9" ht="25.5">
      <c r="A283" s="105">
        <v>277</v>
      </c>
      <c r="B283" s="125" t="s">
        <v>105</v>
      </c>
      <c r="C283" s="129" t="s">
        <v>81</v>
      </c>
      <c r="D283" s="105">
        <v>1521</v>
      </c>
      <c r="E283" s="231">
        <f t="shared" si="13"/>
        <v>9.1120000000000001</v>
      </c>
      <c r="F283" s="105">
        <v>42.5</v>
      </c>
      <c r="G283" s="142">
        <v>774.52</v>
      </c>
      <c r="H283" s="210">
        <f t="shared" si="14"/>
        <v>182.71</v>
      </c>
      <c r="I283" s="107">
        <f t="shared" si="15"/>
        <v>957.23</v>
      </c>
    </row>
    <row r="284" spans="1:9" ht="25.5">
      <c r="A284" s="105">
        <v>278</v>
      </c>
      <c r="B284" s="125" t="s">
        <v>117</v>
      </c>
      <c r="C284" s="129" t="s">
        <v>83</v>
      </c>
      <c r="D284" s="105">
        <v>1435</v>
      </c>
      <c r="E284" s="231">
        <f t="shared" si="13"/>
        <v>8.5969999999999995</v>
      </c>
      <c r="F284" s="105">
        <v>52</v>
      </c>
      <c r="G284" s="142">
        <v>894.09</v>
      </c>
      <c r="H284" s="210">
        <f t="shared" si="14"/>
        <v>210.92</v>
      </c>
      <c r="I284" s="107">
        <f t="shared" si="15"/>
        <v>1105.01</v>
      </c>
    </row>
    <row r="285" spans="1:9" ht="25.5">
      <c r="A285" s="105">
        <v>279</v>
      </c>
      <c r="B285" s="125" t="s">
        <v>147</v>
      </c>
      <c r="C285" s="129" t="s">
        <v>91</v>
      </c>
      <c r="D285" s="105">
        <v>1684</v>
      </c>
      <c r="E285" s="231">
        <f t="shared" si="13"/>
        <v>10.089</v>
      </c>
      <c r="F285" s="105">
        <v>42</v>
      </c>
      <c r="G285" s="142">
        <v>847.48</v>
      </c>
      <c r="H285" s="210">
        <f t="shared" si="14"/>
        <v>199.92</v>
      </c>
      <c r="I285" s="107">
        <f t="shared" si="15"/>
        <v>1047.4000000000001</v>
      </c>
    </row>
    <row r="286" spans="1:9">
      <c r="A286" s="105">
        <v>280</v>
      </c>
      <c r="B286" s="125" t="s">
        <v>99</v>
      </c>
      <c r="C286" s="129" t="s">
        <v>81</v>
      </c>
      <c r="D286" s="105">
        <v>1285</v>
      </c>
      <c r="E286" s="231">
        <f t="shared" si="13"/>
        <v>7.6980000000000004</v>
      </c>
      <c r="F286" s="105">
        <v>66</v>
      </c>
      <c r="G286" s="142">
        <v>1016.14</v>
      </c>
      <c r="H286" s="210">
        <f t="shared" si="14"/>
        <v>239.71</v>
      </c>
      <c r="I286" s="107">
        <f t="shared" si="15"/>
        <v>1255.8499999999999</v>
      </c>
    </row>
    <row r="287" spans="1:9" ht="25.5">
      <c r="A287" s="105">
        <v>281</v>
      </c>
      <c r="B287" s="125" t="s">
        <v>146</v>
      </c>
      <c r="C287" s="129" t="s">
        <v>81</v>
      </c>
      <c r="D287" s="105">
        <v>1385</v>
      </c>
      <c r="E287" s="231">
        <f t="shared" si="13"/>
        <v>8.2970000000000006</v>
      </c>
      <c r="F287" s="105">
        <v>28</v>
      </c>
      <c r="G287" s="142">
        <v>464.63</v>
      </c>
      <c r="H287" s="210">
        <f t="shared" si="14"/>
        <v>109.61</v>
      </c>
      <c r="I287" s="107">
        <f t="shared" si="15"/>
        <v>574.24</v>
      </c>
    </row>
    <row r="288" spans="1:9" ht="25.5">
      <c r="A288" s="105">
        <v>282</v>
      </c>
      <c r="B288" s="125" t="s">
        <v>127</v>
      </c>
      <c r="C288" s="129" t="s">
        <v>81</v>
      </c>
      <c r="D288" s="105">
        <v>1385</v>
      </c>
      <c r="E288" s="231">
        <f t="shared" si="13"/>
        <v>8.2970000000000006</v>
      </c>
      <c r="F288" s="105">
        <v>55</v>
      </c>
      <c r="G288" s="142">
        <v>912.67</v>
      </c>
      <c r="H288" s="210">
        <f t="shared" si="14"/>
        <v>215.3</v>
      </c>
      <c r="I288" s="107">
        <f t="shared" si="15"/>
        <v>1127.97</v>
      </c>
    </row>
    <row r="289" spans="1:9" ht="25.5">
      <c r="A289" s="105">
        <v>283</v>
      </c>
      <c r="B289" s="125" t="s">
        <v>119</v>
      </c>
      <c r="C289" s="129" t="s">
        <v>81</v>
      </c>
      <c r="D289" s="105">
        <v>1385</v>
      </c>
      <c r="E289" s="231">
        <f t="shared" si="13"/>
        <v>8.2970000000000006</v>
      </c>
      <c r="F289" s="105">
        <v>28</v>
      </c>
      <c r="G289" s="142">
        <v>464.63</v>
      </c>
      <c r="H289" s="210">
        <f t="shared" si="14"/>
        <v>109.61</v>
      </c>
      <c r="I289" s="107">
        <f t="shared" si="15"/>
        <v>574.24</v>
      </c>
    </row>
    <row r="290" spans="1:9" ht="25.5">
      <c r="A290" s="105">
        <v>284</v>
      </c>
      <c r="B290" s="125" t="s">
        <v>118</v>
      </c>
      <c r="C290" s="129" t="s">
        <v>83</v>
      </c>
      <c r="D290" s="105">
        <v>1435</v>
      </c>
      <c r="E290" s="231">
        <f t="shared" si="13"/>
        <v>8.5969999999999995</v>
      </c>
      <c r="F290" s="105">
        <v>28</v>
      </c>
      <c r="G290" s="142">
        <v>481.43</v>
      </c>
      <c r="H290" s="210">
        <f t="shared" si="14"/>
        <v>113.57</v>
      </c>
      <c r="I290" s="107">
        <f t="shared" si="15"/>
        <v>595</v>
      </c>
    </row>
    <row r="291" spans="1:9" ht="25.5">
      <c r="A291" s="105">
        <v>285</v>
      </c>
      <c r="B291" s="125" t="s">
        <v>147</v>
      </c>
      <c r="C291" s="129" t="s">
        <v>83</v>
      </c>
      <c r="D291" s="105">
        <v>1435</v>
      </c>
      <c r="E291" s="231">
        <f t="shared" si="13"/>
        <v>8.5969999999999995</v>
      </c>
      <c r="F291" s="105">
        <v>42</v>
      </c>
      <c r="G291" s="142">
        <v>722.15</v>
      </c>
      <c r="H291" s="210">
        <f t="shared" si="14"/>
        <v>170.36</v>
      </c>
      <c r="I291" s="107">
        <f t="shared" si="15"/>
        <v>892.51</v>
      </c>
    </row>
    <row r="292" spans="1:9" ht="25.5">
      <c r="A292" s="105">
        <v>286</v>
      </c>
      <c r="B292" s="125" t="s">
        <v>147</v>
      </c>
      <c r="C292" s="129" t="s">
        <v>83</v>
      </c>
      <c r="D292" s="105">
        <v>1435</v>
      </c>
      <c r="E292" s="231">
        <f t="shared" si="13"/>
        <v>8.5969999999999995</v>
      </c>
      <c r="F292" s="105">
        <v>28</v>
      </c>
      <c r="G292" s="142">
        <v>481.43</v>
      </c>
      <c r="H292" s="210">
        <f t="shared" si="14"/>
        <v>113.57</v>
      </c>
      <c r="I292" s="107">
        <f t="shared" si="15"/>
        <v>595</v>
      </c>
    </row>
    <row r="293" spans="1:9" ht="25.5">
      <c r="A293" s="105">
        <v>287</v>
      </c>
      <c r="B293" s="125" t="s">
        <v>82</v>
      </c>
      <c r="C293" s="129" t="s">
        <v>91</v>
      </c>
      <c r="D293" s="105">
        <v>1620</v>
      </c>
      <c r="E293" s="231">
        <f t="shared" si="13"/>
        <v>9.7050000000000001</v>
      </c>
      <c r="F293" s="105">
        <v>26</v>
      </c>
      <c r="G293" s="142">
        <v>504.66</v>
      </c>
      <c r="H293" s="210">
        <f t="shared" si="14"/>
        <v>119.05</v>
      </c>
      <c r="I293" s="107">
        <f t="shared" si="15"/>
        <v>623.71</v>
      </c>
    </row>
    <row r="294" spans="1:9" ht="25.5">
      <c r="A294" s="105">
        <v>288</v>
      </c>
      <c r="B294" s="125" t="s">
        <v>90</v>
      </c>
      <c r="C294" s="129" t="s">
        <v>81</v>
      </c>
      <c r="D294" s="105">
        <v>1405</v>
      </c>
      <c r="E294" s="231">
        <f t="shared" si="13"/>
        <v>8.4169999999999998</v>
      </c>
      <c r="F294" s="105">
        <v>35</v>
      </c>
      <c r="G294" s="142">
        <v>589.19000000000005</v>
      </c>
      <c r="H294" s="210">
        <f t="shared" si="14"/>
        <v>138.99</v>
      </c>
      <c r="I294" s="107">
        <f t="shared" si="15"/>
        <v>728.18000000000006</v>
      </c>
    </row>
    <row r="295" spans="1:9" ht="25.5">
      <c r="A295" s="105">
        <v>289</v>
      </c>
      <c r="B295" s="125" t="s">
        <v>128</v>
      </c>
      <c r="C295" s="129" t="s">
        <v>85</v>
      </c>
      <c r="D295" s="105">
        <v>1450</v>
      </c>
      <c r="E295" s="231">
        <f t="shared" si="13"/>
        <v>8.6869999999999994</v>
      </c>
      <c r="F295" s="105">
        <v>48</v>
      </c>
      <c r="G295" s="142">
        <v>833.95</v>
      </c>
      <c r="H295" s="210">
        <f t="shared" si="14"/>
        <v>196.73</v>
      </c>
      <c r="I295" s="107">
        <f t="shared" si="15"/>
        <v>1030.68</v>
      </c>
    </row>
    <row r="296" spans="1:9" ht="25.5">
      <c r="A296" s="105">
        <v>290</v>
      </c>
      <c r="B296" s="125" t="s">
        <v>92</v>
      </c>
      <c r="C296" s="129" t="s">
        <v>83</v>
      </c>
      <c r="D296" s="105">
        <v>1463</v>
      </c>
      <c r="E296" s="231">
        <f t="shared" si="13"/>
        <v>8.7650000000000006</v>
      </c>
      <c r="F296" s="105">
        <v>30</v>
      </c>
      <c r="G296" s="142">
        <v>525.9</v>
      </c>
      <c r="H296" s="210">
        <f t="shared" si="14"/>
        <v>124.06</v>
      </c>
      <c r="I296" s="107">
        <f t="shared" si="15"/>
        <v>649.96</v>
      </c>
    </row>
    <row r="297" spans="1:9" ht="25.5">
      <c r="A297" s="105">
        <v>291</v>
      </c>
      <c r="B297" s="125" t="s">
        <v>92</v>
      </c>
      <c r="C297" s="129" t="s">
        <v>81</v>
      </c>
      <c r="D297" s="105">
        <v>1412</v>
      </c>
      <c r="E297" s="231">
        <f t="shared" si="13"/>
        <v>8.4589999999999996</v>
      </c>
      <c r="F297" s="105">
        <v>30</v>
      </c>
      <c r="G297" s="142">
        <v>507.54</v>
      </c>
      <c r="H297" s="210">
        <f t="shared" si="14"/>
        <v>119.73</v>
      </c>
      <c r="I297" s="107">
        <f t="shared" si="15"/>
        <v>627.27</v>
      </c>
    </row>
    <row r="298" spans="1:9" ht="25.5">
      <c r="A298" s="105">
        <v>292</v>
      </c>
      <c r="B298" s="125" t="s">
        <v>125</v>
      </c>
      <c r="C298" s="129" t="s">
        <v>81</v>
      </c>
      <c r="D298" s="105">
        <v>1385</v>
      </c>
      <c r="E298" s="231">
        <f t="shared" si="13"/>
        <v>8.2970000000000006</v>
      </c>
      <c r="F298" s="105">
        <v>35</v>
      </c>
      <c r="G298" s="142">
        <v>580.79</v>
      </c>
      <c r="H298" s="210">
        <f t="shared" si="14"/>
        <v>137.01</v>
      </c>
      <c r="I298" s="107">
        <f t="shared" si="15"/>
        <v>717.8</v>
      </c>
    </row>
    <row r="299" spans="1:9" ht="25.5">
      <c r="A299" s="105">
        <v>293</v>
      </c>
      <c r="B299" s="125" t="s">
        <v>145</v>
      </c>
      <c r="C299" s="129" t="s">
        <v>81</v>
      </c>
      <c r="D299" s="105">
        <v>1405</v>
      </c>
      <c r="E299" s="231">
        <f t="shared" si="13"/>
        <v>8.4169999999999998</v>
      </c>
      <c r="F299" s="105">
        <v>40</v>
      </c>
      <c r="G299" s="142">
        <v>673.36</v>
      </c>
      <c r="H299" s="210">
        <f t="shared" si="14"/>
        <v>158.85</v>
      </c>
      <c r="I299" s="107">
        <f t="shared" si="15"/>
        <v>832.21</v>
      </c>
    </row>
    <row r="300" spans="1:9" ht="25.5">
      <c r="A300" s="105">
        <v>294</v>
      </c>
      <c r="B300" s="125" t="s">
        <v>110</v>
      </c>
      <c r="C300" s="129" t="s">
        <v>81</v>
      </c>
      <c r="D300" s="105">
        <v>1412</v>
      </c>
      <c r="E300" s="231">
        <f t="shared" si="13"/>
        <v>8.4589999999999996</v>
      </c>
      <c r="F300" s="105">
        <v>51.5</v>
      </c>
      <c r="G300" s="142">
        <v>871.28</v>
      </c>
      <c r="H300" s="210">
        <f t="shared" si="14"/>
        <v>205.53</v>
      </c>
      <c r="I300" s="107">
        <f t="shared" si="15"/>
        <v>1076.81</v>
      </c>
    </row>
    <row r="301" spans="1:9" ht="25.5">
      <c r="A301" s="105">
        <v>295</v>
      </c>
      <c r="B301" s="125" t="s">
        <v>86</v>
      </c>
      <c r="C301" s="129" t="s">
        <v>83</v>
      </c>
      <c r="D301" s="105">
        <v>1551</v>
      </c>
      <c r="E301" s="231">
        <f t="shared" si="13"/>
        <v>9.2919999999999998</v>
      </c>
      <c r="F301" s="105">
        <v>66</v>
      </c>
      <c r="G301" s="142">
        <v>1226.54</v>
      </c>
      <c r="H301" s="210">
        <f t="shared" si="14"/>
        <v>289.33999999999997</v>
      </c>
      <c r="I301" s="107">
        <f t="shared" si="15"/>
        <v>1515.8799999999999</v>
      </c>
    </row>
    <row r="302" spans="1:9" ht="25.5">
      <c r="A302" s="105">
        <v>296</v>
      </c>
      <c r="B302" s="125" t="s">
        <v>126</v>
      </c>
      <c r="C302" s="129" t="s">
        <v>81</v>
      </c>
      <c r="D302" s="105">
        <v>1524</v>
      </c>
      <c r="E302" s="231">
        <f t="shared" si="13"/>
        <v>9.1300000000000008</v>
      </c>
      <c r="F302" s="105">
        <v>30.5</v>
      </c>
      <c r="G302" s="142">
        <v>556.92999999999995</v>
      </c>
      <c r="H302" s="210">
        <f t="shared" si="14"/>
        <v>131.38</v>
      </c>
      <c r="I302" s="107">
        <f t="shared" si="15"/>
        <v>688.31</v>
      </c>
    </row>
    <row r="303" spans="1:9" ht="25.5">
      <c r="A303" s="105">
        <v>297</v>
      </c>
      <c r="B303" s="125" t="s">
        <v>102</v>
      </c>
      <c r="C303" s="129" t="s">
        <v>81</v>
      </c>
      <c r="D303" s="105">
        <v>1412</v>
      </c>
      <c r="E303" s="231">
        <f t="shared" si="13"/>
        <v>8.4589999999999996</v>
      </c>
      <c r="F303" s="105">
        <v>28</v>
      </c>
      <c r="G303" s="142">
        <v>473.7</v>
      </c>
      <c r="H303" s="210">
        <f t="shared" si="14"/>
        <v>111.75</v>
      </c>
      <c r="I303" s="107">
        <f t="shared" si="15"/>
        <v>585.45000000000005</v>
      </c>
    </row>
    <row r="304" spans="1:9" ht="25.5">
      <c r="A304" s="105">
        <v>298</v>
      </c>
      <c r="B304" s="125" t="s">
        <v>112</v>
      </c>
      <c r="C304" s="129" t="s">
        <v>85</v>
      </c>
      <c r="D304" s="105">
        <v>1410</v>
      </c>
      <c r="E304" s="231">
        <f t="shared" si="13"/>
        <v>8.4469999999999992</v>
      </c>
      <c r="F304" s="105">
        <v>84</v>
      </c>
      <c r="G304" s="142">
        <v>1419.1</v>
      </c>
      <c r="H304" s="210">
        <f t="shared" si="14"/>
        <v>334.77</v>
      </c>
      <c r="I304" s="107">
        <f t="shared" si="15"/>
        <v>1753.87</v>
      </c>
    </row>
    <row r="305" spans="1:10" ht="25.5">
      <c r="A305" s="105">
        <v>299</v>
      </c>
      <c r="B305" s="125" t="s">
        <v>102</v>
      </c>
      <c r="C305" s="129" t="s">
        <v>81</v>
      </c>
      <c r="D305" s="105">
        <v>1385</v>
      </c>
      <c r="E305" s="231">
        <f t="shared" si="13"/>
        <v>8.2970000000000006</v>
      </c>
      <c r="F305" s="105">
        <v>30</v>
      </c>
      <c r="G305" s="142">
        <v>497.82</v>
      </c>
      <c r="H305" s="210">
        <f t="shared" si="14"/>
        <v>117.44</v>
      </c>
      <c r="I305" s="107">
        <f t="shared" si="15"/>
        <v>615.26</v>
      </c>
    </row>
    <row r="306" spans="1:10" ht="25.5">
      <c r="A306" s="105">
        <v>300</v>
      </c>
      <c r="B306" s="125" t="s">
        <v>95</v>
      </c>
      <c r="C306" s="129" t="s">
        <v>81</v>
      </c>
      <c r="D306" s="105">
        <v>1432</v>
      </c>
      <c r="E306" s="231">
        <f t="shared" si="13"/>
        <v>8.5790000000000006</v>
      </c>
      <c r="F306" s="105">
        <v>13.5</v>
      </c>
      <c r="G306" s="142">
        <v>231.63</v>
      </c>
      <c r="H306" s="210">
        <f t="shared" si="14"/>
        <v>54.64</v>
      </c>
      <c r="I306" s="107">
        <f t="shared" si="15"/>
        <v>286.27</v>
      </c>
    </row>
    <row r="307" spans="1:10" ht="25.5">
      <c r="A307" s="105">
        <v>301</v>
      </c>
      <c r="B307" s="125" t="s">
        <v>112</v>
      </c>
      <c r="C307" s="129" t="s">
        <v>85</v>
      </c>
      <c r="D307" s="105">
        <v>1410</v>
      </c>
      <c r="E307" s="231">
        <f t="shared" si="13"/>
        <v>8.4469999999999992</v>
      </c>
      <c r="F307" s="105">
        <v>81</v>
      </c>
      <c r="G307" s="142">
        <v>1368.41</v>
      </c>
      <c r="H307" s="210">
        <f t="shared" si="14"/>
        <v>322.81</v>
      </c>
      <c r="I307" s="107">
        <f t="shared" si="15"/>
        <v>1691.22</v>
      </c>
    </row>
    <row r="308" spans="1:10" ht="25.5">
      <c r="A308" s="105">
        <v>302</v>
      </c>
      <c r="B308" s="125" t="s">
        <v>113</v>
      </c>
      <c r="C308" s="129" t="s">
        <v>83</v>
      </c>
      <c r="D308" s="105">
        <v>1435</v>
      </c>
      <c r="E308" s="231">
        <f t="shared" si="13"/>
        <v>8.5969999999999995</v>
      </c>
      <c r="F308" s="105">
        <v>30</v>
      </c>
      <c r="G308" s="142">
        <v>515.82000000000005</v>
      </c>
      <c r="H308" s="210">
        <f t="shared" si="14"/>
        <v>121.68</v>
      </c>
      <c r="I308" s="107">
        <f t="shared" si="15"/>
        <v>637.5</v>
      </c>
    </row>
    <row r="309" spans="1:10" ht="25.5">
      <c r="A309" s="105">
        <v>303</v>
      </c>
      <c r="B309" s="125" t="s">
        <v>125</v>
      </c>
      <c r="C309" s="129" t="s">
        <v>81</v>
      </c>
      <c r="D309" s="105">
        <v>1412</v>
      </c>
      <c r="E309" s="231">
        <f t="shared" si="13"/>
        <v>8.4589999999999996</v>
      </c>
      <c r="F309" s="105">
        <v>15</v>
      </c>
      <c r="G309" s="142">
        <v>253.77</v>
      </c>
      <c r="H309" s="210">
        <f t="shared" si="14"/>
        <v>59.86</v>
      </c>
      <c r="I309" s="107">
        <f t="shared" si="15"/>
        <v>313.63</v>
      </c>
    </row>
    <row r="310" spans="1:10" ht="25.5">
      <c r="A310" s="105">
        <v>304</v>
      </c>
      <c r="B310" s="125" t="s">
        <v>103</v>
      </c>
      <c r="C310" s="129" t="s">
        <v>83</v>
      </c>
      <c r="D310" s="105">
        <v>1632</v>
      </c>
      <c r="E310" s="231">
        <f t="shared" si="13"/>
        <v>9.7769999999999992</v>
      </c>
      <c r="F310" s="105">
        <v>28</v>
      </c>
      <c r="G310" s="142">
        <v>547.51</v>
      </c>
      <c r="H310" s="210">
        <f t="shared" si="14"/>
        <v>129.16</v>
      </c>
      <c r="I310" s="107">
        <f t="shared" si="15"/>
        <v>676.67</v>
      </c>
    </row>
    <row r="311" spans="1:10" ht="25.5">
      <c r="A311" s="105">
        <v>305</v>
      </c>
      <c r="B311" s="125" t="s">
        <v>127</v>
      </c>
      <c r="C311" s="129" t="s">
        <v>81</v>
      </c>
      <c r="D311" s="105">
        <v>1385</v>
      </c>
      <c r="E311" s="231">
        <f t="shared" si="13"/>
        <v>8.2970000000000006</v>
      </c>
      <c r="F311" s="105">
        <v>55</v>
      </c>
      <c r="G311" s="142">
        <v>912.67</v>
      </c>
      <c r="H311" s="210">
        <f t="shared" si="14"/>
        <v>215.3</v>
      </c>
      <c r="I311" s="107">
        <f t="shared" si="15"/>
        <v>1127.97</v>
      </c>
    </row>
    <row r="312" spans="1:10" ht="25.5">
      <c r="A312" s="105">
        <v>306</v>
      </c>
      <c r="B312" s="125" t="s">
        <v>97</v>
      </c>
      <c r="C312" s="129" t="s">
        <v>81</v>
      </c>
      <c r="D312" s="105">
        <v>1521</v>
      </c>
      <c r="E312" s="231">
        <f t="shared" si="13"/>
        <v>9.1120000000000001</v>
      </c>
      <c r="F312" s="105">
        <v>24</v>
      </c>
      <c r="G312" s="142">
        <v>437.38</v>
      </c>
      <c r="H312" s="210">
        <f t="shared" si="14"/>
        <v>103.18</v>
      </c>
      <c r="I312" s="107">
        <f t="shared" si="15"/>
        <v>540.55999999999995</v>
      </c>
    </row>
    <row r="313" spans="1:10" ht="25.5">
      <c r="A313" s="105">
        <v>307</v>
      </c>
      <c r="B313" s="125" t="s">
        <v>112</v>
      </c>
      <c r="C313" s="129" t="s">
        <v>85</v>
      </c>
      <c r="D313" s="105">
        <v>1470</v>
      </c>
      <c r="E313" s="231">
        <f t="shared" si="13"/>
        <v>8.8070000000000004</v>
      </c>
      <c r="F313" s="105">
        <v>92</v>
      </c>
      <c r="G313" s="142">
        <v>1620.49</v>
      </c>
      <c r="H313" s="210">
        <f>ROUND(G313*0.2194,2)</f>
        <v>355.54</v>
      </c>
      <c r="I313" s="107">
        <f t="shared" si="15"/>
        <v>1976.03</v>
      </c>
      <c r="J313" s="104" t="s">
        <v>148</v>
      </c>
    </row>
    <row r="314" spans="1:10" ht="25.5">
      <c r="A314" s="105">
        <v>308</v>
      </c>
      <c r="B314" s="125" t="s">
        <v>118</v>
      </c>
      <c r="C314" s="129" t="s">
        <v>81</v>
      </c>
      <c r="D314" s="105">
        <v>1385</v>
      </c>
      <c r="E314" s="231">
        <f t="shared" si="13"/>
        <v>8.2970000000000006</v>
      </c>
      <c r="F314" s="105">
        <v>28</v>
      </c>
      <c r="G314" s="142">
        <v>464.63</v>
      </c>
      <c r="H314" s="210">
        <f t="shared" si="14"/>
        <v>109.61</v>
      </c>
      <c r="I314" s="107">
        <f t="shared" si="15"/>
        <v>574.24</v>
      </c>
    </row>
    <row r="315" spans="1:10" ht="25.5">
      <c r="A315" s="105">
        <v>309</v>
      </c>
      <c r="B315" s="125" t="s">
        <v>145</v>
      </c>
      <c r="C315" s="129" t="s">
        <v>81</v>
      </c>
      <c r="D315" s="105">
        <v>1385</v>
      </c>
      <c r="E315" s="231">
        <f t="shared" si="13"/>
        <v>8.2970000000000006</v>
      </c>
      <c r="F315" s="105">
        <v>13</v>
      </c>
      <c r="G315" s="142">
        <v>215.72</v>
      </c>
      <c r="H315" s="210">
        <f t="shared" si="14"/>
        <v>50.89</v>
      </c>
      <c r="I315" s="107">
        <f t="shared" si="15"/>
        <v>266.61</v>
      </c>
    </row>
    <row r="316" spans="1:10" ht="25.5">
      <c r="A316" s="105">
        <v>310</v>
      </c>
      <c r="B316" s="125" t="s">
        <v>131</v>
      </c>
      <c r="C316" s="129" t="s">
        <v>81</v>
      </c>
      <c r="D316" s="105">
        <v>1385</v>
      </c>
      <c r="E316" s="231">
        <f t="shared" si="13"/>
        <v>8.2970000000000006</v>
      </c>
      <c r="F316" s="105">
        <v>60</v>
      </c>
      <c r="G316" s="142">
        <v>995.64</v>
      </c>
      <c r="H316" s="210">
        <f t="shared" si="14"/>
        <v>234.87</v>
      </c>
      <c r="I316" s="107">
        <f t="shared" si="15"/>
        <v>1230.51</v>
      </c>
    </row>
    <row r="317" spans="1:10" ht="25.5">
      <c r="A317" s="105">
        <v>311</v>
      </c>
      <c r="B317" s="125" t="s">
        <v>82</v>
      </c>
      <c r="C317" s="129" t="s">
        <v>81</v>
      </c>
      <c r="D317" s="105">
        <v>1385</v>
      </c>
      <c r="E317" s="231">
        <f t="shared" si="13"/>
        <v>8.2970000000000006</v>
      </c>
      <c r="F317" s="105">
        <v>39</v>
      </c>
      <c r="G317" s="142">
        <v>647.16999999999996</v>
      </c>
      <c r="H317" s="210">
        <f t="shared" si="14"/>
        <v>152.66999999999999</v>
      </c>
      <c r="I317" s="107">
        <f t="shared" si="15"/>
        <v>799.83999999999992</v>
      </c>
    </row>
    <row r="318" spans="1:10" ht="25.5">
      <c r="A318" s="105">
        <v>312</v>
      </c>
      <c r="B318" s="125" t="s">
        <v>115</v>
      </c>
      <c r="C318" s="129" t="s">
        <v>81</v>
      </c>
      <c r="D318" s="105">
        <v>1493</v>
      </c>
      <c r="E318" s="231">
        <f t="shared" si="13"/>
        <v>8.9440000000000008</v>
      </c>
      <c r="F318" s="105">
        <v>29</v>
      </c>
      <c r="G318" s="142">
        <v>518.75</v>
      </c>
      <c r="H318" s="210">
        <f t="shared" si="14"/>
        <v>122.37</v>
      </c>
      <c r="I318" s="107">
        <f t="shared" si="15"/>
        <v>641.12</v>
      </c>
    </row>
    <row r="319" spans="1:10" ht="25.5">
      <c r="A319" s="105">
        <v>313</v>
      </c>
      <c r="B319" s="125" t="s">
        <v>128</v>
      </c>
      <c r="C319" s="129" t="s">
        <v>85</v>
      </c>
      <c r="D319" s="105">
        <v>1410</v>
      </c>
      <c r="E319" s="231">
        <f t="shared" si="13"/>
        <v>8.4469999999999992</v>
      </c>
      <c r="F319" s="105">
        <v>40</v>
      </c>
      <c r="G319" s="142">
        <v>675.76</v>
      </c>
      <c r="H319" s="210">
        <f t="shared" si="14"/>
        <v>159.41</v>
      </c>
      <c r="I319" s="107">
        <f t="shared" si="15"/>
        <v>835.17</v>
      </c>
    </row>
    <row r="320" spans="1:10" ht="25.5">
      <c r="A320" s="105">
        <v>314</v>
      </c>
      <c r="B320" s="125" t="s">
        <v>110</v>
      </c>
      <c r="C320" s="129" t="s">
        <v>81</v>
      </c>
      <c r="D320" s="105">
        <v>1385</v>
      </c>
      <c r="E320" s="231">
        <f t="shared" si="13"/>
        <v>8.2970000000000006</v>
      </c>
      <c r="F320" s="105">
        <v>27.5</v>
      </c>
      <c r="G320" s="142">
        <v>456.34</v>
      </c>
      <c r="H320" s="210">
        <f t="shared" si="14"/>
        <v>107.65</v>
      </c>
      <c r="I320" s="107">
        <f t="shared" si="15"/>
        <v>563.99</v>
      </c>
    </row>
    <row r="321" spans="1:9" ht="25.5">
      <c r="A321" s="105">
        <v>315</v>
      </c>
      <c r="B321" s="125" t="s">
        <v>123</v>
      </c>
      <c r="C321" s="129" t="s">
        <v>81</v>
      </c>
      <c r="D321" s="105">
        <v>1385</v>
      </c>
      <c r="E321" s="231">
        <f t="shared" si="13"/>
        <v>8.2970000000000006</v>
      </c>
      <c r="F321" s="105">
        <v>25.5</v>
      </c>
      <c r="G321" s="142">
        <v>423.15</v>
      </c>
      <c r="H321" s="210">
        <f t="shared" si="14"/>
        <v>99.82</v>
      </c>
      <c r="I321" s="107">
        <f t="shared" si="15"/>
        <v>522.97</v>
      </c>
    </row>
    <row r="322" spans="1:9" ht="25.5">
      <c r="A322" s="105">
        <v>316</v>
      </c>
      <c r="B322" s="125" t="s">
        <v>127</v>
      </c>
      <c r="C322" s="129" t="s">
        <v>81</v>
      </c>
      <c r="D322" s="105">
        <v>1385</v>
      </c>
      <c r="E322" s="231">
        <f t="shared" si="13"/>
        <v>8.2970000000000006</v>
      </c>
      <c r="F322" s="105">
        <v>55</v>
      </c>
      <c r="G322" s="142">
        <v>912.67</v>
      </c>
      <c r="H322" s="210">
        <f t="shared" si="14"/>
        <v>215.3</v>
      </c>
      <c r="I322" s="107">
        <f t="shared" si="15"/>
        <v>1127.97</v>
      </c>
    </row>
    <row r="323" spans="1:9" ht="25.5">
      <c r="A323" s="105">
        <v>317</v>
      </c>
      <c r="B323" s="125" t="s">
        <v>82</v>
      </c>
      <c r="C323" s="129" t="s">
        <v>81</v>
      </c>
      <c r="D323" s="105">
        <v>1405</v>
      </c>
      <c r="E323" s="231">
        <f t="shared" si="13"/>
        <v>8.4169999999999998</v>
      </c>
      <c r="F323" s="105">
        <v>26</v>
      </c>
      <c r="G323" s="142">
        <v>437.68</v>
      </c>
      <c r="H323" s="210">
        <f t="shared" si="14"/>
        <v>103.25</v>
      </c>
      <c r="I323" s="107">
        <f t="shared" si="15"/>
        <v>540.93000000000006</v>
      </c>
    </row>
    <row r="324" spans="1:9" ht="25.5">
      <c r="A324" s="105">
        <v>318</v>
      </c>
      <c r="B324" s="125" t="s">
        <v>104</v>
      </c>
      <c r="C324" s="129" t="s">
        <v>81</v>
      </c>
      <c r="D324" s="105">
        <v>1412</v>
      </c>
      <c r="E324" s="231">
        <f t="shared" si="13"/>
        <v>8.4589999999999996</v>
      </c>
      <c r="F324" s="105">
        <v>14</v>
      </c>
      <c r="G324" s="142">
        <v>236.85</v>
      </c>
      <c r="H324" s="210">
        <f t="shared" si="14"/>
        <v>55.87</v>
      </c>
      <c r="I324" s="107">
        <f t="shared" si="15"/>
        <v>292.71999999999997</v>
      </c>
    </row>
    <row r="325" spans="1:9" ht="25.5">
      <c r="A325" s="105">
        <v>319</v>
      </c>
      <c r="B325" s="125" t="s">
        <v>95</v>
      </c>
      <c r="C325" s="129" t="s">
        <v>81</v>
      </c>
      <c r="D325" s="105">
        <v>1385</v>
      </c>
      <c r="E325" s="231">
        <f t="shared" si="13"/>
        <v>8.2970000000000006</v>
      </c>
      <c r="F325" s="105">
        <v>13.5</v>
      </c>
      <c r="G325" s="142">
        <v>224.02</v>
      </c>
      <c r="H325" s="210">
        <f t="shared" si="14"/>
        <v>52.85</v>
      </c>
      <c r="I325" s="107">
        <f t="shared" si="15"/>
        <v>276.87</v>
      </c>
    </row>
    <row r="326" spans="1:9" ht="25.5">
      <c r="A326" s="105">
        <v>320</v>
      </c>
      <c r="B326" s="125" t="s">
        <v>102</v>
      </c>
      <c r="C326" s="129" t="s">
        <v>81</v>
      </c>
      <c r="D326" s="105">
        <v>1385</v>
      </c>
      <c r="E326" s="231">
        <f t="shared" si="13"/>
        <v>8.2970000000000006</v>
      </c>
      <c r="F326" s="105">
        <v>6</v>
      </c>
      <c r="G326" s="142">
        <v>99.56</v>
      </c>
      <c r="H326" s="210">
        <f t="shared" si="14"/>
        <v>23.49</v>
      </c>
      <c r="I326" s="107">
        <f t="shared" si="15"/>
        <v>123.05</v>
      </c>
    </row>
    <row r="327" spans="1:9" ht="25.5">
      <c r="A327" s="105">
        <v>321</v>
      </c>
      <c r="B327" s="125" t="s">
        <v>151</v>
      </c>
      <c r="C327" s="129" t="s">
        <v>81</v>
      </c>
      <c r="D327" s="105">
        <v>1385</v>
      </c>
      <c r="E327" s="231">
        <f t="shared" si="13"/>
        <v>8.2970000000000006</v>
      </c>
      <c r="F327" s="105">
        <v>28</v>
      </c>
      <c r="G327" s="142">
        <v>464.63</v>
      </c>
      <c r="H327" s="210">
        <f t="shared" si="14"/>
        <v>109.61</v>
      </c>
      <c r="I327" s="107">
        <f t="shared" si="15"/>
        <v>574.24</v>
      </c>
    </row>
    <row r="328" spans="1:9" ht="25.5">
      <c r="A328" s="105">
        <v>322</v>
      </c>
      <c r="B328" s="125" t="s">
        <v>123</v>
      </c>
      <c r="C328" s="129" t="s">
        <v>81</v>
      </c>
      <c r="D328" s="105">
        <v>1365</v>
      </c>
      <c r="E328" s="231">
        <f t="shared" ref="E328:E391" si="16">ROUND(D328/$E$4,3)</f>
        <v>8.1780000000000008</v>
      </c>
      <c r="F328" s="105">
        <v>26.5</v>
      </c>
      <c r="G328" s="142">
        <v>433.43</v>
      </c>
      <c r="H328" s="210">
        <f t="shared" ref="H328:H391" si="17">ROUND(G328*0.2359,2)</f>
        <v>102.25</v>
      </c>
      <c r="I328" s="107">
        <f t="shared" ref="I328:I391" si="18">G328+H328</f>
        <v>535.68000000000006</v>
      </c>
    </row>
    <row r="329" spans="1:9" ht="18.75" customHeight="1">
      <c r="A329" s="105">
        <v>323</v>
      </c>
      <c r="B329" s="125" t="s">
        <v>99</v>
      </c>
      <c r="C329" s="129" t="s">
        <v>85</v>
      </c>
      <c r="D329" s="105">
        <v>1146</v>
      </c>
      <c r="E329" s="231">
        <f t="shared" si="16"/>
        <v>6.8659999999999997</v>
      </c>
      <c r="F329" s="105">
        <v>42</v>
      </c>
      <c r="G329" s="142">
        <v>576.74</v>
      </c>
      <c r="H329" s="210">
        <f t="shared" si="17"/>
        <v>136.05000000000001</v>
      </c>
      <c r="I329" s="107">
        <f t="shared" si="18"/>
        <v>712.79</v>
      </c>
    </row>
    <row r="330" spans="1:9" ht="25.5">
      <c r="A330" s="105">
        <v>324</v>
      </c>
      <c r="B330" s="125" t="s">
        <v>123</v>
      </c>
      <c r="C330" s="129" t="s">
        <v>81</v>
      </c>
      <c r="D330" s="105">
        <v>1365</v>
      </c>
      <c r="E330" s="231">
        <f t="shared" si="16"/>
        <v>8.1780000000000008</v>
      </c>
      <c r="F330" s="105">
        <v>30</v>
      </c>
      <c r="G330" s="142">
        <v>490.68</v>
      </c>
      <c r="H330" s="210">
        <f t="shared" si="17"/>
        <v>115.75</v>
      </c>
      <c r="I330" s="107">
        <f t="shared" si="18"/>
        <v>606.43000000000006</v>
      </c>
    </row>
    <row r="331" spans="1:9" ht="25.5">
      <c r="A331" s="105">
        <v>325</v>
      </c>
      <c r="B331" s="125" t="s">
        <v>97</v>
      </c>
      <c r="C331" s="129" t="s">
        <v>81</v>
      </c>
      <c r="D331" s="105">
        <v>1473</v>
      </c>
      <c r="E331" s="231">
        <f t="shared" si="16"/>
        <v>8.8249999999999993</v>
      </c>
      <c r="F331" s="105">
        <v>40</v>
      </c>
      <c r="G331" s="142">
        <v>706</v>
      </c>
      <c r="H331" s="210">
        <f t="shared" si="17"/>
        <v>166.55</v>
      </c>
      <c r="I331" s="107">
        <f t="shared" si="18"/>
        <v>872.55</v>
      </c>
    </row>
    <row r="332" spans="1:9" ht="25.5">
      <c r="A332" s="105">
        <v>326</v>
      </c>
      <c r="B332" s="125" t="s">
        <v>109</v>
      </c>
      <c r="C332" s="129" t="s">
        <v>81</v>
      </c>
      <c r="D332" s="105">
        <v>1365</v>
      </c>
      <c r="E332" s="231">
        <f t="shared" si="16"/>
        <v>8.1780000000000008</v>
      </c>
      <c r="F332" s="105">
        <v>27</v>
      </c>
      <c r="G332" s="142">
        <v>441.61</v>
      </c>
      <c r="H332" s="210">
        <f t="shared" si="17"/>
        <v>104.18</v>
      </c>
      <c r="I332" s="107">
        <f t="shared" si="18"/>
        <v>545.79</v>
      </c>
    </row>
    <row r="333" spans="1:9" ht="25.5">
      <c r="A333" s="105">
        <v>327</v>
      </c>
      <c r="B333" s="125" t="s">
        <v>110</v>
      </c>
      <c r="C333" s="129" t="s">
        <v>81</v>
      </c>
      <c r="D333" s="105">
        <v>1365</v>
      </c>
      <c r="E333" s="231">
        <f t="shared" si="16"/>
        <v>8.1780000000000008</v>
      </c>
      <c r="F333" s="105">
        <v>13</v>
      </c>
      <c r="G333" s="142">
        <v>212.63</v>
      </c>
      <c r="H333" s="210">
        <f t="shared" si="17"/>
        <v>50.16</v>
      </c>
      <c r="I333" s="107">
        <f t="shared" si="18"/>
        <v>262.78999999999996</v>
      </c>
    </row>
    <row r="334" spans="1:9" ht="25.5">
      <c r="A334" s="105">
        <v>328</v>
      </c>
      <c r="B334" s="125" t="s">
        <v>104</v>
      </c>
      <c r="C334" s="129" t="s">
        <v>85</v>
      </c>
      <c r="D334" s="105">
        <v>1208</v>
      </c>
      <c r="E334" s="231">
        <f t="shared" si="16"/>
        <v>7.2370000000000001</v>
      </c>
      <c r="F334" s="105">
        <v>28</v>
      </c>
      <c r="G334" s="142">
        <v>405.27</v>
      </c>
      <c r="H334" s="210">
        <f t="shared" si="17"/>
        <v>95.6</v>
      </c>
      <c r="I334" s="107">
        <f t="shared" si="18"/>
        <v>500.87</v>
      </c>
    </row>
    <row r="335" spans="1:9" ht="25.5">
      <c r="A335" s="105">
        <v>329</v>
      </c>
      <c r="B335" s="125" t="s">
        <v>84</v>
      </c>
      <c r="C335" s="129" t="s">
        <v>85</v>
      </c>
      <c r="D335" s="105">
        <v>1162</v>
      </c>
      <c r="E335" s="231">
        <f t="shared" si="16"/>
        <v>6.9610000000000003</v>
      </c>
      <c r="F335" s="105">
        <v>5.5</v>
      </c>
      <c r="G335" s="142">
        <v>76.569999999999993</v>
      </c>
      <c r="H335" s="210">
        <f t="shared" si="17"/>
        <v>18.059999999999999</v>
      </c>
      <c r="I335" s="107">
        <f t="shared" si="18"/>
        <v>94.63</v>
      </c>
    </row>
    <row r="336" spans="1:9" ht="25.5">
      <c r="A336" s="105">
        <v>330</v>
      </c>
      <c r="B336" s="125" t="s">
        <v>102</v>
      </c>
      <c r="C336" s="129" t="s">
        <v>83</v>
      </c>
      <c r="D336" s="105">
        <v>1443</v>
      </c>
      <c r="E336" s="231">
        <f t="shared" si="16"/>
        <v>8.6449999999999996</v>
      </c>
      <c r="F336" s="105">
        <v>26</v>
      </c>
      <c r="G336" s="142">
        <v>449.54</v>
      </c>
      <c r="H336" s="210">
        <f t="shared" si="17"/>
        <v>106.05</v>
      </c>
      <c r="I336" s="107">
        <f t="shared" si="18"/>
        <v>555.59</v>
      </c>
    </row>
    <row r="337" spans="1:9" ht="25.5">
      <c r="A337" s="105">
        <v>331</v>
      </c>
      <c r="B337" s="125" t="s">
        <v>95</v>
      </c>
      <c r="C337" s="129" t="s">
        <v>81</v>
      </c>
      <c r="D337" s="105">
        <v>1365</v>
      </c>
      <c r="E337" s="231">
        <f t="shared" si="16"/>
        <v>8.1780000000000008</v>
      </c>
      <c r="F337" s="105">
        <v>21</v>
      </c>
      <c r="G337" s="142">
        <v>343.48</v>
      </c>
      <c r="H337" s="210">
        <f t="shared" si="17"/>
        <v>81.03</v>
      </c>
      <c r="I337" s="107">
        <f t="shared" si="18"/>
        <v>424.51</v>
      </c>
    </row>
    <row r="338" spans="1:9" ht="25.5">
      <c r="A338" s="105">
        <v>332</v>
      </c>
      <c r="B338" s="125" t="s">
        <v>119</v>
      </c>
      <c r="C338" s="129" t="s">
        <v>81</v>
      </c>
      <c r="D338" s="105">
        <v>1365</v>
      </c>
      <c r="E338" s="231">
        <f t="shared" si="16"/>
        <v>8.1780000000000008</v>
      </c>
      <c r="F338" s="105">
        <v>28</v>
      </c>
      <c r="G338" s="142">
        <v>457.97</v>
      </c>
      <c r="H338" s="210">
        <f t="shared" si="17"/>
        <v>108.04</v>
      </c>
      <c r="I338" s="107">
        <f t="shared" si="18"/>
        <v>566.01</v>
      </c>
    </row>
    <row r="339" spans="1:9" ht="25.5">
      <c r="A339" s="105">
        <v>333</v>
      </c>
      <c r="B339" s="125" t="s">
        <v>116</v>
      </c>
      <c r="C339" s="129" t="s">
        <v>81</v>
      </c>
      <c r="D339" s="105">
        <v>1365</v>
      </c>
      <c r="E339" s="231">
        <f t="shared" si="16"/>
        <v>8.1780000000000008</v>
      </c>
      <c r="F339" s="105">
        <v>26</v>
      </c>
      <c r="G339" s="142">
        <v>425.26</v>
      </c>
      <c r="H339" s="210">
        <f t="shared" si="17"/>
        <v>100.32</v>
      </c>
      <c r="I339" s="107">
        <f t="shared" si="18"/>
        <v>525.57999999999993</v>
      </c>
    </row>
    <row r="340" spans="1:9" ht="25.5">
      <c r="A340" s="105">
        <v>334</v>
      </c>
      <c r="B340" s="125" t="s">
        <v>116</v>
      </c>
      <c r="C340" s="129" t="s">
        <v>81</v>
      </c>
      <c r="D340" s="105">
        <v>1365</v>
      </c>
      <c r="E340" s="231">
        <f t="shared" si="16"/>
        <v>8.1780000000000008</v>
      </c>
      <c r="F340" s="105">
        <v>13</v>
      </c>
      <c r="G340" s="142">
        <v>212.63</v>
      </c>
      <c r="H340" s="210">
        <f t="shared" si="17"/>
        <v>50.16</v>
      </c>
      <c r="I340" s="107">
        <f t="shared" si="18"/>
        <v>262.78999999999996</v>
      </c>
    </row>
    <row r="341" spans="1:9" ht="25.5">
      <c r="A341" s="105">
        <v>335</v>
      </c>
      <c r="B341" s="125" t="s">
        <v>87</v>
      </c>
      <c r="C341" s="129" t="s">
        <v>81</v>
      </c>
      <c r="D341" s="105">
        <v>1365</v>
      </c>
      <c r="E341" s="231">
        <f t="shared" si="16"/>
        <v>8.1780000000000008</v>
      </c>
      <c r="F341" s="105">
        <v>26</v>
      </c>
      <c r="G341" s="142">
        <v>425.26</v>
      </c>
      <c r="H341" s="210">
        <f t="shared" si="17"/>
        <v>100.32</v>
      </c>
      <c r="I341" s="107">
        <f t="shared" si="18"/>
        <v>525.57999999999993</v>
      </c>
    </row>
    <row r="342" spans="1:9" ht="25.5">
      <c r="A342" s="105">
        <v>336</v>
      </c>
      <c r="B342" s="125" t="s">
        <v>138</v>
      </c>
      <c r="C342" s="129" t="s">
        <v>81</v>
      </c>
      <c r="D342" s="105">
        <v>1501</v>
      </c>
      <c r="E342" s="231">
        <f t="shared" si="16"/>
        <v>8.9920000000000009</v>
      </c>
      <c r="F342" s="105">
        <v>41</v>
      </c>
      <c r="G342" s="142">
        <v>737.34</v>
      </c>
      <c r="H342" s="210">
        <f t="shared" si="17"/>
        <v>173.94</v>
      </c>
      <c r="I342" s="107">
        <f t="shared" si="18"/>
        <v>911.28</v>
      </c>
    </row>
    <row r="343" spans="1:9" ht="25.5">
      <c r="A343" s="105">
        <v>337</v>
      </c>
      <c r="B343" s="125" t="s">
        <v>84</v>
      </c>
      <c r="C343" s="129" t="s">
        <v>81</v>
      </c>
      <c r="D343" s="105">
        <v>1365</v>
      </c>
      <c r="E343" s="231">
        <f t="shared" si="16"/>
        <v>8.1780000000000008</v>
      </c>
      <c r="F343" s="105">
        <v>44.5</v>
      </c>
      <c r="G343" s="142">
        <v>727.84</v>
      </c>
      <c r="H343" s="210">
        <f t="shared" si="17"/>
        <v>171.7</v>
      </c>
      <c r="I343" s="107">
        <f t="shared" si="18"/>
        <v>899.54</v>
      </c>
    </row>
    <row r="344" spans="1:9">
      <c r="A344" s="105">
        <v>338</v>
      </c>
      <c r="B344" s="125" t="s">
        <v>99</v>
      </c>
      <c r="C344" s="129" t="s">
        <v>81</v>
      </c>
      <c r="D344" s="105">
        <v>1265</v>
      </c>
      <c r="E344" s="231">
        <f t="shared" si="16"/>
        <v>7.5780000000000003</v>
      </c>
      <c r="F344" s="105">
        <v>42</v>
      </c>
      <c r="G344" s="142">
        <v>636.54999999999995</v>
      </c>
      <c r="H344" s="210">
        <f t="shared" si="17"/>
        <v>150.16</v>
      </c>
      <c r="I344" s="107">
        <f t="shared" si="18"/>
        <v>786.70999999999992</v>
      </c>
    </row>
    <row r="345" spans="1:9" ht="25.5">
      <c r="A345" s="105">
        <v>339</v>
      </c>
      <c r="B345" s="125" t="s">
        <v>93</v>
      </c>
      <c r="C345" s="129" t="s">
        <v>85</v>
      </c>
      <c r="D345" s="105">
        <v>1162</v>
      </c>
      <c r="E345" s="231">
        <f t="shared" si="16"/>
        <v>6.9610000000000003</v>
      </c>
      <c r="F345" s="105">
        <v>44.5</v>
      </c>
      <c r="G345" s="142">
        <v>619.53</v>
      </c>
      <c r="H345" s="210">
        <f t="shared" si="17"/>
        <v>146.15</v>
      </c>
      <c r="I345" s="107">
        <f t="shared" si="18"/>
        <v>765.68</v>
      </c>
    </row>
    <row r="346" spans="1:9" ht="25.5">
      <c r="A346" s="105">
        <v>340</v>
      </c>
      <c r="B346" s="125" t="s">
        <v>117</v>
      </c>
      <c r="C346" s="129" t="s">
        <v>85</v>
      </c>
      <c r="D346" s="105">
        <v>1162</v>
      </c>
      <c r="E346" s="231">
        <f t="shared" si="16"/>
        <v>6.9610000000000003</v>
      </c>
      <c r="F346" s="105">
        <v>30</v>
      </c>
      <c r="G346" s="142">
        <v>417.66</v>
      </c>
      <c r="H346" s="210">
        <f t="shared" si="17"/>
        <v>98.53</v>
      </c>
      <c r="I346" s="107">
        <f t="shared" si="18"/>
        <v>516.19000000000005</v>
      </c>
    </row>
    <row r="347" spans="1:9" ht="25.5">
      <c r="A347" s="105">
        <v>341</v>
      </c>
      <c r="B347" s="125" t="s">
        <v>117</v>
      </c>
      <c r="C347" s="129" t="s">
        <v>81</v>
      </c>
      <c r="D347" s="105">
        <v>1365</v>
      </c>
      <c r="E347" s="231">
        <f t="shared" si="16"/>
        <v>8.1780000000000008</v>
      </c>
      <c r="F347" s="105">
        <v>26</v>
      </c>
      <c r="G347" s="142">
        <v>425.26</v>
      </c>
      <c r="H347" s="210">
        <f t="shared" si="17"/>
        <v>100.32</v>
      </c>
      <c r="I347" s="107">
        <f t="shared" si="18"/>
        <v>525.57999999999993</v>
      </c>
    </row>
    <row r="348" spans="1:9" ht="25.5">
      <c r="A348" s="105">
        <v>342</v>
      </c>
      <c r="B348" s="125" t="s">
        <v>116</v>
      </c>
      <c r="C348" s="129" t="s">
        <v>81</v>
      </c>
      <c r="D348" s="105">
        <v>1365</v>
      </c>
      <c r="E348" s="231">
        <f t="shared" si="16"/>
        <v>8.1780000000000008</v>
      </c>
      <c r="F348" s="105">
        <v>13</v>
      </c>
      <c r="G348" s="142">
        <v>212.63</v>
      </c>
      <c r="H348" s="210">
        <f t="shared" si="17"/>
        <v>50.16</v>
      </c>
      <c r="I348" s="107">
        <f t="shared" si="18"/>
        <v>262.78999999999996</v>
      </c>
    </row>
    <row r="349" spans="1:9" ht="25.5">
      <c r="A349" s="105">
        <v>343</v>
      </c>
      <c r="B349" s="125" t="s">
        <v>117</v>
      </c>
      <c r="C349" s="129" t="s">
        <v>81</v>
      </c>
      <c r="D349" s="105">
        <v>1365</v>
      </c>
      <c r="E349" s="231">
        <f t="shared" si="16"/>
        <v>8.1780000000000008</v>
      </c>
      <c r="F349" s="105">
        <v>14</v>
      </c>
      <c r="G349" s="142">
        <v>228.98</v>
      </c>
      <c r="H349" s="210">
        <f t="shared" si="17"/>
        <v>54.02</v>
      </c>
      <c r="I349" s="107">
        <f t="shared" si="18"/>
        <v>283</v>
      </c>
    </row>
    <row r="350" spans="1:9" ht="25.5">
      <c r="A350" s="105">
        <v>344</v>
      </c>
      <c r="B350" s="125" t="s">
        <v>118</v>
      </c>
      <c r="C350" s="129" t="s">
        <v>81</v>
      </c>
      <c r="D350" s="105">
        <v>1365</v>
      </c>
      <c r="E350" s="231">
        <f t="shared" si="16"/>
        <v>8.1780000000000008</v>
      </c>
      <c r="F350" s="105">
        <v>14</v>
      </c>
      <c r="G350" s="142">
        <v>228.98</v>
      </c>
      <c r="H350" s="210">
        <f t="shared" si="17"/>
        <v>54.02</v>
      </c>
      <c r="I350" s="107">
        <f t="shared" si="18"/>
        <v>283</v>
      </c>
    </row>
    <row r="351" spans="1:9" ht="25.5">
      <c r="A351" s="105">
        <v>345</v>
      </c>
      <c r="B351" s="125" t="s">
        <v>118</v>
      </c>
      <c r="C351" s="129" t="s">
        <v>81</v>
      </c>
      <c r="D351" s="105">
        <v>1365</v>
      </c>
      <c r="E351" s="231">
        <f t="shared" si="16"/>
        <v>8.1780000000000008</v>
      </c>
      <c r="F351" s="105">
        <v>14</v>
      </c>
      <c r="G351" s="142">
        <v>228.98</v>
      </c>
      <c r="H351" s="210">
        <f t="shared" si="17"/>
        <v>54.02</v>
      </c>
      <c r="I351" s="107">
        <f t="shared" si="18"/>
        <v>283</v>
      </c>
    </row>
    <row r="352" spans="1:9" ht="25.5">
      <c r="A352" s="105">
        <v>346</v>
      </c>
      <c r="B352" s="125" t="s">
        <v>118</v>
      </c>
      <c r="C352" s="129" t="s">
        <v>81</v>
      </c>
      <c r="D352" s="105">
        <v>1365</v>
      </c>
      <c r="E352" s="231">
        <f t="shared" si="16"/>
        <v>8.1780000000000008</v>
      </c>
      <c r="F352" s="105">
        <v>14</v>
      </c>
      <c r="G352" s="142">
        <v>228.98</v>
      </c>
      <c r="H352" s="210">
        <f t="shared" si="17"/>
        <v>54.02</v>
      </c>
      <c r="I352" s="107">
        <f t="shared" si="18"/>
        <v>283</v>
      </c>
    </row>
    <row r="353" spans="1:9" ht="25.5">
      <c r="A353" s="105">
        <v>347</v>
      </c>
      <c r="B353" s="125" t="s">
        <v>116</v>
      </c>
      <c r="C353" s="129" t="s">
        <v>81</v>
      </c>
      <c r="D353" s="105">
        <v>1365</v>
      </c>
      <c r="E353" s="231">
        <f t="shared" si="16"/>
        <v>8.1780000000000008</v>
      </c>
      <c r="F353" s="105">
        <v>40</v>
      </c>
      <c r="G353" s="142">
        <v>654.24</v>
      </c>
      <c r="H353" s="210">
        <f t="shared" si="17"/>
        <v>154.34</v>
      </c>
      <c r="I353" s="107">
        <f t="shared" si="18"/>
        <v>808.58</v>
      </c>
    </row>
    <row r="354" spans="1:9" ht="25.5">
      <c r="A354" s="105">
        <v>348</v>
      </c>
      <c r="B354" s="125" t="s">
        <v>118</v>
      </c>
      <c r="C354" s="129" t="s">
        <v>81</v>
      </c>
      <c r="D354" s="105">
        <v>1365</v>
      </c>
      <c r="E354" s="231">
        <f t="shared" si="16"/>
        <v>8.1780000000000008</v>
      </c>
      <c r="F354" s="105">
        <v>14</v>
      </c>
      <c r="G354" s="142">
        <v>228.98</v>
      </c>
      <c r="H354" s="210">
        <f t="shared" si="17"/>
        <v>54.02</v>
      </c>
      <c r="I354" s="107">
        <f t="shared" si="18"/>
        <v>283</v>
      </c>
    </row>
    <row r="355" spans="1:9" ht="25.5">
      <c r="A355" s="105">
        <v>349</v>
      </c>
      <c r="B355" s="125" t="s">
        <v>117</v>
      </c>
      <c r="C355" s="129" t="s">
        <v>81</v>
      </c>
      <c r="D355" s="105">
        <v>1365</v>
      </c>
      <c r="E355" s="231">
        <f t="shared" si="16"/>
        <v>8.1780000000000008</v>
      </c>
      <c r="F355" s="105">
        <v>39</v>
      </c>
      <c r="G355" s="142">
        <v>637.88</v>
      </c>
      <c r="H355" s="210">
        <f t="shared" si="17"/>
        <v>150.47999999999999</v>
      </c>
      <c r="I355" s="107">
        <f t="shared" si="18"/>
        <v>788.36</v>
      </c>
    </row>
    <row r="356" spans="1:9" ht="25.5">
      <c r="A356" s="105">
        <v>350</v>
      </c>
      <c r="B356" s="125" t="s">
        <v>88</v>
      </c>
      <c r="C356" s="129" t="s">
        <v>81</v>
      </c>
      <c r="D356" s="105">
        <v>1392</v>
      </c>
      <c r="E356" s="231">
        <f t="shared" si="16"/>
        <v>8.3390000000000004</v>
      </c>
      <c r="F356" s="105">
        <v>40</v>
      </c>
      <c r="G356" s="142">
        <v>667.12</v>
      </c>
      <c r="H356" s="210">
        <f t="shared" si="17"/>
        <v>157.37</v>
      </c>
      <c r="I356" s="107">
        <f t="shared" si="18"/>
        <v>824.49</v>
      </c>
    </row>
    <row r="357" spans="1:9" ht="25.5">
      <c r="A357" s="105">
        <v>351</v>
      </c>
      <c r="B357" s="125" t="s">
        <v>128</v>
      </c>
      <c r="C357" s="129" t="s">
        <v>85</v>
      </c>
      <c r="D357" s="105">
        <v>1390</v>
      </c>
      <c r="E357" s="231">
        <f t="shared" si="16"/>
        <v>8.327</v>
      </c>
      <c r="F357" s="105">
        <v>48</v>
      </c>
      <c r="G357" s="142">
        <v>799.39</v>
      </c>
      <c r="H357" s="210">
        <f t="shared" si="17"/>
        <v>188.58</v>
      </c>
      <c r="I357" s="107">
        <f t="shared" si="18"/>
        <v>987.97</v>
      </c>
    </row>
    <row r="358" spans="1:9" ht="25.5">
      <c r="A358" s="105">
        <v>352</v>
      </c>
      <c r="B358" s="125" t="s">
        <v>141</v>
      </c>
      <c r="C358" s="129" t="s">
        <v>81</v>
      </c>
      <c r="D358" s="105">
        <v>1392</v>
      </c>
      <c r="E358" s="231">
        <f t="shared" si="16"/>
        <v>8.3390000000000004</v>
      </c>
      <c r="F358" s="105">
        <v>41</v>
      </c>
      <c r="G358" s="142">
        <v>683.8</v>
      </c>
      <c r="H358" s="210">
        <f t="shared" si="17"/>
        <v>161.31</v>
      </c>
      <c r="I358" s="107">
        <f t="shared" si="18"/>
        <v>845.1099999999999</v>
      </c>
    </row>
    <row r="359" spans="1:9" ht="25.5">
      <c r="A359" s="105">
        <v>353</v>
      </c>
      <c r="B359" s="125" t="s">
        <v>142</v>
      </c>
      <c r="C359" s="129" t="s">
        <v>81</v>
      </c>
      <c r="D359" s="105">
        <v>1501</v>
      </c>
      <c r="E359" s="231">
        <f t="shared" si="16"/>
        <v>8.9920000000000009</v>
      </c>
      <c r="F359" s="105">
        <v>56</v>
      </c>
      <c r="G359" s="142">
        <v>1007.1</v>
      </c>
      <c r="H359" s="210">
        <f t="shared" si="17"/>
        <v>237.57</v>
      </c>
      <c r="I359" s="107">
        <f t="shared" si="18"/>
        <v>1244.67</v>
      </c>
    </row>
    <row r="360" spans="1:9" ht="25.5">
      <c r="A360" s="105">
        <v>354</v>
      </c>
      <c r="B360" s="125" t="s">
        <v>95</v>
      </c>
      <c r="C360" s="129" t="s">
        <v>81</v>
      </c>
      <c r="D360" s="105">
        <v>1365</v>
      </c>
      <c r="E360" s="231">
        <f t="shared" si="16"/>
        <v>8.1780000000000008</v>
      </c>
      <c r="F360" s="105">
        <v>21</v>
      </c>
      <c r="G360" s="142">
        <v>343.48</v>
      </c>
      <c r="H360" s="210">
        <f t="shared" si="17"/>
        <v>81.03</v>
      </c>
      <c r="I360" s="107">
        <f t="shared" si="18"/>
        <v>424.51</v>
      </c>
    </row>
    <row r="361" spans="1:9" ht="25.5">
      <c r="A361" s="105">
        <v>355</v>
      </c>
      <c r="B361" s="125" t="s">
        <v>86</v>
      </c>
      <c r="C361" s="129" t="s">
        <v>81</v>
      </c>
      <c r="D361" s="105">
        <v>1501</v>
      </c>
      <c r="E361" s="231">
        <f t="shared" si="16"/>
        <v>8.9920000000000009</v>
      </c>
      <c r="F361" s="105">
        <v>66.5</v>
      </c>
      <c r="G361" s="142">
        <v>1195.94</v>
      </c>
      <c r="H361" s="210">
        <f t="shared" si="17"/>
        <v>282.12</v>
      </c>
      <c r="I361" s="107">
        <f t="shared" si="18"/>
        <v>1478.06</v>
      </c>
    </row>
    <row r="362" spans="1:9" ht="25.5">
      <c r="A362" s="105">
        <v>356</v>
      </c>
      <c r="B362" s="125" t="s">
        <v>80</v>
      </c>
      <c r="C362" s="129" t="s">
        <v>81</v>
      </c>
      <c r="D362" s="105">
        <v>1553</v>
      </c>
      <c r="E362" s="231">
        <f t="shared" si="16"/>
        <v>9.3040000000000003</v>
      </c>
      <c r="F362" s="105">
        <v>38.5</v>
      </c>
      <c r="G362" s="142">
        <v>716.41</v>
      </c>
      <c r="H362" s="210">
        <f t="shared" si="17"/>
        <v>169</v>
      </c>
      <c r="I362" s="107">
        <f t="shared" si="18"/>
        <v>885.41</v>
      </c>
    </row>
    <row r="363" spans="1:9" ht="25.5">
      <c r="A363" s="105">
        <v>357</v>
      </c>
      <c r="B363" s="125" t="s">
        <v>124</v>
      </c>
      <c r="C363" s="129" t="s">
        <v>81</v>
      </c>
      <c r="D363" s="105">
        <v>1425</v>
      </c>
      <c r="E363" s="231">
        <f t="shared" si="16"/>
        <v>8.5370000000000008</v>
      </c>
      <c r="F363" s="105">
        <v>34</v>
      </c>
      <c r="G363" s="142">
        <v>580.52</v>
      </c>
      <c r="H363" s="210">
        <f t="shared" si="17"/>
        <v>136.94</v>
      </c>
      <c r="I363" s="107">
        <f t="shared" si="18"/>
        <v>717.46</v>
      </c>
    </row>
    <row r="364" spans="1:9" ht="25.5">
      <c r="A364" s="105">
        <v>358</v>
      </c>
      <c r="B364" s="125" t="s">
        <v>93</v>
      </c>
      <c r="C364" s="129" t="s">
        <v>85</v>
      </c>
      <c r="D364" s="105">
        <v>1242</v>
      </c>
      <c r="E364" s="231">
        <f t="shared" si="16"/>
        <v>7.4409999999999998</v>
      </c>
      <c r="F364" s="105">
        <v>61</v>
      </c>
      <c r="G364" s="142">
        <v>907.8</v>
      </c>
      <c r="H364" s="210">
        <f t="shared" si="17"/>
        <v>214.15</v>
      </c>
      <c r="I364" s="107">
        <f t="shared" si="18"/>
        <v>1121.95</v>
      </c>
    </row>
    <row r="365" spans="1:9" ht="25.5">
      <c r="A365" s="105">
        <v>359</v>
      </c>
      <c r="B365" s="125" t="s">
        <v>95</v>
      </c>
      <c r="C365" s="129" t="s">
        <v>91</v>
      </c>
      <c r="D365" s="105">
        <v>1640</v>
      </c>
      <c r="E365" s="231">
        <f t="shared" si="16"/>
        <v>9.8249999999999993</v>
      </c>
      <c r="F365" s="105">
        <v>56</v>
      </c>
      <c r="G365" s="142">
        <v>1100.4000000000001</v>
      </c>
      <c r="H365" s="210">
        <f t="shared" si="17"/>
        <v>259.58</v>
      </c>
      <c r="I365" s="107">
        <f t="shared" si="18"/>
        <v>1359.98</v>
      </c>
    </row>
    <row r="366" spans="1:9" ht="25.5">
      <c r="A366" s="105">
        <v>360</v>
      </c>
      <c r="B366" s="125" t="s">
        <v>97</v>
      </c>
      <c r="C366" s="129" t="s">
        <v>81</v>
      </c>
      <c r="D366" s="105">
        <v>1561</v>
      </c>
      <c r="E366" s="231">
        <f t="shared" si="16"/>
        <v>9.3520000000000003</v>
      </c>
      <c r="F366" s="105">
        <v>26</v>
      </c>
      <c r="G366" s="142">
        <v>486.3</v>
      </c>
      <c r="H366" s="210">
        <f t="shared" si="17"/>
        <v>114.72</v>
      </c>
      <c r="I366" s="107">
        <f t="shared" si="18"/>
        <v>601.02</v>
      </c>
    </row>
    <row r="367" spans="1:9" ht="25.5">
      <c r="A367" s="105">
        <v>361</v>
      </c>
      <c r="B367" s="125" t="s">
        <v>146</v>
      </c>
      <c r="C367" s="129" t="s">
        <v>81</v>
      </c>
      <c r="D367" s="105">
        <v>1445</v>
      </c>
      <c r="E367" s="231">
        <f t="shared" si="16"/>
        <v>8.657</v>
      </c>
      <c r="F367" s="105">
        <v>42</v>
      </c>
      <c r="G367" s="142">
        <v>727.19</v>
      </c>
      <c r="H367" s="210">
        <f t="shared" si="17"/>
        <v>171.54</v>
      </c>
      <c r="I367" s="107">
        <f t="shared" si="18"/>
        <v>898.73</v>
      </c>
    </row>
    <row r="368" spans="1:9">
      <c r="A368" s="105">
        <v>362</v>
      </c>
      <c r="B368" s="125" t="s">
        <v>99</v>
      </c>
      <c r="C368" s="129" t="s">
        <v>107</v>
      </c>
      <c r="D368" s="105">
        <v>1706</v>
      </c>
      <c r="E368" s="231">
        <f t="shared" si="16"/>
        <v>10.220000000000001</v>
      </c>
      <c r="F368" s="105">
        <v>52</v>
      </c>
      <c r="G368" s="142">
        <v>1062.8800000000001</v>
      </c>
      <c r="H368" s="210">
        <f t="shared" si="17"/>
        <v>250.73</v>
      </c>
      <c r="I368" s="107">
        <f t="shared" si="18"/>
        <v>1313.6100000000001</v>
      </c>
    </row>
    <row r="369" spans="1:9">
      <c r="A369" s="105">
        <v>363</v>
      </c>
      <c r="B369" s="125" t="s">
        <v>108</v>
      </c>
      <c r="C369" s="129" t="s">
        <v>91</v>
      </c>
      <c r="D369" s="105">
        <v>2043</v>
      </c>
      <c r="E369" s="231">
        <f t="shared" si="16"/>
        <v>12.239000000000001</v>
      </c>
      <c r="F369" s="105">
        <v>40</v>
      </c>
      <c r="G369" s="142">
        <v>979.12</v>
      </c>
      <c r="H369" s="210">
        <f t="shared" si="17"/>
        <v>230.97</v>
      </c>
      <c r="I369" s="107">
        <f t="shared" si="18"/>
        <v>1210.0899999999999</v>
      </c>
    </row>
    <row r="370" spans="1:9" ht="25.5">
      <c r="A370" s="105">
        <v>364</v>
      </c>
      <c r="B370" s="125" t="s">
        <v>109</v>
      </c>
      <c r="C370" s="129" t="s">
        <v>83</v>
      </c>
      <c r="D370" s="105">
        <v>1475</v>
      </c>
      <c r="E370" s="231">
        <f t="shared" si="16"/>
        <v>8.8369999999999997</v>
      </c>
      <c r="F370" s="105">
        <v>54</v>
      </c>
      <c r="G370" s="142">
        <v>954.4</v>
      </c>
      <c r="H370" s="210">
        <f t="shared" si="17"/>
        <v>225.14</v>
      </c>
      <c r="I370" s="107">
        <f t="shared" si="18"/>
        <v>1179.54</v>
      </c>
    </row>
    <row r="371" spans="1:9" ht="25.5">
      <c r="A371" s="105">
        <v>365</v>
      </c>
      <c r="B371" s="125" t="s">
        <v>87</v>
      </c>
      <c r="C371" s="129" t="s">
        <v>83</v>
      </c>
      <c r="D371" s="105">
        <v>1495</v>
      </c>
      <c r="E371" s="231">
        <f t="shared" si="16"/>
        <v>8.9559999999999995</v>
      </c>
      <c r="F371" s="105">
        <v>39</v>
      </c>
      <c r="G371" s="142">
        <v>698.56</v>
      </c>
      <c r="H371" s="210">
        <f t="shared" si="17"/>
        <v>164.79</v>
      </c>
      <c r="I371" s="107">
        <f t="shared" si="18"/>
        <v>863.34999999999991</v>
      </c>
    </row>
    <row r="372" spans="1:9" ht="25.5">
      <c r="A372" s="105">
        <v>366</v>
      </c>
      <c r="B372" s="125" t="s">
        <v>151</v>
      </c>
      <c r="C372" s="129" t="s">
        <v>83</v>
      </c>
      <c r="D372" s="105">
        <v>1475</v>
      </c>
      <c r="E372" s="231">
        <f t="shared" si="16"/>
        <v>8.8369999999999997</v>
      </c>
      <c r="F372" s="105">
        <v>42</v>
      </c>
      <c r="G372" s="142">
        <v>742.3</v>
      </c>
      <c r="H372" s="210">
        <f t="shared" si="17"/>
        <v>175.11</v>
      </c>
      <c r="I372" s="107">
        <f t="shared" si="18"/>
        <v>917.41</v>
      </c>
    </row>
    <row r="373" spans="1:9" ht="25.5">
      <c r="A373" s="105">
        <v>367</v>
      </c>
      <c r="B373" s="125" t="s">
        <v>82</v>
      </c>
      <c r="C373" s="129" t="s">
        <v>83</v>
      </c>
      <c r="D373" s="105">
        <v>1495</v>
      </c>
      <c r="E373" s="231">
        <f t="shared" si="16"/>
        <v>8.9559999999999995</v>
      </c>
      <c r="F373" s="105">
        <v>39</v>
      </c>
      <c r="G373" s="142">
        <v>698.56</v>
      </c>
      <c r="H373" s="210">
        <f t="shared" si="17"/>
        <v>164.79</v>
      </c>
      <c r="I373" s="107">
        <f t="shared" si="18"/>
        <v>863.34999999999991</v>
      </c>
    </row>
    <row r="374" spans="1:9" ht="25.5">
      <c r="A374" s="105">
        <v>368</v>
      </c>
      <c r="B374" s="125" t="s">
        <v>104</v>
      </c>
      <c r="C374" s="129" t="s">
        <v>83</v>
      </c>
      <c r="D374" s="105">
        <v>1523</v>
      </c>
      <c r="E374" s="231">
        <f t="shared" si="16"/>
        <v>9.1240000000000006</v>
      </c>
      <c r="F374" s="105">
        <v>28</v>
      </c>
      <c r="G374" s="142">
        <v>510.94</v>
      </c>
      <c r="H374" s="210">
        <f t="shared" si="17"/>
        <v>120.53</v>
      </c>
      <c r="I374" s="107">
        <f t="shared" si="18"/>
        <v>631.47</v>
      </c>
    </row>
    <row r="375" spans="1:9">
      <c r="A375" s="105">
        <v>369</v>
      </c>
      <c r="B375" s="125" t="s">
        <v>99</v>
      </c>
      <c r="C375" s="129" t="s">
        <v>85</v>
      </c>
      <c r="D375" s="105">
        <v>1226</v>
      </c>
      <c r="E375" s="231">
        <f t="shared" si="16"/>
        <v>7.3449999999999998</v>
      </c>
      <c r="F375" s="105">
        <v>98</v>
      </c>
      <c r="G375" s="142">
        <v>1439.62</v>
      </c>
      <c r="H375" s="210">
        <f t="shared" si="17"/>
        <v>339.61</v>
      </c>
      <c r="I375" s="107">
        <f t="shared" si="18"/>
        <v>1779.23</v>
      </c>
    </row>
    <row r="376" spans="1:9" ht="25.5">
      <c r="A376" s="105">
        <v>370</v>
      </c>
      <c r="B376" s="125" t="s">
        <v>116</v>
      </c>
      <c r="C376" s="129" t="s">
        <v>83</v>
      </c>
      <c r="D376" s="105">
        <v>1523</v>
      </c>
      <c r="E376" s="231">
        <f t="shared" si="16"/>
        <v>9.1240000000000006</v>
      </c>
      <c r="F376" s="105">
        <v>13</v>
      </c>
      <c r="G376" s="142">
        <v>237.23</v>
      </c>
      <c r="H376" s="210">
        <f t="shared" si="17"/>
        <v>55.96</v>
      </c>
      <c r="I376" s="107">
        <f t="shared" si="18"/>
        <v>293.19</v>
      </c>
    </row>
    <row r="377" spans="1:9" ht="25.5">
      <c r="A377" s="105">
        <v>371</v>
      </c>
      <c r="B377" s="125" t="s">
        <v>151</v>
      </c>
      <c r="C377" s="129" t="s">
        <v>81</v>
      </c>
      <c r="D377" s="105">
        <v>1425</v>
      </c>
      <c r="E377" s="231">
        <f t="shared" si="16"/>
        <v>8.5370000000000008</v>
      </c>
      <c r="F377" s="105">
        <v>42</v>
      </c>
      <c r="G377" s="142">
        <v>717.11</v>
      </c>
      <c r="H377" s="210">
        <f t="shared" si="17"/>
        <v>169.17</v>
      </c>
      <c r="I377" s="107">
        <f t="shared" si="18"/>
        <v>886.28</v>
      </c>
    </row>
    <row r="378" spans="1:9" ht="25.5">
      <c r="A378" s="105">
        <v>372</v>
      </c>
      <c r="B378" s="125" t="s">
        <v>152</v>
      </c>
      <c r="C378" s="129" t="s">
        <v>83</v>
      </c>
      <c r="D378" s="105">
        <v>1611</v>
      </c>
      <c r="E378" s="231">
        <f t="shared" si="16"/>
        <v>9.6509999999999998</v>
      </c>
      <c r="F378" s="105">
        <v>15</v>
      </c>
      <c r="G378" s="142">
        <v>289.52999999999997</v>
      </c>
      <c r="H378" s="210">
        <f t="shared" si="17"/>
        <v>68.3</v>
      </c>
      <c r="I378" s="107">
        <f t="shared" si="18"/>
        <v>357.83</v>
      </c>
    </row>
    <row r="379" spans="1:9">
      <c r="A379" s="105">
        <v>373</v>
      </c>
      <c r="B379" s="125" t="s">
        <v>99</v>
      </c>
      <c r="C379" s="129" t="s">
        <v>85</v>
      </c>
      <c r="D379" s="105">
        <v>1206</v>
      </c>
      <c r="E379" s="231">
        <f t="shared" si="16"/>
        <v>7.2249999999999996</v>
      </c>
      <c r="F379" s="105">
        <v>42</v>
      </c>
      <c r="G379" s="142">
        <v>606.9</v>
      </c>
      <c r="H379" s="210">
        <f t="shared" si="17"/>
        <v>143.16999999999999</v>
      </c>
      <c r="I379" s="107">
        <f t="shared" si="18"/>
        <v>750.06999999999994</v>
      </c>
    </row>
    <row r="380" spans="1:9" ht="25.5">
      <c r="A380" s="105">
        <v>374</v>
      </c>
      <c r="B380" s="125" t="s">
        <v>126</v>
      </c>
      <c r="C380" s="129" t="s">
        <v>81</v>
      </c>
      <c r="D380" s="105">
        <v>1425</v>
      </c>
      <c r="E380" s="231">
        <f t="shared" si="16"/>
        <v>8.5370000000000008</v>
      </c>
      <c r="F380" s="105">
        <v>54.5</v>
      </c>
      <c r="G380" s="142">
        <v>930.54</v>
      </c>
      <c r="H380" s="210">
        <f t="shared" si="17"/>
        <v>219.51</v>
      </c>
      <c r="I380" s="107">
        <f t="shared" si="18"/>
        <v>1150.05</v>
      </c>
    </row>
    <row r="381" spans="1:9" ht="25.5">
      <c r="A381" s="105">
        <v>375</v>
      </c>
      <c r="B381" s="125" t="s">
        <v>80</v>
      </c>
      <c r="C381" s="129" t="s">
        <v>81</v>
      </c>
      <c r="D381" s="105">
        <v>1553</v>
      </c>
      <c r="E381" s="231">
        <f t="shared" si="16"/>
        <v>9.3040000000000003</v>
      </c>
      <c r="F381" s="105">
        <v>27.5</v>
      </c>
      <c r="G381" s="142">
        <v>511.72</v>
      </c>
      <c r="H381" s="210">
        <f t="shared" si="17"/>
        <v>120.71</v>
      </c>
      <c r="I381" s="107">
        <f t="shared" si="18"/>
        <v>632.43000000000006</v>
      </c>
    </row>
    <row r="382" spans="1:9" ht="25.5">
      <c r="A382" s="105">
        <v>376</v>
      </c>
      <c r="B382" s="125" t="s">
        <v>124</v>
      </c>
      <c r="C382" s="129" t="s">
        <v>81</v>
      </c>
      <c r="D382" s="105">
        <v>1425</v>
      </c>
      <c r="E382" s="231">
        <f t="shared" si="16"/>
        <v>8.5370000000000008</v>
      </c>
      <c r="F382" s="105">
        <v>18</v>
      </c>
      <c r="G382" s="142">
        <v>307.33</v>
      </c>
      <c r="H382" s="210">
        <f t="shared" si="17"/>
        <v>72.5</v>
      </c>
      <c r="I382" s="107">
        <f t="shared" si="18"/>
        <v>379.83</v>
      </c>
    </row>
    <row r="383" spans="1:9" ht="25.5">
      <c r="A383" s="105">
        <v>377</v>
      </c>
      <c r="B383" s="125" t="s">
        <v>93</v>
      </c>
      <c r="C383" s="129" t="s">
        <v>91</v>
      </c>
      <c r="D383" s="105">
        <v>1692</v>
      </c>
      <c r="E383" s="231">
        <f t="shared" si="16"/>
        <v>10.137</v>
      </c>
      <c r="F383" s="105">
        <v>42</v>
      </c>
      <c r="G383" s="142">
        <v>851.5</v>
      </c>
      <c r="H383" s="210">
        <f t="shared" si="17"/>
        <v>200.87</v>
      </c>
      <c r="I383" s="107">
        <f t="shared" si="18"/>
        <v>1052.3699999999999</v>
      </c>
    </row>
    <row r="384" spans="1:9" ht="25.5">
      <c r="A384" s="105">
        <v>378</v>
      </c>
      <c r="B384" s="125" t="s">
        <v>109</v>
      </c>
      <c r="C384" s="129" t="s">
        <v>91</v>
      </c>
      <c r="D384" s="105">
        <v>1838</v>
      </c>
      <c r="E384" s="231">
        <f t="shared" si="16"/>
        <v>11.010999999999999</v>
      </c>
      <c r="F384" s="105">
        <v>82</v>
      </c>
      <c r="G384" s="142">
        <v>1805.8</v>
      </c>
      <c r="H384" s="210">
        <f t="shared" si="17"/>
        <v>425.99</v>
      </c>
      <c r="I384" s="107">
        <f t="shared" si="18"/>
        <v>2231.79</v>
      </c>
    </row>
    <row r="385" spans="1:9" ht="25.5">
      <c r="A385" s="105">
        <v>379</v>
      </c>
      <c r="B385" s="125" t="s">
        <v>84</v>
      </c>
      <c r="C385" s="129" t="s">
        <v>85</v>
      </c>
      <c r="D385" s="105">
        <v>1242</v>
      </c>
      <c r="E385" s="231">
        <f t="shared" si="16"/>
        <v>7.4409999999999998</v>
      </c>
      <c r="F385" s="105">
        <v>61</v>
      </c>
      <c r="G385" s="142">
        <v>907.8</v>
      </c>
      <c r="H385" s="210">
        <f t="shared" si="17"/>
        <v>214.15</v>
      </c>
      <c r="I385" s="107">
        <f t="shared" si="18"/>
        <v>1121.95</v>
      </c>
    </row>
    <row r="386" spans="1:9" ht="25.5">
      <c r="A386" s="105">
        <v>380</v>
      </c>
      <c r="B386" s="125" t="s">
        <v>84</v>
      </c>
      <c r="C386" s="129" t="s">
        <v>85</v>
      </c>
      <c r="D386" s="105">
        <v>1242</v>
      </c>
      <c r="E386" s="231">
        <f t="shared" si="16"/>
        <v>7.4409999999999998</v>
      </c>
      <c r="F386" s="105">
        <v>58.75</v>
      </c>
      <c r="G386" s="142">
        <v>874.32</v>
      </c>
      <c r="H386" s="210">
        <f t="shared" si="17"/>
        <v>206.25</v>
      </c>
      <c r="I386" s="107">
        <f t="shared" si="18"/>
        <v>1080.5700000000002</v>
      </c>
    </row>
    <row r="387" spans="1:9">
      <c r="A387" s="105">
        <v>381</v>
      </c>
      <c r="B387" s="125" t="s">
        <v>99</v>
      </c>
      <c r="C387" s="129" t="s">
        <v>81</v>
      </c>
      <c r="D387" s="105">
        <v>1345</v>
      </c>
      <c r="E387" s="231">
        <f t="shared" si="16"/>
        <v>8.0579999999999998</v>
      </c>
      <c r="F387" s="105">
        <v>112</v>
      </c>
      <c r="G387" s="142">
        <v>1804.99</v>
      </c>
      <c r="H387" s="210">
        <f t="shared" si="17"/>
        <v>425.8</v>
      </c>
      <c r="I387" s="107">
        <f t="shared" si="18"/>
        <v>2230.79</v>
      </c>
    </row>
    <row r="388" spans="1:9" ht="25.5">
      <c r="A388" s="105">
        <v>382</v>
      </c>
      <c r="B388" s="125" t="s">
        <v>123</v>
      </c>
      <c r="C388" s="129" t="s">
        <v>83</v>
      </c>
      <c r="D388" s="105">
        <v>1523</v>
      </c>
      <c r="E388" s="231">
        <f t="shared" si="16"/>
        <v>9.1240000000000006</v>
      </c>
      <c r="F388" s="105">
        <v>12.5</v>
      </c>
      <c r="G388" s="142">
        <v>228.1</v>
      </c>
      <c r="H388" s="210">
        <f t="shared" si="17"/>
        <v>53.81</v>
      </c>
      <c r="I388" s="107">
        <f t="shared" si="18"/>
        <v>281.90999999999997</v>
      </c>
    </row>
    <row r="389" spans="1:9" ht="25.5">
      <c r="A389" s="105">
        <v>383</v>
      </c>
      <c r="B389" s="125" t="s">
        <v>80</v>
      </c>
      <c r="C389" s="129" t="s">
        <v>83</v>
      </c>
      <c r="D389" s="105">
        <v>1591</v>
      </c>
      <c r="E389" s="231">
        <f t="shared" si="16"/>
        <v>9.532</v>
      </c>
      <c r="F389" s="105">
        <v>15</v>
      </c>
      <c r="G389" s="142">
        <v>285.95999999999998</v>
      </c>
      <c r="H389" s="210">
        <f t="shared" si="17"/>
        <v>67.459999999999994</v>
      </c>
      <c r="I389" s="107">
        <f t="shared" si="18"/>
        <v>353.41999999999996</v>
      </c>
    </row>
    <row r="390" spans="1:9">
      <c r="A390" s="105">
        <v>384</v>
      </c>
      <c r="B390" s="125" t="s">
        <v>99</v>
      </c>
      <c r="C390" s="129" t="s">
        <v>120</v>
      </c>
      <c r="D390" s="105">
        <v>1676</v>
      </c>
      <c r="E390" s="231">
        <f t="shared" si="16"/>
        <v>10.041</v>
      </c>
      <c r="F390" s="105">
        <v>42</v>
      </c>
      <c r="G390" s="142">
        <v>843.44</v>
      </c>
      <c r="H390" s="210">
        <f t="shared" si="17"/>
        <v>198.97</v>
      </c>
      <c r="I390" s="107">
        <f t="shared" si="18"/>
        <v>1042.4100000000001</v>
      </c>
    </row>
    <row r="391" spans="1:9" ht="25.5">
      <c r="A391" s="105">
        <v>385</v>
      </c>
      <c r="B391" s="125" t="s">
        <v>126</v>
      </c>
      <c r="C391" s="129" t="s">
        <v>91</v>
      </c>
      <c r="D391" s="105">
        <v>1826</v>
      </c>
      <c r="E391" s="231">
        <f t="shared" si="16"/>
        <v>10.939</v>
      </c>
      <c r="F391" s="105">
        <v>26</v>
      </c>
      <c r="G391" s="142">
        <v>568.83000000000004</v>
      </c>
      <c r="H391" s="210">
        <f t="shared" si="17"/>
        <v>134.19</v>
      </c>
      <c r="I391" s="107">
        <f t="shared" si="18"/>
        <v>703.02</v>
      </c>
    </row>
    <row r="392" spans="1:9" ht="25.5">
      <c r="A392" s="105">
        <v>386</v>
      </c>
      <c r="B392" s="125" t="s">
        <v>137</v>
      </c>
      <c r="C392" s="129" t="s">
        <v>81</v>
      </c>
      <c r="D392" s="105">
        <v>1445</v>
      </c>
      <c r="E392" s="231">
        <f t="shared" ref="E392:E413" si="19">ROUND(D392/$E$4,3)</f>
        <v>8.657</v>
      </c>
      <c r="F392" s="105">
        <v>13</v>
      </c>
      <c r="G392" s="142">
        <v>225.08</v>
      </c>
      <c r="H392" s="210">
        <f t="shared" ref="H392:H413" si="20">ROUND(G392*0.2359,2)</f>
        <v>53.1</v>
      </c>
      <c r="I392" s="107">
        <f t="shared" ref="I392:I413" si="21">G392+H392</f>
        <v>278.18</v>
      </c>
    </row>
    <row r="393" spans="1:9" ht="25.5">
      <c r="A393" s="105">
        <v>387</v>
      </c>
      <c r="B393" s="125" t="s">
        <v>84</v>
      </c>
      <c r="C393" s="129" t="s">
        <v>91</v>
      </c>
      <c r="D393" s="105">
        <v>1950</v>
      </c>
      <c r="E393" s="231">
        <f t="shared" si="19"/>
        <v>11.682</v>
      </c>
      <c r="F393" s="105">
        <v>46</v>
      </c>
      <c r="G393" s="142">
        <v>1074.74</v>
      </c>
      <c r="H393" s="210">
        <f t="shared" si="20"/>
        <v>253.53</v>
      </c>
      <c r="I393" s="107">
        <f t="shared" si="21"/>
        <v>1328.27</v>
      </c>
    </row>
    <row r="394" spans="1:9" ht="25.5">
      <c r="A394" s="105">
        <v>388</v>
      </c>
      <c r="B394" s="125" t="s">
        <v>105</v>
      </c>
      <c r="C394" s="129" t="s">
        <v>81</v>
      </c>
      <c r="D394" s="105">
        <v>1533</v>
      </c>
      <c r="E394" s="231">
        <f t="shared" si="19"/>
        <v>9.1839999999999993</v>
      </c>
      <c r="F394" s="105">
        <v>27.5</v>
      </c>
      <c r="G394" s="142">
        <v>505.12</v>
      </c>
      <c r="H394" s="210">
        <f t="shared" si="20"/>
        <v>119.16</v>
      </c>
      <c r="I394" s="107">
        <f t="shared" si="21"/>
        <v>624.28</v>
      </c>
    </row>
    <row r="395" spans="1:9" ht="16.5" customHeight="1">
      <c r="A395" s="105">
        <v>389</v>
      </c>
      <c r="B395" s="125" t="s">
        <v>99</v>
      </c>
      <c r="C395" s="129" t="s">
        <v>83</v>
      </c>
      <c r="D395" s="105">
        <v>1415</v>
      </c>
      <c r="E395" s="231">
        <f t="shared" si="19"/>
        <v>8.4770000000000003</v>
      </c>
      <c r="F395" s="105">
        <v>84</v>
      </c>
      <c r="G395" s="142">
        <v>1424.13</v>
      </c>
      <c r="H395" s="210">
        <f t="shared" si="20"/>
        <v>335.95</v>
      </c>
      <c r="I395" s="107">
        <f t="shared" si="21"/>
        <v>1760.0800000000002</v>
      </c>
    </row>
    <row r="396" spans="1:9" ht="19.5" customHeight="1">
      <c r="A396" s="105">
        <v>390</v>
      </c>
      <c r="B396" s="125" t="s">
        <v>99</v>
      </c>
      <c r="C396" s="129" t="s">
        <v>83</v>
      </c>
      <c r="D396" s="105">
        <v>1435</v>
      </c>
      <c r="E396" s="231">
        <f t="shared" si="19"/>
        <v>8.5969999999999995</v>
      </c>
      <c r="F396" s="105">
        <v>98</v>
      </c>
      <c r="G396" s="142">
        <v>1685.01</v>
      </c>
      <c r="H396" s="210">
        <f t="shared" si="20"/>
        <v>397.49</v>
      </c>
      <c r="I396" s="107">
        <f t="shared" si="21"/>
        <v>2082.5</v>
      </c>
    </row>
    <row r="397" spans="1:9" ht="25.5">
      <c r="A397" s="105">
        <v>391</v>
      </c>
      <c r="B397" s="125" t="s">
        <v>145</v>
      </c>
      <c r="C397" s="129" t="s">
        <v>81</v>
      </c>
      <c r="D397" s="105">
        <v>1425</v>
      </c>
      <c r="E397" s="231">
        <f t="shared" si="19"/>
        <v>8.5370000000000008</v>
      </c>
      <c r="F397" s="105">
        <v>39</v>
      </c>
      <c r="G397" s="142">
        <v>665.89</v>
      </c>
      <c r="H397" s="210">
        <f t="shared" si="20"/>
        <v>157.08000000000001</v>
      </c>
      <c r="I397" s="107">
        <f t="shared" si="21"/>
        <v>822.97</v>
      </c>
    </row>
    <row r="398" spans="1:9" ht="25.5">
      <c r="A398" s="105">
        <v>392</v>
      </c>
      <c r="B398" s="125" t="s">
        <v>127</v>
      </c>
      <c r="C398" s="129" t="s">
        <v>83</v>
      </c>
      <c r="D398" s="105">
        <v>1455</v>
      </c>
      <c r="E398" s="231">
        <f t="shared" si="19"/>
        <v>8.7170000000000005</v>
      </c>
      <c r="F398" s="105">
        <v>27.5</v>
      </c>
      <c r="G398" s="142">
        <v>479.43</v>
      </c>
      <c r="H398" s="210">
        <f t="shared" si="20"/>
        <v>113.1</v>
      </c>
      <c r="I398" s="107">
        <f t="shared" si="21"/>
        <v>592.53</v>
      </c>
    </row>
    <row r="399" spans="1:9" ht="25.5">
      <c r="A399" s="105">
        <v>393</v>
      </c>
      <c r="B399" s="125" t="s">
        <v>147</v>
      </c>
      <c r="C399" s="129" t="s">
        <v>81</v>
      </c>
      <c r="D399" s="105">
        <v>1405</v>
      </c>
      <c r="E399" s="231">
        <f t="shared" si="19"/>
        <v>8.4169999999999998</v>
      </c>
      <c r="F399" s="105">
        <v>14</v>
      </c>
      <c r="G399" s="142">
        <v>235.68</v>
      </c>
      <c r="H399" s="210">
        <f t="shared" si="20"/>
        <v>55.6</v>
      </c>
      <c r="I399" s="107">
        <f t="shared" si="21"/>
        <v>291.28000000000003</v>
      </c>
    </row>
    <row r="400" spans="1:9" ht="18.75" customHeight="1">
      <c r="A400" s="105">
        <v>394</v>
      </c>
      <c r="B400" s="125" t="s">
        <v>99</v>
      </c>
      <c r="C400" s="129" t="s">
        <v>85</v>
      </c>
      <c r="D400" s="105">
        <v>1186</v>
      </c>
      <c r="E400" s="231">
        <f t="shared" si="19"/>
        <v>7.1050000000000004</v>
      </c>
      <c r="F400" s="105">
        <v>28</v>
      </c>
      <c r="G400" s="142">
        <v>397.88</v>
      </c>
      <c r="H400" s="210">
        <f t="shared" si="20"/>
        <v>93.86</v>
      </c>
      <c r="I400" s="107">
        <f t="shared" si="21"/>
        <v>491.74</v>
      </c>
    </row>
    <row r="401" spans="1:9" ht="25.5">
      <c r="A401" s="105">
        <v>395</v>
      </c>
      <c r="B401" s="125" t="s">
        <v>115</v>
      </c>
      <c r="C401" s="129" t="s">
        <v>81</v>
      </c>
      <c r="D401" s="105">
        <v>1541</v>
      </c>
      <c r="E401" s="231">
        <f t="shared" si="19"/>
        <v>9.2319999999999993</v>
      </c>
      <c r="F401" s="105">
        <v>26</v>
      </c>
      <c r="G401" s="142">
        <v>480.06</v>
      </c>
      <c r="H401" s="210">
        <f t="shared" si="20"/>
        <v>113.25</v>
      </c>
      <c r="I401" s="107">
        <f t="shared" si="21"/>
        <v>593.30999999999995</v>
      </c>
    </row>
    <row r="402" spans="1:9" ht="25.5">
      <c r="A402" s="105">
        <v>396</v>
      </c>
      <c r="B402" s="125" t="s">
        <v>88</v>
      </c>
      <c r="C402" s="129" t="s">
        <v>81</v>
      </c>
      <c r="D402" s="105">
        <v>1412</v>
      </c>
      <c r="E402" s="231">
        <f t="shared" si="19"/>
        <v>8.4589999999999996</v>
      </c>
      <c r="F402" s="105">
        <v>26</v>
      </c>
      <c r="G402" s="142">
        <v>439.87</v>
      </c>
      <c r="H402" s="210">
        <f t="shared" si="20"/>
        <v>103.77</v>
      </c>
      <c r="I402" s="107">
        <f t="shared" si="21"/>
        <v>543.64</v>
      </c>
    </row>
    <row r="403" spans="1:9" ht="25.5">
      <c r="A403" s="105">
        <v>397</v>
      </c>
      <c r="B403" s="125" t="s">
        <v>124</v>
      </c>
      <c r="C403" s="129" t="s">
        <v>81</v>
      </c>
      <c r="D403" s="105">
        <v>1385</v>
      </c>
      <c r="E403" s="231">
        <f t="shared" si="19"/>
        <v>8.2970000000000006</v>
      </c>
      <c r="F403" s="105">
        <v>48</v>
      </c>
      <c r="G403" s="142">
        <v>796.51</v>
      </c>
      <c r="H403" s="210">
        <f t="shared" si="20"/>
        <v>187.9</v>
      </c>
      <c r="I403" s="107">
        <f t="shared" si="21"/>
        <v>984.41</v>
      </c>
    </row>
    <row r="404" spans="1:9" ht="25.5">
      <c r="A404" s="105">
        <v>398</v>
      </c>
      <c r="B404" s="125" t="s">
        <v>151</v>
      </c>
      <c r="C404" s="129" t="s">
        <v>81</v>
      </c>
      <c r="D404" s="105">
        <v>1385</v>
      </c>
      <c r="E404" s="231">
        <f t="shared" si="19"/>
        <v>8.2970000000000006</v>
      </c>
      <c r="F404" s="105">
        <v>28</v>
      </c>
      <c r="G404" s="142">
        <v>464.63</v>
      </c>
      <c r="H404" s="210">
        <f t="shared" si="20"/>
        <v>109.61</v>
      </c>
      <c r="I404" s="107">
        <f t="shared" si="21"/>
        <v>574.24</v>
      </c>
    </row>
    <row r="405" spans="1:9" ht="25.5">
      <c r="A405" s="105">
        <v>399</v>
      </c>
      <c r="B405" s="125" t="s">
        <v>124</v>
      </c>
      <c r="C405" s="129" t="s">
        <v>83</v>
      </c>
      <c r="D405" s="105">
        <v>1435</v>
      </c>
      <c r="E405" s="231">
        <f t="shared" si="19"/>
        <v>8.5969999999999995</v>
      </c>
      <c r="F405" s="105">
        <v>32</v>
      </c>
      <c r="G405" s="142">
        <v>550.21</v>
      </c>
      <c r="H405" s="210">
        <f t="shared" si="20"/>
        <v>129.79</v>
      </c>
      <c r="I405" s="107">
        <f t="shared" si="21"/>
        <v>680</v>
      </c>
    </row>
    <row r="406" spans="1:9" ht="25.5">
      <c r="A406" s="105">
        <v>400</v>
      </c>
      <c r="B406" s="125" t="s">
        <v>117</v>
      </c>
      <c r="C406" s="129" t="s">
        <v>81</v>
      </c>
      <c r="D406" s="105">
        <v>1425</v>
      </c>
      <c r="E406" s="231">
        <f t="shared" si="19"/>
        <v>8.5370000000000008</v>
      </c>
      <c r="F406" s="105">
        <v>39</v>
      </c>
      <c r="G406" s="142">
        <v>665.89</v>
      </c>
      <c r="H406" s="210">
        <f t="shared" si="20"/>
        <v>157.08000000000001</v>
      </c>
      <c r="I406" s="107">
        <f t="shared" si="21"/>
        <v>822.97</v>
      </c>
    </row>
    <row r="407" spans="1:9" ht="25.5">
      <c r="A407" s="105">
        <v>401</v>
      </c>
      <c r="B407" s="125" t="s">
        <v>127</v>
      </c>
      <c r="C407" s="129" t="s">
        <v>81</v>
      </c>
      <c r="D407" s="105">
        <v>1385</v>
      </c>
      <c r="E407" s="231">
        <f t="shared" si="19"/>
        <v>8.2970000000000006</v>
      </c>
      <c r="F407" s="105">
        <v>27.5</v>
      </c>
      <c r="G407" s="142">
        <v>456.33</v>
      </c>
      <c r="H407" s="210">
        <f t="shared" si="20"/>
        <v>107.65</v>
      </c>
      <c r="I407" s="107">
        <f t="shared" si="21"/>
        <v>563.98</v>
      </c>
    </row>
    <row r="408" spans="1:9" ht="25.5">
      <c r="A408" s="105">
        <v>402</v>
      </c>
      <c r="B408" s="125" t="s">
        <v>145</v>
      </c>
      <c r="C408" s="129" t="s">
        <v>81</v>
      </c>
      <c r="D408" s="105">
        <v>1385</v>
      </c>
      <c r="E408" s="231">
        <f t="shared" si="19"/>
        <v>8.2970000000000006</v>
      </c>
      <c r="F408" s="105">
        <v>39</v>
      </c>
      <c r="G408" s="142">
        <v>647.16999999999996</v>
      </c>
      <c r="H408" s="210">
        <f t="shared" si="20"/>
        <v>152.66999999999999</v>
      </c>
      <c r="I408" s="107">
        <f t="shared" si="21"/>
        <v>799.83999999999992</v>
      </c>
    </row>
    <row r="409" spans="1:9" ht="25.5">
      <c r="A409" s="105">
        <v>403</v>
      </c>
      <c r="B409" s="125" t="s">
        <v>147</v>
      </c>
      <c r="C409" s="129" t="s">
        <v>81</v>
      </c>
      <c r="D409" s="105">
        <v>1385</v>
      </c>
      <c r="E409" s="231">
        <f t="shared" si="19"/>
        <v>8.2970000000000006</v>
      </c>
      <c r="F409" s="105">
        <v>42</v>
      </c>
      <c r="G409" s="142">
        <v>696.95</v>
      </c>
      <c r="H409" s="210">
        <f t="shared" si="20"/>
        <v>164.41</v>
      </c>
      <c r="I409" s="107">
        <f t="shared" si="21"/>
        <v>861.36</v>
      </c>
    </row>
    <row r="410" spans="1:9" ht="25.5">
      <c r="A410" s="105">
        <v>404</v>
      </c>
      <c r="B410" s="125" t="s">
        <v>105</v>
      </c>
      <c r="C410" s="129" t="s">
        <v>81</v>
      </c>
      <c r="D410" s="105">
        <v>1493</v>
      </c>
      <c r="E410" s="231">
        <f t="shared" si="19"/>
        <v>8.9440000000000008</v>
      </c>
      <c r="F410" s="105">
        <v>25</v>
      </c>
      <c r="G410" s="142">
        <v>447.2</v>
      </c>
      <c r="H410" s="210">
        <f t="shared" si="20"/>
        <v>105.49</v>
      </c>
      <c r="I410" s="107">
        <f t="shared" si="21"/>
        <v>552.68999999999994</v>
      </c>
    </row>
    <row r="411" spans="1:9" ht="25.5">
      <c r="A411" s="105">
        <v>405</v>
      </c>
      <c r="B411" s="125" t="s">
        <v>147</v>
      </c>
      <c r="C411" s="129" t="s">
        <v>81</v>
      </c>
      <c r="D411" s="105">
        <v>1365</v>
      </c>
      <c r="E411" s="231">
        <f t="shared" si="19"/>
        <v>8.1780000000000008</v>
      </c>
      <c r="F411" s="105">
        <v>28</v>
      </c>
      <c r="G411" s="142">
        <v>457.97</v>
      </c>
      <c r="H411" s="210">
        <f t="shared" si="20"/>
        <v>108.04</v>
      </c>
      <c r="I411" s="107">
        <f t="shared" si="21"/>
        <v>566.01</v>
      </c>
    </row>
    <row r="412" spans="1:9" ht="25.5">
      <c r="A412" s="105">
        <v>406</v>
      </c>
      <c r="B412" s="125" t="s">
        <v>138</v>
      </c>
      <c r="C412" s="129" t="s">
        <v>81</v>
      </c>
      <c r="D412" s="105">
        <v>1501</v>
      </c>
      <c r="E412" s="231">
        <f t="shared" si="19"/>
        <v>8.9920000000000009</v>
      </c>
      <c r="F412" s="105">
        <v>41</v>
      </c>
      <c r="G412" s="142">
        <v>737.34</v>
      </c>
      <c r="H412" s="210">
        <f t="shared" si="20"/>
        <v>173.94</v>
      </c>
      <c r="I412" s="107">
        <f t="shared" si="21"/>
        <v>911.28</v>
      </c>
    </row>
    <row r="413" spans="1:9" ht="25.5">
      <c r="A413" s="105">
        <v>407</v>
      </c>
      <c r="B413" s="125" t="s">
        <v>127</v>
      </c>
      <c r="C413" s="129" t="s">
        <v>81</v>
      </c>
      <c r="D413" s="105">
        <v>1365</v>
      </c>
      <c r="E413" s="231">
        <f t="shared" si="19"/>
        <v>8.1780000000000008</v>
      </c>
      <c r="F413" s="105">
        <v>27.5</v>
      </c>
      <c r="G413" s="142">
        <v>449.79</v>
      </c>
      <c r="H413" s="210">
        <f t="shared" si="20"/>
        <v>106.11</v>
      </c>
      <c r="I413" s="107">
        <f t="shared" si="21"/>
        <v>555.9</v>
      </c>
    </row>
    <row r="415" spans="1:9">
      <c r="B415" s="42" t="s">
        <v>44</v>
      </c>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26AC7-8C13-46A6-B646-BC928108D6A4}">
  <sheetPr>
    <pageSetUpPr fitToPage="1"/>
  </sheetPr>
  <dimension ref="A1:L33"/>
  <sheetViews>
    <sheetView zoomScaleNormal="100" zoomScaleSheetLayoutView="90" workbookViewId="0">
      <pane ySplit="6" topLeftCell="A17" activePane="bottomLeft" state="frozen"/>
      <selection pane="bottomLeft" activeCell="E22" sqref="E22"/>
    </sheetView>
  </sheetViews>
  <sheetFormatPr defaultColWidth="9.140625" defaultRowHeight="12.75"/>
  <cols>
    <col min="1" max="1" width="5.7109375" style="14" customWidth="1"/>
    <col min="2" max="2" width="70.42578125" style="15" customWidth="1"/>
    <col min="3" max="3" width="27.28515625" style="16" customWidth="1"/>
    <col min="4" max="4" width="12.7109375" style="14" customWidth="1"/>
    <col min="5" max="5" width="11" style="14" customWidth="1"/>
    <col min="6" max="6" width="10.42578125" style="14" customWidth="1"/>
    <col min="7" max="7" width="11" style="17" customWidth="1"/>
    <col min="8" max="8" width="10.42578125" style="14" customWidth="1"/>
    <col min="9" max="9" width="13" style="14" customWidth="1"/>
    <col min="10" max="10" width="8.140625" style="211" customWidth="1"/>
    <col min="11" max="11" width="11" style="211" customWidth="1"/>
    <col min="12" max="16384" width="9.140625" style="211"/>
  </cols>
  <sheetData>
    <row r="1" spans="1:12" ht="15">
      <c r="I1" s="131" t="s">
        <v>49</v>
      </c>
    </row>
    <row r="2" spans="1:12" ht="18.75">
      <c r="A2" s="133" t="s">
        <v>41</v>
      </c>
      <c r="F2" s="212"/>
      <c r="G2" s="212"/>
      <c r="H2" s="212"/>
      <c r="I2" s="212"/>
    </row>
    <row r="3" spans="1:12" ht="48" customHeight="1">
      <c r="A3" s="275" t="s">
        <v>163</v>
      </c>
      <c r="B3" s="275"/>
      <c r="C3" s="275"/>
      <c r="D3" s="275"/>
      <c r="E3" s="275"/>
      <c r="F3" s="275"/>
      <c r="G3" s="275"/>
      <c r="H3" s="275"/>
      <c r="I3" s="275"/>
    </row>
    <row r="4" spans="1:12" ht="14.25" customHeight="1">
      <c r="A4" s="213"/>
      <c r="B4" s="213"/>
      <c r="C4" s="213"/>
      <c r="D4" s="213"/>
      <c r="E4" s="214">
        <v>166.92</v>
      </c>
      <c r="F4" s="215"/>
      <c r="G4" s="215"/>
      <c r="H4" s="215"/>
      <c r="I4" s="215"/>
    </row>
    <row r="5" spans="1:12" s="218" customFormat="1" ht="55.5" customHeight="1">
      <c r="A5" s="27" t="s">
        <v>17</v>
      </c>
      <c r="B5" s="216" t="s">
        <v>18</v>
      </c>
      <c r="C5" s="216" t="s">
        <v>19</v>
      </c>
      <c r="D5" s="207" t="s">
        <v>20</v>
      </c>
      <c r="E5" s="207" t="s">
        <v>21</v>
      </c>
      <c r="F5" s="216" t="s">
        <v>22</v>
      </c>
      <c r="G5" s="30" t="s">
        <v>53</v>
      </c>
      <c r="H5" s="31" t="s">
        <v>24</v>
      </c>
      <c r="I5" s="217" t="s">
        <v>3</v>
      </c>
    </row>
    <row r="6" spans="1:12" s="220" customFormat="1" ht="18.75" customHeight="1">
      <c r="A6" s="276" t="s">
        <v>25</v>
      </c>
      <c r="B6" s="276"/>
      <c r="C6" s="276"/>
      <c r="D6" s="276"/>
      <c r="E6" s="276"/>
      <c r="F6" s="219">
        <f>SUM(F7:F31)</f>
        <v>256.5</v>
      </c>
      <c r="G6" s="219">
        <f>SUM(G7:G31)</f>
        <v>2492.1400000000003</v>
      </c>
      <c r="H6" s="219">
        <f>SUM(H7:H31)</f>
        <v>585.63000000000011</v>
      </c>
      <c r="I6" s="219">
        <f>SUM(I7:I31)</f>
        <v>3077.77</v>
      </c>
    </row>
    <row r="7" spans="1:12" s="18" customFormat="1">
      <c r="A7" s="221">
        <v>1</v>
      </c>
      <c r="B7" s="222" t="s">
        <v>99</v>
      </c>
      <c r="C7" s="222" t="s">
        <v>100</v>
      </c>
      <c r="D7" s="223">
        <v>1898</v>
      </c>
      <c r="E7" s="224">
        <v>11.371</v>
      </c>
      <c r="F7" s="225">
        <v>9</v>
      </c>
      <c r="G7" s="225">
        <v>102.34</v>
      </c>
      <c r="H7" s="226">
        <f>ROUND(G7*0.2359,2)</f>
        <v>24.14</v>
      </c>
      <c r="I7" s="227">
        <f t="shared" ref="I7:I31" si="0">G7+H7</f>
        <v>126.48</v>
      </c>
      <c r="L7" s="255"/>
    </row>
    <row r="8" spans="1:12" s="18" customFormat="1" ht="25.5">
      <c r="A8" s="36">
        <v>2</v>
      </c>
      <c r="B8" s="83" t="s">
        <v>95</v>
      </c>
      <c r="C8" s="83" t="s">
        <v>81</v>
      </c>
      <c r="D8" s="37">
        <v>1445</v>
      </c>
      <c r="E8" s="224">
        <v>8.657</v>
      </c>
      <c r="F8" s="228">
        <v>9.5</v>
      </c>
      <c r="G8" s="228">
        <v>82.24</v>
      </c>
      <c r="H8" s="226">
        <f t="shared" ref="H8:H31" si="1">ROUND(G8*0.2359,2)</f>
        <v>19.399999999999999</v>
      </c>
      <c r="I8" s="144">
        <f t="shared" si="0"/>
        <v>101.63999999999999</v>
      </c>
      <c r="L8" s="255"/>
    </row>
    <row r="9" spans="1:12" s="18" customFormat="1" ht="25.5">
      <c r="A9" s="36">
        <v>3</v>
      </c>
      <c r="B9" s="83" t="s">
        <v>109</v>
      </c>
      <c r="C9" s="83" t="s">
        <v>83</v>
      </c>
      <c r="D9" s="37">
        <v>1475</v>
      </c>
      <c r="E9" s="224">
        <v>8.8369999999999997</v>
      </c>
      <c r="F9" s="228">
        <v>5</v>
      </c>
      <c r="G9" s="228">
        <v>44.19</v>
      </c>
      <c r="H9" s="226">
        <f t="shared" si="1"/>
        <v>10.42</v>
      </c>
      <c r="I9" s="144">
        <f t="shared" si="0"/>
        <v>54.61</v>
      </c>
      <c r="L9" s="255"/>
    </row>
    <row r="10" spans="1:12" s="18" customFormat="1" ht="21" customHeight="1">
      <c r="A10" s="36">
        <v>4</v>
      </c>
      <c r="B10" s="83" t="s">
        <v>137</v>
      </c>
      <c r="C10" s="83" t="s">
        <v>83</v>
      </c>
      <c r="D10" s="37">
        <v>1765</v>
      </c>
      <c r="E10" s="224">
        <v>10.574</v>
      </c>
      <c r="F10" s="228">
        <v>13</v>
      </c>
      <c r="G10" s="228">
        <v>137.46</v>
      </c>
      <c r="H10" s="226">
        <f>ROUND(G10*0.2194,2)-0.01</f>
        <v>30.15</v>
      </c>
      <c r="I10" s="144">
        <f t="shared" si="0"/>
        <v>167.61</v>
      </c>
      <c r="J10" s="18" t="s">
        <v>148</v>
      </c>
      <c r="L10" s="255"/>
    </row>
    <row r="11" spans="1:12" s="18" customFormat="1" ht="25.5">
      <c r="A11" s="36">
        <v>5</v>
      </c>
      <c r="B11" s="83" t="s">
        <v>101</v>
      </c>
      <c r="C11" s="83" t="s">
        <v>83</v>
      </c>
      <c r="D11" s="37">
        <v>1591</v>
      </c>
      <c r="E11" s="224">
        <v>9.532</v>
      </c>
      <c r="F11" s="228">
        <v>16.5</v>
      </c>
      <c r="G11" s="228">
        <v>157.28</v>
      </c>
      <c r="H11" s="226">
        <f t="shared" si="1"/>
        <v>37.1</v>
      </c>
      <c r="I11" s="144">
        <f t="shared" si="0"/>
        <v>194.38</v>
      </c>
      <c r="L11" s="255"/>
    </row>
    <row r="12" spans="1:12" s="18" customFormat="1">
      <c r="A12" s="36">
        <v>6</v>
      </c>
      <c r="B12" s="83" t="s">
        <v>88</v>
      </c>
      <c r="C12" s="83" t="s">
        <v>81</v>
      </c>
      <c r="D12" s="37">
        <v>1472</v>
      </c>
      <c r="E12" s="224">
        <v>8.8190000000000008</v>
      </c>
      <c r="F12" s="228">
        <v>16.5</v>
      </c>
      <c r="G12" s="228">
        <v>145.51</v>
      </c>
      <c r="H12" s="226">
        <f t="shared" si="1"/>
        <v>34.33</v>
      </c>
      <c r="I12" s="144">
        <f t="shared" si="0"/>
        <v>179.83999999999997</v>
      </c>
      <c r="L12" s="255"/>
    </row>
    <row r="13" spans="1:12" s="18" customFormat="1">
      <c r="A13" s="36">
        <v>7</v>
      </c>
      <c r="B13" s="83" t="s">
        <v>106</v>
      </c>
      <c r="C13" s="83" t="s">
        <v>91</v>
      </c>
      <c r="D13" s="37">
        <v>1791</v>
      </c>
      <c r="E13" s="224">
        <v>10.73</v>
      </c>
      <c r="F13" s="228">
        <v>14</v>
      </c>
      <c r="G13" s="228">
        <v>150.22</v>
      </c>
      <c r="H13" s="226">
        <f t="shared" si="1"/>
        <v>35.44</v>
      </c>
      <c r="I13" s="144">
        <f t="shared" si="0"/>
        <v>185.66</v>
      </c>
      <c r="L13" s="255"/>
    </row>
    <row r="14" spans="1:12" s="18" customFormat="1">
      <c r="A14" s="36">
        <v>8</v>
      </c>
      <c r="B14" s="83" t="s">
        <v>89</v>
      </c>
      <c r="C14" s="83" t="s">
        <v>91</v>
      </c>
      <c r="D14" s="37">
        <v>1559</v>
      </c>
      <c r="E14" s="224">
        <v>9.34</v>
      </c>
      <c r="F14" s="228">
        <v>5</v>
      </c>
      <c r="G14" s="228">
        <v>46.7</v>
      </c>
      <c r="H14" s="226">
        <f t="shared" si="1"/>
        <v>11.02</v>
      </c>
      <c r="I14" s="144">
        <f t="shared" si="0"/>
        <v>57.72</v>
      </c>
      <c r="L14" s="255"/>
    </row>
    <row r="15" spans="1:12" s="18" customFormat="1">
      <c r="A15" s="36">
        <v>9</v>
      </c>
      <c r="B15" s="83" t="s">
        <v>78</v>
      </c>
      <c r="C15" s="83" t="s">
        <v>133</v>
      </c>
      <c r="D15" s="37">
        <v>2483</v>
      </c>
      <c r="E15" s="224">
        <v>14.875</v>
      </c>
      <c r="F15" s="228">
        <v>10.5</v>
      </c>
      <c r="G15" s="228">
        <v>156.19</v>
      </c>
      <c r="H15" s="226">
        <f t="shared" si="1"/>
        <v>36.85</v>
      </c>
      <c r="I15" s="144">
        <f t="shared" si="0"/>
        <v>193.04</v>
      </c>
      <c r="L15" s="255"/>
    </row>
    <row r="16" spans="1:12" s="18" customFormat="1" ht="18" customHeight="1">
      <c r="A16" s="36">
        <v>10</v>
      </c>
      <c r="B16" s="83" t="s">
        <v>127</v>
      </c>
      <c r="C16" s="83" t="s">
        <v>83</v>
      </c>
      <c r="D16" s="37">
        <v>1475</v>
      </c>
      <c r="E16" s="224">
        <v>8.8369999999999997</v>
      </c>
      <c r="F16" s="228">
        <v>16.5</v>
      </c>
      <c r="G16" s="228">
        <v>145.81</v>
      </c>
      <c r="H16" s="226">
        <f t="shared" si="1"/>
        <v>34.4</v>
      </c>
      <c r="I16" s="144">
        <f t="shared" si="0"/>
        <v>180.21</v>
      </c>
      <c r="L16" s="255"/>
    </row>
    <row r="17" spans="1:12" s="18" customFormat="1" ht="25.5">
      <c r="A17" s="36">
        <v>11</v>
      </c>
      <c r="B17" s="83" t="s">
        <v>97</v>
      </c>
      <c r="C17" s="83" t="s">
        <v>83</v>
      </c>
      <c r="D17" s="37">
        <v>1640</v>
      </c>
      <c r="E17" s="224">
        <v>9.8249999999999993</v>
      </c>
      <c r="F17" s="228">
        <v>10</v>
      </c>
      <c r="G17" s="228">
        <v>98.25</v>
      </c>
      <c r="H17" s="226">
        <f t="shared" si="1"/>
        <v>23.18</v>
      </c>
      <c r="I17" s="144">
        <f t="shared" si="0"/>
        <v>121.43</v>
      </c>
      <c r="L17" s="255"/>
    </row>
    <row r="18" spans="1:12" s="18" customFormat="1" ht="19.5" customHeight="1">
      <c r="A18" s="36">
        <v>12</v>
      </c>
      <c r="B18" s="83" t="s">
        <v>82</v>
      </c>
      <c r="C18" s="83" t="s">
        <v>81</v>
      </c>
      <c r="D18" s="37">
        <v>1425</v>
      </c>
      <c r="E18" s="224">
        <v>8.5370000000000008</v>
      </c>
      <c r="F18" s="228">
        <v>4.5</v>
      </c>
      <c r="G18" s="228">
        <v>38.42</v>
      </c>
      <c r="H18" s="226">
        <f t="shared" si="1"/>
        <v>9.06</v>
      </c>
      <c r="I18" s="144">
        <f t="shared" si="0"/>
        <v>47.480000000000004</v>
      </c>
      <c r="L18" s="255"/>
    </row>
    <row r="19" spans="1:12" s="18" customFormat="1" ht="17.25" customHeight="1">
      <c r="A19" s="36">
        <v>13</v>
      </c>
      <c r="B19" s="83" t="s">
        <v>135</v>
      </c>
      <c r="C19" s="83" t="s">
        <v>136</v>
      </c>
      <c r="D19" s="37">
        <v>2318</v>
      </c>
      <c r="E19" s="224">
        <v>13.887</v>
      </c>
      <c r="F19" s="228">
        <v>9</v>
      </c>
      <c r="G19" s="228">
        <v>124.98</v>
      </c>
      <c r="H19" s="226">
        <f t="shared" si="1"/>
        <v>29.48</v>
      </c>
      <c r="I19" s="144">
        <f t="shared" si="0"/>
        <v>154.46</v>
      </c>
      <c r="L19" s="255"/>
    </row>
    <row r="20" spans="1:12" s="18" customFormat="1" ht="25.5">
      <c r="A20" s="36">
        <v>14</v>
      </c>
      <c r="B20" s="83" t="s">
        <v>109</v>
      </c>
      <c r="C20" s="83" t="s">
        <v>83</v>
      </c>
      <c r="D20" s="37">
        <v>1475</v>
      </c>
      <c r="E20" s="224">
        <v>8.8369999999999997</v>
      </c>
      <c r="F20" s="228">
        <v>13</v>
      </c>
      <c r="G20" s="228">
        <v>114.88</v>
      </c>
      <c r="H20" s="226">
        <f t="shared" si="1"/>
        <v>27.1</v>
      </c>
      <c r="I20" s="144">
        <f t="shared" si="0"/>
        <v>141.97999999999999</v>
      </c>
      <c r="L20" s="255"/>
    </row>
    <row r="21" spans="1:12" s="18" customFormat="1" ht="19.5" customHeight="1">
      <c r="A21" s="36">
        <v>15</v>
      </c>
      <c r="B21" s="83" t="s">
        <v>137</v>
      </c>
      <c r="C21" s="83" t="s">
        <v>81</v>
      </c>
      <c r="D21" s="37">
        <v>1445</v>
      </c>
      <c r="E21" s="224">
        <v>8.657</v>
      </c>
      <c r="F21" s="228">
        <v>5</v>
      </c>
      <c r="G21" s="228">
        <v>43.29</v>
      </c>
      <c r="H21" s="226">
        <f t="shared" si="1"/>
        <v>10.210000000000001</v>
      </c>
      <c r="I21" s="144">
        <f t="shared" si="0"/>
        <v>53.5</v>
      </c>
      <c r="L21" s="255"/>
    </row>
    <row r="22" spans="1:12" s="18" customFormat="1" ht="25.5">
      <c r="A22" s="36">
        <v>16</v>
      </c>
      <c r="B22" s="83" t="s">
        <v>97</v>
      </c>
      <c r="C22" s="83" t="s">
        <v>81</v>
      </c>
      <c r="D22" s="37">
        <v>1831</v>
      </c>
      <c r="E22" s="224">
        <v>10.968999999999999</v>
      </c>
      <c r="F22" s="228">
        <v>10</v>
      </c>
      <c r="G22" s="228">
        <v>109.69</v>
      </c>
      <c r="H22" s="226">
        <f t="shared" si="1"/>
        <v>25.88</v>
      </c>
      <c r="I22" s="144">
        <f t="shared" si="0"/>
        <v>135.57</v>
      </c>
      <c r="L22" s="255"/>
    </row>
    <row r="23" spans="1:12" s="18" customFormat="1" ht="17.25" customHeight="1">
      <c r="A23" s="36">
        <v>17</v>
      </c>
      <c r="B23" s="83" t="s">
        <v>89</v>
      </c>
      <c r="C23" s="83" t="s">
        <v>81</v>
      </c>
      <c r="D23" s="37">
        <v>1337</v>
      </c>
      <c r="E23" s="224">
        <v>8.01</v>
      </c>
      <c r="F23" s="228">
        <v>5</v>
      </c>
      <c r="G23" s="228">
        <v>40.049999999999997</v>
      </c>
      <c r="H23" s="226">
        <f t="shared" si="1"/>
        <v>9.4499999999999993</v>
      </c>
      <c r="I23" s="144">
        <f t="shared" si="0"/>
        <v>49.5</v>
      </c>
      <c r="L23" s="255"/>
    </row>
    <row r="24" spans="1:12" s="18" customFormat="1" ht="25.5">
      <c r="A24" s="36">
        <v>18</v>
      </c>
      <c r="B24" s="83" t="s">
        <v>141</v>
      </c>
      <c r="C24" s="83" t="s">
        <v>81</v>
      </c>
      <c r="D24" s="37">
        <v>1425</v>
      </c>
      <c r="E24" s="224">
        <v>8.5370000000000008</v>
      </c>
      <c r="F24" s="228">
        <v>16.5</v>
      </c>
      <c r="G24" s="228">
        <v>140.86000000000001</v>
      </c>
      <c r="H24" s="226">
        <f t="shared" si="1"/>
        <v>33.229999999999997</v>
      </c>
      <c r="I24" s="144">
        <f t="shared" si="0"/>
        <v>174.09</v>
      </c>
      <c r="L24" s="255"/>
    </row>
    <row r="25" spans="1:12" s="18" customFormat="1" ht="25.5">
      <c r="A25" s="36">
        <v>19</v>
      </c>
      <c r="B25" s="83" t="s">
        <v>94</v>
      </c>
      <c r="C25" s="83" t="s">
        <v>83</v>
      </c>
      <c r="D25" s="37">
        <v>1620</v>
      </c>
      <c r="E25" s="224">
        <v>9.7050000000000001</v>
      </c>
      <c r="F25" s="228">
        <v>9.5</v>
      </c>
      <c r="G25" s="228">
        <v>92.2</v>
      </c>
      <c r="H25" s="226">
        <f t="shared" si="1"/>
        <v>21.75</v>
      </c>
      <c r="I25" s="144">
        <f t="shared" si="0"/>
        <v>113.95</v>
      </c>
      <c r="L25" s="255"/>
    </row>
    <row r="26" spans="1:12" s="18" customFormat="1" ht="25.5">
      <c r="A26" s="36">
        <v>20</v>
      </c>
      <c r="B26" s="83" t="s">
        <v>109</v>
      </c>
      <c r="C26" s="83" t="s">
        <v>81</v>
      </c>
      <c r="D26" s="37">
        <v>1405</v>
      </c>
      <c r="E26" s="224">
        <v>8.4169999999999998</v>
      </c>
      <c r="F26" s="228">
        <v>5</v>
      </c>
      <c r="G26" s="228">
        <v>42.09</v>
      </c>
      <c r="H26" s="226">
        <f t="shared" si="1"/>
        <v>9.93</v>
      </c>
      <c r="I26" s="144">
        <f t="shared" si="0"/>
        <v>52.02</v>
      </c>
      <c r="L26" s="255"/>
    </row>
    <row r="27" spans="1:12" s="18" customFormat="1" ht="25.5">
      <c r="A27" s="36">
        <v>21</v>
      </c>
      <c r="B27" s="83" t="s">
        <v>102</v>
      </c>
      <c r="C27" s="83" t="s">
        <v>83</v>
      </c>
      <c r="D27" s="37">
        <v>1483</v>
      </c>
      <c r="E27" s="224">
        <v>8.8840000000000003</v>
      </c>
      <c r="F27" s="228">
        <v>8.5</v>
      </c>
      <c r="G27" s="228">
        <v>75.510000000000005</v>
      </c>
      <c r="H27" s="226">
        <f t="shared" si="1"/>
        <v>17.809999999999999</v>
      </c>
      <c r="I27" s="144">
        <f t="shared" si="0"/>
        <v>93.320000000000007</v>
      </c>
      <c r="L27" s="255"/>
    </row>
    <row r="28" spans="1:12" s="18" customFormat="1" ht="25.5">
      <c r="A28" s="36">
        <v>22</v>
      </c>
      <c r="B28" s="83" t="s">
        <v>131</v>
      </c>
      <c r="C28" s="83" t="s">
        <v>81</v>
      </c>
      <c r="D28" s="37">
        <v>1385</v>
      </c>
      <c r="E28" s="224">
        <v>8.2970000000000006</v>
      </c>
      <c r="F28" s="228">
        <v>10</v>
      </c>
      <c r="G28" s="228">
        <v>82.97</v>
      </c>
      <c r="H28" s="226">
        <f t="shared" si="1"/>
        <v>19.57</v>
      </c>
      <c r="I28" s="144">
        <f t="shared" si="0"/>
        <v>102.53999999999999</v>
      </c>
      <c r="L28" s="255"/>
    </row>
    <row r="29" spans="1:12" s="18" customFormat="1" ht="25.5">
      <c r="A29" s="36">
        <v>23</v>
      </c>
      <c r="B29" s="83" t="s">
        <v>103</v>
      </c>
      <c r="C29" s="83" t="s">
        <v>83</v>
      </c>
      <c r="D29" s="37">
        <v>1702</v>
      </c>
      <c r="E29" s="224">
        <v>10.196999999999999</v>
      </c>
      <c r="F29" s="228">
        <v>14</v>
      </c>
      <c r="G29" s="228">
        <v>142.76</v>
      </c>
      <c r="H29" s="226">
        <f t="shared" si="1"/>
        <v>33.68</v>
      </c>
      <c r="I29" s="144">
        <f t="shared" si="0"/>
        <v>176.44</v>
      </c>
      <c r="L29" s="255"/>
    </row>
    <row r="30" spans="1:12" s="18" customFormat="1" ht="21" customHeight="1">
      <c r="A30" s="36">
        <v>24</v>
      </c>
      <c r="B30" s="83" t="s">
        <v>117</v>
      </c>
      <c r="C30" s="83" t="s">
        <v>81</v>
      </c>
      <c r="D30" s="37">
        <v>1365</v>
      </c>
      <c r="E30" s="224">
        <v>8.1780000000000008</v>
      </c>
      <c r="F30" s="228">
        <v>13</v>
      </c>
      <c r="G30" s="228">
        <v>106.31</v>
      </c>
      <c r="H30" s="226">
        <f t="shared" si="1"/>
        <v>25.08</v>
      </c>
      <c r="I30" s="144">
        <f t="shared" si="0"/>
        <v>131.38999999999999</v>
      </c>
      <c r="L30" s="255"/>
    </row>
    <row r="31" spans="1:12" s="18" customFormat="1" ht="25.5">
      <c r="A31" s="36">
        <v>25</v>
      </c>
      <c r="B31" s="83" t="s">
        <v>142</v>
      </c>
      <c r="C31" s="83" t="s">
        <v>81</v>
      </c>
      <c r="D31" s="37">
        <v>1501</v>
      </c>
      <c r="E31" s="224">
        <v>8.9920000000000009</v>
      </c>
      <c r="F31" s="228">
        <v>8</v>
      </c>
      <c r="G31" s="228">
        <v>71.94</v>
      </c>
      <c r="H31" s="226">
        <f t="shared" si="1"/>
        <v>16.97</v>
      </c>
      <c r="I31" s="144">
        <f t="shared" si="0"/>
        <v>88.91</v>
      </c>
      <c r="L31" s="255"/>
    </row>
    <row r="32" spans="1:12">
      <c r="L32" s="255"/>
    </row>
    <row r="33" spans="2:12">
      <c r="B33" s="15" t="s">
        <v>44</v>
      </c>
      <c r="L33" s="255"/>
    </row>
  </sheetData>
  <mergeCells count="2">
    <mergeCell ref="A3:I3"/>
    <mergeCell ref="A6:E6"/>
  </mergeCells>
  <pageMargins left="0.70866141732283472" right="0.70866141732283472" top="0.74803149606299213" bottom="0.74803149606299213" header="0.31496062992125984" footer="0.31496062992125984"/>
  <pageSetup paperSize="9" scale="56" fitToHeight="0" orientation="portrait" r:id="rId1"/>
  <headerFooter>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N453"/>
  <sheetViews>
    <sheetView zoomScaleNormal="100" zoomScaleSheetLayoutView="100" workbookViewId="0">
      <pane ySplit="7" topLeftCell="A323" activePane="bottomLeft" state="frozen"/>
      <selection pane="bottomLeft" activeCell="F4" sqref="F4"/>
    </sheetView>
  </sheetViews>
  <sheetFormatPr defaultColWidth="9.140625" defaultRowHeight="15"/>
  <cols>
    <col min="1" max="1" width="6.28515625" style="41" customWidth="1"/>
    <col min="2" max="2" width="60.7109375" style="42" customWidth="1"/>
    <col min="3" max="3" width="26.28515625" style="99" customWidth="1"/>
    <col min="4" max="4" width="13.140625" style="41" customWidth="1"/>
    <col min="5" max="5" width="12.5703125" style="41" customWidth="1"/>
    <col min="6" max="6" width="12.140625" style="41" customWidth="1"/>
    <col min="7" max="7" width="12" style="41" customWidth="1"/>
    <col min="8" max="8" width="13.140625" style="43" customWidth="1"/>
    <col min="9" max="9" width="12.5703125" style="41" customWidth="1"/>
    <col min="10" max="10" width="14" style="41" customWidth="1"/>
    <col min="11" max="11" width="9.42578125" style="179" customWidth="1"/>
    <col min="12" max="13" width="9.140625" style="104"/>
    <col min="15" max="16384" width="9.140625" style="104"/>
  </cols>
  <sheetData>
    <row r="1" spans="1:14">
      <c r="H1" s="47"/>
      <c r="I1" s="45"/>
      <c r="J1" s="81" t="s">
        <v>50</v>
      </c>
    </row>
    <row r="2" spans="1:14" s="44" customFormat="1" ht="18.75">
      <c r="A2" s="82" t="s">
        <v>41</v>
      </c>
      <c r="B2" s="46"/>
      <c r="C2" s="109"/>
      <c r="D2" s="45"/>
      <c r="E2" s="45"/>
      <c r="F2" s="45"/>
      <c r="G2" s="45"/>
      <c r="H2" s="100"/>
      <c r="I2" s="100"/>
      <c r="J2" s="100"/>
      <c r="K2" s="180"/>
    </row>
    <row r="3" spans="1:14" s="44" customFormat="1" ht="37.5" customHeight="1">
      <c r="A3" s="277" t="s">
        <v>164</v>
      </c>
      <c r="B3" s="277"/>
      <c r="C3" s="277"/>
      <c r="D3" s="277"/>
      <c r="E3" s="277"/>
      <c r="F3" s="277"/>
      <c r="G3" s="277"/>
      <c r="H3" s="277"/>
      <c r="I3" s="277"/>
      <c r="J3" s="277"/>
      <c r="K3" s="180"/>
    </row>
    <row r="4" spans="1:14" s="44" customFormat="1" ht="15.75">
      <c r="A4" s="108"/>
      <c r="B4" s="108"/>
      <c r="C4" s="108"/>
      <c r="D4" s="108"/>
      <c r="E4" s="108"/>
      <c r="F4" s="110">
        <v>166.92</v>
      </c>
      <c r="G4" s="110"/>
      <c r="H4" s="111"/>
      <c r="I4" s="111"/>
      <c r="J4" s="112"/>
      <c r="K4" s="180"/>
    </row>
    <row r="5" spans="1:14" s="44" customFormat="1" ht="15" customHeight="1">
      <c r="A5" s="278" t="s">
        <v>17</v>
      </c>
      <c r="B5" s="279" t="s">
        <v>18</v>
      </c>
      <c r="C5" s="279" t="s">
        <v>19</v>
      </c>
      <c r="D5" s="279" t="s">
        <v>20</v>
      </c>
      <c r="E5" s="279" t="s">
        <v>42</v>
      </c>
      <c r="F5" s="279" t="s">
        <v>21</v>
      </c>
      <c r="G5" s="283" t="s">
        <v>22</v>
      </c>
      <c r="H5" s="280" t="s">
        <v>43</v>
      </c>
      <c r="I5" s="281" t="s">
        <v>24</v>
      </c>
      <c r="J5" s="282" t="s">
        <v>3</v>
      </c>
      <c r="K5" s="180"/>
    </row>
    <row r="6" spans="1:14" s="41" customFormat="1" ht="48" customHeight="1">
      <c r="A6" s="278"/>
      <c r="B6" s="279"/>
      <c r="C6" s="279"/>
      <c r="D6" s="279"/>
      <c r="E6" s="279"/>
      <c r="F6" s="279"/>
      <c r="G6" s="284"/>
      <c r="H6" s="280"/>
      <c r="I6" s="281"/>
      <c r="J6" s="282"/>
      <c r="K6" s="179"/>
    </row>
    <row r="7" spans="1:14" s="101" customFormat="1" ht="24.75" customHeight="1">
      <c r="A7" s="274" t="s">
        <v>25</v>
      </c>
      <c r="B7" s="274"/>
      <c r="C7" s="274"/>
      <c r="D7" s="274"/>
      <c r="E7" s="274"/>
      <c r="F7" s="274"/>
      <c r="G7" s="156">
        <f>SUM(G8:G392)</f>
        <v>9803</v>
      </c>
      <c r="H7" s="156">
        <f>SUM(H8:H392)</f>
        <v>19496.630000000012</v>
      </c>
      <c r="I7" s="156">
        <f>SUM(I8:I392)</f>
        <v>4591.0300000000061</v>
      </c>
      <c r="J7" s="156">
        <f>SUM(J8:J392)</f>
        <v>24087.659999999963</v>
      </c>
      <c r="K7" s="181"/>
    </row>
    <row r="8" spans="1:14" s="44" customFormat="1" ht="29.25" customHeight="1">
      <c r="A8" s="113">
        <v>1</v>
      </c>
      <c r="B8" s="102" t="s">
        <v>78</v>
      </c>
      <c r="C8" s="102" t="s">
        <v>79</v>
      </c>
      <c r="D8" s="155">
        <v>2305</v>
      </c>
      <c r="E8" s="126" t="s">
        <v>157</v>
      </c>
      <c r="F8" s="118">
        <f>ROUND(D8/$F$4,3)</f>
        <v>13.808999999999999</v>
      </c>
      <c r="G8" s="103">
        <v>12</v>
      </c>
      <c r="H8" s="114">
        <v>33.14</v>
      </c>
      <c r="I8" s="103">
        <f>ROUND(H8*23.59%,2)+0.01</f>
        <v>7.83</v>
      </c>
      <c r="J8" s="103">
        <f t="shared" ref="J8:J71" si="0">H8+I8</f>
        <v>40.97</v>
      </c>
      <c r="K8" s="143"/>
      <c r="M8" s="229"/>
      <c r="N8" s="229"/>
    </row>
    <row r="9" spans="1:14" s="44" customFormat="1" ht="25.5">
      <c r="A9" s="115">
        <v>2</v>
      </c>
      <c r="B9" s="106" t="s">
        <v>80</v>
      </c>
      <c r="C9" s="106" t="s">
        <v>81</v>
      </c>
      <c r="D9" s="117">
        <v>1553</v>
      </c>
      <c r="E9" s="127" t="s">
        <v>157</v>
      </c>
      <c r="F9" s="118">
        <f>ROUND(D9/$F$4,3)</f>
        <v>9.3040000000000003</v>
      </c>
      <c r="G9" s="103">
        <v>48</v>
      </c>
      <c r="H9" s="116">
        <v>89.32</v>
      </c>
      <c r="I9" s="103">
        <f t="shared" ref="I9:I71" si="1">ROUND(H9*23.59%,2)</f>
        <v>21.07</v>
      </c>
      <c r="J9" s="103">
        <f t="shared" si="0"/>
        <v>110.38999999999999</v>
      </c>
      <c r="K9" s="143"/>
      <c r="M9" s="229"/>
      <c r="N9" s="229"/>
    </row>
    <row r="10" spans="1:14" ht="25.5">
      <c r="A10" s="115">
        <v>3</v>
      </c>
      <c r="B10" s="106" t="s">
        <v>82</v>
      </c>
      <c r="C10" s="106" t="s">
        <v>83</v>
      </c>
      <c r="D10" s="117">
        <v>1495</v>
      </c>
      <c r="E10" s="127" t="s">
        <v>157</v>
      </c>
      <c r="F10" s="118">
        <f t="shared" ref="F10:F73" si="2">ROUND(D10/$F$4,3)</f>
        <v>8.9559999999999995</v>
      </c>
      <c r="G10" s="103">
        <v>24</v>
      </c>
      <c r="H10" s="116">
        <v>42.99</v>
      </c>
      <c r="I10" s="103">
        <f t="shared" si="1"/>
        <v>10.14</v>
      </c>
      <c r="J10" s="103">
        <f t="shared" si="0"/>
        <v>53.13</v>
      </c>
      <c r="K10" s="143"/>
      <c r="M10" s="229"/>
      <c r="N10" s="229"/>
    </row>
    <row r="11" spans="1:14" ht="25.5">
      <c r="A11" s="115">
        <v>4</v>
      </c>
      <c r="B11" s="106" t="s">
        <v>84</v>
      </c>
      <c r="C11" s="106" t="s">
        <v>81</v>
      </c>
      <c r="D11" s="117">
        <v>1425</v>
      </c>
      <c r="E11" s="127" t="s">
        <v>157</v>
      </c>
      <c r="F11" s="118">
        <f t="shared" si="2"/>
        <v>8.5370000000000008</v>
      </c>
      <c r="G11" s="103">
        <v>38.5</v>
      </c>
      <c r="H11" s="116">
        <v>65.73</v>
      </c>
      <c r="I11" s="103">
        <f t="shared" si="1"/>
        <v>15.51</v>
      </c>
      <c r="J11" s="103">
        <f t="shared" si="0"/>
        <v>81.240000000000009</v>
      </c>
      <c r="K11" s="143"/>
      <c r="M11" s="229"/>
      <c r="N11" s="229"/>
    </row>
    <row r="12" spans="1:14" ht="25.5">
      <c r="A12" s="115">
        <v>5</v>
      </c>
      <c r="B12" s="106" t="s">
        <v>84</v>
      </c>
      <c r="C12" s="106" t="s">
        <v>85</v>
      </c>
      <c r="D12" s="117">
        <v>1242</v>
      </c>
      <c r="E12" s="127" t="s">
        <v>157</v>
      </c>
      <c r="F12" s="118">
        <f t="shared" si="2"/>
        <v>7.4409999999999998</v>
      </c>
      <c r="G12" s="103">
        <v>25.5</v>
      </c>
      <c r="H12" s="116">
        <v>37.950000000000003</v>
      </c>
      <c r="I12" s="103">
        <f t="shared" si="1"/>
        <v>8.9499999999999993</v>
      </c>
      <c r="J12" s="103">
        <f t="shared" si="0"/>
        <v>46.900000000000006</v>
      </c>
      <c r="K12" s="143"/>
      <c r="M12" s="229"/>
      <c r="N12" s="229"/>
    </row>
    <row r="13" spans="1:14" ht="25.5">
      <c r="A13" s="115">
        <v>6</v>
      </c>
      <c r="B13" s="106" t="s">
        <v>86</v>
      </c>
      <c r="C13" s="106" t="s">
        <v>81</v>
      </c>
      <c r="D13" s="117">
        <v>1553</v>
      </c>
      <c r="E13" s="127" t="s">
        <v>157</v>
      </c>
      <c r="F13" s="118">
        <f t="shared" si="2"/>
        <v>9.3040000000000003</v>
      </c>
      <c r="G13" s="103">
        <v>12</v>
      </c>
      <c r="H13" s="116">
        <v>22.33</v>
      </c>
      <c r="I13" s="103">
        <f t="shared" si="1"/>
        <v>5.27</v>
      </c>
      <c r="J13" s="103">
        <f t="shared" si="0"/>
        <v>27.599999999999998</v>
      </c>
      <c r="K13" s="143"/>
      <c r="M13" s="229"/>
      <c r="N13" s="229"/>
    </row>
    <row r="14" spans="1:14" ht="25.5">
      <c r="A14" s="115">
        <v>7</v>
      </c>
      <c r="B14" s="106" t="s">
        <v>87</v>
      </c>
      <c r="C14" s="106" t="s">
        <v>81</v>
      </c>
      <c r="D14" s="117">
        <v>1425</v>
      </c>
      <c r="E14" s="127" t="s">
        <v>157</v>
      </c>
      <c r="F14" s="118">
        <f t="shared" si="2"/>
        <v>8.5370000000000008</v>
      </c>
      <c r="G14" s="103">
        <v>24</v>
      </c>
      <c r="H14" s="116">
        <v>40.98</v>
      </c>
      <c r="I14" s="103">
        <f t="shared" si="1"/>
        <v>9.67</v>
      </c>
      <c r="J14" s="103">
        <f t="shared" si="0"/>
        <v>50.65</v>
      </c>
      <c r="K14" s="143"/>
      <c r="M14" s="229"/>
      <c r="N14" s="229"/>
    </row>
    <row r="15" spans="1:14" ht="21" customHeight="1">
      <c r="A15" s="115">
        <v>8</v>
      </c>
      <c r="B15" s="106" t="s">
        <v>88</v>
      </c>
      <c r="C15" s="106" t="s">
        <v>83</v>
      </c>
      <c r="D15" s="117">
        <v>1523</v>
      </c>
      <c r="E15" s="127" t="s">
        <v>157</v>
      </c>
      <c r="F15" s="118">
        <f t="shared" si="2"/>
        <v>9.1240000000000006</v>
      </c>
      <c r="G15" s="103">
        <v>24</v>
      </c>
      <c r="H15" s="116">
        <v>43.8</v>
      </c>
      <c r="I15" s="103">
        <f t="shared" si="1"/>
        <v>10.33</v>
      </c>
      <c r="J15" s="103">
        <f t="shared" si="0"/>
        <v>54.129999999999995</v>
      </c>
      <c r="K15" s="143"/>
      <c r="M15" s="229"/>
      <c r="N15" s="229"/>
    </row>
    <row r="16" spans="1:14" ht="25.5">
      <c r="A16" s="115">
        <v>9</v>
      </c>
      <c r="B16" s="106" t="s">
        <v>137</v>
      </c>
      <c r="C16" s="106" t="s">
        <v>83</v>
      </c>
      <c r="D16" s="117">
        <v>1523</v>
      </c>
      <c r="E16" s="127" t="s">
        <v>157</v>
      </c>
      <c r="F16" s="118">
        <f t="shared" si="2"/>
        <v>9.1240000000000006</v>
      </c>
      <c r="G16" s="103">
        <v>12</v>
      </c>
      <c r="H16" s="116">
        <v>21.9</v>
      </c>
      <c r="I16" s="103">
        <f t="shared" si="1"/>
        <v>5.17</v>
      </c>
      <c r="J16" s="103">
        <f t="shared" si="0"/>
        <v>27.07</v>
      </c>
      <c r="K16" s="143"/>
      <c r="M16" s="229"/>
      <c r="N16" s="229"/>
    </row>
    <row r="17" spans="1:14" ht="25.5">
      <c r="A17" s="115">
        <v>10</v>
      </c>
      <c r="B17" s="106" t="s">
        <v>124</v>
      </c>
      <c r="C17" s="106" t="s">
        <v>81</v>
      </c>
      <c r="D17" s="117">
        <v>1425</v>
      </c>
      <c r="E17" s="127" t="s">
        <v>157</v>
      </c>
      <c r="F17" s="118">
        <f t="shared" si="2"/>
        <v>8.5370000000000008</v>
      </c>
      <c r="G17" s="103">
        <v>12</v>
      </c>
      <c r="H17" s="116">
        <v>20.49</v>
      </c>
      <c r="I17" s="103">
        <f t="shared" si="1"/>
        <v>4.83</v>
      </c>
      <c r="J17" s="103">
        <f t="shared" si="0"/>
        <v>25.32</v>
      </c>
      <c r="K17" s="143"/>
      <c r="M17" s="229"/>
      <c r="N17" s="229"/>
    </row>
    <row r="18" spans="1:14" ht="25.5">
      <c r="A18" s="115">
        <v>11</v>
      </c>
      <c r="B18" s="106" t="s">
        <v>125</v>
      </c>
      <c r="C18" s="106" t="s">
        <v>81</v>
      </c>
      <c r="D18" s="117">
        <v>1445</v>
      </c>
      <c r="E18" s="127" t="s">
        <v>157</v>
      </c>
      <c r="F18" s="118">
        <f t="shared" si="2"/>
        <v>8.657</v>
      </c>
      <c r="G18" s="103">
        <v>15</v>
      </c>
      <c r="H18" s="116">
        <v>25.97</v>
      </c>
      <c r="I18" s="103">
        <f t="shared" si="1"/>
        <v>6.13</v>
      </c>
      <c r="J18" s="103">
        <f t="shared" si="0"/>
        <v>32.1</v>
      </c>
      <c r="K18" s="143"/>
      <c r="M18" s="229"/>
      <c r="N18" s="229"/>
    </row>
    <row r="19" spans="1:14" ht="15" customHeight="1">
      <c r="A19" s="115">
        <v>12</v>
      </c>
      <c r="B19" s="106" t="s">
        <v>89</v>
      </c>
      <c r="C19" s="106" t="s">
        <v>81</v>
      </c>
      <c r="D19" s="117">
        <v>1297</v>
      </c>
      <c r="E19" s="127" t="s">
        <v>157</v>
      </c>
      <c r="F19" s="118">
        <f t="shared" si="2"/>
        <v>7.77</v>
      </c>
      <c r="G19" s="103">
        <v>36</v>
      </c>
      <c r="H19" s="116">
        <v>55.94</v>
      </c>
      <c r="I19" s="103">
        <f t="shared" si="1"/>
        <v>13.2</v>
      </c>
      <c r="J19" s="103">
        <f t="shared" si="0"/>
        <v>69.14</v>
      </c>
      <c r="K19" s="143"/>
      <c r="M19" s="229"/>
      <c r="N19" s="229"/>
    </row>
    <row r="20" spans="1:14" ht="25.5">
      <c r="A20" s="115">
        <v>13</v>
      </c>
      <c r="B20" s="106" t="s">
        <v>144</v>
      </c>
      <c r="C20" s="106" t="s">
        <v>83</v>
      </c>
      <c r="D20" s="117">
        <v>1672</v>
      </c>
      <c r="E20" s="127" t="s">
        <v>157</v>
      </c>
      <c r="F20" s="118">
        <f t="shared" si="2"/>
        <v>10.016999999999999</v>
      </c>
      <c r="G20" s="103">
        <v>12</v>
      </c>
      <c r="H20" s="116">
        <v>24.04</v>
      </c>
      <c r="I20" s="103">
        <f t="shared" si="1"/>
        <v>5.67</v>
      </c>
      <c r="J20" s="103">
        <f t="shared" si="0"/>
        <v>29.71</v>
      </c>
      <c r="K20" s="143"/>
      <c r="M20" s="229"/>
      <c r="N20" s="229"/>
    </row>
    <row r="21" spans="1:14" ht="25.5">
      <c r="A21" s="115">
        <v>14</v>
      </c>
      <c r="B21" s="106" t="s">
        <v>123</v>
      </c>
      <c r="C21" s="106" t="s">
        <v>83</v>
      </c>
      <c r="D21" s="117">
        <v>1495</v>
      </c>
      <c r="E21" s="127" t="s">
        <v>157</v>
      </c>
      <c r="F21" s="118">
        <f t="shared" si="2"/>
        <v>8.9559999999999995</v>
      </c>
      <c r="G21" s="103">
        <v>12</v>
      </c>
      <c r="H21" s="116">
        <v>21.49</v>
      </c>
      <c r="I21" s="103">
        <f t="shared" si="1"/>
        <v>5.07</v>
      </c>
      <c r="J21" s="103">
        <f t="shared" si="0"/>
        <v>26.56</v>
      </c>
      <c r="K21" s="143"/>
      <c r="M21" s="229"/>
      <c r="N21" s="229"/>
    </row>
    <row r="22" spans="1:14" ht="25.5">
      <c r="A22" s="115">
        <v>15</v>
      </c>
      <c r="B22" s="106" t="s">
        <v>90</v>
      </c>
      <c r="C22" s="106" t="s">
        <v>91</v>
      </c>
      <c r="D22" s="117">
        <v>1680</v>
      </c>
      <c r="E22" s="127" t="s">
        <v>157</v>
      </c>
      <c r="F22" s="118">
        <f t="shared" si="2"/>
        <v>10.065</v>
      </c>
      <c r="G22" s="103">
        <v>3</v>
      </c>
      <c r="H22" s="116">
        <v>6.04</v>
      </c>
      <c r="I22" s="103">
        <f t="shared" si="1"/>
        <v>1.42</v>
      </c>
      <c r="J22" s="103">
        <f t="shared" si="0"/>
        <v>7.46</v>
      </c>
      <c r="K22" s="143"/>
      <c r="M22" s="229"/>
      <c r="N22" s="229"/>
    </row>
    <row r="23" spans="1:14" ht="25.5">
      <c r="A23" s="115">
        <v>16</v>
      </c>
      <c r="B23" s="106" t="s">
        <v>92</v>
      </c>
      <c r="C23" s="106" t="s">
        <v>83</v>
      </c>
      <c r="D23" s="117">
        <v>1495</v>
      </c>
      <c r="E23" s="127" t="s">
        <v>157</v>
      </c>
      <c r="F23" s="118">
        <f t="shared" si="2"/>
        <v>8.9559999999999995</v>
      </c>
      <c r="G23" s="103">
        <v>12</v>
      </c>
      <c r="H23" s="116">
        <v>21.49</v>
      </c>
      <c r="I23" s="103">
        <f t="shared" si="1"/>
        <v>5.07</v>
      </c>
      <c r="J23" s="103">
        <f t="shared" si="0"/>
        <v>26.56</v>
      </c>
      <c r="K23" s="143"/>
      <c r="M23" s="229"/>
      <c r="N23" s="229"/>
    </row>
    <row r="24" spans="1:14" ht="25.5">
      <c r="A24" s="115">
        <v>17</v>
      </c>
      <c r="B24" s="106" t="s">
        <v>93</v>
      </c>
      <c r="C24" s="106" t="s">
        <v>85</v>
      </c>
      <c r="D24" s="117">
        <v>1242</v>
      </c>
      <c r="E24" s="127" t="s">
        <v>157</v>
      </c>
      <c r="F24" s="118">
        <f t="shared" si="2"/>
        <v>7.4409999999999998</v>
      </c>
      <c r="G24" s="103">
        <v>38</v>
      </c>
      <c r="H24" s="116">
        <v>56.55</v>
      </c>
      <c r="I24" s="103">
        <f t="shared" si="1"/>
        <v>13.34</v>
      </c>
      <c r="J24" s="103">
        <f t="shared" si="0"/>
        <v>69.89</v>
      </c>
      <c r="K24" s="143"/>
      <c r="M24" s="229"/>
      <c r="N24" s="229"/>
    </row>
    <row r="25" spans="1:14" ht="25.5">
      <c r="A25" s="115">
        <v>18</v>
      </c>
      <c r="B25" s="106" t="s">
        <v>80</v>
      </c>
      <c r="C25" s="106" t="s">
        <v>91</v>
      </c>
      <c r="D25" s="117">
        <v>2040</v>
      </c>
      <c r="E25" s="127" t="s">
        <v>157</v>
      </c>
      <c r="F25" s="118">
        <f t="shared" si="2"/>
        <v>12.221</v>
      </c>
      <c r="G25" s="103">
        <v>24</v>
      </c>
      <c r="H25" s="116">
        <v>58.66</v>
      </c>
      <c r="I25" s="103">
        <f t="shared" si="1"/>
        <v>13.84</v>
      </c>
      <c r="J25" s="103">
        <f t="shared" si="0"/>
        <v>72.5</v>
      </c>
      <c r="K25" s="143"/>
      <c r="M25" s="229"/>
      <c r="N25" s="229"/>
    </row>
    <row r="26" spans="1:14" ht="25.5">
      <c r="A26" s="115">
        <v>19</v>
      </c>
      <c r="B26" s="106" t="s">
        <v>94</v>
      </c>
      <c r="C26" s="106" t="s">
        <v>91</v>
      </c>
      <c r="D26" s="117">
        <v>1821</v>
      </c>
      <c r="E26" s="127" t="s">
        <v>157</v>
      </c>
      <c r="F26" s="118">
        <f t="shared" si="2"/>
        <v>10.909000000000001</v>
      </c>
      <c r="G26" s="103">
        <v>12</v>
      </c>
      <c r="H26" s="116">
        <v>26.18</v>
      </c>
      <c r="I26" s="103">
        <f t="shared" si="1"/>
        <v>6.18</v>
      </c>
      <c r="J26" s="103">
        <f t="shared" si="0"/>
        <v>32.36</v>
      </c>
      <c r="K26" s="143"/>
      <c r="M26" s="229"/>
      <c r="N26" s="229"/>
    </row>
    <row r="27" spans="1:14" ht="25.5">
      <c r="A27" s="115">
        <v>20</v>
      </c>
      <c r="B27" s="106" t="s">
        <v>90</v>
      </c>
      <c r="C27" s="106" t="s">
        <v>81</v>
      </c>
      <c r="D27" s="117">
        <v>1445</v>
      </c>
      <c r="E27" s="127" t="s">
        <v>157</v>
      </c>
      <c r="F27" s="118">
        <f t="shared" si="2"/>
        <v>8.657</v>
      </c>
      <c r="G27" s="103">
        <v>24</v>
      </c>
      <c r="H27" s="116">
        <v>41.55</v>
      </c>
      <c r="I27" s="103">
        <f t="shared" si="1"/>
        <v>9.8000000000000007</v>
      </c>
      <c r="J27" s="103">
        <f t="shared" si="0"/>
        <v>51.349999999999994</v>
      </c>
      <c r="K27" s="143"/>
      <c r="M27" s="229"/>
      <c r="N27" s="229"/>
    </row>
    <row r="28" spans="1:14" ht="25.5">
      <c r="A28" s="115">
        <v>21</v>
      </c>
      <c r="B28" s="106" t="s">
        <v>152</v>
      </c>
      <c r="C28" s="106" t="s">
        <v>91</v>
      </c>
      <c r="D28" s="117">
        <v>1875</v>
      </c>
      <c r="E28" s="127" t="s">
        <v>157</v>
      </c>
      <c r="F28" s="118">
        <f t="shared" si="2"/>
        <v>11.233000000000001</v>
      </c>
      <c r="G28" s="103">
        <v>13</v>
      </c>
      <c r="H28" s="116">
        <v>29.21</v>
      </c>
      <c r="I28" s="103">
        <f t="shared" si="1"/>
        <v>6.89</v>
      </c>
      <c r="J28" s="103">
        <f t="shared" si="0"/>
        <v>36.1</v>
      </c>
      <c r="K28" s="143"/>
      <c r="M28" s="229"/>
      <c r="N28" s="229"/>
    </row>
    <row r="29" spans="1:14" ht="25.5">
      <c r="A29" s="115">
        <v>22</v>
      </c>
      <c r="B29" s="106" t="s">
        <v>95</v>
      </c>
      <c r="C29" s="106" t="s">
        <v>91</v>
      </c>
      <c r="D29" s="117">
        <v>1640</v>
      </c>
      <c r="E29" s="127" t="s">
        <v>157</v>
      </c>
      <c r="F29" s="118">
        <f t="shared" si="2"/>
        <v>9.8249999999999993</v>
      </c>
      <c r="G29" s="103">
        <v>24</v>
      </c>
      <c r="H29" s="116">
        <v>47.16</v>
      </c>
      <c r="I29" s="103">
        <f>ROUND(H29*23.59%,2)-0.01</f>
        <v>11.120000000000001</v>
      </c>
      <c r="J29" s="103">
        <f t="shared" si="0"/>
        <v>58.28</v>
      </c>
      <c r="K29" s="143"/>
      <c r="M29" s="229"/>
      <c r="N29" s="229"/>
    </row>
    <row r="30" spans="1:14" ht="25.5">
      <c r="A30" s="115">
        <v>23</v>
      </c>
      <c r="B30" s="106" t="s">
        <v>95</v>
      </c>
      <c r="C30" s="106" t="s">
        <v>83</v>
      </c>
      <c r="D30" s="117">
        <v>1503</v>
      </c>
      <c r="E30" s="127" t="s">
        <v>157</v>
      </c>
      <c r="F30" s="118">
        <f t="shared" si="2"/>
        <v>9.0039999999999996</v>
      </c>
      <c r="G30" s="103">
        <v>12</v>
      </c>
      <c r="H30" s="116">
        <v>21.61</v>
      </c>
      <c r="I30" s="103">
        <f t="shared" si="1"/>
        <v>5.0999999999999996</v>
      </c>
      <c r="J30" s="103">
        <f t="shared" si="0"/>
        <v>26.71</v>
      </c>
      <c r="K30" s="143"/>
      <c r="M30" s="229"/>
      <c r="N30" s="229"/>
    </row>
    <row r="31" spans="1:14" ht="25.5">
      <c r="A31" s="115">
        <v>24</v>
      </c>
      <c r="B31" s="106" t="s">
        <v>96</v>
      </c>
      <c r="C31" s="106" t="s">
        <v>81</v>
      </c>
      <c r="D31" s="117">
        <v>1851</v>
      </c>
      <c r="E31" s="127" t="s">
        <v>157</v>
      </c>
      <c r="F31" s="118">
        <f t="shared" si="2"/>
        <v>11.089</v>
      </c>
      <c r="G31" s="103">
        <v>36</v>
      </c>
      <c r="H31" s="116">
        <v>79.84</v>
      </c>
      <c r="I31" s="103">
        <f t="shared" si="1"/>
        <v>18.829999999999998</v>
      </c>
      <c r="J31" s="103">
        <f t="shared" si="0"/>
        <v>98.67</v>
      </c>
      <c r="K31" s="143"/>
      <c r="M31" s="229"/>
      <c r="N31" s="229"/>
    </row>
    <row r="32" spans="1:14" ht="30" customHeight="1">
      <c r="A32" s="115">
        <v>25</v>
      </c>
      <c r="B32" s="106" t="s">
        <v>147</v>
      </c>
      <c r="C32" s="106" t="s">
        <v>81</v>
      </c>
      <c r="D32" s="117">
        <v>1504</v>
      </c>
      <c r="E32" s="127" t="s">
        <v>157</v>
      </c>
      <c r="F32" s="118">
        <f t="shared" si="2"/>
        <v>9.01</v>
      </c>
      <c r="G32" s="103">
        <v>24</v>
      </c>
      <c r="H32" s="116">
        <v>43.25</v>
      </c>
      <c r="I32" s="103">
        <f t="shared" si="1"/>
        <v>10.199999999999999</v>
      </c>
      <c r="J32" s="103">
        <f t="shared" si="0"/>
        <v>53.45</v>
      </c>
      <c r="K32" s="143"/>
      <c r="M32" s="229"/>
      <c r="N32" s="229"/>
    </row>
    <row r="33" spans="1:14" ht="25.5">
      <c r="A33" s="115">
        <v>26</v>
      </c>
      <c r="B33" s="106" t="s">
        <v>97</v>
      </c>
      <c r="C33" s="106" t="s">
        <v>81</v>
      </c>
      <c r="D33" s="117">
        <v>1561</v>
      </c>
      <c r="E33" s="127" t="s">
        <v>157</v>
      </c>
      <c r="F33" s="118">
        <f t="shared" si="2"/>
        <v>9.3520000000000003</v>
      </c>
      <c r="G33" s="103">
        <v>24</v>
      </c>
      <c r="H33" s="116">
        <v>44.89</v>
      </c>
      <c r="I33" s="103">
        <f t="shared" si="1"/>
        <v>10.59</v>
      </c>
      <c r="J33" s="103">
        <f t="shared" si="0"/>
        <v>55.480000000000004</v>
      </c>
      <c r="K33" s="143"/>
      <c r="M33" s="229"/>
      <c r="N33" s="229"/>
    </row>
    <row r="34" spans="1:14" ht="25.5">
      <c r="A34" s="115">
        <v>27</v>
      </c>
      <c r="B34" s="106" t="s">
        <v>98</v>
      </c>
      <c r="C34" s="106" t="s">
        <v>91</v>
      </c>
      <c r="D34" s="117">
        <v>1692</v>
      </c>
      <c r="E34" s="127" t="s">
        <v>157</v>
      </c>
      <c r="F34" s="118">
        <f t="shared" si="2"/>
        <v>10.137</v>
      </c>
      <c r="G34" s="103">
        <v>36</v>
      </c>
      <c r="H34" s="116">
        <v>72.989999999999995</v>
      </c>
      <c r="I34" s="103">
        <f t="shared" si="1"/>
        <v>17.22</v>
      </c>
      <c r="J34" s="103">
        <f t="shared" si="0"/>
        <v>90.21</v>
      </c>
      <c r="K34" s="143"/>
      <c r="M34" s="229"/>
      <c r="N34" s="229"/>
    </row>
    <row r="35" spans="1:14" ht="17.25" customHeight="1">
      <c r="A35" s="115">
        <v>28</v>
      </c>
      <c r="B35" s="106" t="s">
        <v>99</v>
      </c>
      <c r="C35" s="106" t="s">
        <v>100</v>
      </c>
      <c r="D35" s="117">
        <v>1898</v>
      </c>
      <c r="E35" s="127" t="s">
        <v>157</v>
      </c>
      <c r="F35" s="118">
        <f t="shared" si="2"/>
        <v>11.371</v>
      </c>
      <c r="G35" s="103">
        <v>32</v>
      </c>
      <c r="H35" s="116">
        <v>72.77</v>
      </c>
      <c r="I35" s="103">
        <f t="shared" si="1"/>
        <v>17.170000000000002</v>
      </c>
      <c r="J35" s="103">
        <f t="shared" si="0"/>
        <v>89.94</v>
      </c>
      <c r="K35" s="143"/>
      <c r="M35" s="229"/>
      <c r="N35" s="229"/>
    </row>
    <row r="36" spans="1:14" ht="14.25" customHeight="1">
      <c r="A36" s="115">
        <v>29</v>
      </c>
      <c r="B36" s="106" t="s">
        <v>89</v>
      </c>
      <c r="C36" s="106" t="s">
        <v>81</v>
      </c>
      <c r="D36" s="117">
        <v>1277</v>
      </c>
      <c r="E36" s="127" t="s">
        <v>157</v>
      </c>
      <c r="F36" s="118">
        <f t="shared" si="2"/>
        <v>7.65</v>
      </c>
      <c r="G36" s="103">
        <v>23</v>
      </c>
      <c r="H36" s="116">
        <v>35.19</v>
      </c>
      <c r="I36" s="103">
        <f t="shared" si="1"/>
        <v>8.3000000000000007</v>
      </c>
      <c r="J36" s="103">
        <f t="shared" si="0"/>
        <v>43.489999999999995</v>
      </c>
      <c r="K36" s="143"/>
      <c r="M36" s="229"/>
      <c r="N36" s="229"/>
    </row>
    <row r="37" spans="1:14" ht="25.5">
      <c r="A37" s="115">
        <v>30</v>
      </c>
      <c r="B37" s="106" t="s">
        <v>101</v>
      </c>
      <c r="C37" s="106" t="s">
        <v>83</v>
      </c>
      <c r="D37" s="117">
        <v>1640</v>
      </c>
      <c r="E37" s="127" t="s">
        <v>157</v>
      </c>
      <c r="F37" s="118">
        <f t="shared" si="2"/>
        <v>9.8249999999999993</v>
      </c>
      <c r="G37" s="103">
        <v>48</v>
      </c>
      <c r="H37" s="116">
        <v>94.32</v>
      </c>
      <c r="I37" s="103">
        <f t="shared" si="1"/>
        <v>22.25</v>
      </c>
      <c r="J37" s="103">
        <f t="shared" si="0"/>
        <v>116.57</v>
      </c>
      <c r="K37" s="143"/>
      <c r="M37" s="229"/>
      <c r="N37" s="229"/>
    </row>
    <row r="38" spans="1:14" ht="25.5">
      <c r="A38" s="115">
        <v>31</v>
      </c>
      <c r="B38" s="106" t="s">
        <v>124</v>
      </c>
      <c r="C38" s="106" t="s">
        <v>81</v>
      </c>
      <c r="D38" s="117">
        <v>1445</v>
      </c>
      <c r="E38" s="127" t="s">
        <v>157</v>
      </c>
      <c r="F38" s="118">
        <f t="shared" si="2"/>
        <v>8.657</v>
      </c>
      <c r="G38" s="103">
        <v>12</v>
      </c>
      <c r="H38" s="116">
        <v>20.78</v>
      </c>
      <c r="I38" s="103">
        <f t="shared" si="1"/>
        <v>4.9000000000000004</v>
      </c>
      <c r="J38" s="103">
        <f t="shared" si="0"/>
        <v>25.68</v>
      </c>
      <c r="K38" s="143"/>
      <c r="M38" s="229"/>
      <c r="N38" s="229"/>
    </row>
    <row r="39" spans="1:14" ht="25.5">
      <c r="A39" s="115">
        <v>32</v>
      </c>
      <c r="B39" s="106" t="s">
        <v>102</v>
      </c>
      <c r="C39" s="106" t="s">
        <v>81</v>
      </c>
      <c r="D39" s="117">
        <v>1445</v>
      </c>
      <c r="E39" s="127" t="s">
        <v>157</v>
      </c>
      <c r="F39" s="118">
        <f t="shared" si="2"/>
        <v>8.657</v>
      </c>
      <c r="G39" s="103">
        <v>12</v>
      </c>
      <c r="H39" s="116">
        <v>20.78</v>
      </c>
      <c r="I39" s="103">
        <f t="shared" si="1"/>
        <v>4.9000000000000004</v>
      </c>
      <c r="J39" s="103">
        <f t="shared" si="0"/>
        <v>25.68</v>
      </c>
      <c r="K39" s="143"/>
      <c r="M39" s="229"/>
      <c r="N39" s="229"/>
    </row>
    <row r="40" spans="1:14" ht="25.5">
      <c r="A40" s="115">
        <v>33</v>
      </c>
      <c r="B40" s="106" t="s">
        <v>109</v>
      </c>
      <c r="C40" s="106" t="s">
        <v>81</v>
      </c>
      <c r="D40" s="117">
        <v>1445</v>
      </c>
      <c r="E40" s="127" t="s">
        <v>157</v>
      </c>
      <c r="F40" s="118">
        <f t="shared" si="2"/>
        <v>8.657</v>
      </c>
      <c r="G40" s="103">
        <v>12</v>
      </c>
      <c r="H40" s="116">
        <v>20.78</v>
      </c>
      <c r="I40" s="103">
        <f t="shared" si="1"/>
        <v>4.9000000000000004</v>
      </c>
      <c r="J40" s="103">
        <f t="shared" si="0"/>
        <v>25.68</v>
      </c>
      <c r="K40" s="143"/>
      <c r="M40" s="229"/>
      <c r="N40" s="229"/>
    </row>
    <row r="41" spans="1:14" ht="25.5">
      <c r="A41" s="115">
        <v>34</v>
      </c>
      <c r="B41" s="106" t="s">
        <v>103</v>
      </c>
      <c r="C41" s="106" t="s">
        <v>83</v>
      </c>
      <c r="D41" s="117">
        <v>1672</v>
      </c>
      <c r="E41" s="127" t="s">
        <v>157</v>
      </c>
      <c r="F41" s="118">
        <f t="shared" si="2"/>
        <v>10.016999999999999</v>
      </c>
      <c r="G41" s="103">
        <v>12</v>
      </c>
      <c r="H41" s="116">
        <v>24.04</v>
      </c>
      <c r="I41" s="103">
        <f t="shared" si="1"/>
        <v>5.67</v>
      </c>
      <c r="J41" s="103">
        <f t="shared" si="0"/>
        <v>29.71</v>
      </c>
      <c r="K41" s="143"/>
      <c r="M41" s="229"/>
      <c r="N41" s="229"/>
    </row>
    <row r="42" spans="1:14" ht="25.5">
      <c r="A42" s="115">
        <v>35</v>
      </c>
      <c r="B42" s="106" t="s">
        <v>104</v>
      </c>
      <c r="C42" s="106" t="s">
        <v>83</v>
      </c>
      <c r="D42" s="117">
        <v>1579</v>
      </c>
      <c r="E42" s="127" t="s">
        <v>157</v>
      </c>
      <c r="F42" s="118">
        <f t="shared" si="2"/>
        <v>9.4600000000000009</v>
      </c>
      <c r="G42" s="103">
        <v>24</v>
      </c>
      <c r="H42" s="116">
        <v>45.41</v>
      </c>
      <c r="I42" s="103">
        <f t="shared" si="1"/>
        <v>10.71</v>
      </c>
      <c r="J42" s="103">
        <f t="shared" si="0"/>
        <v>56.12</v>
      </c>
      <c r="K42" s="143"/>
      <c r="M42" s="229"/>
      <c r="N42" s="229"/>
    </row>
    <row r="43" spans="1:14" ht="25.5">
      <c r="A43" s="115">
        <v>36</v>
      </c>
      <c r="B43" s="106" t="s">
        <v>146</v>
      </c>
      <c r="C43" s="106" t="s">
        <v>81</v>
      </c>
      <c r="D43" s="117">
        <v>1445</v>
      </c>
      <c r="E43" s="127" t="s">
        <v>157</v>
      </c>
      <c r="F43" s="118">
        <f t="shared" si="2"/>
        <v>8.657</v>
      </c>
      <c r="G43" s="103">
        <v>24</v>
      </c>
      <c r="H43" s="116">
        <v>41.55</v>
      </c>
      <c r="I43" s="103">
        <f t="shared" si="1"/>
        <v>9.8000000000000007</v>
      </c>
      <c r="J43" s="103">
        <f t="shared" si="0"/>
        <v>51.349999999999994</v>
      </c>
      <c r="K43" s="143"/>
      <c r="M43" s="229"/>
      <c r="N43" s="229"/>
    </row>
    <row r="44" spans="1:14" ht="25.5">
      <c r="A44" s="115">
        <v>37</v>
      </c>
      <c r="B44" s="106" t="s">
        <v>104</v>
      </c>
      <c r="C44" s="106" t="s">
        <v>91</v>
      </c>
      <c r="D44" s="117">
        <v>1744</v>
      </c>
      <c r="E44" s="127" t="s">
        <v>157</v>
      </c>
      <c r="F44" s="118">
        <f t="shared" si="2"/>
        <v>10.448</v>
      </c>
      <c r="G44" s="103">
        <v>36</v>
      </c>
      <c r="H44" s="116">
        <v>75.23</v>
      </c>
      <c r="I44" s="103">
        <f>ROUND(H44*23.59%,2)+0.01</f>
        <v>17.760000000000002</v>
      </c>
      <c r="J44" s="103">
        <f t="shared" si="0"/>
        <v>92.990000000000009</v>
      </c>
      <c r="K44" s="143"/>
      <c r="M44" s="229"/>
      <c r="N44" s="229"/>
    </row>
    <row r="45" spans="1:14" ht="25.5">
      <c r="A45" s="115">
        <v>38</v>
      </c>
      <c r="B45" s="106" t="s">
        <v>95</v>
      </c>
      <c r="C45" s="106" t="s">
        <v>81</v>
      </c>
      <c r="D45" s="117">
        <v>1445</v>
      </c>
      <c r="E45" s="127" t="s">
        <v>157</v>
      </c>
      <c r="F45" s="118">
        <f t="shared" si="2"/>
        <v>8.657</v>
      </c>
      <c r="G45" s="103">
        <v>8</v>
      </c>
      <c r="H45" s="116">
        <v>13.85</v>
      </c>
      <c r="I45" s="103">
        <f t="shared" si="1"/>
        <v>3.27</v>
      </c>
      <c r="J45" s="103">
        <f t="shared" si="0"/>
        <v>17.12</v>
      </c>
      <c r="K45" s="143"/>
      <c r="M45" s="229"/>
      <c r="N45" s="229"/>
    </row>
    <row r="46" spans="1:14" ht="25.5">
      <c r="A46" s="115">
        <v>39</v>
      </c>
      <c r="B46" s="106" t="s">
        <v>105</v>
      </c>
      <c r="C46" s="106" t="s">
        <v>81</v>
      </c>
      <c r="D46" s="117">
        <v>1581</v>
      </c>
      <c r="E46" s="127" t="s">
        <v>157</v>
      </c>
      <c r="F46" s="118">
        <f t="shared" si="2"/>
        <v>9.4719999999999995</v>
      </c>
      <c r="G46" s="103">
        <v>24</v>
      </c>
      <c r="H46" s="116">
        <v>45.47</v>
      </c>
      <c r="I46" s="103">
        <f>ROUND(H46*23.59%,2)+0.01</f>
        <v>10.74</v>
      </c>
      <c r="J46" s="103">
        <f t="shared" si="0"/>
        <v>56.21</v>
      </c>
      <c r="K46" s="143"/>
      <c r="M46" s="229"/>
      <c r="N46" s="229"/>
    </row>
    <row r="47" spans="1:14" ht="25.5">
      <c r="A47" s="115">
        <v>40</v>
      </c>
      <c r="B47" s="106" t="s">
        <v>106</v>
      </c>
      <c r="C47" s="106" t="s">
        <v>83</v>
      </c>
      <c r="D47" s="117">
        <v>1652</v>
      </c>
      <c r="E47" s="127" t="s">
        <v>157</v>
      </c>
      <c r="F47" s="118">
        <f t="shared" si="2"/>
        <v>9.8970000000000002</v>
      </c>
      <c r="G47" s="103">
        <v>24</v>
      </c>
      <c r="H47" s="116">
        <v>47.51</v>
      </c>
      <c r="I47" s="103">
        <f t="shared" si="1"/>
        <v>11.21</v>
      </c>
      <c r="J47" s="103">
        <f t="shared" si="0"/>
        <v>58.72</v>
      </c>
      <c r="K47" s="143"/>
      <c r="M47" s="229"/>
      <c r="N47" s="229"/>
    </row>
    <row r="48" spans="1:14" ht="12.75">
      <c r="A48" s="115">
        <v>41</v>
      </c>
      <c r="B48" s="106" t="s">
        <v>99</v>
      </c>
      <c r="C48" s="106" t="s">
        <v>107</v>
      </c>
      <c r="D48" s="117">
        <v>1706</v>
      </c>
      <c r="E48" s="127" t="s">
        <v>157</v>
      </c>
      <c r="F48" s="118">
        <f t="shared" si="2"/>
        <v>10.220000000000001</v>
      </c>
      <c r="G48" s="103">
        <v>24</v>
      </c>
      <c r="H48" s="116">
        <v>49.06</v>
      </c>
      <c r="I48" s="103">
        <f t="shared" si="1"/>
        <v>11.57</v>
      </c>
      <c r="J48" s="103">
        <f t="shared" si="0"/>
        <v>60.63</v>
      </c>
      <c r="K48" s="143"/>
      <c r="M48" s="229"/>
      <c r="N48" s="229"/>
    </row>
    <row r="49" spans="1:14" ht="15" customHeight="1">
      <c r="A49" s="115">
        <v>42</v>
      </c>
      <c r="B49" s="106" t="s">
        <v>108</v>
      </c>
      <c r="C49" s="106" t="s">
        <v>91</v>
      </c>
      <c r="D49" s="117">
        <v>2043</v>
      </c>
      <c r="E49" s="127" t="s">
        <v>157</v>
      </c>
      <c r="F49" s="118">
        <f t="shared" si="2"/>
        <v>12.239000000000001</v>
      </c>
      <c r="G49" s="103">
        <v>24</v>
      </c>
      <c r="H49" s="116">
        <v>58.75</v>
      </c>
      <c r="I49" s="103">
        <f>ROUND(H49*23.59%,2)-0.01</f>
        <v>13.85</v>
      </c>
      <c r="J49" s="103">
        <f t="shared" si="0"/>
        <v>72.599999999999994</v>
      </c>
      <c r="K49" s="143"/>
      <c r="M49" s="229"/>
      <c r="N49" s="229"/>
    </row>
    <row r="50" spans="1:14" ht="25.5">
      <c r="A50" s="115">
        <v>43</v>
      </c>
      <c r="B50" s="106" t="s">
        <v>125</v>
      </c>
      <c r="C50" s="106" t="s">
        <v>83</v>
      </c>
      <c r="D50" s="117">
        <v>1495</v>
      </c>
      <c r="E50" s="127" t="s">
        <v>157</v>
      </c>
      <c r="F50" s="118">
        <f t="shared" si="2"/>
        <v>8.9559999999999995</v>
      </c>
      <c r="G50" s="103">
        <v>15</v>
      </c>
      <c r="H50" s="116">
        <v>26.87</v>
      </c>
      <c r="I50" s="103">
        <f t="shared" si="1"/>
        <v>6.34</v>
      </c>
      <c r="J50" s="103">
        <f t="shared" si="0"/>
        <v>33.21</v>
      </c>
      <c r="K50" s="143"/>
      <c r="M50" s="229"/>
      <c r="N50" s="229"/>
    </row>
    <row r="51" spans="1:14" ht="25.5">
      <c r="A51" s="115">
        <v>44</v>
      </c>
      <c r="B51" s="106" t="s">
        <v>152</v>
      </c>
      <c r="C51" s="106" t="s">
        <v>81</v>
      </c>
      <c r="D51" s="117">
        <v>1561</v>
      </c>
      <c r="E51" s="127" t="s">
        <v>157</v>
      </c>
      <c r="F51" s="118">
        <f t="shared" si="2"/>
        <v>9.3520000000000003</v>
      </c>
      <c r="G51" s="103">
        <v>13</v>
      </c>
      <c r="H51" s="116">
        <v>24.32</v>
      </c>
      <c r="I51" s="103">
        <f t="shared" si="1"/>
        <v>5.74</v>
      </c>
      <c r="J51" s="103">
        <f t="shared" si="0"/>
        <v>30.060000000000002</v>
      </c>
      <c r="K51" s="143"/>
      <c r="M51" s="229"/>
      <c r="N51" s="229"/>
    </row>
    <row r="52" spans="1:14" ht="25.5">
      <c r="A52" s="115">
        <v>45</v>
      </c>
      <c r="B52" s="106" t="s">
        <v>109</v>
      </c>
      <c r="C52" s="106" t="s">
        <v>83</v>
      </c>
      <c r="D52" s="117">
        <v>1475</v>
      </c>
      <c r="E52" s="127" t="s">
        <v>157</v>
      </c>
      <c r="F52" s="118">
        <f t="shared" si="2"/>
        <v>8.8369999999999997</v>
      </c>
      <c r="G52" s="103">
        <v>24</v>
      </c>
      <c r="H52" s="116">
        <v>42.42</v>
      </c>
      <c r="I52" s="103">
        <f>ROUND(H52*23.59%,2)+0.01</f>
        <v>10.02</v>
      </c>
      <c r="J52" s="103">
        <f t="shared" si="0"/>
        <v>52.44</v>
      </c>
      <c r="K52" s="143"/>
      <c r="M52" s="229"/>
      <c r="N52" s="229"/>
    </row>
    <row r="53" spans="1:14" ht="25.5">
      <c r="A53" s="115">
        <v>46</v>
      </c>
      <c r="B53" s="106" t="s">
        <v>110</v>
      </c>
      <c r="C53" s="106" t="s">
        <v>83</v>
      </c>
      <c r="D53" s="117">
        <v>1523</v>
      </c>
      <c r="E53" s="127" t="s">
        <v>157</v>
      </c>
      <c r="F53" s="118">
        <f t="shared" si="2"/>
        <v>9.1240000000000006</v>
      </c>
      <c r="G53" s="103">
        <v>24</v>
      </c>
      <c r="H53" s="116">
        <v>43.8</v>
      </c>
      <c r="I53" s="103">
        <f t="shared" si="1"/>
        <v>10.33</v>
      </c>
      <c r="J53" s="103">
        <f t="shared" si="0"/>
        <v>54.129999999999995</v>
      </c>
      <c r="K53" s="143"/>
      <c r="M53" s="229"/>
      <c r="N53" s="229"/>
    </row>
    <row r="54" spans="1:14" ht="25.5">
      <c r="A54" s="115">
        <v>47</v>
      </c>
      <c r="B54" s="106" t="s">
        <v>109</v>
      </c>
      <c r="C54" s="106" t="s">
        <v>81</v>
      </c>
      <c r="D54" s="117">
        <v>1472</v>
      </c>
      <c r="E54" s="127" t="s">
        <v>157</v>
      </c>
      <c r="F54" s="118">
        <f t="shared" si="2"/>
        <v>8.8190000000000008</v>
      </c>
      <c r="G54" s="103">
        <v>24</v>
      </c>
      <c r="H54" s="116">
        <v>42.33</v>
      </c>
      <c r="I54" s="103">
        <f t="shared" si="1"/>
        <v>9.99</v>
      </c>
      <c r="J54" s="103">
        <f t="shared" si="0"/>
        <v>52.32</v>
      </c>
      <c r="K54" s="143"/>
      <c r="M54" s="229"/>
      <c r="N54" s="229"/>
    </row>
    <row r="55" spans="1:14" ht="25.5">
      <c r="A55" s="115">
        <v>48</v>
      </c>
      <c r="B55" s="106" t="s">
        <v>102</v>
      </c>
      <c r="C55" s="106" t="s">
        <v>83</v>
      </c>
      <c r="D55" s="117">
        <v>1475</v>
      </c>
      <c r="E55" s="127" t="s">
        <v>157</v>
      </c>
      <c r="F55" s="118">
        <f t="shared" si="2"/>
        <v>8.8369999999999997</v>
      </c>
      <c r="G55" s="103">
        <v>12</v>
      </c>
      <c r="H55" s="116">
        <v>21.21</v>
      </c>
      <c r="I55" s="103">
        <f t="shared" si="1"/>
        <v>5</v>
      </c>
      <c r="J55" s="103">
        <f t="shared" si="0"/>
        <v>26.21</v>
      </c>
      <c r="K55" s="143"/>
      <c r="M55" s="229"/>
      <c r="N55" s="229"/>
    </row>
    <row r="56" spans="1:14" ht="25.5">
      <c r="A56" s="115">
        <v>49</v>
      </c>
      <c r="B56" s="106" t="s">
        <v>151</v>
      </c>
      <c r="C56" s="106" t="s">
        <v>83</v>
      </c>
      <c r="D56" s="117">
        <v>1495</v>
      </c>
      <c r="E56" s="127" t="s">
        <v>157</v>
      </c>
      <c r="F56" s="118">
        <f t="shared" si="2"/>
        <v>8.9559999999999995</v>
      </c>
      <c r="G56" s="103">
        <v>14</v>
      </c>
      <c r="H56" s="116">
        <v>25.08</v>
      </c>
      <c r="I56" s="103">
        <f>ROUND(H56*23.59%,2)+0.01</f>
        <v>5.93</v>
      </c>
      <c r="J56" s="103">
        <f t="shared" si="0"/>
        <v>31.009999999999998</v>
      </c>
      <c r="K56" s="143"/>
      <c r="M56" s="229"/>
      <c r="N56" s="229"/>
    </row>
    <row r="57" spans="1:14" ht="25.5">
      <c r="A57" s="115">
        <v>50</v>
      </c>
      <c r="B57" s="106" t="s">
        <v>109</v>
      </c>
      <c r="C57" s="106" t="s">
        <v>81</v>
      </c>
      <c r="D57" s="117">
        <v>1445</v>
      </c>
      <c r="E57" s="127" t="s">
        <v>157</v>
      </c>
      <c r="F57" s="118">
        <f t="shared" si="2"/>
        <v>8.657</v>
      </c>
      <c r="G57" s="103">
        <v>24</v>
      </c>
      <c r="H57" s="116">
        <v>41.55</v>
      </c>
      <c r="I57" s="103">
        <f t="shared" si="1"/>
        <v>9.8000000000000007</v>
      </c>
      <c r="J57" s="103">
        <f t="shared" si="0"/>
        <v>51.349999999999994</v>
      </c>
      <c r="K57" s="143"/>
      <c r="M57" s="229"/>
      <c r="N57" s="229"/>
    </row>
    <row r="58" spans="1:14" ht="38.25">
      <c r="A58" s="115">
        <v>51</v>
      </c>
      <c r="B58" s="106" t="s">
        <v>78</v>
      </c>
      <c r="C58" s="106" t="s">
        <v>111</v>
      </c>
      <c r="D58" s="117">
        <v>2264</v>
      </c>
      <c r="E58" s="127" t="s">
        <v>157</v>
      </c>
      <c r="F58" s="118">
        <f t="shared" si="2"/>
        <v>13.563000000000001</v>
      </c>
      <c r="G58" s="103">
        <v>24</v>
      </c>
      <c r="H58" s="116">
        <v>65.099999999999994</v>
      </c>
      <c r="I58" s="103">
        <f t="shared" si="1"/>
        <v>15.36</v>
      </c>
      <c r="J58" s="103">
        <f t="shared" si="0"/>
        <v>80.459999999999994</v>
      </c>
      <c r="K58" s="143"/>
      <c r="M58" s="229"/>
      <c r="N58" s="229"/>
    </row>
    <row r="59" spans="1:14" ht="25.5">
      <c r="A59" s="115">
        <v>52</v>
      </c>
      <c r="B59" s="106" t="s">
        <v>151</v>
      </c>
      <c r="C59" s="106" t="s">
        <v>91</v>
      </c>
      <c r="D59" s="117">
        <v>1744</v>
      </c>
      <c r="E59" s="127" t="s">
        <v>157</v>
      </c>
      <c r="F59" s="118">
        <f t="shared" si="2"/>
        <v>10.448</v>
      </c>
      <c r="G59" s="103">
        <v>14</v>
      </c>
      <c r="H59" s="116">
        <v>29.25</v>
      </c>
      <c r="I59" s="103">
        <f t="shared" si="1"/>
        <v>6.9</v>
      </c>
      <c r="J59" s="103">
        <f t="shared" si="0"/>
        <v>36.15</v>
      </c>
      <c r="K59" s="143"/>
      <c r="M59" s="229"/>
      <c r="N59" s="229"/>
    </row>
    <row r="60" spans="1:14" s="44" customFormat="1" ht="25.5">
      <c r="A60" s="115">
        <v>53</v>
      </c>
      <c r="B60" s="119" t="s">
        <v>87</v>
      </c>
      <c r="C60" s="119" t="s">
        <v>83</v>
      </c>
      <c r="D60" s="120">
        <v>1495</v>
      </c>
      <c r="E60" s="128" t="s">
        <v>157</v>
      </c>
      <c r="F60" s="118">
        <f t="shared" si="2"/>
        <v>8.9559999999999995</v>
      </c>
      <c r="G60" s="103">
        <v>24</v>
      </c>
      <c r="H60" s="121">
        <v>42.99</v>
      </c>
      <c r="I60" s="103">
        <f t="shared" si="1"/>
        <v>10.14</v>
      </c>
      <c r="J60" s="103">
        <f t="shared" si="0"/>
        <v>53.13</v>
      </c>
      <c r="K60" s="143"/>
      <c r="M60" s="229"/>
      <c r="N60" s="229"/>
    </row>
    <row r="61" spans="1:14" ht="25.5">
      <c r="A61" s="115">
        <v>54</v>
      </c>
      <c r="B61" s="106" t="s">
        <v>146</v>
      </c>
      <c r="C61" s="106" t="s">
        <v>83</v>
      </c>
      <c r="D61" s="117">
        <v>1523</v>
      </c>
      <c r="E61" s="127" t="s">
        <v>157</v>
      </c>
      <c r="F61" s="118">
        <f t="shared" si="2"/>
        <v>9.1240000000000006</v>
      </c>
      <c r="G61" s="103">
        <v>12</v>
      </c>
      <c r="H61" s="116">
        <v>21.9</v>
      </c>
      <c r="I61" s="103">
        <f t="shared" si="1"/>
        <v>5.17</v>
      </c>
      <c r="J61" s="103">
        <f t="shared" si="0"/>
        <v>27.07</v>
      </c>
      <c r="K61" s="143"/>
      <c r="M61" s="229"/>
      <c r="N61" s="229"/>
    </row>
    <row r="62" spans="1:14" ht="25.5">
      <c r="A62" s="115">
        <v>55</v>
      </c>
      <c r="B62" s="106" t="s">
        <v>151</v>
      </c>
      <c r="C62" s="106" t="s">
        <v>83</v>
      </c>
      <c r="D62" s="117">
        <v>1475</v>
      </c>
      <c r="E62" s="127" t="s">
        <v>157</v>
      </c>
      <c r="F62" s="118">
        <f t="shared" si="2"/>
        <v>8.8369999999999997</v>
      </c>
      <c r="G62" s="103">
        <v>28</v>
      </c>
      <c r="H62" s="116">
        <v>49.49</v>
      </c>
      <c r="I62" s="103">
        <f t="shared" si="1"/>
        <v>11.67</v>
      </c>
      <c r="J62" s="103">
        <f t="shared" si="0"/>
        <v>61.160000000000004</v>
      </c>
      <c r="K62" s="143"/>
      <c r="M62" s="229"/>
      <c r="N62" s="229"/>
    </row>
    <row r="63" spans="1:14" ht="25.5">
      <c r="A63" s="115">
        <v>56</v>
      </c>
      <c r="B63" s="106" t="s">
        <v>82</v>
      </c>
      <c r="C63" s="106" t="s">
        <v>83</v>
      </c>
      <c r="D63" s="117">
        <v>1495</v>
      </c>
      <c r="E63" s="127" t="s">
        <v>157</v>
      </c>
      <c r="F63" s="118">
        <f t="shared" si="2"/>
        <v>8.9559999999999995</v>
      </c>
      <c r="G63" s="103">
        <v>24</v>
      </c>
      <c r="H63" s="116">
        <v>42.99</v>
      </c>
      <c r="I63" s="103">
        <f t="shared" si="1"/>
        <v>10.14</v>
      </c>
      <c r="J63" s="103">
        <f t="shared" si="0"/>
        <v>53.13</v>
      </c>
      <c r="K63" s="143"/>
      <c r="M63" s="229"/>
      <c r="N63" s="229"/>
    </row>
    <row r="64" spans="1:14" ht="25.5">
      <c r="A64" s="115">
        <v>57</v>
      </c>
      <c r="B64" s="106" t="s">
        <v>112</v>
      </c>
      <c r="C64" s="106" t="s">
        <v>85</v>
      </c>
      <c r="D64" s="117">
        <v>1450</v>
      </c>
      <c r="E64" s="127" t="s">
        <v>158</v>
      </c>
      <c r="F64" s="118">
        <f t="shared" si="2"/>
        <v>8.6869999999999994</v>
      </c>
      <c r="G64" s="103">
        <v>36</v>
      </c>
      <c r="H64" s="116">
        <v>156.37</v>
      </c>
      <c r="I64" s="103">
        <f t="shared" si="1"/>
        <v>36.89</v>
      </c>
      <c r="J64" s="103">
        <f t="shared" si="0"/>
        <v>193.26</v>
      </c>
      <c r="K64" s="143"/>
      <c r="M64" s="229"/>
      <c r="N64" s="229"/>
    </row>
    <row r="65" spans="1:14" ht="25.5">
      <c r="A65" s="115">
        <v>58</v>
      </c>
      <c r="B65" s="106" t="s">
        <v>112</v>
      </c>
      <c r="C65" s="106" t="s">
        <v>85</v>
      </c>
      <c r="D65" s="117">
        <v>1450</v>
      </c>
      <c r="E65" s="127" t="s">
        <v>157</v>
      </c>
      <c r="F65" s="118">
        <f t="shared" si="2"/>
        <v>8.6869999999999994</v>
      </c>
      <c r="G65" s="103">
        <v>132</v>
      </c>
      <c r="H65" s="116">
        <v>229.34</v>
      </c>
      <c r="I65" s="103">
        <f t="shared" si="1"/>
        <v>54.1</v>
      </c>
      <c r="J65" s="103">
        <f t="shared" si="0"/>
        <v>283.44</v>
      </c>
      <c r="K65" s="143"/>
      <c r="M65" s="229"/>
      <c r="N65" s="229"/>
    </row>
    <row r="66" spans="1:14" ht="25.5">
      <c r="A66" s="115">
        <v>59</v>
      </c>
      <c r="B66" s="106" t="s">
        <v>113</v>
      </c>
      <c r="C66" s="106" t="s">
        <v>91</v>
      </c>
      <c r="D66" s="117">
        <v>1640</v>
      </c>
      <c r="E66" s="127" t="s">
        <v>157</v>
      </c>
      <c r="F66" s="118">
        <f t="shared" si="2"/>
        <v>9.8249999999999993</v>
      </c>
      <c r="G66" s="103">
        <v>12</v>
      </c>
      <c r="H66" s="116">
        <v>23.58</v>
      </c>
      <c r="I66" s="103">
        <f t="shared" si="1"/>
        <v>5.56</v>
      </c>
      <c r="J66" s="103">
        <f t="shared" si="0"/>
        <v>29.139999999999997</v>
      </c>
      <c r="K66" s="143"/>
      <c r="M66" s="229"/>
      <c r="N66" s="229"/>
    </row>
    <row r="67" spans="1:14" ht="12.75">
      <c r="A67" s="115">
        <v>60</v>
      </c>
      <c r="B67" s="106" t="s">
        <v>156</v>
      </c>
      <c r="C67" s="106" t="s">
        <v>83</v>
      </c>
      <c r="D67" s="117">
        <v>1692</v>
      </c>
      <c r="E67" s="127" t="s">
        <v>157</v>
      </c>
      <c r="F67" s="118">
        <f t="shared" si="2"/>
        <v>10.137</v>
      </c>
      <c r="G67" s="103">
        <v>12</v>
      </c>
      <c r="H67" s="116">
        <v>24.33</v>
      </c>
      <c r="I67" s="103">
        <f t="shared" si="1"/>
        <v>5.74</v>
      </c>
      <c r="J67" s="103">
        <f t="shared" si="0"/>
        <v>30.07</v>
      </c>
      <c r="K67" s="143"/>
      <c r="M67" s="229"/>
      <c r="N67" s="229"/>
    </row>
    <row r="68" spans="1:14" ht="25.5">
      <c r="A68" s="115">
        <v>61</v>
      </c>
      <c r="B68" s="106" t="s">
        <v>104</v>
      </c>
      <c r="C68" s="106" t="s">
        <v>83</v>
      </c>
      <c r="D68" s="117">
        <v>1523</v>
      </c>
      <c r="E68" s="127" t="s">
        <v>157</v>
      </c>
      <c r="F68" s="118">
        <f t="shared" si="2"/>
        <v>9.1240000000000006</v>
      </c>
      <c r="G68" s="103">
        <v>12</v>
      </c>
      <c r="H68" s="116">
        <v>21.9</v>
      </c>
      <c r="I68" s="103">
        <f t="shared" si="1"/>
        <v>5.17</v>
      </c>
      <c r="J68" s="103">
        <f t="shared" si="0"/>
        <v>27.07</v>
      </c>
      <c r="K68" s="143"/>
      <c r="M68" s="229"/>
      <c r="N68" s="229"/>
    </row>
    <row r="69" spans="1:14" ht="25.5">
      <c r="A69" s="115">
        <v>62</v>
      </c>
      <c r="B69" s="106" t="s">
        <v>109</v>
      </c>
      <c r="C69" s="106" t="s">
        <v>81</v>
      </c>
      <c r="D69" s="117">
        <v>1425</v>
      </c>
      <c r="E69" s="127" t="s">
        <v>157</v>
      </c>
      <c r="F69" s="118">
        <f t="shared" si="2"/>
        <v>8.5370000000000008</v>
      </c>
      <c r="G69" s="103">
        <v>35.5</v>
      </c>
      <c r="H69" s="116">
        <v>60.61</v>
      </c>
      <c r="I69" s="103">
        <f t="shared" si="1"/>
        <v>14.3</v>
      </c>
      <c r="J69" s="103">
        <f t="shared" si="0"/>
        <v>74.91</v>
      </c>
      <c r="K69" s="143"/>
      <c r="M69" s="229"/>
      <c r="N69" s="229"/>
    </row>
    <row r="70" spans="1:14" ht="25.5">
      <c r="A70" s="115">
        <v>63</v>
      </c>
      <c r="B70" s="106" t="s">
        <v>109</v>
      </c>
      <c r="C70" s="106" t="s">
        <v>81</v>
      </c>
      <c r="D70" s="117">
        <v>1425</v>
      </c>
      <c r="E70" s="127" t="s">
        <v>158</v>
      </c>
      <c r="F70" s="118">
        <f t="shared" si="2"/>
        <v>8.5370000000000008</v>
      </c>
      <c r="G70" s="103">
        <v>0.5</v>
      </c>
      <c r="H70" s="116">
        <v>2.13</v>
      </c>
      <c r="I70" s="103">
        <f t="shared" si="1"/>
        <v>0.5</v>
      </c>
      <c r="J70" s="103">
        <f t="shared" si="0"/>
        <v>2.63</v>
      </c>
      <c r="K70" s="143"/>
      <c r="M70" s="229"/>
      <c r="N70" s="229"/>
    </row>
    <row r="71" spans="1:14" ht="25.5">
      <c r="A71" s="115">
        <v>64</v>
      </c>
      <c r="B71" s="106" t="s">
        <v>112</v>
      </c>
      <c r="C71" s="106" t="s">
        <v>114</v>
      </c>
      <c r="D71" s="117">
        <v>2146</v>
      </c>
      <c r="E71" s="127" t="s">
        <v>157</v>
      </c>
      <c r="F71" s="118">
        <f t="shared" si="2"/>
        <v>12.856</v>
      </c>
      <c r="G71" s="103">
        <v>132</v>
      </c>
      <c r="H71" s="116">
        <v>339.4</v>
      </c>
      <c r="I71" s="103">
        <f t="shared" si="1"/>
        <v>80.06</v>
      </c>
      <c r="J71" s="103">
        <f t="shared" si="0"/>
        <v>419.46</v>
      </c>
      <c r="K71" s="143"/>
      <c r="M71" s="229"/>
      <c r="N71" s="229"/>
    </row>
    <row r="72" spans="1:14" ht="25.5">
      <c r="A72" s="115">
        <v>65</v>
      </c>
      <c r="B72" s="106" t="s">
        <v>112</v>
      </c>
      <c r="C72" s="106" t="s">
        <v>114</v>
      </c>
      <c r="D72" s="117">
        <v>2146</v>
      </c>
      <c r="E72" s="127" t="s">
        <v>158</v>
      </c>
      <c r="F72" s="118">
        <f t="shared" si="2"/>
        <v>12.856</v>
      </c>
      <c r="G72" s="103">
        <v>36</v>
      </c>
      <c r="H72" s="116">
        <v>231.41</v>
      </c>
      <c r="I72" s="103">
        <f t="shared" ref="I72:I135" si="3">ROUND(H72*23.59%,2)</f>
        <v>54.59</v>
      </c>
      <c r="J72" s="103">
        <f t="shared" ref="J72:J135" si="4">H72+I72</f>
        <v>286</v>
      </c>
      <c r="K72" s="143"/>
      <c r="M72" s="229"/>
      <c r="N72" s="229"/>
    </row>
    <row r="73" spans="1:14" ht="24" customHeight="1">
      <c r="A73" s="115">
        <v>66</v>
      </c>
      <c r="B73" s="106" t="s">
        <v>115</v>
      </c>
      <c r="C73" s="106" t="s">
        <v>81</v>
      </c>
      <c r="D73" s="117">
        <v>1823</v>
      </c>
      <c r="E73" s="127" t="s">
        <v>157</v>
      </c>
      <c r="F73" s="118">
        <f t="shared" si="2"/>
        <v>10.920999999999999</v>
      </c>
      <c r="G73" s="103">
        <v>12</v>
      </c>
      <c r="H73" s="116">
        <v>26.21</v>
      </c>
      <c r="I73" s="103">
        <f t="shared" si="3"/>
        <v>6.18</v>
      </c>
      <c r="J73" s="103">
        <f t="shared" si="4"/>
        <v>32.39</v>
      </c>
      <c r="K73" s="143"/>
      <c r="M73" s="229"/>
      <c r="N73" s="229"/>
    </row>
    <row r="74" spans="1:14" ht="28.5" customHeight="1">
      <c r="A74" s="115">
        <v>67</v>
      </c>
      <c r="B74" s="106" t="s">
        <v>115</v>
      </c>
      <c r="C74" s="106" t="s">
        <v>81</v>
      </c>
      <c r="D74" s="117">
        <v>1581</v>
      </c>
      <c r="E74" s="127" t="s">
        <v>157</v>
      </c>
      <c r="F74" s="118">
        <f t="shared" ref="F74:F137" si="5">ROUND(D74/$F$4,3)</f>
        <v>9.4719999999999995</v>
      </c>
      <c r="G74" s="103">
        <v>24</v>
      </c>
      <c r="H74" s="116">
        <v>45.47</v>
      </c>
      <c r="I74" s="103">
        <f t="shared" si="3"/>
        <v>10.73</v>
      </c>
      <c r="J74" s="103">
        <f t="shared" si="4"/>
        <v>56.2</v>
      </c>
      <c r="K74" s="143"/>
      <c r="M74" s="229"/>
      <c r="N74" s="229"/>
    </row>
    <row r="75" spans="1:14" s="44" customFormat="1" ht="25.5">
      <c r="A75" s="115">
        <v>68</v>
      </c>
      <c r="B75" s="119" t="s">
        <v>119</v>
      </c>
      <c r="C75" s="119" t="s">
        <v>83</v>
      </c>
      <c r="D75" s="120">
        <v>1475</v>
      </c>
      <c r="E75" s="128" t="s">
        <v>157</v>
      </c>
      <c r="F75" s="118">
        <f t="shared" si="5"/>
        <v>8.8369999999999997</v>
      </c>
      <c r="G75" s="103">
        <v>12</v>
      </c>
      <c r="H75" s="121">
        <v>21.21</v>
      </c>
      <c r="I75" s="103">
        <f t="shared" si="3"/>
        <v>5</v>
      </c>
      <c r="J75" s="103">
        <f t="shared" si="4"/>
        <v>26.21</v>
      </c>
      <c r="K75" s="143"/>
      <c r="M75" s="229"/>
      <c r="N75" s="229"/>
    </row>
    <row r="76" spans="1:14" ht="31.5" customHeight="1">
      <c r="A76" s="115">
        <v>69</v>
      </c>
      <c r="B76" s="106" t="s">
        <v>92</v>
      </c>
      <c r="C76" s="106" t="s">
        <v>83</v>
      </c>
      <c r="D76" s="117">
        <v>1495</v>
      </c>
      <c r="E76" s="127" t="s">
        <v>157</v>
      </c>
      <c r="F76" s="118">
        <f t="shared" si="5"/>
        <v>8.9559999999999995</v>
      </c>
      <c r="G76" s="103">
        <v>24</v>
      </c>
      <c r="H76" s="116">
        <v>42.99</v>
      </c>
      <c r="I76" s="103">
        <f t="shared" si="3"/>
        <v>10.14</v>
      </c>
      <c r="J76" s="103">
        <f t="shared" si="4"/>
        <v>53.13</v>
      </c>
      <c r="K76" s="143"/>
      <c r="M76" s="229"/>
      <c r="N76" s="229"/>
    </row>
    <row r="77" spans="1:14" ht="24.75" customHeight="1">
      <c r="A77" s="115">
        <v>70</v>
      </c>
      <c r="B77" s="106" t="s">
        <v>102</v>
      </c>
      <c r="C77" s="106" t="s">
        <v>83</v>
      </c>
      <c r="D77" s="117">
        <v>1495</v>
      </c>
      <c r="E77" s="127" t="s">
        <v>157</v>
      </c>
      <c r="F77" s="118">
        <f t="shared" si="5"/>
        <v>8.9559999999999995</v>
      </c>
      <c r="G77" s="103">
        <v>12</v>
      </c>
      <c r="H77" s="116">
        <v>21.49</v>
      </c>
      <c r="I77" s="103">
        <f t="shared" si="3"/>
        <v>5.07</v>
      </c>
      <c r="J77" s="103">
        <f t="shared" si="4"/>
        <v>26.56</v>
      </c>
      <c r="K77" s="143"/>
      <c r="M77" s="229"/>
      <c r="N77" s="229"/>
    </row>
    <row r="78" spans="1:14" ht="27" customHeight="1">
      <c r="A78" s="115">
        <v>71</v>
      </c>
      <c r="B78" s="106" t="s">
        <v>105</v>
      </c>
      <c r="C78" s="106" t="s">
        <v>91</v>
      </c>
      <c r="D78" s="117">
        <v>1861</v>
      </c>
      <c r="E78" s="127" t="s">
        <v>157</v>
      </c>
      <c r="F78" s="118">
        <f t="shared" si="5"/>
        <v>11.148999999999999</v>
      </c>
      <c r="G78" s="103">
        <v>12</v>
      </c>
      <c r="H78" s="116">
        <v>26.76</v>
      </c>
      <c r="I78" s="103">
        <f t="shared" si="3"/>
        <v>6.31</v>
      </c>
      <c r="J78" s="103">
        <f t="shared" si="4"/>
        <v>33.07</v>
      </c>
      <c r="K78" s="143"/>
      <c r="M78" s="229"/>
      <c r="N78" s="229"/>
    </row>
    <row r="79" spans="1:14" ht="28.5" customHeight="1">
      <c r="A79" s="115">
        <v>72</v>
      </c>
      <c r="B79" s="106" t="s">
        <v>99</v>
      </c>
      <c r="C79" s="106" t="s">
        <v>85</v>
      </c>
      <c r="D79" s="117">
        <v>1226</v>
      </c>
      <c r="E79" s="127" t="s">
        <v>157</v>
      </c>
      <c r="F79" s="118">
        <f t="shared" si="5"/>
        <v>7.3449999999999998</v>
      </c>
      <c r="G79" s="103">
        <v>48</v>
      </c>
      <c r="H79" s="116">
        <v>70.510000000000005</v>
      </c>
      <c r="I79" s="103">
        <f t="shared" si="3"/>
        <v>16.63</v>
      </c>
      <c r="J79" s="103">
        <f t="shared" si="4"/>
        <v>87.14</v>
      </c>
      <c r="K79" s="143"/>
      <c r="M79" s="229"/>
      <c r="N79" s="229"/>
    </row>
    <row r="80" spans="1:14" ht="25.5">
      <c r="A80" s="115">
        <v>73</v>
      </c>
      <c r="B80" s="106" t="s">
        <v>116</v>
      </c>
      <c r="C80" s="106" t="s">
        <v>83</v>
      </c>
      <c r="D80" s="117">
        <v>1523</v>
      </c>
      <c r="E80" s="127" t="s">
        <v>157</v>
      </c>
      <c r="F80" s="118">
        <f t="shared" si="5"/>
        <v>9.1240000000000006</v>
      </c>
      <c r="G80" s="103">
        <v>12</v>
      </c>
      <c r="H80" s="116">
        <v>21.9</v>
      </c>
      <c r="I80" s="103">
        <f>ROUND(H80*23.59%,2)+0.01</f>
        <v>5.18</v>
      </c>
      <c r="J80" s="103">
        <f t="shared" si="4"/>
        <v>27.08</v>
      </c>
      <c r="K80" s="143"/>
      <c r="M80" s="229"/>
      <c r="N80" s="229"/>
    </row>
    <row r="81" spans="1:14" ht="25.5">
      <c r="A81" s="115">
        <v>74</v>
      </c>
      <c r="B81" s="106" t="s">
        <v>117</v>
      </c>
      <c r="C81" s="106" t="s">
        <v>83</v>
      </c>
      <c r="D81" s="117">
        <v>1495</v>
      </c>
      <c r="E81" s="127" t="s">
        <v>157</v>
      </c>
      <c r="F81" s="118">
        <f t="shared" si="5"/>
        <v>8.9559999999999995</v>
      </c>
      <c r="G81" s="103">
        <v>12</v>
      </c>
      <c r="H81" s="116">
        <v>21.49</v>
      </c>
      <c r="I81" s="103">
        <f t="shared" si="3"/>
        <v>5.07</v>
      </c>
      <c r="J81" s="103">
        <f t="shared" si="4"/>
        <v>26.56</v>
      </c>
      <c r="K81" s="143"/>
      <c r="M81" s="229"/>
      <c r="N81" s="229"/>
    </row>
    <row r="82" spans="1:14" ht="25.5">
      <c r="A82" s="115">
        <v>75</v>
      </c>
      <c r="B82" s="106" t="s">
        <v>106</v>
      </c>
      <c r="C82" s="106" t="s">
        <v>83</v>
      </c>
      <c r="D82" s="117">
        <v>1672</v>
      </c>
      <c r="E82" s="127" t="s">
        <v>157</v>
      </c>
      <c r="F82" s="118">
        <f t="shared" si="5"/>
        <v>10.016999999999999</v>
      </c>
      <c r="G82" s="103">
        <v>12</v>
      </c>
      <c r="H82" s="116">
        <v>24.04</v>
      </c>
      <c r="I82" s="103">
        <f t="shared" si="3"/>
        <v>5.67</v>
      </c>
      <c r="J82" s="103">
        <f t="shared" si="4"/>
        <v>29.71</v>
      </c>
      <c r="K82" s="143"/>
      <c r="M82" s="229"/>
      <c r="N82" s="229"/>
    </row>
    <row r="83" spans="1:14" ht="33" customHeight="1">
      <c r="A83" s="115">
        <v>76</v>
      </c>
      <c r="B83" s="106" t="s">
        <v>137</v>
      </c>
      <c r="C83" s="106" t="s">
        <v>83</v>
      </c>
      <c r="D83" s="117">
        <v>1765</v>
      </c>
      <c r="E83" s="127" t="s">
        <v>157</v>
      </c>
      <c r="F83" s="118">
        <f t="shared" si="5"/>
        <v>10.574</v>
      </c>
      <c r="G83" s="103">
        <v>25</v>
      </c>
      <c r="H83" s="116">
        <v>52.87</v>
      </c>
      <c r="I83" s="103">
        <f>ROUND(H83*21.94%,2)</f>
        <v>11.6</v>
      </c>
      <c r="J83" s="103">
        <f t="shared" si="4"/>
        <v>64.47</v>
      </c>
      <c r="K83" s="143" t="s">
        <v>148</v>
      </c>
      <c r="M83" s="229"/>
      <c r="N83" s="229"/>
    </row>
    <row r="84" spans="1:14" ht="33.75" customHeight="1">
      <c r="A84" s="115">
        <v>77</v>
      </c>
      <c r="B84" s="106" t="s">
        <v>118</v>
      </c>
      <c r="C84" s="106" t="s">
        <v>91</v>
      </c>
      <c r="D84" s="117">
        <v>1882</v>
      </c>
      <c r="E84" s="127" t="s">
        <v>157</v>
      </c>
      <c r="F84" s="118">
        <f t="shared" si="5"/>
        <v>11.275</v>
      </c>
      <c r="G84" s="103">
        <v>24</v>
      </c>
      <c r="H84" s="116">
        <v>54.12</v>
      </c>
      <c r="I84" s="103">
        <f>ROUND(H84*23.59%,2)-0.01</f>
        <v>12.76</v>
      </c>
      <c r="J84" s="103">
        <f t="shared" si="4"/>
        <v>66.88</v>
      </c>
      <c r="K84" s="143"/>
      <c r="M84" s="229"/>
      <c r="N84" s="229"/>
    </row>
    <row r="85" spans="1:14" ht="30.75" customHeight="1">
      <c r="A85" s="115">
        <v>78</v>
      </c>
      <c r="B85" s="106" t="s">
        <v>125</v>
      </c>
      <c r="C85" s="106" t="s">
        <v>83</v>
      </c>
      <c r="D85" s="117">
        <v>1503</v>
      </c>
      <c r="E85" s="127" t="s">
        <v>157</v>
      </c>
      <c r="F85" s="118">
        <f t="shared" si="5"/>
        <v>9.0039999999999996</v>
      </c>
      <c r="G85" s="103">
        <v>15</v>
      </c>
      <c r="H85" s="116">
        <v>27.01</v>
      </c>
      <c r="I85" s="103">
        <f t="shared" si="3"/>
        <v>6.37</v>
      </c>
      <c r="J85" s="103">
        <f t="shared" si="4"/>
        <v>33.380000000000003</v>
      </c>
      <c r="K85" s="143"/>
      <c r="M85" s="229"/>
      <c r="N85" s="229"/>
    </row>
    <row r="86" spans="1:14" ht="25.5">
      <c r="A86" s="115">
        <v>79</v>
      </c>
      <c r="B86" s="106" t="s">
        <v>110</v>
      </c>
      <c r="C86" s="106" t="s">
        <v>91</v>
      </c>
      <c r="D86" s="117">
        <v>1671</v>
      </c>
      <c r="E86" s="127" t="s">
        <v>157</v>
      </c>
      <c r="F86" s="118">
        <f t="shared" si="5"/>
        <v>10.010999999999999</v>
      </c>
      <c r="G86" s="103">
        <v>12</v>
      </c>
      <c r="H86" s="116">
        <v>24.03</v>
      </c>
      <c r="I86" s="103">
        <f t="shared" si="3"/>
        <v>5.67</v>
      </c>
      <c r="J86" s="103">
        <f t="shared" si="4"/>
        <v>29.700000000000003</v>
      </c>
      <c r="K86" s="143"/>
      <c r="M86" s="229"/>
      <c r="N86" s="229"/>
    </row>
    <row r="87" spans="1:14" ht="25.5">
      <c r="A87" s="115">
        <v>80</v>
      </c>
      <c r="B87" s="106" t="s">
        <v>119</v>
      </c>
      <c r="C87" s="106" t="s">
        <v>85</v>
      </c>
      <c r="D87" s="117">
        <v>1222</v>
      </c>
      <c r="E87" s="127" t="s">
        <v>157</v>
      </c>
      <c r="F87" s="118">
        <f t="shared" si="5"/>
        <v>7.3209999999999997</v>
      </c>
      <c r="G87" s="103">
        <v>12</v>
      </c>
      <c r="H87" s="116">
        <v>17.57</v>
      </c>
      <c r="I87" s="103">
        <f t="shared" si="3"/>
        <v>4.1399999999999997</v>
      </c>
      <c r="J87" s="103">
        <f t="shared" si="4"/>
        <v>21.71</v>
      </c>
      <c r="K87" s="143"/>
      <c r="M87" s="229"/>
      <c r="N87" s="229"/>
    </row>
    <row r="88" spans="1:14" ht="25.5">
      <c r="A88" s="115">
        <v>81</v>
      </c>
      <c r="B88" s="106" t="s">
        <v>90</v>
      </c>
      <c r="C88" s="106" t="s">
        <v>81</v>
      </c>
      <c r="D88" s="117">
        <v>1425</v>
      </c>
      <c r="E88" s="127" t="s">
        <v>157</v>
      </c>
      <c r="F88" s="118">
        <f t="shared" si="5"/>
        <v>8.5370000000000008</v>
      </c>
      <c r="G88" s="103">
        <v>24</v>
      </c>
      <c r="H88" s="116">
        <v>40.98</v>
      </c>
      <c r="I88" s="103">
        <f t="shared" si="3"/>
        <v>9.67</v>
      </c>
      <c r="J88" s="103">
        <f t="shared" si="4"/>
        <v>50.65</v>
      </c>
      <c r="K88" s="143"/>
      <c r="M88" s="229"/>
      <c r="N88" s="229"/>
    </row>
    <row r="89" spans="1:14" ht="12.75">
      <c r="A89" s="115">
        <v>82</v>
      </c>
      <c r="B89" s="106" t="s">
        <v>89</v>
      </c>
      <c r="C89" s="106" t="s">
        <v>81</v>
      </c>
      <c r="D89" s="117">
        <v>1547</v>
      </c>
      <c r="E89" s="127" t="s">
        <v>157</v>
      </c>
      <c r="F89" s="118">
        <f t="shared" si="5"/>
        <v>9.2680000000000007</v>
      </c>
      <c r="G89" s="103">
        <v>12</v>
      </c>
      <c r="H89" s="116">
        <v>22.24</v>
      </c>
      <c r="I89" s="103">
        <f t="shared" si="3"/>
        <v>5.25</v>
      </c>
      <c r="J89" s="103">
        <f t="shared" si="4"/>
        <v>27.49</v>
      </c>
      <c r="K89" s="143"/>
      <c r="M89" s="229"/>
      <c r="N89" s="229"/>
    </row>
    <row r="90" spans="1:14" ht="25.5">
      <c r="A90" s="115">
        <v>83</v>
      </c>
      <c r="B90" s="106" t="s">
        <v>119</v>
      </c>
      <c r="C90" s="106" t="s">
        <v>81</v>
      </c>
      <c r="D90" s="117">
        <v>1405</v>
      </c>
      <c r="E90" s="127" t="s">
        <v>157</v>
      </c>
      <c r="F90" s="118">
        <f t="shared" si="5"/>
        <v>8.4169999999999998</v>
      </c>
      <c r="G90" s="103">
        <v>12</v>
      </c>
      <c r="H90" s="116">
        <v>20.2</v>
      </c>
      <c r="I90" s="103">
        <f t="shared" si="3"/>
        <v>4.7699999999999996</v>
      </c>
      <c r="J90" s="103">
        <f t="shared" si="4"/>
        <v>24.97</v>
      </c>
      <c r="K90" s="143"/>
      <c r="M90" s="229"/>
      <c r="N90" s="229"/>
    </row>
    <row r="91" spans="1:14" ht="25.5">
      <c r="A91" s="115">
        <v>84</v>
      </c>
      <c r="B91" s="106" t="s">
        <v>109</v>
      </c>
      <c r="C91" s="106" t="s">
        <v>81</v>
      </c>
      <c r="D91" s="117">
        <v>1472</v>
      </c>
      <c r="E91" s="127" t="s">
        <v>157</v>
      </c>
      <c r="F91" s="118">
        <f t="shared" si="5"/>
        <v>8.8190000000000008</v>
      </c>
      <c r="G91" s="103">
        <v>36</v>
      </c>
      <c r="H91" s="116">
        <v>63.5</v>
      </c>
      <c r="I91" s="103">
        <f t="shared" si="3"/>
        <v>14.98</v>
      </c>
      <c r="J91" s="103">
        <f t="shared" si="4"/>
        <v>78.48</v>
      </c>
      <c r="K91" s="143"/>
      <c r="M91" s="229"/>
      <c r="N91" s="229"/>
    </row>
    <row r="92" spans="1:14" ht="27.75" customHeight="1">
      <c r="A92" s="115">
        <v>85</v>
      </c>
      <c r="B92" s="106" t="s">
        <v>97</v>
      </c>
      <c r="C92" s="106" t="s">
        <v>91</v>
      </c>
      <c r="D92" s="117">
        <v>2165</v>
      </c>
      <c r="E92" s="127" t="s">
        <v>157</v>
      </c>
      <c r="F92" s="118">
        <f t="shared" si="5"/>
        <v>12.97</v>
      </c>
      <c r="G92" s="103">
        <v>12</v>
      </c>
      <c r="H92" s="116">
        <v>31.13</v>
      </c>
      <c r="I92" s="103">
        <f t="shared" si="3"/>
        <v>7.34</v>
      </c>
      <c r="J92" s="103">
        <f t="shared" si="4"/>
        <v>38.47</v>
      </c>
      <c r="K92" s="143"/>
      <c r="M92" s="229"/>
      <c r="N92" s="229"/>
    </row>
    <row r="93" spans="1:14" ht="12.75">
      <c r="A93" s="115">
        <v>86</v>
      </c>
      <c r="B93" s="106" t="s">
        <v>99</v>
      </c>
      <c r="C93" s="106" t="s">
        <v>120</v>
      </c>
      <c r="D93" s="117">
        <v>1656</v>
      </c>
      <c r="E93" s="127" t="s">
        <v>157</v>
      </c>
      <c r="F93" s="118">
        <f t="shared" si="5"/>
        <v>9.9209999999999994</v>
      </c>
      <c r="G93" s="103">
        <v>48</v>
      </c>
      <c r="H93" s="116">
        <v>95.24</v>
      </c>
      <c r="I93" s="103">
        <f t="shared" si="3"/>
        <v>22.47</v>
      </c>
      <c r="J93" s="103">
        <f t="shared" si="4"/>
        <v>117.71</v>
      </c>
      <c r="K93" s="143"/>
      <c r="M93" s="229"/>
      <c r="N93" s="229"/>
    </row>
    <row r="94" spans="1:14" ht="17.25" customHeight="1">
      <c r="A94" s="115">
        <v>87</v>
      </c>
      <c r="B94" s="106" t="s">
        <v>156</v>
      </c>
      <c r="C94" s="106" t="s">
        <v>83</v>
      </c>
      <c r="D94" s="117">
        <v>1722</v>
      </c>
      <c r="E94" s="127" t="s">
        <v>157</v>
      </c>
      <c r="F94" s="118">
        <f t="shared" si="5"/>
        <v>10.316000000000001</v>
      </c>
      <c r="G94" s="103">
        <v>12</v>
      </c>
      <c r="H94" s="116">
        <v>24.76</v>
      </c>
      <c r="I94" s="103">
        <f t="shared" si="3"/>
        <v>5.84</v>
      </c>
      <c r="J94" s="103">
        <f t="shared" si="4"/>
        <v>30.6</v>
      </c>
      <c r="K94" s="143"/>
      <c r="M94" s="229"/>
      <c r="N94" s="229"/>
    </row>
    <row r="95" spans="1:14" ht="12.75">
      <c r="A95" s="115">
        <v>88</v>
      </c>
      <c r="B95" s="106" t="s">
        <v>156</v>
      </c>
      <c r="C95" s="106" t="s">
        <v>83</v>
      </c>
      <c r="D95" s="117">
        <v>1722</v>
      </c>
      <c r="E95" s="127" t="s">
        <v>157</v>
      </c>
      <c r="F95" s="118">
        <f t="shared" si="5"/>
        <v>10.316000000000001</v>
      </c>
      <c r="G95" s="103">
        <v>12</v>
      </c>
      <c r="H95" s="116">
        <v>24.76</v>
      </c>
      <c r="I95" s="103">
        <f t="shared" si="3"/>
        <v>5.84</v>
      </c>
      <c r="J95" s="103">
        <f t="shared" si="4"/>
        <v>30.6</v>
      </c>
      <c r="K95" s="143"/>
      <c r="M95" s="229"/>
      <c r="N95" s="229"/>
    </row>
    <row r="96" spans="1:14" ht="25.5">
      <c r="A96" s="115">
        <v>89</v>
      </c>
      <c r="B96" s="106" t="s">
        <v>147</v>
      </c>
      <c r="C96" s="106" t="s">
        <v>81</v>
      </c>
      <c r="D96" s="117">
        <v>1425</v>
      </c>
      <c r="E96" s="127" t="s">
        <v>157</v>
      </c>
      <c r="F96" s="118">
        <f t="shared" si="5"/>
        <v>8.5370000000000008</v>
      </c>
      <c r="G96" s="103">
        <v>12</v>
      </c>
      <c r="H96" s="116">
        <v>20.49</v>
      </c>
      <c r="I96" s="103">
        <f>ROUND(H96*23.59%,2)-0.01</f>
        <v>4.82</v>
      </c>
      <c r="J96" s="103">
        <f t="shared" si="4"/>
        <v>25.31</v>
      </c>
      <c r="K96" s="143"/>
      <c r="M96" s="229"/>
      <c r="N96" s="229"/>
    </row>
    <row r="97" spans="1:14" s="44" customFormat="1" ht="25.5">
      <c r="A97" s="115">
        <v>90</v>
      </c>
      <c r="B97" s="119" t="s">
        <v>101</v>
      </c>
      <c r="C97" s="119" t="s">
        <v>83</v>
      </c>
      <c r="D97" s="120">
        <v>1591</v>
      </c>
      <c r="E97" s="128" t="s">
        <v>157</v>
      </c>
      <c r="F97" s="118">
        <f t="shared" si="5"/>
        <v>9.532</v>
      </c>
      <c r="G97" s="103">
        <v>24</v>
      </c>
      <c r="H97" s="121">
        <v>45.75</v>
      </c>
      <c r="I97" s="103">
        <f>ROUND(H97*23.59%,2)+0.01</f>
        <v>10.799999999999999</v>
      </c>
      <c r="J97" s="103">
        <f t="shared" si="4"/>
        <v>56.55</v>
      </c>
      <c r="K97" s="143"/>
      <c r="M97" s="229"/>
      <c r="N97" s="229"/>
    </row>
    <row r="98" spans="1:14" ht="25.5">
      <c r="A98" s="115">
        <v>91</v>
      </c>
      <c r="B98" s="106" t="s">
        <v>87</v>
      </c>
      <c r="C98" s="106" t="s">
        <v>91</v>
      </c>
      <c r="D98" s="117">
        <v>1680</v>
      </c>
      <c r="E98" s="127" t="s">
        <v>157</v>
      </c>
      <c r="F98" s="118">
        <f t="shared" si="5"/>
        <v>10.065</v>
      </c>
      <c r="G98" s="103">
        <v>24</v>
      </c>
      <c r="H98" s="116">
        <v>48.31</v>
      </c>
      <c r="I98" s="103">
        <f t="shared" si="3"/>
        <v>11.4</v>
      </c>
      <c r="J98" s="103">
        <f t="shared" si="4"/>
        <v>59.71</v>
      </c>
      <c r="K98" s="143"/>
      <c r="M98" s="229"/>
      <c r="N98" s="229"/>
    </row>
    <row r="99" spans="1:14" ht="25.5">
      <c r="A99" s="115">
        <v>92</v>
      </c>
      <c r="B99" s="106" t="s">
        <v>94</v>
      </c>
      <c r="C99" s="106" t="s">
        <v>81</v>
      </c>
      <c r="D99" s="117">
        <v>1581</v>
      </c>
      <c r="E99" s="127" t="s">
        <v>157</v>
      </c>
      <c r="F99" s="118">
        <f t="shared" si="5"/>
        <v>9.4719999999999995</v>
      </c>
      <c r="G99" s="103">
        <v>12</v>
      </c>
      <c r="H99" s="116">
        <v>22.73</v>
      </c>
      <c r="I99" s="103">
        <f t="shared" si="3"/>
        <v>5.36</v>
      </c>
      <c r="J99" s="103">
        <f t="shared" si="4"/>
        <v>28.09</v>
      </c>
      <c r="K99" s="143"/>
      <c r="M99" s="229"/>
      <c r="N99" s="229"/>
    </row>
    <row r="100" spans="1:14" ht="25.5">
      <c r="A100" s="115">
        <v>93</v>
      </c>
      <c r="B100" s="106" t="s">
        <v>124</v>
      </c>
      <c r="C100" s="106" t="s">
        <v>81</v>
      </c>
      <c r="D100" s="117">
        <v>1425</v>
      </c>
      <c r="E100" s="127" t="s">
        <v>157</v>
      </c>
      <c r="F100" s="118">
        <f t="shared" si="5"/>
        <v>8.5370000000000008</v>
      </c>
      <c r="G100" s="103">
        <v>24</v>
      </c>
      <c r="H100" s="116">
        <v>40.98</v>
      </c>
      <c r="I100" s="103">
        <f t="shared" si="3"/>
        <v>9.67</v>
      </c>
      <c r="J100" s="103">
        <f t="shared" si="4"/>
        <v>50.65</v>
      </c>
      <c r="K100" s="143"/>
      <c r="M100" s="229"/>
      <c r="N100" s="229"/>
    </row>
    <row r="101" spans="1:14" ht="25.5">
      <c r="A101" s="115">
        <v>94</v>
      </c>
      <c r="B101" s="106" t="s">
        <v>80</v>
      </c>
      <c r="C101" s="106" t="s">
        <v>83</v>
      </c>
      <c r="D101" s="117">
        <v>1640</v>
      </c>
      <c r="E101" s="127" t="s">
        <v>157</v>
      </c>
      <c r="F101" s="118">
        <f t="shared" si="5"/>
        <v>9.8249999999999993</v>
      </c>
      <c r="G101" s="103">
        <v>12</v>
      </c>
      <c r="H101" s="116">
        <v>23.58</v>
      </c>
      <c r="I101" s="103">
        <f t="shared" si="3"/>
        <v>5.56</v>
      </c>
      <c r="J101" s="103">
        <f t="shared" si="4"/>
        <v>29.139999999999997</v>
      </c>
      <c r="K101" s="143"/>
      <c r="M101" s="229"/>
      <c r="N101" s="229"/>
    </row>
    <row r="102" spans="1:14" ht="25.5">
      <c r="A102" s="115">
        <v>95</v>
      </c>
      <c r="B102" s="106" t="s">
        <v>123</v>
      </c>
      <c r="C102" s="106" t="s">
        <v>81</v>
      </c>
      <c r="D102" s="117">
        <v>1472</v>
      </c>
      <c r="E102" s="127" t="s">
        <v>157</v>
      </c>
      <c r="F102" s="118">
        <f t="shared" si="5"/>
        <v>8.8190000000000008</v>
      </c>
      <c r="G102" s="103">
        <v>12</v>
      </c>
      <c r="H102" s="116">
        <v>21.17</v>
      </c>
      <c r="I102" s="103">
        <f t="shared" si="3"/>
        <v>4.99</v>
      </c>
      <c r="J102" s="103">
        <f t="shared" si="4"/>
        <v>26.160000000000004</v>
      </c>
      <c r="K102" s="143"/>
      <c r="M102" s="229"/>
      <c r="N102" s="229"/>
    </row>
    <row r="103" spans="1:14" ht="26.25" customHeight="1">
      <c r="A103" s="115">
        <v>96</v>
      </c>
      <c r="B103" s="106" t="s">
        <v>115</v>
      </c>
      <c r="C103" s="106" t="s">
        <v>81</v>
      </c>
      <c r="D103" s="117">
        <v>1581</v>
      </c>
      <c r="E103" s="127" t="s">
        <v>157</v>
      </c>
      <c r="F103" s="118">
        <f t="shared" si="5"/>
        <v>9.4719999999999995</v>
      </c>
      <c r="G103" s="103">
        <v>24</v>
      </c>
      <c r="H103" s="116">
        <v>45.47</v>
      </c>
      <c r="I103" s="103">
        <f t="shared" si="3"/>
        <v>10.73</v>
      </c>
      <c r="J103" s="103">
        <f t="shared" si="4"/>
        <v>56.2</v>
      </c>
      <c r="K103" s="143"/>
      <c r="M103" s="229"/>
      <c r="N103" s="229"/>
    </row>
    <row r="104" spans="1:14" ht="30" customHeight="1">
      <c r="A104" s="115">
        <v>97</v>
      </c>
      <c r="B104" s="106" t="s">
        <v>97</v>
      </c>
      <c r="C104" s="106" t="s">
        <v>83</v>
      </c>
      <c r="D104" s="117">
        <v>1640</v>
      </c>
      <c r="E104" s="127" t="s">
        <v>157</v>
      </c>
      <c r="F104" s="118">
        <f t="shared" si="5"/>
        <v>9.8249999999999993</v>
      </c>
      <c r="G104" s="103">
        <v>12</v>
      </c>
      <c r="H104" s="116">
        <v>23.58</v>
      </c>
      <c r="I104" s="103">
        <f t="shared" si="3"/>
        <v>5.56</v>
      </c>
      <c r="J104" s="103">
        <f t="shared" si="4"/>
        <v>29.139999999999997</v>
      </c>
      <c r="K104" s="143"/>
      <c r="M104" s="229"/>
      <c r="N104" s="229"/>
    </row>
    <row r="105" spans="1:14" ht="30" customHeight="1">
      <c r="A105" s="115">
        <v>98</v>
      </c>
      <c r="B105" s="106" t="s">
        <v>88</v>
      </c>
      <c r="C105" s="106" t="s">
        <v>81</v>
      </c>
      <c r="D105" s="117">
        <v>1472</v>
      </c>
      <c r="E105" s="127" t="s">
        <v>157</v>
      </c>
      <c r="F105" s="118">
        <f t="shared" si="5"/>
        <v>8.8190000000000008</v>
      </c>
      <c r="G105" s="103">
        <v>24</v>
      </c>
      <c r="H105" s="116">
        <v>42.33</v>
      </c>
      <c r="I105" s="103">
        <f t="shared" si="3"/>
        <v>9.99</v>
      </c>
      <c r="J105" s="103">
        <f t="shared" si="4"/>
        <v>52.32</v>
      </c>
      <c r="K105" s="143"/>
      <c r="M105" s="229"/>
      <c r="N105" s="229"/>
    </row>
    <row r="106" spans="1:14" ht="30" customHeight="1">
      <c r="A106" s="115">
        <v>99</v>
      </c>
      <c r="B106" s="106" t="s">
        <v>151</v>
      </c>
      <c r="C106" s="106" t="s">
        <v>81</v>
      </c>
      <c r="D106" s="117">
        <v>1425</v>
      </c>
      <c r="E106" s="127" t="s">
        <v>157</v>
      </c>
      <c r="F106" s="118">
        <f t="shared" si="5"/>
        <v>8.5370000000000008</v>
      </c>
      <c r="G106" s="103">
        <v>14</v>
      </c>
      <c r="H106" s="116">
        <v>23.9</v>
      </c>
      <c r="I106" s="103">
        <f t="shared" si="3"/>
        <v>5.64</v>
      </c>
      <c r="J106" s="103">
        <f t="shared" si="4"/>
        <v>29.54</v>
      </c>
      <c r="K106" s="143"/>
      <c r="M106" s="229"/>
      <c r="N106" s="229"/>
    </row>
    <row r="107" spans="1:14" ht="15.75" customHeight="1">
      <c r="A107" s="115">
        <v>100</v>
      </c>
      <c r="B107" s="106" t="s">
        <v>156</v>
      </c>
      <c r="C107" s="106" t="s">
        <v>83</v>
      </c>
      <c r="D107" s="117">
        <v>1722</v>
      </c>
      <c r="E107" s="127" t="s">
        <v>157</v>
      </c>
      <c r="F107" s="118">
        <f t="shared" si="5"/>
        <v>10.316000000000001</v>
      </c>
      <c r="G107" s="103">
        <v>12</v>
      </c>
      <c r="H107" s="116">
        <v>24.76</v>
      </c>
      <c r="I107" s="103">
        <f t="shared" si="3"/>
        <v>5.84</v>
      </c>
      <c r="J107" s="103">
        <f t="shared" si="4"/>
        <v>30.6</v>
      </c>
      <c r="K107" s="143"/>
      <c r="M107" s="229"/>
      <c r="N107" s="229"/>
    </row>
    <row r="108" spans="1:14" ht="25.5">
      <c r="A108" s="115">
        <v>101</v>
      </c>
      <c r="B108" s="106" t="s">
        <v>138</v>
      </c>
      <c r="C108" s="106" t="s">
        <v>83</v>
      </c>
      <c r="D108" s="117">
        <v>1591</v>
      </c>
      <c r="E108" s="127" t="s">
        <v>157</v>
      </c>
      <c r="F108" s="118">
        <f t="shared" si="5"/>
        <v>9.532</v>
      </c>
      <c r="G108" s="103">
        <v>24</v>
      </c>
      <c r="H108" s="116">
        <v>45.75</v>
      </c>
      <c r="I108" s="103">
        <f>ROUND(H108*23.59%,2)+0.01</f>
        <v>10.799999999999999</v>
      </c>
      <c r="J108" s="103">
        <f t="shared" si="4"/>
        <v>56.55</v>
      </c>
      <c r="K108" s="143"/>
      <c r="M108" s="229"/>
      <c r="N108" s="229"/>
    </row>
    <row r="109" spans="1:14" ht="25.5">
      <c r="A109" s="115">
        <v>102</v>
      </c>
      <c r="B109" s="106" t="s">
        <v>106</v>
      </c>
      <c r="C109" s="106" t="s">
        <v>91</v>
      </c>
      <c r="D109" s="117">
        <v>1791</v>
      </c>
      <c r="E109" s="127" t="s">
        <v>157</v>
      </c>
      <c r="F109" s="118">
        <f t="shared" si="5"/>
        <v>10.73</v>
      </c>
      <c r="G109" s="103">
        <v>12</v>
      </c>
      <c r="H109" s="116">
        <v>25.75</v>
      </c>
      <c r="I109" s="103">
        <f>ROUND(H109*23.59%,2)-0.01</f>
        <v>6.0600000000000005</v>
      </c>
      <c r="J109" s="103">
        <f t="shared" si="4"/>
        <v>31.810000000000002</v>
      </c>
      <c r="K109" s="143"/>
      <c r="M109" s="229"/>
      <c r="N109" s="229"/>
    </row>
    <row r="110" spans="1:14" ht="12.75">
      <c r="A110" s="115">
        <v>103</v>
      </c>
      <c r="B110" s="106" t="s">
        <v>99</v>
      </c>
      <c r="C110" s="106" t="s">
        <v>85</v>
      </c>
      <c r="D110" s="117">
        <v>1206</v>
      </c>
      <c r="E110" s="127" t="s">
        <v>157</v>
      </c>
      <c r="F110" s="118">
        <f t="shared" si="5"/>
        <v>7.2249999999999996</v>
      </c>
      <c r="G110" s="103">
        <v>12</v>
      </c>
      <c r="H110" s="116">
        <v>17.34</v>
      </c>
      <c r="I110" s="103">
        <f t="shared" si="3"/>
        <v>4.09</v>
      </c>
      <c r="J110" s="103">
        <f t="shared" si="4"/>
        <v>21.43</v>
      </c>
      <c r="K110" s="143"/>
      <c r="M110" s="229"/>
      <c r="N110" s="229"/>
    </row>
    <row r="111" spans="1:14" ht="25.5">
      <c r="A111" s="115">
        <v>104</v>
      </c>
      <c r="B111" s="106" t="s">
        <v>118</v>
      </c>
      <c r="C111" s="106" t="s">
        <v>85</v>
      </c>
      <c r="D111" s="117">
        <v>1268</v>
      </c>
      <c r="E111" s="127" t="s">
        <v>157</v>
      </c>
      <c r="F111" s="118">
        <f t="shared" si="5"/>
        <v>7.5960000000000001</v>
      </c>
      <c r="G111" s="103">
        <v>12</v>
      </c>
      <c r="H111" s="116">
        <v>18.23</v>
      </c>
      <c r="I111" s="103">
        <f t="shared" si="3"/>
        <v>4.3</v>
      </c>
      <c r="J111" s="103">
        <f t="shared" si="4"/>
        <v>22.53</v>
      </c>
      <c r="K111" s="143"/>
      <c r="M111" s="229"/>
      <c r="N111" s="229"/>
    </row>
    <row r="112" spans="1:14" ht="25.5">
      <c r="A112" s="115">
        <v>105</v>
      </c>
      <c r="B112" s="106" t="s">
        <v>124</v>
      </c>
      <c r="C112" s="106" t="s">
        <v>81</v>
      </c>
      <c r="D112" s="117">
        <v>1425</v>
      </c>
      <c r="E112" s="127" t="s">
        <v>157</v>
      </c>
      <c r="F112" s="118">
        <f t="shared" si="5"/>
        <v>8.5370000000000008</v>
      </c>
      <c r="G112" s="103">
        <v>12</v>
      </c>
      <c r="H112" s="116">
        <v>20.49</v>
      </c>
      <c r="I112" s="103">
        <f t="shared" si="3"/>
        <v>4.83</v>
      </c>
      <c r="J112" s="103">
        <f t="shared" si="4"/>
        <v>25.32</v>
      </c>
      <c r="K112" s="143"/>
      <c r="M112" s="229"/>
      <c r="N112" s="229"/>
    </row>
    <row r="113" spans="1:14" ht="25.5">
      <c r="A113" s="115">
        <v>106</v>
      </c>
      <c r="B113" s="106" t="s">
        <v>117</v>
      </c>
      <c r="C113" s="106" t="s">
        <v>81</v>
      </c>
      <c r="D113" s="117">
        <v>1425</v>
      </c>
      <c r="E113" s="127" t="s">
        <v>157</v>
      </c>
      <c r="F113" s="118">
        <f t="shared" si="5"/>
        <v>8.5370000000000008</v>
      </c>
      <c r="G113" s="103">
        <v>32</v>
      </c>
      <c r="H113" s="116">
        <v>54.64</v>
      </c>
      <c r="I113" s="103">
        <f t="shared" si="3"/>
        <v>12.89</v>
      </c>
      <c r="J113" s="103">
        <f t="shared" si="4"/>
        <v>67.53</v>
      </c>
      <c r="K113" s="143"/>
      <c r="M113" s="229"/>
      <c r="N113" s="229"/>
    </row>
    <row r="114" spans="1:14" ht="25.5" customHeight="1">
      <c r="A114" s="115">
        <v>107</v>
      </c>
      <c r="B114" s="106" t="s">
        <v>125</v>
      </c>
      <c r="C114" s="106" t="s">
        <v>81</v>
      </c>
      <c r="D114" s="117">
        <v>1452</v>
      </c>
      <c r="E114" s="127" t="s">
        <v>157</v>
      </c>
      <c r="F114" s="118">
        <f t="shared" si="5"/>
        <v>8.6989999999999998</v>
      </c>
      <c r="G114" s="103">
        <v>15</v>
      </c>
      <c r="H114" s="116">
        <v>26.1</v>
      </c>
      <c r="I114" s="103">
        <f t="shared" si="3"/>
        <v>6.16</v>
      </c>
      <c r="J114" s="103">
        <f t="shared" si="4"/>
        <v>32.260000000000005</v>
      </c>
      <c r="K114" s="143"/>
      <c r="M114" s="229"/>
      <c r="N114" s="229"/>
    </row>
    <row r="115" spans="1:14" ht="25.5">
      <c r="A115" s="115">
        <v>108</v>
      </c>
      <c r="B115" s="106" t="s">
        <v>86</v>
      </c>
      <c r="C115" s="106" t="s">
        <v>91</v>
      </c>
      <c r="D115" s="117">
        <v>1861</v>
      </c>
      <c r="E115" s="127" t="s">
        <v>157</v>
      </c>
      <c r="F115" s="118">
        <f t="shared" si="5"/>
        <v>11.148999999999999</v>
      </c>
      <c r="G115" s="103">
        <v>24</v>
      </c>
      <c r="H115" s="116">
        <v>53.52</v>
      </c>
      <c r="I115" s="103">
        <f t="shared" si="3"/>
        <v>12.63</v>
      </c>
      <c r="J115" s="103">
        <f t="shared" si="4"/>
        <v>66.150000000000006</v>
      </c>
      <c r="K115" s="143"/>
      <c r="M115" s="229"/>
      <c r="N115" s="229"/>
    </row>
    <row r="116" spans="1:14" ht="25.5">
      <c r="A116" s="115">
        <v>109</v>
      </c>
      <c r="B116" s="106" t="s">
        <v>115</v>
      </c>
      <c r="C116" s="106" t="s">
        <v>83</v>
      </c>
      <c r="D116" s="117">
        <v>1881</v>
      </c>
      <c r="E116" s="127" t="s">
        <v>157</v>
      </c>
      <c r="F116" s="118">
        <f t="shared" si="5"/>
        <v>11.269</v>
      </c>
      <c r="G116" s="103">
        <v>12</v>
      </c>
      <c r="H116" s="116">
        <v>27.05</v>
      </c>
      <c r="I116" s="103">
        <f t="shared" si="3"/>
        <v>6.38</v>
      </c>
      <c r="J116" s="103">
        <f t="shared" si="4"/>
        <v>33.43</v>
      </c>
      <c r="K116" s="143"/>
      <c r="M116" s="229"/>
      <c r="N116" s="229"/>
    </row>
    <row r="117" spans="1:14" ht="25.5">
      <c r="A117" s="115">
        <v>110</v>
      </c>
      <c r="B117" s="106" t="s">
        <v>109</v>
      </c>
      <c r="C117" s="106" t="s">
        <v>83</v>
      </c>
      <c r="D117" s="117">
        <v>1475</v>
      </c>
      <c r="E117" s="127" t="s">
        <v>157</v>
      </c>
      <c r="F117" s="118">
        <f t="shared" si="5"/>
        <v>8.8369999999999997</v>
      </c>
      <c r="G117" s="103">
        <v>36</v>
      </c>
      <c r="H117" s="116">
        <v>63.63</v>
      </c>
      <c r="I117" s="103">
        <f>ROUND(H117*23.59%,2)-0.01</f>
        <v>15</v>
      </c>
      <c r="J117" s="103">
        <f t="shared" si="4"/>
        <v>78.63</v>
      </c>
      <c r="K117" s="143"/>
      <c r="M117" s="229"/>
      <c r="N117" s="229"/>
    </row>
    <row r="118" spans="1:14" ht="25.5">
      <c r="A118" s="115">
        <v>111</v>
      </c>
      <c r="B118" s="106" t="s">
        <v>115</v>
      </c>
      <c r="C118" s="106" t="s">
        <v>83</v>
      </c>
      <c r="D118" s="117">
        <v>1640</v>
      </c>
      <c r="E118" s="127" t="s">
        <v>157</v>
      </c>
      <c r="F118" s="118">
        <f t="shared" si="5"/>
        <v>9.8249999999999993</v>
      </c>
      <c r="G118" s="103">
        <v>27</v>
      </c>
      <c r="H118" s="116">
        <v>53.06</v>
      </c>
      <c r="I118" s="103">
        <f t="shared" si="3"/>
        <v>12.52</v>
      </c>
      <c r="J118" s="103">
        <f t="shared" si="4"/>
        <v>65.58</v>
      </c>
      <c r="K118" s="143"/>
      <c r="M118" s="229"/>
      <c r="N118" s="229"/>
    </row>
    <row r="119" spans="1:14" ht="25.5">
      <c r="A119" s="115">
        <v>112</v>
      </c>
      <c r="B119" s="106" t="s">
        <v>95</v>
      </c>
      <c r="C119" s="106" t="s">
        <v>83</v>
      </c>
      <c r="D119" s="117">
        <v>1495</v>
      </c>
      <c r="E119" s="127" t="s">
        <v>157</v>
      </c>
      <c r="F119" s="118">
        <f t="shared" si="5"/>
        <v>8.9559999999999995</v>
      </c>
      <c r="G119" s="103">
        <v>24</v>
      </c>
      <c r="H119" s="116">
        <v>42.99</v>
      </c>
      <c r="I119" s="103">
        <f t="shared" si="3"/>
        <v>10.14</v>
      </c>
      <c r="J119" s="103">
        <f t="shared" si="4"/>
        <v>53.13</v>
      </c>
      <c r="K119" s="143"/>
      <c r="M119" s="229"/>
      <c r="N119" s="229"/>
    </row>
    <row r="120" spans="1:14" ht="25.5">
      <c r="A120" s="115">
        <v>113</v>
      </c>
      <c r="B120" s="106" t="s">
        <v>110</v>
      </c>
      <c r="C120" s="106" t="s">
        <v>81</v>
      </c>
      <c r="D120" s="117">
        <v>1452</v>
      </c>
      <c r="E120" s="127" t="s">
        <v>157</v>
      </c>
      <c r="F120" s="118">
        <f t="shared" si="5"/>
        <v>8.6989999999999998</v>
      </c>
      <c r="G120" s="103">
        <v>12</v>
      </c>
      <c r="H120" s="116">
        <v>20.88</v>
      </c>
      <c r="I120" s="103">
        <f t="shared" si="3"/>
        <v>4.93</v>
      </c>
      <c r="J120" s="103">
        <f t="shared" si="4"/>
        <v>25.81</v>
      </c>
      <c r="K120" s="143"/>
      <c r="M120" s="229"/>
      <c r="N120" s="229"/>
    </row>
    <row r="121" spans="1:14" ht="21" customHeight="1">
      <c r="A121" s="115">
        <v>114</v>
      </c>
      <c r="B121" s="106" t="s">
        <v>89</v>
      </c>
      <c r="C121" s="106" t="s">
        <v>83</v>
      </c>
      <c r="D121" s="117">
        <v>1610</v>
      </c>
      <c r="E121" s="127" t="s">
        <v>157</v>
      </c>
      <c r="F121" s="118">
        <f t="shared" si="5"/>
        <v>9.6449999999999996</v>
      </c>
      <c r="G121" s="103">
        <v>11</v>
      </c>
      <c r="H121" s="116">
        <v>21.22</v>
      </c>
      <c r="I121" s="103">
        <f t="shared" si="3"/>
        <v>5.01</v>
      </c>
      <c r="J121" s="103">
        <f t="shared" si="4"/>
        <v>26.229999999999997</v>
      </c>
      <c r="K121" s="143"/>
      <c r="M121" s="229"/>
      <c r="N121" s="229"/>
    </row>
    <row r="122" spans="1:14" ht="25.5">
      <c r="A122" s="115">
        <v>115</v>
      </c>
      <c r="B122" s="106" t="s">
        <v>115</v>
      </c>
      <c r="C122" s="106" t="s">
        <v>81</v>
      </c>
      <c r="D122" s="117">
        <v>1581</v>
      </c>
      <c r="E122" s="127" t="s">
        <v>157</v>
      </c>
      <c r="F122" s="118">
        <f t="shared" si="5"/>
        <v>9.4719999999999995</v>
      </c>
      <c r="G122" s="103">
        <v>24</v>
      </c>
      <c r="H122" s="116">
        <v>45.47</v>
      </c>
      <c r="I122" s="103">
        <f t="shared" si="3"/>
        <v>10.73</v>
      </c>
      <c r="J122" s="103">
        <f t="shared" si="4"/>
        <v>56.2</v>
      </c>
      <c r="K122" s="143"/>
      <c r="M122" s="229"/>
      <c r="N122" s="229"/>
    </row>
    <row r="123" spans="1:14" ht="25.5">
      <c r="A123" s="115">
        <v>116</v>
      </c>
      <c r="B123" s="106" t="s">
        <v>126</v>
      </c>
      <c r="C123" s="106" t="s">
        <v>81</v>
      </c>
      <c r="D123" s="117">
        <v>1425</v>
      </c>
      <c r="E123" s="127" t="s">
        <v>157</v>
      </c>
      <c r="F123" s="118">
        <f t="shared" si="5"/>
        <v>8.5370000000000008</v>
      </c>
      <c r="G123" s="103">
        <v>36</v>
      </c>
      <c r="H123" s="116">
        <v>61.47</v>
      </c>
      <c r="I123" s="103">
        <f t="shared" si="3"/>
        <v>14.5</v>
      </c>
      <c r="J123" s="103">
        <f t="shared" si="4"/>
        <v>75.97</v>
      </c>
      <c r="K123" s="143"/>
      <c r="M123" s="229"/>
      <c r="N123" s="229"/>
    </row>
    <row r="124" spans="1:14" ht="25.5">
      <c r="A124" s="115">
        <v>117</v>
      </c>
      <c r="B124" s="106" t="s">
        <v>103</v>
      </c>
      <c r="C124" s="106" t="s">
        <v>81</v>
      </c>
      <c r="D124" s="117">
        <v>1553</v>
      </c>
      <c r="E124" s="127" t="s">
        <v>157</v>
      </c>
      <c r="F124" s="118">
        <f t="shared" si="5"/>
        <v>9.3040000000000003</v>
      </c>
      <c r="G124" s="103">
        <v>12</v>
      </c>
      <c r="H124" s="116">
        <v>22.33</v>
      </c>
      <c r="I124" s="103">
        <f t="shared" si="3"/>
        <v>5.27</v>
      </c>
      <c r="J124" s="103">
        <f t="shared" si="4"/>
        <v>27.599999999999998</v>
      </c>
      <c r="K124" s="143"/>
      <c r="M124" s="229"/>
      <c r="N124" s="229"/>
    </row>
    <row r="125" spans="1:14" ht="25.5">
      <c r="A125" s="115">
        <v>118</v>
      </c>
      <c r="B125" s="106" t="s">
        <v>127</v>
      </c>
      <c r="C125" s="106" t="s">
        <v>81</v>
      </c>
      <c r="D125" s="117">
        <v>1445</v>
      </c>
      <c r="E125" s="127" t="s">
        <v>157</v>
      </c>
      <c r="F125" s="118">
        <f t="shared" si="5"/>
        <v>8.657</v>
      </c>
      <c r="G125" s="103">
        <v>24</v>
      </c>
      <c r="H125" s="116">
        <v>41.55</v>
      </c>
      <c r="I125" s="103">
        <f t="shared" si="3"/>
        <v>9.8000000000000007</v>
      </c>
      <c r="J125" s="103">
        <f t="shared" si="4"/>
        <v>51.349999999999994</v>
      </c>
      <c r="K125" s="143"/>
      <c r="M125" s="229"/>
      <c r="N125" s="229"/>
    </row>
    <row r="126" spans="1:14" ht="25.5">
      <c r="A126" s="115">
        <v>119</v>
      </c>
      <c r="B126" s="106" t="s">
        <v>128</v>
      </c>
      <c r="C126" s="106" t="s">
        <v>129</v>
      </c>
      <c r="D126" s="117">
        <v>1981</v>
      </c>
      <c r="E126" s="127" t="s">
        <v>157</v>
      </c>
      <c r="F126" s="118">
        <f t="shared" si="5"/>
        <v>11.868</v>
      </c>
      <c r="G126" s="103">
        <v>51</v>
      </c>
      <c r="H126" s="116">
        <v>121.05</v>
      </c>
      <c r="I126" s="103">
        <f>ROUND(H126*23.59%,2)-0.01</f>
        <v>28.549999999999997</v>
      </c>
      <c r="J126" s="103">
        <f t="shared" si="4"/>
        <v>149.6</v>
      </c>
      <c r="K126" s="143"/>
      <c r="M126" s="229"/>
      <c r="N126" s="229"/>
    </row>
    <row r="127" spans="1:14" ht="25.5">
      <c r="A127" s="115">
        <v>120</v>
      </c>
      <c r="B127" s="106" t="s">
        <v>128</v>
      </c>
      <c r="C127" s="106" t="s">
        <v>129</v>
      </c>
      <c r="D127" s="117">
        <v>1981</v>
      </c>
      <c r="E127" s="127" t="s">
        <v>158</v>
      </c>
      <c r="F127" s="118">
        <f t="shared" si="5"/>
        <v>11.868</v>
      </c>
      <c r="G127" s="103">
        <v>21</v>
      </c>
      <c r="H127" s="116">
        <v>124.61</v>
      </c>
      <c r="I127" s="103">
        <f t="shared" si="3"/>
        <v>29.4</v>
      </c>
      <c r="J127" s="103">
        <f t="shared" si="4"/>
        <v>154.01</v>
      </c>
      <c r="K127" s="143"/>
      <c r="M127" s="229"/>
      <c r="N127" s="229"/>
    </row>
    <row r="128" spans="1:14" ht="38.25">
      <c r="A128" s="115">
        <v>121</v>
      </c>
      <c r="B128" s="106" t="s">
        <v>130</v>
      </c>
      <c r="C128" s="106" t="s">
        <v>111</v>
      </c>
      <c r="D128" s="117">
        <v>2305</v>
      </c>
      <c r="E128" s="127" t="s">
        <v>157</v>
      </c>
      <c r="F128" s="118">
        <f t="shared" si="5"/>
        <v>13.808999999999999</v>
      </c>
      <c r="G128" s="103">
        <v>24</v>
      </c>
      <c r="H128" s="116">
        <v>66.28</v>
      </c>
      <c r="I128" s="103">
        <f t="shared" si="3"/>
        <v>15.64</v>
      </c>
      <c r="J128" s="103">
        <f t="shared" si="4"/>
        <v>81.92</v>
      </c>
      <c r="K128" s="143"/>
      <c r="M128" s="229"/>
      <c r="N128" s="229"/>
    </row>
    <row r="129" spans="1:14" ht="25.5">
      <c r="A129" s="115">
        <v>122</v>
      </c>
      <c r="B129" s="106" t="s">
        <v>131</v>
      </c>
      <c r="C129" s="106" t="s">
        <v>81</v>
      </c>
      <c r="D129" s="117">
        <v>1472</v>
      </c>
      <c r="E129" s="127" t="s">
        <v>157</v>
      </c>
      <c r="F129" s="118">
        <f t="shared" si="5"/>
        <v>8.8190000000000008</v>
      </c>
      <c r="G129" s="103">
        <v>36</v>
      </c>
      <c r="H129" s="116">
        <v>63.5</v>
      </c>
      <c r="I129" s="103">
        <f t="shared" si="3"/>
        <v>14.98</v>
      </c>
      <c r="J129" s="103">
        <f t="shared" si="4"/>
        <v>78.48</v>
      </c>
      <c r="K129" s="143"/>
      <c r="M129" s="229"/>
      <c r="N129" s="229"/>
    </row>
    <row r="130" spans="1:14" ht="25.5">
      <c r="A130" s="115">
        <v>123</v>
      </c>
      <c r="B130" s="106" t="s">
        <v>80</v>
      </c>
      <c r="C130" s="106" t="s">
        <v>81</v>
      </c>
      <c r="D130" s="117">
        <v>1553</v>
      </c>
      <c r="E130" s="127" t="s">
        <v>157</v>
      </c>
      <c r="F130" s="118">
        <f t="shared" si="5"/>
        <v>9.3040000000000003</v>
      </c>
      <c r="G130" s="103">
        <v>24</v>
      </c>
      <c r="H130" s="116">
        <v>44.66</v>
      </c>
      <c r="I130" s="103">
        <f t="shared" si="3"/>
        <v>10.54</v>
      </c>
      <c r="J130" s="103">
        <f t="shared" si="4"/>
        <v>55.199999999999996</v>
      </c>
      <c r="K130" s="143"/>
      <c r="M130" s="229"/>
      <c r="N130" s="229"/>
    </row>
    <row r="131" spans="1:14" ht="25.5">
      <c r="A131" s="115">
        <v>124</v>
      </c>
      <c r="B131" s="106" t="s">
        <v>115</v>
      </c>
      <c r="C131" s="106" t="s">
        <v>81</v>
      </c>
      <c r="D131" s="117">
        <v>1581</v>
      </c>
      <c r="E131" s="127" t="s">
        <v>157</v>
      </c>
      <c r="F131" s="118">
        <f t="shared" si="5"/>
        <v>9.4719999999999995</v>
      </c>
      <c r="G131" s="103">
        <v>12</v>
      </c>
      <c r="H131" s="116">
        <v>22.73</v>
      </c>
      <c r="I131" s="103">
        <f t="shared" si="3"/>
        <v>5.36</v>
      </c>
      <c r="J131" s="103">
        <f t="shared" si="4"/>
        <v>28.09</v>
      </c>
      <c r="K131" s="143"/>
      <c r="M131" s="229"/>
      <c r="N131" s="229"/>
    </row>
    <row r="132" spans="1:14" ht="25.5">
      <c r="A132" s="115">
        <v>125</v>
      </c>
      <c r="B132" s="106" t="s">
        <v>92</v>
      </c>
      <c r="C132" s="106" t="s">
        <v>81</v>
      </c>
      <c r="D132" s="117">
        <v>1472</v>
      </c>
      <c r="E132" s="127" t="s">
        <v>157</v>
      </c>
      <c r="F132" s="118">
        <f t="shared" si="5"/>
        <v>8.8190000000000008</v>
      </c>
      <c r="G132" s="103">
        <v>24</v>
      </c>
      <c r="H132" s="116">
        <v>42.33</v>
      </c>
      <c r="I132" s="103">
        <f t="shared" si="3"/>
        <v>9.99</v>
      </c>
      <c r="J132" s="103">
        <f t="shared" si="4"/>
        <v>52.32</v>
      </c>
      <c r="K132" s="143"/>
      <c r="M132" s="229"/>
      <c r="N132" s="229"/>
    </row>
    <row r="133" spans="1:14" ht="12.75">
      <c r="A133" s="115">
        <v>126</v>
      </c>
      <c r="B133" s="106" t="s">
        <v>132</v>
      </c>
      <c r="C133" s="106" t="s">
        <v>83</v>
      </c>
      <c r="D133" s="117">
        <v>1630</v>
      </c>
      <c r="E133" s="127" t="s">
        <v>157</v>
      </c>
      <c r="F133" s="118">
        <f t="shared" si="5"/>
        <v>9.7650000000000006</v>
      </c>
      <c r="G133" s="103">
        <v>36</v>
      </c>
      <c r="H133" s="116">
        <v>70.31</v>
      </c>
      <c r="I133" s="103">
        <f t="shared" si="3"/>
        <v>16.59</v>
      </c>
      <c r="J133" s="103">
        <f t="shared" si="4"/>
        <v>86.9</v>
      </c>
      <c r="K133" s="143"/>
      <c r="M133" s="229"/>
      <c r="N133" s="229"/>
    </row>
    <row r="134" spans="1:14" ht="25.5">
      <c r="A134" s="115">
        <v>127</v>
      </c>
      <c r="B134" s="106" t="s">
        <v>130</v>
      </c>
      <c r="C134" s="106" t="s">
        <v>79</v>
      </c>
      <c r="D134" s="117">
        <v>2244</v>
      </c>
      <c r="E134" s="127" t="s">
        <v>157</v>
      </c>
      <c r="F134" s="118">
        <f t="shared" si="5"/>
        <v>13.444000000000001</v>
      </c>
      <c r="G134" s="103">
        <v>28.5</v>
      </c>
      <c r="H134" s="116">
        <v>76.63</v>
      </c>
      <c r="I134" s="103">
        <f t="shared" si="3"/>
        <v>18.079999999999998</v>
      </c>
      <c r="J134" s="103">
        <f t="shared" si="4"/>
        <v>94.71</v>
      </c>
      <c r="K134" s="143"/>
      <c r="M134" s="229"/>
      <c r="N134" s="229"/>
    </row>
    <row r="135" spans="1:14" ht="12.75">
      <c r="A135" s="115">
        <v>128</v>
      </c>
      <c r="B135" s="106" t="s">
        <v>156</v>
      </c>
      <c r="C135" s="106" t="s">
        <v>91</v>
      </c>
      <c r="D135" s="117">
        <v>1759</v>
      </c>
      <c r="E135" s="127" t="s">
        <v>157</v>
      </c>
      <c r="F135" s="118">
        <f t="shared" si="5"/>
        <v>10.538</v>
      </c>
      <c r="G135" s="103">
        <v>12</v>
      </c>
      <c r="H135" s="116">
        <v>25.29</v>
      </c>
      <c r="I135" s="103">
        <f t="shared" si="3"/>
        <v>5.97</v>
      </c>
      <c r="J135" s="103">
        <f t="shared" si="4"/>
        <v>31.259999999999998</v>
      </c>
      <c r="K135" s="143"/>
      <c r="M135" s="229"/>
      <c r="N135" s="229"/>
    </row>
    <row r="136" spans="1:14" ht="25.5">
      <c r="A136" s="115">
        <v>129</v>
      </c>
      <c r="B136" s="106" t="s">
        <v>151</v>
      </c>
      <c r="C136" s="106" t="s">
        <v>83</v>
      </c>
      <c r="D136" s="117">
        <v>1475</v>
      </c>
      <c r="E136" s="127" t="s">
        <v>157</v>
      </c>
      <c r="F136" s="118">
        <f t="shared" si="5"/>
        <v>8.8369999999999997</v>
      </c>
      <c r="G136" s="103">
        <v>14</v>
      </c>
      <c r="H136" s="116">
        <v>24.74</v>
      </c>
      <c r="I136" s="103">
        <f t="shared" ref="I136:I199" si="6">ROUND(H136*23.59%,2)</f>
        <v>5.84</v>
      </c>
      <c r="J136" s="103">
        <f t="shared" ref="J136:J199" si="7">H136+I136</f>
        <v>30.58</v>
      </c>
      <c r="K136" s="143"/>
      <c r="M136" s="229"/>
      <c r="N136" s="229"/>
    </row>
    <row r="137" spans="1:14" ht="25.5">
      <c r="A137" s="115">
        <v>130</v>
      </c>
      <c r="B137" s="106" t="s">
        <v>93</v>
      </c>
      <c r="C137" s="106" t="s">
        <v>91</v>
      </c>
      <c r="D137" s="117">
        <v>1692</v>
      </c>
      <c r="E137" s="127" t="s">
        <v>157</v>
      </c>
      <c r="F137" s="118">
        <f t="shared" si="5"/>
        <v>10.137</v>
      </c>
      <c r="G137" s="103">
        <v>25.5</v>
      </c>
      <c r="H137" s="116">
        <v>51.7</v>
      </c>
      <c r="I137" s="103">
        <f>ROUND(H137*23.59%,2)-0.01</f>
        <v>12.19</v>
      </c>
      <c r="J137" s="103">
        <f t="shared" si="7"/>
        <v>63.89</v>
      </c>
      <c r="K137" s="143"/>
      <c r="M137" s="229"/>
      <c r="N137" s="229"/>
    </row>
    <row r="138" spans="1:14" ht="25.5">
      <c r="A138" s="115">
        <v>131</v>
      </c>
      <c r="B138" s="106" t="s">
        <v>142</v>
      </c>
      <c r="C138" s="106" t="s">
        <v>83</v>
      </c>
      <c r="D138" s="117">
        <v>1591</v>
      </c>
      <c r="E138" s="127" t="s">
        <v>157</v>
      </c>
      <c r="F138" s="118">
        <f t="shared" ref="F138:F201" si="8">ROUND(D138/$F$4,3)</f>
        <v>9.532</v>
      </c>
      <c r="G138" s="103">
        <v>25</v>
      </c>
      <c r="H138" s="116">
        <v>47.66</v>
      </c>
      <c r="I138" s="103">
        <f t="shared" si="6"/>
        <v>11.24</v>
      </c>
      <c r="J138" s="103">
        <f t="shared" si="7"/>
        <v>58.9</v>
      </c>
      <c r="K138" s="143"/>
      <c r="M138" s="229"/>
      <c r="N138" s="229"/>
    </row>
    <row r="139" spans="1:14" ht="25.5">
      <c r="A139" s="115">
        <v>132</v>
      </c>
      <c r="B139" s="106" t="s">
        <v>93</v>
      </c>
      <c r="C139" s="106" t="s">
        <v>85</v>
      </c>
      <c r="D139" s="117">
        <v>1242</v>
      </c>
      <c r="E139" s="127" t="s">
        <v>157</v>
      </c>
      <c r="F139" s="118">
        <f t="shared" si="8"/>
        <v>7.4409999999999998</v>
      </c>
      <c r="G139" s="103">
        <v>13</v>
      </c>
      <c r="H139" s="116">
        <v>19.350000000000001</v>
      </c>
      <c r="I139" s="103">
        <f t="shared" si="6"/>
        <v>4.5599999999999996</v>
      </c>
      <c r="J139" s="103">
        <f t="shared" si="7"/>
        <v>23.91</v>
      </c>
      <c r="K139" s="143"/>
      <c r="M139" s="229"/>
      <c r="N139" s="229"/>
    </row>
    <row r="140" spans="1:14" ht="18.75" customHeight="1">
      <c r="A140" s="115">
        <v>133</v>
      </c>
      <c r="B140" s="106" t="s">
        <v>132</v>
      </c>
      <c r="C140" s="106" t="s">
        <v>91</v>
      </c>
      <c r="D140" s="117">
        <v>1738</v>
      </c>
      <c r="E140" s="127" t="s">
        <v>157</v>
      </c>
      <c r="F140" s="118">
        <f t="shared" si="8"/>
        <v>10.412000000000001</v>
      </c>
      <c r="G140" s="103">
        <v>36</v>
      </c>
      <c r="H140" s="116">
        <v>74.97</v>
      </c>
      <c r="I140" s="103">
        <f>ROUND(H140*23.59%,2)-0.01</f>
        <v>17.68</v>
      </c>
      <c r="J140" s="103">
        <f t="shared" si="7"/>
        <v>92.65</v>
      </c>
      <c r="K140" s="143"/>
      <c r="M140" s="229"/>
      <c r="N140" s="229"/>
    </row>
    <row r="141" spans="1:14" ht="25.5">
      <c r="A141" s="115">
        <v>134</v>
      </c>
      <c r="B141" s="106" t="s">
        <v>109</v>
      </c>
      <c r="C141" s="106" t="s">
        <v>91</v>
      </c>
      <c r="D141" s="117">
        <v>1838</v>
      </c>
      <c r="E141" s="127" t="s">
        <v>157</v>
      </c>
      <c r="F141" s="118">
        <f t="shared" si="8"/>
        <v>11.010999999999999</v>
      </c>
      <c r="G141" s="103">
        <v>48</v>
      </c>
      <c r="H141" s="116">
        <v>105.71</v>
      </c>
      <c r="I141" s="103">
        <f t="shared" si="6"/>
        <v>24.94</v>
      </c>
      <c r="J141" s="103">
        <f t="shared" si="7"/>
        <v>130.65</v>
      </c>
      <c r="K141" s="143"/>
      <c r="M141" s="229"/>
      <c r="N141" s="229"/>
    </row>
    <row r="142" spans="1:14" ht="25.5">
      <c r="A142" s="115">
        <v>135</v>
      </c>
      <c r="B142" s="106" t="s">
        <v>84</v>
      </c>
      <c r="C142" s="106" t="s">
        <v>85</v>
      </c>
      <c r="D142" s="117">
        <v>1242</v>
      </c>
      <c r="E142" s="127" t="s">
        <v>157</v>
      </c>
      <c r="F142" s="118">
        <f t="shared" si="8"/>
        <v>7.4409999999999998</v>
      </c>
      <c r="G142" s="103">
        <v>38</v>
      </c>
      <c r="H142" s="116">
        <v>56.55</v>
      </c>
      <c r="I142" s="103">
        <f t="shared" si="6"/>
        <v>13.34</v>
      </c>
      <c r="J142" s="103">
        <f t="shared" si="7"/>
        <v>69.89</v>
      </c>
      <c r="K142" s="143"/>
      <c r="M142" s="229"/>
      <c r="N142" s="229"/>
    </row>
    <row r="143" spans="1:14" ht="25.5">
      <c r="A143" s="115">
        <v>136</v>
      </c>
      <c r="B143" s="106" t="s">
        <v>101</v>
      </c>
      <c r="C143" s="106" t="s">
        <v>81</v>
      </c>
      <c r="D143" s="117">
        <v>1581</v>
      </c>
      <c r="E143" s="127" t="s">
        <v>157</v>
      </c>
      <c r="F143" s="118">
        <f t="shared" si="8"/>
        <v>9.4719999999999995</v>
      </c>
      <c r="G143" s="103">
        <v>24</v>
      </c>
      <c r="H143" s="116">
        <v>45.47</v>
      </c>
      <c r="I143" s="103">
        <f t="shared" si="6"/>
        <v>10.73</v>
      </c>
      <c r="J143" s="103">
        <f t="shared" si="7"/>
        <v>56.2</v>
      </c>
      <c r="K143" s="143"/>
      <c r="M143" s="229"/>
      <c r="N143" s="229"/>
    </row>
    <row r="144" spans="1:14" ht="25.5">
      <c r="A144" s="115">
        <v>137</v>
      </c>
      <c r="B144" s="106" t="s">
        <v>92</v>
      </c>
      <c r="C144" s="106" t="s">
        <v>91</v>
      </c>
      <c r="D144" s="117">
        <v>1660</v>
      </c>
      <c r="E144" s="127" t="s">
        <v>157</v>
      </c>
      <c r="F144" s="118">
        <f t="shared" si="8"/>
        <v>9.9450000000000003</v>
      </c>
      <c r="G144" s="103">
        <v>24</v>
      </c>
      <c r="H144" s="116">
        <v>47.74</v>
      </c>
      <c r="I144" s="103">
        <f t="shared" si="6"/>
        <v>11.26</v>
      </c>
      <c r="J144" s="103">
        <f t="shared" si="7"/>
        <v>59</v>
      </c>
      <c r="K144" s="143"/>
      <c r="M144" s="229"/>
      <c r="N144" s="229"/>
    </row>
    <row r="145" spans="1:14" ht="21" customHeight="1">
      <c r="A145" s="115">
        <v>138</v>
      </c>
      <c r="B145" s="106" t="s">
        <v>99</v>
      </c>
      <c r="C145" s="106" t="s">
        <v>81</v>
      </c>
      <c r="D145" s="117">
        <v>1369</v>
      </c>
      <c r="E145" s="127" t="s">
        <v>157</v>
      </c>
      <c r="F145" s="118">
        <f t="shared" si="8"/>
        <v>8.202</v>
      </c>
      <c r="G145" s="103">
        <v>12</v>
      </c>
      <c r="H145" s="116">
        <v>19.68</v>
      </c>
      <c r="I145" s="103">
        <f t="shared" si="6"/>
        <v>4.6399999999999997</v>
      </c>
      <c r="J145" s="103">
        <f t="shared" si="7"/>
        <v>24.32</v>
      </c>
      <c r="K145" s="143"/>
      <c r="M145" s="229"/>
      <c r="N145" s="229"/>
    </row>
    <row r="146" spans="1:14" ht="25.5">
      <c r="A146" s="115">
        <v>139</v>
      </c>
      <c r="B146" s="106" t="s">
        <v>84</v>
      </c>
      <c r="C146" s="106" t="s">
        <v>85</v>
      </c>
      <c r="D146" s="117">
        <v>1242</v>
      </c>
      <c r="E146" s="127" t="s">
        <v>157</v>
      </c>
      <c r="F146" s="118">
        <f t="shared" si="8"/>
        <v>7.4409999999999998</v>
      </c>
      <c r="G146" s="103">
        <v>37.5</v>
      </c>
      <c r="H146" s="116">
        <v>55.81</v>
      </c>
      <c r="I146" s="103">
        <f t="shared" si="6"/>
        <v>13.17</v>
      </c>
      <c r="J146" s="103">
        <f t="shared" si="7"/>
        <v>68.98</v>
      </c>
      <c r="K146" s="143"/>
      <c r="M146" s="229"/>
      <c r="N146" s="229"/>
    </row>
    <row r="147" spans="1:14" ht="25.5">
      <c r="A147" s="115">
        <v>140</v>
      </c>
      <c r="B147" s="106" t="s">
        <v>103</v>
      </c>
      <c r="C147" s="106" t="s">
        <v>83</v>
      </c>
      <c r="D147" s="117">
        <v>1702</v>
      </c>
      <c r="E147" s="127" t="s">
        <v>157</v>
      </c>
      <c r="F147" s="118">
        <f t="shared" si="8"/>
        <v>10.196999999999999</v>
      </c>
      <c r="G147" s="103">
        <v>12</v>
      </c>
      <c r="H147" s="116">
        <v>24.47</v>
      </c>
      <c r="I147" s="103">
        <f t="shared" si="6"/>
        <v>5.77</v>
      </c>
      <c r="J147" s="103">
        <f t="shared" si="7"/>
        <v>30.24</v>
      </c>
      <c r="K147" s="143"/>
      <c r="M147" s="229"/>
      <c r="N147" s="229"/>
    </row>
    <row r="148" spans="1:14" ht="25.5">
      <c r="A148" s="115">
        <v>141</v>
      </c>
      <c r="B148" s="106" t="s">
        <v>123</v>
      </c>
      <c r="C148" s="106" t="s">
        <v>91</v>
      </c>
      <c r="D148" s="117">
        <v>1640</v>
      </c>
      <c r="E148" s="127" t="s">
        <v>157</v>
      </c>
      <c r="F148" s="118">
        <f t="shared" si="8"/>
        <v>9.8249999999999993</v>
      </c>
      <c r="G148" s="103">
        <v>12</v>
      </c>
      <c r="H148" s="116">
        <v>23.58</v>
      </c>
      <c r="I148" s="103">
        <f t="shared" si="6"/>
        <v>5.56</v>
      </c>
      <c r="J148" s="103">
        <f t="shared" si="7"/>
        <v>29.139999999999997</v>
      </c>
      <c r="K148" s="143"/>
      <c r="M148" s="229"/>
      <c r="N148" s="229"/>
    </row>
    <row r="149" spans="1:14" ht="25.5">
      <c r="A149" s="115">
        <v>142</v>
      </c>
      <c r="B149" s="106" t="s">
        <v>86</v>
      </c>
      <c r="C149" s="106" t="s">
        <v>83</v>
      </c>
      <c r="D149" s="117">
        <v>1620</v>
      </c>
      <c r="E149" s="127" t="s">
        <v>157</v>
      </c>
      <c r="F149" s="118">
        <f t="shared" si="8"/>
        <v>9.7050000000000001</v>
      </c>
      <c r="G149" s="103">
        <v>30</v>
      </c>
      <c r="H149" s="116">
        <v>58.23</v>
      </c>
      <c r="I149" s="103">
        <f t="shared" si="6"/>
        <v>13.74</v>
      </c>
      <c r="J149" s="103">
        <f t="shared" si="7"/>
        <v>71.97</v>
      </c>
      <c r="K149" s="143"/>
      <c r="M149" s="229"/>
      <c r="N149" s="229"/>
    </row>
    <row r="150" spans="1:14" ht="25.5">
      <c r="A150" s="115">
        <v>143</v>
      </c>
      <c r="B150" s="106" t="s">
        <v>125</v>
      </c>
      <c r="C150" s="106" t="s">
        <v>83</v>
      </c>
      <c r="D150" s="117">
        <v>1475</v>
      </c>
      <c r="E150" s="127" t="s">
        <v>157</v>
      </c>
      <c r="F150" s="118">
        <f t="shared" si="8"/>
        <v>8.8369999999999997</v>
      </c>
      <c r="G150" s="103">
        <v>14</v>
      </c>
      <c r="H150" s="116">
        <v>24.74</v>
      </c>
      <c r="I150" s="103">
        <f t="shared" si="6"/>
        <v>5.84</v>
      </c>
      <c r="J150" s="103">
        <f t="shared" si="7"/>
        <v>30.58</v>
      </c>
      <c r="K150" s="143"/>
      <c r="M150" s="229"/>
      <c r="N150" s="229"/>
    </row>
    <row r="151" spans="1:14" ht="12.75">
      <c r="A151" s="115">
        <v>144</v>
      </c>
      <c r="B151" s="106" t="s">
        <v>89</v>
      </c>
      <c r="C151" s="106" t="s">
        <v>91</v>
      </c>
      <c r="D151" s="117">
        <v>1559</v>
      </c>
      <c r="E151" s="127" t="s">
        <v>157</v>
      </c>
      <c r="F151" s="118">
        <f t="shared" si="8"/>
        <v>9.34</v>
      </c>
      <c r="G151" s="103">
        <v>52</v>
      </c>
      <c r="H151" s="116">
        <v>97.14</v>
      </c>
      <c r="I151" s="103">
        <f t="shared" si="6"/>
        <v>22.92</v>
      </c>
      <c r="J151" s="103">
        <f t="shared" si="7"/>
        <v>120.06</v>
      </c>
      <c r="K151" s="143"/>
      <c r="M151" s="229"/>
      <c r="N151" s="229"/>
    </row>
    <row r="152" spans="1:14" ht="27" customHeight="1">
      <c r="A152" s="115">
        <v>145</v>
      </c>
      <c r="B152" s="106" t="s">
        <v>89</v>
      </c>
      <c r="C152" s="106" t="s">
        <v>91</v>
      </c>
      <c r="D152" s="117">
        <v>1559</v>
      </c>
      <c r="E152" s="127" t="s">
        <v>158</v>
      </c>
      <c r="F152" s="118">
        <f t="shared" si="8"/>
        <v>9.34</v>
      </c>
      <c r="G152" s="103">
        <v>1</v>
      </c>
      <c r="H152" s="116">
        <v>4.67</v>
      </c>
      <c r="I152" s="103">
        <f t="shared" si="6"/>
        <v>1.1000000000000001</v>
      </c>
      <c r="J152" s="103">
        <f t="shared" si="7"/>
        <v>5.77</v>
      </c>
      <c r="K152" s="143"/>
      <c r="M152" s="229"/>
      <c r="N152" s="229"/>
    </row>
    <row r="153" spans="1:14" ht="27.75" customHeight="1">
      <c r="A153" s="115">
        <v>146</v>
      </c>
      <c r="B153" s="106" t="s">
        <v>119</v>
      </c>
      <c r="C153" s="106" t="s">
        <v>83</v>
      </c>
      <c r="D153" s="117">
        <v>1531</v>
      </c>
      <c r="E153" s="127" t="s">
        <v>157</v>
      </c>
      <c r="F153" s="118">
        <f t="shared" si="8"/>
        <v>9.1720000000000006</v>
      </c>
      <c r="G153" s="103">
        <v>24</v>
      </c>
      <c r="H153" s="116">
        <v>44.03</v>
      </c>
      <c r="I153" s="103">
        <f t="shared" si="6"/>
        <v>10.39</v>
      </c>
      <c r="J153" s="103">
        <f t="shared" si="7"/>
        <v>54.42</v>
      </c>
      <c r="K153" s="143"/>
      <c r="M153" s="229"/>
      <c r="N153" s="229"/>
    </row>
    <row r="154" spans="1:14" ht="30" customHeight="1">
      <c r="A154" s="115">
        <v>147</v>
      </c>
      <c r="B154" s="106" t="s">
        <v>78</v>
      </c>
      <c r="C154" s="106" t="s">
        <v>133</v>
      </c>
      <c r="D154" s="117">
        <v>2483</v>
      </c>
      <c r="E154" s="127" t="s">
        <v>157</v>
      </c>
      <c r="F154" s="118">
        <f t="shared" si="8"/>
        <v>14.875</v>
      </c>
      <c r="G154" s="103">
        <v>24</v>
      </c>
      <c r="H154" s="116">
        <v>71.400000000000006</v>
      </c>
      <c r="I154" s="103">
        <f t="shared" si="6"/>
        <v>16.84</v>
      </c>
      <c r="J154" s="103">
        <f t="shared" si="7"/>
        <v>88.240000000000009</v>
      </c>
      <c r="K154" s="143"/>
      <c r="M154" s="229"/>
      <c r="N154" s="229"/>
    </row>
    <row r="155" spans="1:14" ht="25.5">
      <c r="A155" s="115">
        <v>148</v>
      </c>
      <c r="B155" s="106" t="s">
        <v>134</v>
      </c>
      <c r="C155" s="106" t="s">
        <v>83</v>
      </c>
      <c r="D155" s="117">
        <v>1503</v>
      </c>
      <c r="E155" s="127" t="s">
        <v>157</v>
      </c>
      <c r="F155" s="118">
        <f t="shared" si="8"/>
        <v>9.0039999999999996</v>
      </c>
      <c r="G155" s="103">
        <v>39</v>
      </c>
      <c r="H155" s="116">
        <v>70.23</v>
      </c>
      <c r="I155" s="103">
        <f t="shared" si="6"/>
        <v>16.57</v>
      </c>
      <c r="J155" s="103">
        <f t="shared" si="7"/>
        <v>86.800000000000011</v>
      </c>
      <c r="K155" s="143"/>
      <c r="M155" s="229"/>
      <c r="N155" s="229"/>
    </row>
    <row r="156" spans="1:14" ht="25.5">
      <c r="A156" s="115">
        <v>149</v>
      </c>
      <c r="B156" s="106" t="s">
        <v>127</v>
      </c>
      <c r="C156" s="106" t="s">
        <v>83</v>
      </c>
      <c r="D156" s="117">
        <v>1475</v>
      </c>
      <c r="E156" s="127" t="s">
        <v>157</v>
      </c>
      <c r="F156" s="118">
        <f t="shared" si="8"/>
        <v>8.8369999999999997</v>
      </c>
      <c r="G156" s="103">
        <v>48</v>
      </c>
      <c r="H156" s="116">
        <v>84.84</v>
      </c>
      <c r="I156" s="103">
        <f t="shared" si="6"/>
        <v>20.010000000000002</v>
      </c>
      <c r="J156" s="103">
        <f t="shared" si="7"/>
        <v>104.85000000000001</v>
      </c>
      <c r="K156" s="143"/>
      <c r="M156" s="229"/>
      <c r="N156" s="229"/>
    </row>
    <row r="157" spans="1:14" ht="12.75">
      <c r="A157" s="115">
        <v>150</v>
      </c>
      <c r="B157" s="106" t="s">
        <v>108</v>
      </c>
      <c r="C157" s="106" t="s">
        <v>83</v>
      </c>
      <c r="D157" s="117">
        <v>1475</v>
      </c>
      <c r="E157" s="127" t="s">
        <v>157</v>
      </c>
      <c r="F157" s="118">
        <f t="shared" si="8"/>
        <v>8.8369999999999997</v>
      </c>
      <c r="G157" s="103">
        <v>36</v>
      </c>
      <c r="H157" s="116">
        <v>63.63</v>
      </c>
      <c r="I157" s="103">
        <f t="shared" si="6"/>
        <v>15.01</v>
      </c>
      <c r="J157" s="103">
        <f t="shared" si="7"/>
        <v>78.64</v>
      </c>
      <c r="K157" s="143"/>
      <c r="M157" s="229"/>
      <c r="N157" s="229"/>
    </row>
    <row r="158" spans="1:14" ht="25.5">
      <c r="A158" s="115">
        <v>151</v>
      </c>
      <c r="B158" s="106" t="s">
        <v>115</v>
      </c>
      <c r="C158" s="106" t="s">
        <v>91</v>
      </c>
      <c r="D158" s="117">
        <v>1861</v>
      </c>
      <c r="E158" s="127" t="s">
        <v>157</v>
      </c>
      <c r="F158" s="118">
        <f t="shared" si="8"/>
        <v>11.148999999999999</v>
      </c>
      <c r="G158" s="103">
        <v>12</v>
      </c>
      <c r="H158" s="116">
        <v>26.76</v>
      </c>
      <c r="I158" s="103">
        <f t="shared" si="6"/>
        <v>6.31</v>
      </c>
      <c r="J158" s="103">
        <f t="shared" si="7"/>
        <v>33.07</v>
      </c>
      <c r="K158" s="143"/>
      <c r="M158" s="229"/>
      <c r="N158" s="229"/>
    </row>
    <row r="159" spans="1:14" ht="25.5">
      <c r="A159" s="115">
        <v>152</v>
      </c>
      <c r="B159" s="106" t="s">
        <v>142</v>
      </c>
      <c r="C159" s="106" t="s">
        <v>83</v>
      </c>
      <c r="D159" s="117">
        <v>1910</v>
      </c>
      <c r="E159" s="127" t="s">
        <v>157</v>
      </c>
      <c r="F159" s="118">
        <f t="shared" si="8"/>
        <v>11.443</v>
      </c>
      <c r="G159" s="103">
        <v>25</v>
      </c>
      <c r="H159" s="116">
        <v>57.22</v>
      </c>
      <c r="I159" s="103">
        <f>ROUND(H159*21.94%,2)-0.01</f>
        <v>12.540000000000001</v>
      </c>
      <c r="J159" s="103">
        <f t="shared" si="7"/>
        <v>69.760000000000005</v>
      </c>
      <c r="K159" s="143" t="s">
        <v>148</v>
      </c>
      <c r="M159" s="229"/>
      <c r="N159" s="229"/>
    </row>
    <row r="160" spans="1:14" ht="25.5">
      <c r="A160" s="115">
        <v>153</v>
      </c>
      <c r="B160" s="106" t="s">
        <v>123</v>
      </c>
      <c r="C160" s="106" t="s">
        <v>83</v>
      </c>
      <c r="D160" s="117">
        <v>1475</v>
      </c>
      <c r="E160" s="127" t="s">
        <v>157</v>
      </c>
      <c r="F160" s="118">
        <f t="shared" si="8"/>
        <v>8.8369999999999997</v>
      </c>
      <c r="G160" s="103">
        <v>24</v>
      </c>
      <c r="H160" s="116">
        <v>42.42</v>
      </c>
      <c r="I160" s="103">
        <f t="shared" si="6"/>
        <v>10.01</v>
      </c>
      <c r="J160" s="103">
        <f t="shared" si="7"/>
        <v>52.43</v>
      </c>
      <c r="K160" s="143"/>
      <c r="M160" s="229"/>
      <c r="N160" s="229"/>
    </row>
    <row r="161" spans="1:14" ht="30" customHeight="1">
      <c r="A161" s="115">
        <v>154</v>
      </c>
      <c r="B161" s="106" t="s">
        <v>88</v>
      </c>
      <c r="C161" s="106" t="s">
        <v>83</v>
      </c>
      <c r="D161" s="117">
        <v>1523</v>
      </c>
      <c r="E161" s="127" t="s">
        <v>157</v>
      </c>
      <c r="F161" s="118">
        <f t="shared" si="8"/>
        <v>9.1240000000000006</v>
      </c>
      <c r="G161" s="103">
        <v>24</v>
      </c>
      <c r="H161" s="116">
        <v>43.8</v>
      </c>
      <c r="I161" s="103">
        <f t="shared" si="6"/>
        <v>10.33</v>
      </c>
      <c r="J161" s="103">
        <f t="shared" si="7"/>
        <v>54.129999999999995</v>
      </c>
      <c r="K161" s="143"/>
      <c r="M161" s="229"/>
      <c r="N161" s="229"/>
    </row>
    <row r="162" spans="1:14" ht="25.5">
      <c r="A162" s="115">
        <v>155</v>
      </c>
      <c r="B162" s="106" t="s">
        <v>123</v>
      </c>
      <c r="C162" s="106" t="s">
        <v>81</v>
      </c>
      <c r="D162" s="117">
        <v>1445</v>
      </c>
      <c r="E162" s="127" t="s">
        <v>157</v>
      </c>
      <c r="F162" s="118">
        <f t="shared" si="8"/>
        <v>8.657</v>
      </c>
      <c r="G162" s="103">
        <v>12</v>
      </c>
      <c r="H162" s="116">
        <v>20.78</v>
      </c>
      <c r="I162" s="103">
        <f t="shared" si="6"/>
        <v>4.9000000000000004</v>
      </c>
      <c r="J162" s="103">
        <f t="shared" si="7"/>
        <v>25.68</v>
      </c>
      <c r="K162" s="143"/>
      <c r="M162" s="229"/>
      <c r="N162" s="229"/>
    </row>
    <row r="163" spans="1:14" ht="25.5">
      <c r="A163" s="115">
        <v>156</v>
      </c>
      <c r="B163" s="106" t="s">
        <v>106</v>
      </c>
      <c r="C163" s="106" t="s">
        <v>83</v>
      </c>
      <c r="D163" s="117">
        <v>1672</v>
      </c>
      <c r="E163" s="127" t="s">
        <v>157</v>
      </c>
      <c r="F163" s="118">
        <f t="shared" si="8"/>
        <v>10.016999999999999</v>
      </c>
      <c r="G163" s="103">
        <v>12</v>
      </c>
      <c r="H163" s="116">
        <v>24.04</v>
      </c>
      <c r="I163" s="103">
        <f t="shared" si="6"/>
        <v>5.67</v>
      </c>
      <c r="J163" s="103">
        <f t="shared" si="7"/>
        <v>29.71</v>
      </c>
      <c r="K163" s="143"/>
      <c r="M163" s="229"/>
      <c r="N163" s="229"/>
    </row>
    <row r="164" spans="1:14" ht="30" customHeight="1">
      <c r="A164" s="115">
        <v>157</v>
      </c>
      <c r="B164" s="106" t="s">
        <v>92</v>
      </c>
      <c r="C164" s="106" t="s">
        <v>81</v>
      </c>
      <c r="D164" s="117">
        <v>1445</v>
      </c>
      <c r="E164" s="127" t="s">
        <v>157</v>
      </c>
      <c r="F164" s="118">
        <f t="shared" si="8"/>
        <v>8.657</v>
      </c>
      <c r="G164" s="103">
        <v>24</v>
      </c>
      <c r="H164" s="116">
        <v>41.55</v>
      </c>
      <c r="I164" s="103">
        <f t="shared" si="6"/>
        <v>9.8000000000000007</v>
      </c>
      <c r="J164" s="103">
        <f t="shared" si="7"/>
        <v>51.349999999999994</v>
      </c>
      <c r="K164" s="143"/>
      <c r="M164" s="229"/>
      <c r="N164" s="229"/>
    </row>
    <row r="165" spans="1:14" ht="17.25" customHeight="1">
      <c r="A165" s="115">
        <v>158</v>
      </c>
      <c r="B165" s="106" t="s">
        <v>99</v>
      </c>
      <c r="C165" s="106" t="s">
        <v>81</v>
      </c>
      <c r="D165" s="117">
        <v>1345</v>
      </c>
      <c r="E165" s="127" t="s">
        <v>157</v>
      </c>
      <c r="F165" s="118">
        <f t="shared" si="8"/>
        <v>8.0579999999999998</v>
      </c>
      <c r="G165" s="103">
        <v>60</v>
      </c>
      <c r="H165" s="116">
        <v>96.7</v>
      </c>
      <c r="I165" s="103">
        <f>ROUND(H165*23.59%,2)+0.01</f>
        <v>22.82</v>
      </c>
      <c r="J165" s="103">
        <f t="shared" si="7"/>
        <v>119.52000000000001</v>
      </c>
      <c r="K165" s="143"/>
      <c r="M165" s="229"/>
      <c r="N165" s="229"/>
    </row>
    <row r="166" spans="1:14" ht="25.5">
      <c r="A166" s="115">
        <v>159</v>
      </c>
      <c r="B166" s="106" t="s">
        <v>125</v>
      </c>
      <c r="C166" s="106" t="s">
        <v>91</v>
      </c>
      <c r="D166" s="117">
        <v>1651</v>
      </c>
      <c r="E166" s="127" t="s">
        <v>157</v>
      </c>
      <c r="F166" s="118">
        <f t="shared" si="8"/>
        <v>9.891</v>
      </c>
      <c r="G166" s="103">
        <v>20</v>
      </c>
      <c r="H166" s="116">
        <v>39.56</v>
      </c>
      <c r="I166" s="103">
        <f t="shared" si="6"/>
        <v>9.33</v>
      </c>
      <c r="J166" s="103">
        <f t="shared" si="7"/>
        <v>48.89</v>
      </c>
      <c r="K166" s="143"/>
      <c r="M166" s="229"/>
      <c r="N166" s="229"/>
    </row>
    <row r="167" spans="1:14" ht="20.25" customHeight="1">
      <c r="A167" s="115">
        <v>160</v>
      </c>
      <c r="B167" s="106" t="s">
        <v>94</v>
      </c>
      <c r="C167" s="106" t="s">
        <v>81</v>
      </c>
      <c r="D167" s="117">
        <v>1581</v>
      </c>
      <c r="E167" s="127" t="s">
        <v>157</v>
      </c>
      <c r="F167" s="118">
        <f t="shared" si="8"/>
        <v>9.4719999999999995</v>
      </c>
      <c r="G167" s="103">
        <v>12</v>
      </c>
      <c r="H167" s="116">
        <v>22.73</v>
      </c>
      <c r="I167" s="103">
        <f>ROUND(H167*23.59%,2)+0.01</f>
        <v>5.37</v>
      </c>
      <c r="J167" s="103">
        <f t="shared" si="7"/>
        <v>28.1</v>
      </c>
      <c r="K167" s="143"/>
      <c r="M167" s="229"/>
      <c r="N167" s="229"/>
    </row>
    <row r="168" spans="1:14" ht="25.5" customHeight="1">
      <c r="A168" s="115">
        <v>161</v>
      </c>
      <c r="B168" s="106" t="s">
        <v>105</v>
      </c>
      <c r="C168" s="106" t="s">
        <v>83</v>
      </c>
      <c r="D168" s="117">
        <v>1640</v>
      </c>
      <c r="E168" s="127" t="s">
        <v>157</v>
      </c>
      <c r="F168" s="118">
        <f t="shared" si="8"/>
        <v>9.8249999999999993</v>
      </c>
      <c r="G168" s="103">
        <v>24</v>
      </c>
      <c r="H168" s="116">
        <v>47.16</v>
      </c>
      <c r="I168" s="103">
        <f t="shared" si="6"/>
        <v>11.13</v>
      </c>
      <c r="J168" s="103">
        <f t="shared" si="7"/>
        <v>58.29</v>
      </c>
      <c r="K168" s="143"/>
      <c r="M168" s="229"/>
      <c r="N168" s="229"/>
    </row>
    <row r="169" spans="1:14" ht="25.5">
      <c r="A169" s="115">
        <v>162</v>
      </c>
      <c r="B169" s="106" t="s">
        <v>123</v>
      </c>
      <c r="C169" s="106" t="s">
        <v>83</v>
      </c>
      <c r="D169" s="117">
        <v>1523</v>
      </c>
      <c r="E169" s="127" t="s">
        <v>157</v>
      </c>
      <c r="F169" s="118">
        <f t="shared" si="8"/>
        <v>9.1240000000000006</v>
      </c>
      <c r="G169" s="103">
        <v>12</v>
      </c>
      <c r="H169" s="116">
        <v>21.9</v>
      </c>
      <c r="I169" s="103">
        <f t="shared" si="6"/>
        <v>5.17</v>
      </c>
      <c r="J169" s="103">
        <f t="shared" si="7"/>
        <v>27.07</v>
      </c>
      <c r="K169" s="143"/>
      <c r="M169" s="229"/>
      <c r="N169" s="229"/>
    </row>
    <row r="170" spans="1:14" ht="12.75">
      <c r="A170" s="115">
        <v>163</v>
      </c>
      <c r="B170" s="106" t="s">
        <v>88</v>
      </c>
      <c r="C170" s="106" t="s">
        <v>91</v>
      </c>
      <c r="D170" s="117">
        <v>1671</v>
      </c>
      <c r="E170" s="127" t="s">
        <v>157</v>
      </c>
      <c r="F170" s="118">
        <f t="shared" si="8"/>
        <v>10.010999999999999</v>
      </c>
      <c r="G170" s="103">
        <v>24</v>
      </c>
      <c r="H170" s="116">
        <v>48.05</v>
      </c>
      <c r="I170" s="103">
        <f t="shared" si="6"/>
        <v>11.33</v>
      </c>
      <c r="J170" s="103">
        <f t="shared" si="7"/>
        <v>59.379999999999995</v>
      </c>
      <c r="K170" s="143"/>
      <c r="M170" s="229"/>
      <c r="N170" s="229"/>
    </row>
    <row r="171" spans="1:14" ht="33" customHeight="1">
      <c r="A171" s="115">
        <v>164</v>
      </c>
      <c r="B171" s="106" t="s">
        <v>104</v>
      </c>
      <c r="C171" s="106" t="s">
        <v>85</v>
      </c>
      <c r="D171" s="117">
        <v>1512</v>
      </c>
      <c r="E171" s="127" t="s">
        <v>157</v>
      </c>
      <c r="F171" s="118">
        <f t="shared" si="8"/>
        <v>9.0579999999999998</v>
      </c>
      <c r="G171" s="103">
        <v>12</v>
      </c>
      <c r="H171" s="116">
        <v>21.74</v>
      </c>
      <c r="I171" s="103">
        <f t="shared" si="6"/>
        <v>5.13</v>
      </c>
      <c r="J171" s="103">
        <f t="shared" si="7"/>
        <v>26.869999999999997</v>
      </c>
      <c r="K171" s="143"/>
      <c r="M171" s="229"/>
      <c r="N171" s="229"/>
    </row>
    <row r="172" spans="1:14" ht="25.5">
      <c r="A172" s="115">
        <v>165</v>
      </c>
      <c r="B172" s="106" t="s">
        <v>95</v>
      </c>
      <c r="C172" s="106" t="s">
        <v>83</v>
      </c>
      <c r="D172" s="117">
        <v>1523</v>
      </c>
      <c r="E172" s="127" t="s">
        <v>157</v>
      </c>
      <c r="F172" s="118">
        <f t="shared" si="8"/>
        <v>9.1240000000000006</v>
      </c>
      <c r="G172" s="103">
        <v>24</v>
      </c>
      <c r="H172" s="116">
        <v>43.8</v>
      </c>
      <c r="I172" s="103">
        <f t="shared" si="6"/>
        <v>10.33</v>
      </c>
      <c r="J172" s="103">
        <f t="shared" si="7"/>
        <v>54.129999999999995</v>
      </c>
      <c r="K172" s="143"/>
      <c r="M172" s="229"/>
      <c r="N172" s="229"/>
    </row>
    <row r="173" spans="1:14" ht="28.5" customHeight="1">
      <c r="A173" s="115">
        <v>166</v>
      </c>
      <c r="B173" s="106" t="s">
        <v>94</v>
      </c>
      <c r="C173" s="106" t="s">
        <v>83</v>
      </c>
      <c r="D173" s="117">
        <v>1640</v>
      </c>
      <c r="E173" s="127" t="s">
        <v>157</v>
      </c>
      <c r="F173" s="118">
        <f t="shared" si="8"/>
        <v>9.8249999999999993</v>
      </c>
      <c r="G173" s="103">
        <v>12</v>
      </c>
      <c r="H173" s="116">
        <v>23.58</v>
      </c>
      <c r="I173" s="103">
        <f>ROUND(H173*23.59%,2)-0.01</f>
        <v>5.55</v>
      </c>
      <c r="J173" s="103">
        <f t="shared" si="7"/>
        <v>29.13</v>
      </c>
      <c r="K173" s="143"/>
      <c r="M173" s="229"/>
      <c r="N173" s="229"/>
    </row>
    <row r="174" spans="1:14" ht="25.5">
      <c r="A174" s="115">
        <v>167</v>
      </c>
      <c r="B174" s="106" t="s">
        <v>97</v>
      </c>
      <c r="C174" s="106" t="s">
        <v>83</v>
      </c>
      <c r="D174" s="117">
        <v>1640</v>
      </c>
      <c r="E174" s="127" t="s">
        <v>157</v>
      </c>
      <c r="F174" s="118">
        <f t="shared" si="8"/>
        <v>9.8249999999999993</v>
      </c>
      <c r="G174" s="103">
        <v>21</v>
      </c>
      <c r="H174" s="116">
        <v>41.27</v>
      </c>
      <c r="I174" s="103">
        <f t="shared" si="6"/>
        <v>9.74</v>
      </c>
      <c r="J174" s="103">
        <f t="shared" si="7"/>
        <v>51.010000000000005</v>
      </c>
      <c r="K174" s="143"/>
      <c r="M174" s="229"/>
      <c r="N174" s="229"/>
    </row>
    <row r="175" spans="1:14" ht="25.5">
      <c r="A175" s="115">
        <v>168</v>
      </c>
      <c r="B175" s="106" t="s">
        <v>94</v>
      </c>
      <c r="C175" s="106" t="s">
        <v>81</v>
      </c>
      <c r="D175" s="117">
        <v>1581</v>
      </c>
      <c r="E175" s="127" t="s">
        <v>157</v>
      </c>
      <c r="F175" s="118">
        <f t="shared" si="8"/>
        <v>9.4719999999999995</v>
      </c>
      <c r="G175" s="103">
        <v>12</v>
      </c>
      <c r="H175" s="116">
        <v>22.73</v>
      </c>
      <c r="I175" s="103">
        <f t="shared" si="6"/>
        <v>5.36</v>
      </c>
      <c r="J175" s="103">
        <f t="shared" si="7"/>
        <v>28.09</v>
      </c>
      <c r="K175" s="143"/>
      <c r="M175" s="229"/>
      <c r="N175" s="229"/>
    </row>
    <row r="176" spans="1:14" ht="25.5">
      <c r="A176" s="115">
        <v>169</v>
      </c>
      <c r="B176" s="106" t="s">
        <v>128</v>
      </c>
      <c r="C176" s="106" t="s">
        <v>85</v>
      </c>
      <c r="D176" s="117">
        <v>1450</v>
      </c>
      <c r="E176" s="127" t="s">
        <v>157</v>
      </c>
      <c r="F176" s="118">
        <f t="shared" si="8"/>
        <v>8.6869999999999994</v>
      </c>
      <c r="G176" s="103">
        <v>30.5</v>
      </c>
      <c r="H176" s="116">
        <v>52.99</v>
      </c>
      <c r="I176" s="103">
        <f t="shared" si="6"/>
        <v>12.5</v>
      </c>
      <c r="J176" s="103">
        <f t="shared" si="7"/>
        <v>65.490000000000009</v>
      </c>
      <c r="K176" s="143"/>
      <c r="M176" s="229"/>
      <c r="N176" s="229"/>
    </row>
    <row r="177" spans="1:14" ht="25.5">
      <c r="A177" s="115">
        <v>170</v>
      </c>
      <c r="B177" s="106" t="s">
        <v>128</v>
      </c>
      <c r="C177" s="106" t="s">
        <v>85</v>
      </c>
      <c r="D177" s="117">
        <v>1450</v>
      </c>
      <c r="E177" s="127" t="s">
        <v>158</v>
      </c>
      <c r="F177" s="118">
        <f t="shared" si="8"/>
        <v>8.6869999999999994</v>
      </c>
      <c r="G177" s="103">
        <v>17.5</v>
      </c>
      <c r="H177" s="116">
        <v>76.010000000000005</v>
      </c>
      <c r="I177" s="103">
        <f t="shared" si="6"/>
        <v>17.93</v>
      </c>
      <c r="J177" s="103">
        <f t="shared" si="7"/>
        <v>93.94</v>
      </c>
      <c r="K177" s="143"/>
      <c r="M177" s="229"/>
      <c r="N177" s="229"/>
    </row>
    <row r="178" spans="1:14" ht="25.5">
      <c r="A178" s="115">
        <v>171</v>
      </c>
      <c r="B178" s="106" t="s">
        <v>90</v>
      </c>
      <c r="C178" s="106" t="s">
        <v>81</v>
      </c>
      <c r="D178" s="117">
        <v>1425</v>
      </c>
      <c r="E178" s="127" t="s">
        <v>157</v>
      </c>
      <c r="F178" s="118">
        <f t="shared" si="8"/>
        <v>8.5370000000000008</v>
      </c>
      <c r="G178" s="103">
        <v>24</v>
      </c>
      <c r="H178" s="116">
        <v>40.98</v>
      </c>
      <c r="I178" s="103">
        <f t="shared" si="6"/>
        <v>9.67</v>
      </c>
      <c r="J178" s="103">
        <f t="shared" si="7"/>
        <v>50.65</v>
      </c>
      <c r="K178" s="143"/>
      <c r="M178" s="229"/>
      <c r="N178" s="229"/>
    </row>
    <row r="179" spans="1:14" ht="25.5">
      <c r="A179" s="115">
        <v>172</v>
      </c>
      <c r="B179" s="106" t="s">
        <v>128</v>
      </c>
      <c r="C179" s="106" t="s">
        <v>114</v>
      </c>
      <c r="D179" s="117">
        <v>2182</v>
      </c>
      <c r="E179" s="127" t="s">
        <v>157</v>
      </c>
      <c r="F179" s="118">
        <f t="shared" si="8"/>
        <v>13.071999999999999</v>
      </c>
      <c r="G179" s="103">
        <v>51</v>
      </c>
      <c r="H179" s="116">
        <v>133.33000000000001</v>
      </c>
      <c r="I179" s="103">
        <f t="shared" si="6"/>
        <v>31.45</v>
      </c>
      <c r="J179" s="103">
        <f t="shared" si="7"/>
        <v>164.78</v>
      </c>
      <c r="K179" s="143"/>
      <c r="M179" s="229"/>
      <c r="N179" s="229"/>
    </row>
    <row r="180" spans="1:14" ht="26.25" customHeight="1">
      <c r="A180" s="115">
        <v>173</v>
      </c>
      <c r="B180" s="106" t="s">
        <v>128</v>
      </c>
      <c r="C180" s="106" t="s">
        <v>114</v>
      </c>
      <c r="D180" s="117">
        <v>2182</v>
      </c>
      <c r="E180" s="127" t="s">
        <v>158</v>
      </c>
      <c r="F180" s="118">
        <f t="shared" si="8"/>
        <v>13.071999999999999</v>
      </c>
      <c r="G180" s="103">
        <v>21</v>
      </c>
      <c r="H180" s="116">
        <v>137.26</v>
      </c>
      <c r="I180" s="103">
        <f t="shared" si="6"/>
        <v>32.380000000000003</v>
      </c>
      <c r="J180" s="103">
        <f t="shared" si="7"/>
        <v>169.64</v>
      </c>
      <c r="K180" s="143"/>
      <c r="M180" s="229"/>
      <c r="N180" s="229"/>
    </row>
    <row r="181" spans="1:14" ht="28.5" customHeight="1">
      <c r="A181" s="115">
        <v>174</v>
      </c>
      <c r="B181" s="106" t="s">
        <v>82</v>
      </c>
      <c r="C181" s="106" t="s">
        <v>81</v>
      </c>
      <c r="D181" s="117">
        <v>1425</v>
      </c>
      <c r="E181" s="127" t="s">
        <v>158</v>
      </c>
      <c r="F181" s="118">
        <f t="shared" si="8"/>
        <v>8.5370000000000008</v>
      </c>
      <c r="G181" s="103">
        <v>0.5</v>
      </c>
      <c r="H181" s="116">
        <v>2.13</v>
      </c>
      <c r="I181" s="103">
        <f t="shared" si="6"/>
        <v>0.5</v>
      </c>
      <c r="J181" s="103">
        <f t="shared" si="7"/>
        <v>2.63</v>
      </c>
      <c r="K181" s="143"/>
      <c r="M181" s="229"/>
      <c r="N181" s="229"/>
    </row>
    <row r="182" spans="1:14" ht="27.75" customHeight="1">
      <c r="A182" s="115">
        <v>175</v>
      </c>
      <c r="B182" s="106" t="s">
        <v>82</v>
      </c>
      <c r="C182" s="106" t="s">
        <v>81</v>
      </c>
      <c r="D182" s="117">
        <v>1425</v>
      </c>
      <c r="E182" s="127" t="s">
        <v>157</v>
      </c>
      <c r="F182" s="118">
        <f t="shared" si="8"/>
        <v>8.5370000000000008</v>
      </c>
      <c r="G182" s="103">
        <v>47.5</v>
      </c>
      <c r="H182" s="116">
        <v>81.099999999999994</v>
      </c>
      <c r="I182" s="103">
        <f>ROUND(H182*23.59%,2)+0.01</f>
        <v>19.14</v>
      </c>
      <c r="J182" s="103">
        <f t="shared" si="7"/>
        <v>100.24</v>
      </c>
      <c r="K182" s="143"/>
      <c r="M182" s="229"/>
      <c r="N182" s="229"/>
    </row>
    <row r="183" spans="1:14" ht="33" customHeight="1">
      <c r="A183" s="115">
        <v>176</v>
      </c>
      <c r="B183" s="106" t="s">
        <v>96</v>
      </c>
      <c r="C183" s="106" t="s">
        <v>91</v>
      </c>
      <c r="D183" s="117">
        <v>1895</v>
      </c>
      <c r="E183" s="127" t="s">
        <v>157</v>
      </c>
      <c r="F183" s="118">
        <f t="shared" si="8"/>
        <v>11.353</v>
      </c>
      <c r="G183" s="103">
        <v>27</v>
      </c>
      <c r="H183" s="116">
        <v>61.31</v>
      </c>
      <c r="I183" s="103">
        <f t="shared" si="6"/>
        <v>14.46</v>
      </c>
      <c r="J183" s="103">
        <f t="shared" si="7"/>
        <v>75.77000000000001</v>
      </c>
      <c r="K183" s="143"/>
      <c r="M183" s="229"/>
      <c r="N183" s="229"/>
    </row>
    <row r="184" spans="1:14" ht="30.75" customHeight="1">
      <c r="A184" s="115">
        <v>177</v>
      </c>
      <c r="B184" s="106" t="s">
        <v>128</v>
      </c>
      <c r="C184" s="106" t="s">
        <v>85</v>
      </c>
      <c r="D184" s="117">
        <v>1430</v>
      </c>
      <c r="E184" s="127" t="s">
        <v>157</v>
      </c>
      <c r="F184" s="118">
        <f t="shared" si="8"/>
        <v>8.5670000000000002</v>
      </c>
      <c r="G184" s="103">
        <v>51</v>
      </c>
      <c r="H184" s="116">
        <v>87.38</v>
      </c>
      <c r="I184" s="103">
        <f t="shared" si="6"/>
        <v>20.61</v>
      </c>
      <c r="J184" s="103">
        <f t="shared" si="7"/>
        <v>107.99</v>
      </c>
      <c r="K184" s="143"/>
      <c r="M184" s="229"/>
      <c r="N184" s="229"/>
    </row>
    <row r="185" spans="1:14" ht="25.5">
      <c r="A185" s="115">
        <v>178</v>
      </c>
      <c r="B185" s="106" t="s">
        <v>128</v>
      </c>
      <c r="C185" s="106" t="s">
        <v>85</v>
      </c>
      <c r="D185" s="117">
        <v>1430</v>
      </c>
      <c r="E185" s="127" t="s">
        <v>158</v>
      </c>
      <c r="F185" s="118">
        <f t="shared" si="8"/>
        <v>8.5670000000000002</v>
      </c>
      <c r="G185" s="103">
        <v>21</v>
      </c>
      <c r="H185" s="116">
        <v>89.95</v>
      </c>
      <c r="I185" s="103">
        <f t="shared" si="6"/>
        <v>21.22</v>
      </c>
      <c r="J185" s="103">
        <f t="shared" si="7"/>
        <v>111.17</v>
      </c>
      <c r="K185" s="143"/>
      <c r="M185" s="229"/>
      <c r="N185" s="229"/>
    </row>
    <row r="186" spans="1:14" ht="17.25" customHeight="1">
      <c r="A186" s="115">
        <v>179</v>
      </c>
      <c r="B186" s="106" t="s">
        <v>135</v>
      </c>
      <c r="C186" s="106" t="s">
        <v>136</v>
      </c>
      <c r="D186" s="117">
        <v>2318</v>
      </c>
      <c r="E186" s="127" t="s">
        <v>157</v>
      </c>
      <c r="F186" s="118">
        <f t="shared" si="8"/>
        <v>13.887</v>
      </c>
      <c r="G186" s="103">
        <v>20</v>
      </c>
      <c r="H186" s="116">
        <v>55.55</v>
      </c>
      <c r="I186" s="103">
        <f t="shared" si="6"/>
        <v>13.1</v>
      </c>
      <c r="J186" s="103">
        <f t="shared" si="7"/>
        <v>68.649999999999991</v>
      </c>
      <c r="K186" s="143"/>
      <c r="M186" s="229"/>
      <c r="N186" s="229"/>
    </row>
    <row r="187" spans="1:14" ht="18.75" customHeight="1">
      <c r="A187" s="115">
        <v>180</v>
      </c>
      <c r="B187" s="106" t="s">
        <v>108</v>
      </c>
      <c r="C187" s="106" t="s">
        <v>83</v>
      </c>
      <c r="D187" s="117">
        <v>1503</v>
      </c>
      <c r="E187" s="127" t="s">
        <v>157</v>
      </c>
      <c r="F187" s="118">
        <f t="shared" si="8"/>
        <v>9.0039999999999996</v>
      </c>
      <c r="G187" s="103">
        <v>36</v>
      </c>
      <c r="H187" s="116">
        <v>64.83</v>
      </c>
      <c r="I187" s="103">
        <f>ROUND(H187*23.59%,2)+0.01</f>
        <v>15.299999999999999</v>
      </c>
      <c r="J187" s="103">
        <f t="shared" si="7"/>
        <v>80.13</v>
      </c>
      <c r="K187" s="143"/>
      <c r="M187" s="229"/>
      <c r="N187" s="229"/>
    </row>
    <row r="188" spans="1:14" ht="25.5">
      <c r="A188" s="115">
        <v>181</v>
      </c>
      <c r="B188" s="106" t="s">
        <v>92</v>
      </c>
      <c r="C188" s="106" t="s">
        <v>83</v>
      </c>
      <c r="D188" s="117">
        <v>1495</v>
      </c>
      <c r="E188" s="127" t="s">
        <v>157</v>
      </c>
      <c r="F188" s="118">
        <f t="shared" si="8"/>
        <v>8.9559999999999995</v>
      </c>
      <c r="G188" s="103">
        <v>12</v>
      </c>
      <c r="H188" s="116">
        <v>21.49</v>
      </c>
      <c r="I188" s="103">
        <f t="shared" si="6"/>
        <v>5.07</v>
      </c>
      <c r="J188" s="103">
        <f t="shared" si="7"/>
        <v>26.56</v>
      </c>
      <c r="K188" s="143"/>
      <c r="M188" s="229"/>
      <c r="N188" s="229"/>
    </row>
    <row r="189" spans="1:14" s="44" customFormat="1" ht="25.5">
      <c r="A189" s="115">
        <v>182</v>
      </c>
      <c r="B189" s="119" t="s">
        <v>128</v>
      </c>
      <c r="C189" s="119" t="s">
        <v>85</v>
      </c>
      <c r="D189" s="120">
        <v>1470</v>
      </c>
      <c r="E189" s="128" t="s">
        <v>157</v>
      </c>
      <c r="F189" s="118">
        <f t="shared" si="8"/>
        <v>8.8070000000000004</v>
      </c>
      <c r="G189" s="103">
        <v>51</v>
      </c>
      <c r="H189" s="121">
        <v>89.83</v>
      </c>
      <c r="I189" s="103">
        <f t="shared" si="6"/>
        <v>21.19</v>
      </c>
      <c r="J189" s="103">
        <f t="shared" si="7"/>
        <v>111.02</v>
      </c>
      <c r="K189" s="143"/>
      <c r="M189" s="229"/>
      <c r="N189" s="229"/>
    </row>
    <row r="190" spans="1:14" ht="30" customHeight="1">
      <c r="A190" s="115">
        <v>183</v>
      </c>
      <c r="B190" s="106" t="s">
        <v>128</v>
      </c>
      <c r="C190" s="106" t="s">
        <v>85</v>
      </c>
      <c r="D190" s="117">
        <v>1470</v>
      </c>
      <c r="E190" s="127" t="s">
        <v>158</v>
      </c>
      <c r="F190" s="118">
        <f t="shared" si="8"/>
        <v>8.8070000000000004</v>
      </c>
      <c r="G190" s="103">
        <v>21</v>
      </c>
      <c r="H190" s="116">
        <v>92.47</v>
      </c>
      <c r="I190" s="103">
        <f t="shared" si="6"/>
        <v>21.81</v>
      </c>
      <c r="J190" s="103">
        <f t="shared" si="7"/>
        <v>114.28</v>
      </c>
      <c r="K190" s="143"/>
      <c r="M190" s="229"/>
      <c r="N190" s="229"/>
    </row>
    <row r="191" spans="1:14" ht="16.5" customHeight="1">
      <c r="A191" s="115">
        <v>184</v>
      </c>
      <c r="B191" s="106" t="s">
        <v>99</v>
      </c>
      <c r="C191" s="106" t="s">
        <v>120</v>
      </c>
      <c r="D191" s="117">
        <v>1676</v>
      </c>
      <c r="E191" s="127" t="s">
        <v>157</v>
      </c>
      <c r="F191" s="118">
        <f t="shared" si="8"/>
        <v>10.041</v>
      </c>
      <c r="G191" s="103">
        <v>36</v>
      </c>
      <c r="H191" s="116">
        <v>72.3</v>
      </c>
      <c r="I191" s="103">
        <f t="shared" si="6"/>
        <v>17.059999999999999</v>
      </c>
      <c r="J191" s="103">
        <f t="shared" si="7"/>
        <v>89.36</v>
      </c>
      <c r="K191" s="143"/>
      <c r="M191" s="229"/>
      <c r="N191" s="229"/>
    </row>
    <row r="192" spans="1:14" ht="25.5">
      <c r="A192" s="115">
        <v>185</v>
      </c>
      <c r="B192" s="106" t="s">
        <v>94</v>
      </c>
      <c r="C192" s="106" t="s">
        <v>81</v>
      </c>
      <c r="D192" s="117">
        <v>1533</v>
      </c>
      <c r="E192" s="127" t="s">
        <v>157</v>
      </c>
      <c r="F192" s="118">
        <f t="shared" si="8"/>
        <v>9.1839999999999993</v>
      </c>
      <c r="G192" s="103">
        <v>24</v>
      </c>
      <c r="H192" s="116">
        <v>44.08</v>
      </c>
      <c r="I192" s="103">
        <f t="shared" si="6"/>
        <v>10.4</v>
      </c>
      <c r="J192" s="103">
        <f t="shared" si="7"/>
        <v>54.48</v>
      </c>
      <c r="K192" s="143"/>
      <c r="M192" s="229"/>
      <c r="N192" s="229"/>
    </row>
    <row r="193" spans="1:14" ht="18" customHeight="1">
      <c r="A193" s="115">
        <v>186</v>
      </c>
      <c r="B193" s="106" t="s">
        <v>90</v>
      </c>
      <c r="C193" s="106" t="s">
        <v>81</v>
      </c>
      <c r="D193" s="117">
        <v>1445</v>
      </c>
      <c r="E193" s="127" t="s">
        <v>157</v>
      </c>
      <c r="F193" s="118">
        <f t="shared" si="8"/>
        <v>8.657</v>
      </c>
      <c r="G193" s="103">
        <v>24</v>
      </c>
      <c r="H193" s="116">
        <v>41.55</v>
      </c>
      <c r="I193" s="103">
        <f t="shared" si="6"/>
        <v>9.8000000000000007</v>
      </c>
      <c r="J193" s="103">
        <f t="shared" si="7"/>
        <v>51.349999999999994</v>
      </c>
      <c r="K193" s="143"/>
      <c r="M193" s="229"/>
      <c r="N193" s="229"/>
    </row>
    <row r="194" spans="1:14" ht="25.5">
      <c r="A194" s="115">
        <v>187</v>
      </c>
      <c r="B194" s="106" t="s">
        <v>90</v>
      </c>
      <c r="C194" s="106" t="s">
        <v>81</v>
      </c>
      <c r="D194" s="117">
        <v>1445</v>
      </c>
      <c r="E194" s="127" t="s">
        <v>157</v>
      </c>
      <c r="F194" s="118">
        <f t="shared" si="8"/>
        <v>8.657</v>
      </c>
      <c r="G194" s="103">
        <v>12</v>
      </c>
      <c r="H194" s="116">
        <v>20.78</v>
      </c>
      <c r="I194" s="103">
        <f t="shared" si="6"/>
        <v>4.9000000000000004</v>
      </c>
      <c r="J194" s="103">
        <f t="shared" si="7"/>
        <v>25.68</v>
      </c>
      <c r="K194" s="143"/>
      <c r="M194" s="229"/>
      <c r="N194" s="229"/>
    </row>
    <row r="195" spans="1:14" ht="25.5">
      <c r="A195" s="115">
        <v>188</v>
      </c>
      <c r="B195" s="106" t="s">
        <v>109</v>
      </c>
      <c r="C195" s="106" t="s">
        <v>83</v>
      </c>
      <c r="D195" s="117">
        <v>1475</v>
      </c>
      <c r="E195" s="127" t="s">
        <v>157</v>
      </c>
      <c r="F195" s="118">
        <f t="shared" si="8"/>
        <v>8.8369999999999997</v>
      </c>
      <c r="G195" s="103">
        <v>12</v>
      </c>
      <c r="H195" s="116">
        <v>21.21</v>
      </c>
      <c r="I195" s="103">
        <f t="shared" si="6"/>
        <v>5</v>
      </c>
      <c r="J195" s="103">
        <f t="shared" si="7"/>
        <v>26.21</v>
      </c>
      <c r="K195" s="143"/>
      <c r="M195" s="229"/>
      <c r="N195" s="229"/>
    </row>
    <row r="196" spans="1:14" ht="27" customHeight="1">
      <c r="A196" s="115">
        <v>189</v>
      </c>
      <c r="B196" s="106" t="s">
        <v>126</v>
      </c>
      <c r="C196" s="106" t="s">
        <v>91</v>
      </c>
      <c r="D196" s="117">
        <v>1826</v>
      </c>
      <c r="E196" s="127" t="s">
        <v>157</v>
      </c>
      <c r="F196" s="118">
        <f t="shared" si="8"/>
        <v>10.939</v>
      </c>
      <c r="G196" s="103">
        <v>24</v>
      </c>
      <c r="H196" s="116">
        <v>52.51</v>
      </c>
      <c r="I196" s="103">
        <f t="shared" si="6"/>
        <v>12.39</v>
      </c>
      <c r="J196" s="103">
        <f t="shared" si="7"/>
        <v>64.900000000000006</v>
      </c>
      <c r="K196" s="143"/>
      <c r="M196" s="229"/>
      <c r="N196" s="229"/>
    </row>
    <row r="197" spans="1:14" ht="27.75" customHeight="1">
      <c r="A197" s="115">
        <v>190</v>
      </c>
      <c r="B197" s="106" t="s">
        <v>87</v>
      </c>
      <c r="C197" s="106" t="s">
        <v>81</v>
      </c>
      <c r="D197" s="117">
        <v>1445</v>
      </c>
      <c r="E197" s="127" t="s">
        <v>157</v>
      </c>
      <c r="F197" s="118">
        <f t="shared" si="8"/>
        <v>8.657</v>
      </c>
      <c r="G197" s="103">
        <v>24</v>
      </c>
      <c r="H197" s="116">
        <v>41.55</v>
      </c>
      <c r="I197" s="103">
        <f t="shared" si="6"/>
        <v>9.8000000000000007</v>
      </c>
      <c r="J197" s="103">
        <f t="shared" si="7"/>
        <v>51.349999999999994</v>
      </c>
      <c r="K197" s="143"/>
      <c r="M197" s="229"/>
      <c r="N197" s="229"/>
    </row>
    <row r="198" spans="1:14" ht="28.5" customHeight="1">
      <c r="A198" s="115">
        <v>191</v>
      </c>
      <c r="B198" s="106" t="s">
        <v>137</v>
      </c>
      <c r="C198" s="106" t="s">
        <v>81</v>
      </c>
      <c r="D198" s="117">
        <v>1405</v>
      </c>
      <c r="E198" s="127" t="s">
        <v>157</v>
      </c>
      <c r="F198" s="118">
        <f t="shared" si="8"/>
        <v>8.4169999999999998</v>
      </c>
      <c r="G198" s="103">
        <v>12</v>
      </c>
      <c r="H198" s="116">
        <v>20.2</v>
      </c>
      <c r="I198" s="103">
        <f t="shared" si="6"/>
        <v>4.7699999999999996</v>
      </c>
      <c r="J198" s="103">
        <f t="shared" si="7"/>
        <v>24.97</v>
      </c>
      <c r="K198" s="143"/>
      <c r="M198" s="229"/>
      <c r="N198" s="229"/>
    </row>
    <row r="199" spans="1:14" ht="27.75" customHeight="1">
      <c r="A199" s="115">
        <v>192</v>
      </c>
      <c r="B199" s="106" t="s">
        <v>137</v>
      </c>
      <c r="C199" s="106" t="s">
        <v>81</v>
      </c>
      <c r="D199" s="117">
        <v>1445</v>
      </c>
      <c r="E199" s="127" t="s">
        <v>157</v>
      </c>
      <c r="F199" s="118">
        <f t="shared" si="8"/>
        <v>8.657</v>
      </c>
      <c r="G199" s="103">
        <v>12</v>
      </c>
      <c r="H199" s="116">
        <v>20.78</v>
      </c>
      <c r="I199" s="103">
        <f t="shared" si="6"/>
        <v>4.9000000000000004</v>
      </c>
      <c r="J199" s="103">
        <f t="shared" si="7"/>
        <v>25.68</v>
      </c>
      <c r="K199" s="143"/>
      <c r="M199" s="229"/>
      <c r="N199" s="229"/>
    </row>
    <row r="200" spans="1:14" ht="29.25" customHeight="1">
      <c r="A200" s="115">
        <v>193</v>
      </c>
      <c r="B200" s="106" t="s">
        <v>99</v>
      </c>
      <c r="C200" s="106" t="s">
        <v>91</v>
      </c>
      <c r="D200" s="117">
        <v>1505</v>
      </c>
      <c r="E200" s="127" t="s">
        <v>157</v>
      </c>
      <c r="F200" s="118">
        <f t="shared" si="8"/>
        <v>9.016</v>
      </c>
      <c r="G200" s="103">
        <v>36</v>
      </c>
      <c r="H200" s="116">
        <v>64.92</v>
      </c>
      <c r="I200" s="103">
        <f t="shared" ref="I200:I263" si="9">ROUND(H200*23.59%,2)</f>
        <v>15.31</v>
      </c>
      <c r="J200" s="103">
        <f t="shared" ref="J200:J263" si="10">H200+I200</f>
        <v>80.23</v>
      </c>
      <c r="K200" s="143"/>
      <c r="M200" s="229"/>
      <c r="N200" s="229"/>
    </row>
    <row r="201" spans="1:14" ht="33.75" customHeight="1">
      <c r="A201" s="115">
        <v>194</v>
      </c>
      <c r="B201" s="106" t="s">
        <v>138</v>
      </c>
      <c r="C201" s="106" t="s">
        <v>81</v>
      </c>
      <c r="D201" s="117">
        <v>1493</v>
      </c>
      <c r="E201" s="127" t="s">
        <v>157</v>
      </c>
      <c r="F201" s="118">
        <f t="shared" si="8"/>
        <v>8.9440000000000008</v>
      </c>
      <c r="G201" s="103">
        <v>13</v>
      </c>
      <c r="H201" s="116">
        <v>23.25</v>
      </c>
      <c r="I201" s="103">
        <f t="shared" si="9"/>
        <v>5.48</v>
      </c>
      <c r="J201" s="103">
        <f t="shared" si="10"/>
        <v>28.73</v>
      </c>
      <c r="K201" s="143"/>
      <c r="M201" s="229"/>
      <c r="N201" s="229"/>
    </row>
    <row r="202" spans="1:14" ht="27.75" customHeight="1">
      <c r="A202" s="115">
        <v>195</v>
      </c>
      <c r="B202" s="106" t="s">
        <v>98</v>
      </c>
      <c r="C202" s="106" t="s">
        <v>83</v>
      </c>
      <c r="D202" s="117">
        <v>1640</v>
      </c>
      <c r="E202" s="127" t="s">
        <v>157</v>
      </c>
      <c r="F202" s="118">
        <f t="shared" ref="F202:F265" si="11">ROUND(D202/$F$4,3)</f>
        <v>9.8249999999999993</v>
      </c>
      <c r="G202" s="103">
        <v>24</v>
      </c>
      <c r="H202" s="116">
        <v>47.16</v>
      </c>
      <c r="I202" s="103">
        <f>ROUND(H202*23.59%,2)-0.01</f>
        <v>11.120000000000001</v>
      </c>
      <c r="J202" s="103">
        <f t="shared" si="10"/>
        <v>58.28</v>
      </c>
      <c r="K202" s="143"/>
      <c r="M202" s="229"/>
      <c r="N202" s="229"/>
    </row>
    <row r="203" spans="1:14" ht="42.75" customHeight="1">
      <c r="A203" s="115">
        <v>196</v>
      </c>
      <c r="B203" s="106" t="s">
        <v>139</v>
      </c>
      <c r="C203" s="106" t="s">
        <v>140</v>
      </c>
      <c r="D203" s="117">
        <v>1482</v>
      </c>
      <c r="E203" s="127" t="s">
        <v>157</v>
      </c>
      <c r="F203" s="118">
        <f t="shared" si="11"/>
        <v>8.8789999999999996</v>
      </c>
      <c r="G203" s="103">
        <v>24</v>
      </c>
      <c r="H203" s="116">
        <v>42.62</v>
      </c>
      <c r="I203" s="103">
        <f t="shared" si="9"/>
        <v>10.050000000000001</v>
      </c>
      <c r="J203" s="103">
        <f t="shared" si="10"/>
        <v>52.67</v>
      </c>
      <c r="K203" s="143"/>
      <c r="M203" s="229"/>
      <c r="N203" s="229"/>
    </row>
    <row r="204" spans="1:14" ht="28.5" customHeight="1">
      <c r="A204" s="115">
        <v>197</v>
      </c>
      <c r="B204" s="106" t="s">
        <v>110</v>
      </c>
      <c r="C204" s="106" t="s">
        <v>81</v>
      </c>
      <c r="D204" s="117">
        <v>1445</v>
      </c>
      <c r="E204" s="127" t="s">
        <v>157</v>
      </c>
      <c r="F204" s="118">
        <f t="shared" si="11"/>
        <v>8.657</v>
      </c>
      <c r="G204" s="103">
        <v>24</v>
      </c>
      <c r="H204" s="116">
        <v>41.55</v>
      </c>
      <c r="I204" s="103">
        <f t="shared" si="9"/>
        <v>9.8000000000000007</v>
      </c>
      <c r="J204" s="103">
        <f t="shared" si="10"/>
        <v>51.349999999999994</v>
      </c>
      <c r="K204" s="143"/>
      <c r="M204" s="229"/>
      <c r="N204" s="229"/>
    </row>
    <row r="205" spans="1:14" ht="31.5" customHeight="1">
      <c r="A205" s="115">
        <v>198</v>
      </c>
      <c r="B205" s="106" t="s">
        <v>97</v>
      </c>
      <c r="C205" s="106" t="s">
        <v>81</v>
      </c>
      <c r="D205" s="117">
        <v>1831</v>
      </c>
      <c r="E205" s="127" t="s">
        <v>157</v>
      </c>
      <c r="F205" s="118">
        <f t="shared" si="11"/>
        <v>10.968999999999999</v>
      </c>
      <c r="G205" s="103">
        <v>33</v>
      </c>
      <c r="H205" s="116">
        <v>72.400000000000006</v>
      </c>
      <c r="I205" s="103">
        <f t="shared" si="9"/>
        <v>17.079999999999998</v>
      </c>
      <c r="J205" s="103">
        <f t="shared" si="10"/>
        <v>89.48</v>
      </c>
      <c r="K205" s="143"/>
      <c r="M205" s="229"/>
      <c r="N205" s="229"/>
    </row>
    <row r="206" spans="1:14" ht="25.5">
      <c r="A206" s="115">
        <v>199</v>
      </c>
      <c r="B206" s="106" t="s">
        <v>138</v>
      </c>
      <c r="C206" s="106" t="s">
        <v>83</v>
      </c>
      <c r="D206" s="117">
        <v>1640</v>
      </c>
      <c r="E206" s="127" t="s">
        <v>157</v>
      </c>
      <c r="F206" s="118">
        <f t="shared" si="11"/>
        <v>9.8249999999999993</v>
      </c>
      <c r="G206" s="103">
        <v>23.5</v>
      </c>
      <c r="H206" s="116">
        <v>46.18</v>
      </c>
      <c r="I206" s="103">
        <f>ROUND(H206*23.59%,2)+0.01</f>
        <v>10.9</v>
      </c>
      <c r="J206" s="103">
        <f t="shared" si="10"/>
        <v>57.08</v>
      </c>
      <c r="K206" s="143"/>
      <c r="M206" s="229"/>
      <c r="N206" s="229"/>
    </row>
    <row r="207" spans="1:14" ht="25.5">
      <c r="A207" s="115">
        <v>200</v>
      </c>
      <c r="B207" s="106" t="s">
        <v>123</v>
      </c>
      <c r="C207" s="106" t="s">
        <v>83</v>
      </c>
      <c r="D207" s="117">
        <v>1475</v>
      </c>
      <c r="E207" s="127" t="s">
        <v>157</v>
      </c>
      <c r="F207" s="118">
        <f t="shared" si="11"/>
        <v>8.8369999999999997</v>
      </c>
      <c r="G207" s="103">
        <v>12</v>
      </c>
      <c r="H207" s="116">
        <v>21.21</v>
      </c>
      <c r="I207" s="103">
        <f t="shared" si="9"/>
        <v>5</v>
      </c>
      <c r="J207" s="103">
        <f t="shared" si="10"/>
        <v>26.21</v>
      </c>
      <c r="K207" s="143"/>
      <c r="M207" s="229"/>
      <c r="N207" s="229"/>
    </row>
    <row r="208" spans="1:14" ht="25.5">
      <c r="A208" s="115">
        <v>201</v>
      </c>
      <c r="B208" s="106" t="s">
        <v>134</v>
      </c>
      <c r="C208" s="106" t="s">
        <v>81</v>
      </c>
      <c r="D208" s="117">
        <v>1517</v>
      </c>
      <c r="E208" s="127" t="s">
        <v>157</v>
      </c>
      <c r="F208" s="118">
        <f t="shared" si="11"/>
        <v>9.0879999999999992</v>
      </c>
      <c r="G208" s="103">
        <v>24</v>
      </c>
      <c r="H208" s="116">
        <v>43.62</v>
      </c>
      <c r="I208" s="103">
        <f>ROUND(H208*23.59%,2)+0.01</f>
        <v>10.299999999999999</v>
      </c>
      <c r="J208" s="103">
        <f t="shared" si="10"/>
        <v>53.919999999999995</v>
      </c>
      <c r="K208" s="143"/>
      <c r="M208" s="229"/>
      <c r="N208" s="229"/>
    </row>
    <row r="209" spans="1:14" ht="22.5" customHeight="1">
      <c r="A209" s="115">
        <v>202</v>
      </c>
      <c r="B209" s="106" t="s">
        <v>89</v>
      </c>
      <c r="C209" s="106" t="s">
        <v>81</v>
      </c>
      <c r="D209" s="117">
        <v>1337</v>
      </c>
      <c r="E209" s="127" t="s">
        <v>157</v>
      </c>
      <c r="F209" s="118">
        <f t="shared" si="11"/>
        <v>8.01</v>
      </c>
      <c r="G209" s="103">
        <v>53</v>
      </c>
      <c r="H209" s="116">
        <v>84.91</v>
      </c>
      <c r="I209" s="103">
        <f t="shared" si="9"/>
        <v>20.03</v>
      </c>
      <c r="J209" s="103">
        <f t="shared" si="10"/>
        <v>104.94</v>
      </c>
      <c r="K209" s="143"/>
      <c r="M209" s="229"/>
      <c r="N209" s="229"/>
    </row>
    <row r="210" spans="1:14" ht="25.5">
      <c r="A210" s="115">
        <v>203</v>
      </c>
      <c r="B210" s="106" t="s">
        <v>141</v>
      </c>
      <c r="C210" s="106" t="s">
        <v>81</v>
      </c>
      <c r="D210" s="117">
        <v>1425</v>
      </c>
      <c r="E210" s="127" t="s">
        <v>157</v>
      </c>
      <c r="F210" s="118">
        <f t="shared" si="11"/>
        <v>8.5370000000000008</v>
      </c>
      <c r="G210" s="103">
        <v>24</v>
      </c>
      <c r="H210" s="116">
        <v>40.98</v>
      </c>
      <c r="I210" s="103">
        <f t="shared" si="9"/>
        <v>9.67</v>
      </c>
      <c r="J210" s="103">
        <f t="shared" si="10"/>
        <v>50.65</v>
      </c>
      <c r="K210" s="143"/>
      <c r="M210" s="229"/>
      <c r="N210" s="229"/>
    </row>
    <row r="211" spans="1:14" ht="25.5">
      <c r="A211" s="115">
        <v>204</v>
      </c>
      <c r="B211" s="106" t="s">
        <v>113</v>
      </c>
      <c r="C211" s="106" t="s">
        <v>81</v>
      </c>
      <c r="D211" s="117">
        <v>1445</v>
      </c>
      <c r="E211" s="127" t="s">
        <v>157</v>
      </c>
      <c r="F211" s="118">
        <f t="shared" si="11"/>
        <v>8.657</v>
      </c>
      <c r="G211" s="103">
        <v>24</v>
      </c>
      <c r="H211" s="116">
        <v>41.55</v>
      </c>
      <c r="I211" s="103">
        <f t="shared" si="9"/>
        <v>9.8000000000000007</v>
      </c>
      <c r="J211" s="103">
        <f t="shared" si="10"/>
        <v>51.349999999999994</v>
      </c>
      <c r="K211" s="143"/>
      <c r="M211" s="229"/>
      <c r="N211" s="229"/>
    </row>
    <row r="212" spans="1:14" ht="25.5">
      <c r="A212" s="115">
        <v>205</v>
      </c>
      <c r="B212" s="106" t="s">
        <v>151</v>
      </c>
      <c r="C212" s="106" t="s">
        <v>81</v>
      </c>
      <c r="D212" s="117">
        <v>1405</v>
      </c>
      <c r="E212" s="127" t="s">
        <v>157</v>
      </c>
      <c r="F212" s="118">
        <f t="shared" si="11"/>
        <v>8.4169999999999998</v>
      </c>
      <c r="G212" s="103">
        <v>14</v>
      </c>
      <c r="H212" s="116">
        <v>23.57</v>
      </c>
      <c r="I212" s="103">
        <f t="shared" si="9"/>
        <v>5.56</v>
      </c>
      <c r="J212" s="103">
        <f t="shared" si="10"/>
        <v>29.13</v>
      </c>
      <c r="K212" s="143"/>
      <c r="M212" s="229"/>
      <c r="N212" s="229"/>
    </row>
    <row r="213" spans="1:14" ht="19.5" customHeight="1">
      <c r="A213" s="115">
        <v>206</v>
      </c>
      <c r="B213" s="106" t="s">
        <v>108</v>
      </c>
      <c r="C213" s="106" t="s">
        <v>83</v>
      </c>
      <c r="D213" s="117">
        <v>1622</v>
      </c>
      <c r="E213" s="127" t="s">
        <v>157</v>
      </c>
      <c r="F213" s="118">
        <f t="shared" si="11"/>
        <v>9.7170000000000005</v>
      </c>
      <c r="G213" s="103">
        <v>36</v>
      </c>
      <c r="H213" s="116">
        <v>69.959999999999994</v>
      </c>
      <c r="I213" s="103">
        <f t="shared" si="9"/>
        <v>16.5</v>
      </c>
      <c r="J213" s="103">
        <f t="shared" si="10"/>
        <v>86.46</v>
      </c>
      <c r="K213" s="143"/>
      <c r="M213" s="229"/>
      <c r="N213" s="229"/>
    </row>
    <row r="214" spans="1:14" ht="25.5">
      <c r="A214" s="115">
        <v>207</v>
      </c>
      <c r="B214" s="106" t="s">
        <v>128</v>
      </c>
      <c r="C214" s="106" t="s">
        <v>85</v>
      </c>
      <c r="D214" s="117">
        <v>1470</v>
      </c>
      <c r="E214" s="127" t="s">
        <v>157</v>
      </c>
      <c r="F214" s="118">
        <f t="shared" si="11"/>
        <v>8.8070000000000004</v>
      </c>
      <c r="G214" s="103">
        <v>30.5</v>
      </c>
      <c r="H214" s="116">
        <v>53.72</v>
      </c>
      <c r="I214" s="103">
        <f t="shared" si="9"/>
        <v>12.67</v>
      </c>
      <c r="J214" s="103">
        <f t="shared" si="10"/>
        <v>66.39</v>
      </c>
      <c r="K214" s="143"/>
      <c r="M214" s="229"/>
      <c r="N214" s="229"/>
    </row>
    <row r="215" spans="1:14" ht="25.5">
      <c r="A215" s="115">
        <v>208</v>
      </c>
      <c r="B215" s="106" t="s">
        <v>128</v>
      </c>
      <c r="C215" s="106" t="s">
        <v>85</v>
      </c>
      <c r="D215" s="117">
        <v>1470</v>
      </c>
      <c r="E215" s="127" t="s">
        <v>158</v>
      </c>
      <c r="F215" s="118">
        <f t="shared" si="11"/>
        <v>8.8070000000000004</v>
      </c>
      <c r="G215" s="103">
        <v>17.5</v>
      </c>
      <c r="H215" s="116">
        <v>77.06</v>
      </c>
      <c r="I215" s="103">
        <f t="shared" si="9"/>
        <v>18.18</v>
      </c>
      <c r="J215" s="103">
        <f t="shared" si="10"/>
        <v>95.240000000000009</v>
      </c>
      <c r="K215" s="143"/>
      <c r="M215" s="229"/>
      <c r="N215" s="229"/>
    </row>
    <row r="216" spans="1:14" ht="25.5">
      <c r="A216" s="115">
        <v>209</v>
      </c>
      <c r="B216" s="106" t="s">
        <v>123</v>
      </c>
      <c r="C216" s="106" t="s">
        <v>81</v>
      </c>
      <c r="D216" s="117">
        <v>1472</v>
      </c>
      <c r="E216" s="127" t="s">
        <v>157</v>
      </c>
      <c r="F216" s="118">
        <f t="shared" si="11"/>
        <v>8.8190000000000008</v>
      </c>
      <c r="G216" s="103">
        <v>12</v>
      </c>
      <c r="H216" s="116">
        <v>21.17</v>
      </c>
      <c r="I216" s="103">
        <f t="shared" si="9"/>
        <v>4.99</v>
      </c>
      <c r="J216" s="103">
        <f t="shared" si="10"/>
        <v>26.160000000000004</v>
      </c>
      <c r="K216" s="143"/>
      <c r="M216" s="229"/>
      <c r="N216" s="229"/>
    </row>
    <row r="217" spans="1:14" ht="25.5">
      <c r="A217" s="115">
        <v>210</v>
      </c>
      <c r="B217" s="106" t="s">
        <v>112</v>
      </c>
      <c r="C217" s="106" t="s">
        <v>85</v>
      </c>
      <c r="D217" s="117">
        <v>1470</v>
      </c>
      <c r="E217" s="127" t="s">
        <v>157</v>
      </c>
      <c r="F217" s="118">
        <f t="shared" si="11"/>
        <v>8.8070000000000004</v>
      </c>
      <c r="G217" s="103">
        <v>132</v>
      </c>
      <c r="H217" s="116">
        <v>232.5</v>
      </c>
      <c r="I217" s="103">
        <f>ROUND(H217*23.59%,2)-0.01</f>
        <v>54.84</v>
      </c>
      <c r="J217" s="103">
        <f t="shared" si="10"/>
        <v>287.34000000000003</v>
      </c>
      <c r="K217" s="143"/>
      <c r="M217" s="229"/>
      <c r="N217" s="229"/>
    </row>
    <row r="218" spans="1:14" ht="25.5">
      <c r="A218" s="115">
        <v>211</v>
      </c>
      <c r="B218" s="106" t="s">
        <v>112</v>
      </c>
      <c r="C218" s="106" t="s">
        <v>85</v>
      </c>
      <c r="D218" s="117">
        <v>1470</v>
      </c>
      <c r="E218" s="127" t="s">
        <v>158</v>
      </c>
      <c r="F218" s="118">
        <f t="shared" si="11"/>
        <v>8.8070000000000004</v>
      </c>
      <c r="G218" s="103">
        <v>36</v>
      </c>
      <c r="H218" s="116">
        <v>158.53</v>
      </c>
      <c r="I218" s="103">
        <f t="shared" si="9"/>
        <v>37.4</v>
      </c>
      <c r="J218" s="103">
        <f t="shared" si="10"/>
        <v>195.93</v>
      </c>
      <c r="K218" s="143"/>
      <c r="M218" s="229"/>
      <c r="N218" s="229"/>
    </row>
    <row r="219" spans="1:14" ht="25.5">
      <c r="A219" s="115">
        <v>212</v>
      </c>
      <c r="B219" s="106" t="s">
        <v>84</v>
      </c>
      <c r="C219" s="106" t="s">
        <v>91</v>
      </c>
      <c r="D219" s="117">
        <v>1950</v>
      </c>
      <c r="E219" s="127" t="s">
        <v>157</v>
      </c>
      <c r="F219" s="118">
        <f t="shared" si="11"/>
        <v>11.682</v>
      </c>
      <c r="G219" s="103">
        <v>25.5</v>
      </c>
      <c r="H219" s="116">
        <v>59.58</v>
      </c>
      <c r="I219" s="103">
        <f>ROUND(H219*23.59%,2)+0.01</f>
        <v>14.06</v>
      </c>
      <c r="J219" s="103">
        <f t="shared" si="10"/>
        <v>73.64</v>
      </c>
      <c r="K219" s="143"/>
      <c r="M219" s="229"/>
      <c r="N219" s="229"/>
    </row>
    <row r="220" spans="1:14" ht="25.5">
      <c r="A220" s="115">
        <v>213</v>
      </c>
      <c r="B220" s="106" t="s">
        <v>123</v>
      </c>
      <c r="C220" s="106" t="s">
        <v>81</v>
      </c>
      <c r="D220" s="117">
        <v>1432</v>
      </c>
      <c r="E220" s="127" t="s">
        <v>157</v>
      </c>
      <c r="F220" s="118">
        <f t="shared" si="11"/>
        <v>8.5790000000000006</v>
      </c>
      <c r="G220" s="103">
        <v>12</v>
      </c>
      <c r="H220" s="116">
        <v>20.59</v>
      </c>
      <c r="I220" s="103">
        <f t="shared" si="9"/>
        <v>4.8600000000000003</v>
      </c>
      <c r="J220" s="103">
        <f t="shared" si="10"/>
        <v>25.45</v>
      </c>
      <c r="K220" s="143"/>
      <c r="M220" s="229"/>
      <c r="N220" s="229"/>
    </row>
    <row r="221" spans="1:14" ht="25.5">
      <c r="A221" s="115">
        <v>214</v>
      </c>
      <c r="B221" s="106" t="s">
        <v>92</v>
      </c>
      <c r="C221" s="106" t="s">
        <v>83</v>
      </c>
      <c r="D221" s="117">
        <v>1475</v>
      </c>
      <c r="E221" s="127" t="s">
        <v>157</v>
      </c>
      <c r="F221" s="118">
        <f t="shared" si="11"/>
        <v>8.8369999999999997</v>
      </c>
      <c r="G221" s="103">
        <v>36</v>
      </c>
      <c r="H221" s="116">
        <v>63.63</v>
      </c>
      <c r="I221" s="103">
        <f t="shared" si="9"/>
        <v>15.01</v>
      </c>
      <c r="J221" s="103">
        <f t="shared" si="10"/>
        <v>78.64</v>
      </c>
      <c r="K221" s="143"/>
      <c r="M221" s="229"/>
      <c r="N221" s="229"/>
    </row>
    <row r="222" spans="1:14" ht="25.5">
      <c r="A222" s="115">
        <v>215</v>
      </c>
      <c r="B222" s="106" t="s">
        <v>94</v>
      </c>
      <c r="C222" s="106" t="s">
        <v>83</v>
      </c>
      <c r="D222" s="117">
        <v>1620</v>
      </c>
      <c r="E222" s="127" t="s">
        <v>157</v>
      </c>
      <c r="F222" s="118">
        <f t="shared" si="11"/>
        <v>9.7050000000000001</v>
      </c>
      <c r="G222" s="103">
        <v>20</v>
      </c>
      <c r="H222" s="116">
        <v>38.82</v>
      </c>
      <c r="I222" s="103">
        <f>ROUND(H222*23.59%,2)+0.01</f>
        <v>9.17</v>
      </c>
      <c r="J222" s="103">
        <f t="shared" si="10"/>
        <v>47.99</v>
      </c>
      <c r="K222" s="143"/>
      <c r="M222" s="229"/>
      <c r="N222" s="229"/>
    </row>
    <row r="223" spans="1:14" ht="16.5" customHeight="1">
      <c r="A223" s="115">
        <v>216</v>
      </c>
      <c r="B223" s="106" t="s">
        <v>130</v>
      </c>
      <c r="C223" s="106" t="s">
        <v>133</v>
      </c>
      <c r="D223" s="117">
        <v>2483</v>
      </c>
      <c r="E223" s="127" t="s">
        <v>157</v>
      </c>
      <c r="F223" s="118">
        <f t="shared" si="11"/>
        <v>14.875</v>
      </c>
      <c r="G223" s="103">
        <v>18.5</v>
      </c>
      <c r="H223" s="116">
        <v>55.04</v>
      </c>
      <c r="I223" s="103">
        <f>ROUND(H223*23.59%,2)+0.01</f>
        <v>12.99</v>
      </c>
      <c r="J223" s="103">
        <f t="shared" si="10"/>
        <v>68.03</v>
      </c>
      <c r="K223" s="143"/>
      <c r="M223" s="229"/>
      <c r="N223" s="229"/>
    </row>
    <row r="224" spans="1:14" ht="25.5">
      <c r="A224" s="115">
        <v>217</v>
      </c>
      <c r="B224" s="106" t="s">
        <v>106</v>
      </c>
      <c r="C224" s="106" t="s">
        <v>91</v>
      </c>
      <c r="D224" s="117">
        <v>1779</v>
      </c>
      <c r="E224" s="127" t="s">
        <v>157</v>
      </c>
      <c r="F224" s="118">
        <f t="shared" si="11"/>
        <v>10.657999999999999</v>
      </c>
      <c r="G224" s="103">
        <v>12</v>
      </c>
      <c r="H224" s="116">
        <v>25.58</v>
      </c>
      <c r="I224" s="103">
        <f>ROUND(H224*23.59%,2)+0.01</f>
        <v>6.04</v>
      </c>
      <c r="J224" s="103">
        <f t="shared" si="10"/>
        <v>31.619999999999997</v>
      </c>
      <c r="K224" s="143"/>
      <c r="M224" s="229"/>
      <c r="N224" s="229"/>
    </row>
    <row r="225" spans="1:14" ht="25.5">
      <c r="A225" s="115">
        <v>218</v>
      </c>
      <c r="B225" s="106" t="s">
        <v>105</v>
      </c>
      <c r="C225" s="106" t="s">
        <v>81</v>
      </c>
      <c r="D225" s="117">
        <v>1533</v>
      </c>
      <c r="E225" s="127" t="s">
        <v>157</v>
      </c>
      <c r="F225" s="118">
        <f t="shared" si="11"/>
        <v>9.1839999999999993</v>
      </c>
      <c r="G225" s="103">
        <v>12</v>
      </c>
      <c r="H225" s="116">
        <v>22.04</v>
      </c>
      <c r="I225" s="103">
        <f t="shared" si="9"/>
        <v>5.2</v>
      </c>
      <c r="J225" s="103">
        <f t="shared" si="10"/>
        <v>27.24</v>
      </c>
      <c r="K225" s="143"/>
      <c r="M225" s="229"/>
      <c r="N225" s="229"/>
    </row>
    <row r="226" spans="1:14" ht="25.5">
      <c r="A226" s="115">
        <v>219</v>
      </c>
      <c r="B226" s="106" t="s">
        <v>141</v>
      </c>
      <c r="C226" s="106" t="s">
        <v>81</v>
      </c>
      <c r="D226" s="117">
        <v>1425</v>
      </c>
      <c r="E226" s="127" t="s">
        <v>157</v>
      </c>
      <c r="F226" s="118">
        <f t="shared" si="11"/>
        <v>8.5370000000000008</v>
      </c>
      <c r="G226" s="103">
        <v>48</v>
      </c>
      <c r="H226" s="116">
        <v>81.96</v>
      </c>
      <c r="I226" s="103">
        <f>ROUND(H226*23.59%,2)+0.01</f>
        <v>19.34</v>
      </c>
      <c r="J226" s="103">
        <f t="shared" si="10"/>
        <v>101.3</v>
      </c>
      <c r="K226" s="143"/>
      <c r="M226" s="229"/>
      <c r="N226" s="229"/>
    </row>
    <row r="227" spans="1:14" ht="25.5">
      <c r="A227" s="115">
        <v>220</v>
      </c>
      <c r="B227" s="106" t="s">
        <v>118</v>
      </c>
      <c r="C227" s="106" t="s">
        <v>83</v>
      </c>
      <c r="D227" s="117">
        <v>1483</v>
      </c>
      <c r="E227" s="127" t="s">
        <v>157</v>
      </c>
      <c r="F227" s="118">
        <f t="shared" si="11"/>
        <v>8.8840000000000003</v>
      </c>
      <c r="G227" s="103">
        <v>12</v>
      </c>
      <c r="H227" s="116">
        <v>21.32</v>
      </c>
      <c r="I227" s="103">
        <f t="shared" si="9"/>
        <v>5.03</v>
      </c>
      <c r="J227" s="103">
        <f t="shared" si="10"/>
        <v>26.35</v>
      </c>
      <c r="K227" s="143"/>
      <c r="M227" s="229"/>
      <c r="N227" s="229"/>
    </row>
    <row r="228" spans="1:14" ht="25.5">
      <c r="A228" s="115">
        <v>221</v>
      </c>
      <c r="B228" s="106" t="s">
        <v>102</v>
      </c>
      <c r="C228" s="106" t="s">
        <v>83</v>
      </c>
      <c r="D228" s="117">
        <v>1455</v>
      </c>
      <c r="E228" s="127" t="s">
        <v>157</v>
      </c>
      <c r="F228" s="118">
        <f t="shared" si="11"/>
        <v>8.7170000000000005</v>
      </c>
      <c r="G228" s="103">
        <v>12</v>
      </c>
      <c r="H228" s="116">
        <v>20.92</v>
      </c>
      <c r="I228" s="103">
        <f>ROUND(H228*23.59%,2)-0.01</f>
        <v>4.9300000000000006</v>
      </c>
      <c r="J228" s="103">
        <f t="shared" si="10"/>
        <v>25.85</v>
      </c>
      <c r="K228" s="143"/>
      <c r="M228" s="229"/>
      <c r="N228" s="229"/>
    </row>
    <row r="229" spans="1:14" ht="25.5">
      <c r="A229" s="115">
        <v>222</v>
      </c>
      <c r="B229" s="106" t="s">
        <v>142</v>
      </c>
      <c r="C229" s="106" t="s">
        <v>83</v>
      </c>
      <c r="D229" s="117">
        <v>1591</v>
      </c>
      <c r="E229" s="127" t="s">
        <v>157</v>
      </c>
      <c r="F229" s="118">
        <f t="shared" si="11"/>
        <v>9.532</v>
      </c>
      <c r="G229" s="103">
        <v>23.5</v>
      </c>
      <c r="H229" s="116">
        <v>44.8</v>
      </c>
      <c r="I229" s="103">
        <f>ROUND(H229*23.59%,2)+0.01</f>
        <v>10.58</v>
      </c>
      <c r="J229" s="103">
        <f t="shared" si="10"/>
        <v>55.379999999999995</v>
      </c>
      <c r="K229" s="143"/>
      <c r="M229" s="229"/>
      <c r="N229" s="229"/>
    </row>
    <row r="230" spans="1:14" ht="25.5">
      <c r="A230" s="115">
        <v>223</v>
      </c>
      <c r="B230" s="106" t="s">
        <v>124</v>
      </c>
      <c r="C230" s="106" t="s">
        <v>83</v>
      </c>
      <c r="D230" s="117">
        <v>1475</v>
      </c>
      <c r="E230" s="127" t="s">
        <v>157</v>
      </c>
      <c r="F230" s="118">
        <f t="shared" si="11"/>
        <v>8.8369999999999997</v>
      </c>
      <c r="G230" s="103">
        <v>24</v>
      </c>
      <c r="H230" s="116">
        <v>42.42</v>
      </c>
      <c r="I230" s="103">
        <f>ROUND(H230*23.59%,2)+0.01</f>
        <v>10.02</v>
      </c>
      <c r="J230" s="103">
        <f t="shared" si="10"/>
        <v>52.44</v>
      </c>
      <c r="K230" s="143"/>
      <c r="M230" s="229"/>
      <c r="N230" s="229"/>
    </row>
    <row r="231" spans="1:14" ht="25.5">
      <c r="A231" s="115">
        <v>224</v>
      </c>
      <c r="B231" s="106" t="s">
        <v>109</v>
      </c>
      <c r="C231" s="106" t="s">
        <v>81</v>
      </c>
      <c r="D231" s="117">
        <v>1425</v>
      </c>
      <c r="E231" s="127" t="s">
        <v>157</v>
      </c>
      <c r="F231" s="118">
        <f t="shared" si="11"/>
        <v>8.5370000000000008</v>
      </c>
      <c r="G231" s="103">
        <v>24</v>
      </c>
      <c r="H231" s="116">
        <v>40.98</v>
      </c>
      <c r="I231" s="103">
        <f t="shared" si="9"/>
        <v>9.67</v>
      </c>
      <c r="J231" s="103">
        <f t="shared" si="10"/>
        <v>50.65</v>
      </c>
      <c r="K231" s="143"/>
      <c r="M231" s="229"/>
      <c r="N231" s="229"/>
    </row>
    <row r="232" spans="1:14" ht="25.5">
      <c r="A232" s="115">
        <v>225</v>
      </c>
      <c r="B232" s="106" t="s">
        <v>95</v>
      </c>
      <c r="C232" s="106" t="s">
        <v>83</v>
      </c>
      <c r="D232" s="117">
        <v>1495</v>
      </c>
      <c r="E232" s="127" t="s">
        <v>157</v>
      </c>
      <c r="F232" s="118">
        <f t="shared" si="11"/>
        <v>8.9559999999999995</v>
      </c>
      <c r="G232" s="103">
        <v>12</v>
      </c>
      <c r="H232" s="116">
        <v>21.49</v>
      </c>
      <c r="I232" s="103">
        <f t="shared" si="9"/>
        <v>5.07</v>
      </c>
      <c r="J232" s="103">
        <f t="shared" si="10"/>
        <v>26.56</v>
      </c>
      <c r="K232" s="143"/>
      <c r="M232" s="229"/>
      <c r="N232" s="229"/>
    </row>
    <row r="233" spans="1:14" ht="25.5">
      <c r="A233" s="115">
        <v>226</v>
      </c>
      <c r="B233" s="106" t="s">
        <v>106</v>
      </c>
      <c r="C233" s="106" t="s">
        <v>83</v>
      </c>
      <c r="D233" s="117">
        <v>1652</v>
      </c>
      <c r="E233" s="127" t="s">
        <v>157</v>
      </c>
      <c r="F233" s="118">
        <f t="shared" si="11"/>
        <v>9.8970000000000002</v>
      </c>
      <c r="G233" s="103">
        <v>12</v>
      </c>
      <c r="H233" s="116">
        <v>23.75</v>
      </c>
      <c r="I233" s="103">
        <f>ROUND(H233*23.59%,2)-0.01</f>
        <v>5.59</v>
      </c>
      <c r="J233" s="103">
        <f t="shared" si="10"/>
        <v>29.34</v>
      </c>
      <c r="K233" s="143"/>
      <c r="M233" s="229"/>
      <c r="N233" s="229"/>
    </row>
    <row r="234" spans="1:14" ht="18" customHeight="1">
      <c r="A234" s="115">
        <v>227</v>
      </c>
      <c r="B234" s="106" t="s">
        <v>99</v>
      </c>
      <c r="C234" s="106" t="s">
        <v>83</v>
      </c>
      <c r="D234" s="117">
        <v>1415</v>
      </c>
      <c r="E234" s="127" t="s">
        <v>157</v>
      </c>
      <c r="F234" s="118">
        <f t="shared" si="11"/>
        <v>8.4770000000000003</v>
      </c>
      <c r="G234" s="103">
        <v>48</v>
      </c>
      <c r="H234" s="116">
        <v>81.38</v>
      </c>
      <c r="I234" s="103">
        <f t="shared" si="9"/>
        <v>19.2</v>
      </c>
      <c r="J234" s="103">
        <f t="shared" si="10"/>
        <v>100.58</v>
      </c>
      <c r="K234" s="143"/>
      <c r="M234" s="229"/>
      <c r="N234" s="229"/>
    </row>
    <row r="235" spans="1:14" ht="31.5" customHeight="1">
      <c r="A235" s="115">
        <v>228</v>
      </c>
      <c r="B235" s="106" t="s">
        <v>112</v>
      </c>
      <c r="C235" s="106" t="s">
        <v>85</v>
      </c>
      <c r="D235" s="117">
        <v>1430</v>
      </c>
      <c r="E235" s="127" t="s">
        <v>157</v>
      </c>
      <c r="F235" s="118">
        <f t="shared" si="11"/>
        <v>8.5670000000000002</v>
      </c>
      <c r="G235" s="103">
        <v>143</v>
      </c>
      <c r="H235" s="116">
        <v>245.02</v>
      </c>
      <c r="I235" s="103">
        <f t="shared" si="9"/>
        <v>57.8</v>
      </c>
      <c r="J235" s="103">
        <f t="shared" si="10"/>
        <v>302.82</v>
      </c>
      <c r="K235" s="143"/>
      <c r="M235" s="229"/>
      <c r="N235" s="229"/>
    </row>
    <row r="236" spans="1:14" ht="25.5">
      <c r="A236" s="115">
        <v>229</v>
      </c>
      <c r="B236" s="106" t="s">
        <v>112</v>
      </c>
      <c r="C236" s="106" t="s">
        <v>85</v>
      </c>
      <c r="D236" s="117">
        <v>1430</v>
      </c>
      <c r="E236" s="127" t="s">
        <v>158</v>
      </c>
      <c r="F236" s="118">
        <f t="shared" si="11"/>
        <v>8.5670000000000002</v>
      </c>
      <c r="G236" s="103">
        <v>25</v>
      </c>
      <c r="H236" s="116">
        <v>107.09</v>
      </c>
      <c r="I236" s="103">
        <f t="shared" si="9"/>
        <v>25.26</v>
      </c>
      <c r="J236" s="103">
        <f t="shared" si="10"/>
        <v>132.35</v>
      </c>
      <c r="K236" s="143"/>
      <c r="M236" s="229"/>
      <c r="N236" s="229"/>
    </row>
    <row r="237" spans="1:14" ht="25.5">
      <c r="A237" s="115">
        <v>230</v>
      </c>
      <c r="B237" s="106" t="s">
        <v>84</v>
      </c>
      <c r="C237" s="106" t="s">
        <v>81</v>
      </c>
      <c r="D237" s="117">
        <v>1425</v>
      </c>
      <c r="E237" s="127" t="s">
        <v>157</v>
      </c>
      <c r="F237" s="118">
        <f t="shared" si="11"/>
        <v>8.5370000000000008</v>
      </c>
      <c r="G237" s="103">
        <v>25.5</v>
      </c>
      <c r="H237" s="116">
        <v>43.54</v>
      </c>
      <c r="I237" s="103">
        <f t="shared" si="9"/>
        <v>10.27</v>
      </c>
      <c r="J237" s="103">
        <f t="shared" si="10"/>
        <v>53.81</v>
      </c>
      <c r="K237" s="143"/>
      <c r="M237" s="229"/>
      <c r="N237" s="229"/>
    </row>
    <row r="238" spans="1:14" ht="25.5">
      <c r="A238" s="115">
        <v>231</v>
      </c>
      <c r="B238" s="106" t="s">
        <v>142</v>
      </c>
      <c r="C238" s="106" t="s">
        <v>81</v>
      </c>
      <c r="D238" s="117">
        <v>1553</v>
      </c>
      <c r="E238" s="127" t="s">
        <v>157</v>
      </c>
      <c r="F238" s="118">
        <f t="shared" si="11"/>
        <v>9.3040000000000003</v>
      </c>
      <c r="G238" s="103">
        <v>24.5</v>
      </c>
      <c r="H238" s="116">
        <v>45.59</v>
      </c>
      <c r="I238" s="103">
        <f t="shared" si="9"/>
        <v>10.75</v>
      </c>
      <c r="J238" s="103">
        <f t="shared" si="10"/>
        <v>56.34</v>
      </c>
      <c r="K238" s="143"/>
      <c r="M238" s="229"/>
      <c r="N238" s="229"/>
    </row>
    <row r="239" spans="1:14" ht="20.25" customHeight="1">
      <c r="A239" s="115">
        <v>232</v>
      </c>
      <c r="B239" s="106" t="s">
        <v>99</v>
      </c>
      <c r="C239" s="106" t="s">
        <v>83</v>
      </c>
      <c r="D239" s="117">
        <v>1435</v>
      </c>
      <c r="E239" s="127" t="s">
        <v>157</v>
      </c>
      <c r="F239" s="118">
        <f t="shared" si="11"/>
        <v>8.5969999999999995</v>
      </c>
      <c r="G239" s="103">
        <v>48</v>
      </c>
      <c r="H239" s="116">
        <v>82.53</v>
      </c>
      <c r="I239" s="103">
        <f>ROUND(H239*23.59%,2)-0.01</f>
        <v>19.459999999999997</v>
      </c>
      <c r="J239" s="103">
        <f t="shared" si="10"/>
        <v>101.99</v>
      </c>
      <c r="K239" s="143"/>
      <c r="M239" s="229"/>
      <c r="N239" s="229"/>
    </row>
    <row r="240" spans="1:14" ht="25.5">
      <c r="A240" s="115">
        <v>233</v>
      </c>
      <c r="B240" s="106" t="s">
        <v>90</v>
      </c>
      <c r="C240" s="106" t="s">
        <v>83</v>
      </c>
      <c r="D240" s="117">
        <v>1475</v>
      </c>
      <c r="E240" s="127" t="s">
        <v>157</v>
      </c>
      <c r="F240" s="118">
        <f t="shared" si="11"/>
        <v>8.8369999999999997</v>
      </c>
      <c r="G240" s="103">
        <v>12</v>
      </c>
      <c r="H240" s="116">
        <v>21.21</v>
      </c>
      <c r="I240" s="103">
        <f t="shared" si="9"/>
        <v>5</v>
      </c>
      <c r="J240" s="103">
        <f t="shared" si="10"/>
        <v>26.21</v>
      </c>
      <c r="K240" s="143"/>
      <c r="M240" s="229"/>
      <c r="N240" s="229"/>
    </row>
    <row r="241" spans="1:14" ht="25.5">
      <c r="A241" s="115">
        <v>234</v>
      </c>
      <c r="B241" s="106" t="s">
        <v>144</v>
      </c>
      <c r="C241" s="106" t="s">
        <v>83</v>
      </c>
      <c r="D241" s="117">
        <v>1722</v>
      </c>
      <c r="E241" s="127" t="s">
        <v>157</v>
      </c>
      <c r="F241" s="118">
        <f t="shared" si="11"/>
        <v>10.316000000000001</v>
      </c>
      <c r="G241" s="103">
        <v>12</v>
      </c>
      <c r="H241" s="116">
        <v>24.76</v>
      </c>
      <c r="I241" s="103">
        <f t="shared" si="9"/>
        <v>5.84</v>
      </c>
      <c r="J241" s="103">
        <f t="shared" si="10"/>
        <v>30.6</v>
      </c>
      <c r="K241" s="143"/>
      <c r="M241" s="229"/>
      <c r="N241" s="229"/>
    </row>
    <row r="242" spans="1:14" ht="25.5">
      <c r="A242" s="115">
        <v>235</v>
      </c>
      <c r="B242" s="106" t="s">
        <v>126</v>
      </c>
      <c r="C242" s="106" t="s">
        <v>81</v>
      </c>
      <c r="D242" s="117">
        <v>1590</v>
      </c>
      <c r="E242" s="127" t="s">
        <v>157</v>
      </c>
      <c r="F242" s="118">
        <f t="shared" si="11"/>
        <v>9.5259999999999998</v>
      </c>
      <c r="G242" s="103">
        <v>48</v>
      </c>
      <c r="H242" s="116">
        <v>91.45</v>
      </c>
      <c r="I242" s="103">
        <f>ROUND(H242*23.59%,2)+0.01</f>
        <v>21.580000000000002</v>
      </c>
      <c r="J242" s="103">
        <f t="shared" si="10"/>
        <v>113.03</v>
      </c>
      <c r="K242" s="143"/>
      <c r="M242" s="229"/>
      <c r="N242" s="229"/>
    </row>
    <row r="243" spans="1:14" ht="25.5">
      <c r="A243" s="115">
        <v>236</v>
      </c>
      <c r="B243" s="106" t="s">
        <v>92</v>
      </c>
      <c r="C243" s="106" t="s">
        <v>85</v>
      </c>
      <c r="D243" s="117">
        <v>1202</v>
      </c>
      <c r="E243" s="127" t="s">
        <v>157</v>
      </c>
      <c r="F243" s="118">
        <f t="shared" si="11"/>
        <v>7.2009999999999996</v>
      </c>
      <c r="G243" s="103">
        <v>24</v>
      </c>
      <c r="H243" s="116">
        <v>34.56</v>
      </c>
      <c r="I243" s="103">
        <f>ROUND(H243*23.59%,2)-0.01</f>
        <v>8.14</v>
      </c>
      <c r="J243" s="103">
        <f t="shared" si="10"/>
        <v>42.7</v>
      </c>
      <c r="K243" s="143"/>
      <c r="M243" s="229"/>
      <c r="N243" s="229"/>
    </row>
    <row r="244" spans="1:14" ht="25.5">
      <c r="A244" s="115">
        <v>237</v>
      </c>
      <c r="B244" s="106" t="s">
        <v>142</v>
      </c>
      <c r="C244" s="106" t="s">
        <v>81</v>
      </c>
      <c r="D244" s="117">
        <v>1541</v>
      </c>
      <c r="E244" s="127" t="s">
        <v>157</v>
      </c>
      <c r="F244" s="118">
        <f t="shared" si="11"/>
        <v>9.2319999999999993</v>
      </c>
      <c r="G244" s="103">
        <v>23</v>
      </c>
      <c r="H244" s="116">
        <v>42.47</v>
      </c>
      <c r="I244" s="103">
        <f t="shared" si="9"/>
        <v>10.02</v>
      </c>
      <c r="J244" s="103">
        <f t="shared" si="10"/>
        <v>52.489999999999995</v>
      </c>
      <c r="K244" s="143"/>
      <c r="M244" s="229"/>
      <c r="N244" s="229"/>
    </row>
    <row r="245" spans="1:14" ht="25.5">
      <c r="A245" s="115">
        <v>238</v>
      </c>
      <c r="B245" s="106" t="s">
        <v>147</v>
      </c>
      <c r="C245" s="106" t="s">
        <v>81</v>
      </c>
      <c r="D245" s="117">
        <v>1425</v>
      </c>
      <c r="E245" s="127" t="s">
        <v>157</v>
      </c>
      <c r="F245" s="118">
        <f t="shared" si="11"/>
        <v>8.5370000000000008</v>
      </c>
      <c r="G245" s="103">
        <v>12</v>
      </c>
      <c r="H245" s="116">
        <v>20.49</v>
      </c>
      <c r="I245" s="103">
        <f t="shared" si="9"/>
        <v>4.83</v>
      </c>
      <c r="J245" s="103">
        <f t="shared" si="10"/>
        <v>25.32</v>
      </c>
      <c r="K245" s="143"/>
      <c r="M245" s="229"/>
      <c r="N245" s="229"/>
    </row>
    <row r="246" spans="1:14" ht="25.5">
      <c r="A246" s="115">
        <v>239</v>
      </c>
      <c r="B246" s="106" t="s">
        <v>145</v>
      </c>
      <c r="C246" s="106" t="s">
        <v>81</v>
      </c>
      <c r="D246" s="117">
        <v>1425</v>
      </c>
      <c r="E246" s="127" t="s">
        <v>157</v>
      </c>
      <c r="F246" s="118">
        <f t="shared" si="11"/>
        <v>8.5370000000000008</v>
      </c>
      <c r="G246" s="103">
        <v>24</v>
      </c>
      <c r="H246" s="116">
        <v>40.98</v>
      </c>
      <c r="I246" s="103">
        <f t="shared" si="9"/>
        <v>9.67</v>
      </c>
      <c r="J246" s="103">
        <f t="shared" si="10"/>
        <v>50.65</v>
      </c>
      <c r="K246" s="143"/>
      <c r="M246" s="229"/>
      <c r="N246" s="229"/>
    </row>
    <row r="247" spans="1:14" ht="25.5">
      <c r="A247" s="115">
        <v>240</v>
      </c>
      <c r="B247" s="106" t="s">
        <v>145</v>
      </c>
      <c r="C247" s="106" t="s">
        <v>81</v>
      </c>
      <c r="D247" s="117">
        <v>1405</v>
      </c>
      <c r="E247" s="127" t="s">
        <v>157</v>
      </c>
      <c r="F247" s="118">
        <f t="shared" si="11"/>
        <v>8.4169999999999998</v>
      </c>
      <c r="G247" s="103">
        <v>12</v>
      </c>
      <c r="H247" s="116">
        <v>20.2</v>
      </c>
      <c r="I247" s="103">
        <f>ROUND(H247*23.59%,2)-0.01</f>
        <v>4.76</v>
      </c>
      <c r="J247" s="103">
        <f t="shared" si="10"/>
        <v>24.96</v>
      </c>
      <c r="K247" s="143"/>
      <c r="M247" s="229"/>
      <c r="N247" s="229"/>
    </row>
    <row r="248" spans="1:14" ht="25.5">
      <c r="A248" s="115">
        <v>241</v>
      </c>
      <c r="B248" s="106" t="s">
        <v>123</v>
      </c>
      <c r="C248" s="106" t="s">
        <v>83</v>
      </c>
      <c r="D248" s="117">
        <v>1455</v>
      </c>
      <c r="E248" s="127" t="s">
        <v>157</v>
      </c>
      <c r="F248" s="118">
        <f t="shared" si="11"/>
        <v>8.7170000000000005</v>
      </c>
      <c r="G248" s="103">
        <v>12</v>
      </c>
      <c r="H248" s="116">
        <v>20.92</v>
      </c>
      <c r="I248" s="103">
        <f>ROUND(H248*23.59%,2)-0.01</f>
        <v>4.9300000000000006</v>
      </c>
      <c r="J248" s="103">
        <f t="shared" si="10"/>
        <v>25.85</v>
      </c>
      <c r="K248" s="143"/>
      <c r="M248" s="229"/>
      <c r="N248" s="229"/>
    </row>
    <row r="249" spans="1:14" ht="25.5">
      <c r="A249" s="115">
        <v>242</v>
      </c>
      <c r="B249" s="106" t="s">
        <v>106</v>
      </c>
      <c r="C249" s="106" t="s">
        <v>83</v>
      </c>
      <c r="D249" s="117">
        <v>1652</v>
      </c>
      <c r="E249" s="127" t="s">
        <v>157</v>
      </c>
      <c r="F249" s="118">
        <f t="shared" si="11"/>
        <v>9.8970000000000002</v>
      </c>
      <c r="G249" s="103">
        <v>12</v>
      </c>
      <c r="H249" s="116">
        <v>23.75</v>
      </c>
      <c r="I249" s="103">
        <f t="shared" si="9"/>
        <v>5.6</v>
      </c>
      <c r="J249" s="103">
        <f t="shared" si="10"/>
        <v>29.35</v>
      </c>
      <c r="K249" s="143"/>
      <c r="M249" s="229"/>
      <c r="N249" s="229"/>
    </row>
    <row r="250" spans="1:14" ht="25.5">
      <c r="A250" s="115">
        <v>243</v>
      </c>
      <c r="B250" s="106" t="s">
        <v>127</v>
      </c>
      <c r="C250" s="106" t="s">
        <v>83</v>
      </c>
      <c r="D250" s="117">
        <v>1455</v>
      </c>
      <c r="E250" s="127" t="s">
        <v>157</v>
      </c>
      <c r="F250" s="118">
        <f t="shared" si="11"/>
        <v>8.7170000000000005</v>
      </c>
      <c r="G250" s="103">
        <v>24</v>
      </c>
      <c r="H250" s="116">
        <v>41.84</v>
      </c>
      <c r="I250" s="103">
        <f t="shared" si="9"/>
        <v>9.8699999999999992</v>
      </c>
      <c r="J250" s="103">
        <f t="shared" si="10"/>
        <v>51.71</v>
      </c>
      <c r="K250" s="143"/>
      <c r="M250" s="229"/>
      <c r="N250" s="229"/>
    </row>
    <row r="251" spans="1:14" ht="25.5">
      <c r="A251" s="115">
        <v>244</v>
      </c>
      <c r="B251" s="106" t="s">
        <v>98</v>
      </c>
      <c r="C251" s="106" t="s">
        <v>83</v>
      </c>
      <c r="D251" s="117">
        <v>1571</v>
      </c>
      <c r="E251" s="127" t="s">
        <v>157</v>
      </c>
      <c r="F251" s="118">
        <f t="shared" si="11"/>
        <v>9.4120000000000008</v>
      </c>
      <c r="G251" s="103">
        <v>36</v>
      </c>
      <c r="H251" s="116">
        <v>67.77</v>
      </c>
      <c r="I251" s="103">
        <f t="shared" si="9"/>
        <v>15.99</v>
      </c>
      <c r="J251" s="103">
        <f t="shared" si="10"/>
        <v>83.759999999999991</v>
      </c>
      <c r="K251" s="143"/>
      <c r="M251" s="229"/>
      <c r="N251" s="229"/>
    </row>
    <row r="252" spans="1:14" ht="25.5">
      <c r="A252" s="115">
        <v>245</v>
      </c>
      <c r="B252" s="106" t="s">
        <v>87</v>
      </c>
      <c r="C252" s="106" t="s">
        <v>81</v>
      </c>
      <c r="D252" s="117">
        <v>1405</v>
      </c>
      <c r="E252" s="127" t="s">
        <v>157</v>
      </c>
      <c r="F252" s="118">
        <f t="shared" si="11"/>
        <v>8.4169999999999998</v>
      </c>
      <c r="G252" s="103">
        <v>24</v>
      </c>
      <c r="H252" s="116">
        <v>40.4</v>
      </c>
      <c r="I252" s="103">
        <f t="shared" si="9"/>
        <v>9.5299999999999994</v>
      </c>
      <c r="J252" s="103">
        <f t="shared" si="10"/>
        <v>49.93</v>
      </c>
      <c r="K252" s="143"/>
      <c r="M252" s="229"/>
      <c r="N252" s="229"/>
    </row>
    <row r="253" spans="1:14" ht="25.5">
      <c r="A253" s="115">
        <v>246</v>
      </c>
      <c r="B253" s="106" t="s">
        <v>112</v>
      </c>
      <c r="C253" s="106" t="s">
        <v>85</v>
      </c>
      <c r="D253" s="117">
        <v>1430</v>
      </c>
      <c r="E253" s="127" t="s">
        <v>157</v>
      </c>
      <c r="F253" s="118">
        <f t="shared" si="11"/>
        <v>8.5670000000000002</v>
      </c>
      <c r="G253" s="103">
        <v>133</v>
      </c>
      <c r="H253" s="116">
        <v>227.88</v>
      </c>
      <c r="I253" s="103">
        <f t="shared" si="9"/>
        <v>53.76</v>
      </c>
      <c r="J253" s="103">
        <f t="shared" si="10"/>
        <v>281.64</v>
      </c>
      <c r="K253" s="143"/>
      <c r="M253" s="229"/>
      <c r="N253" s="229"/>
    </row>
    <row r="254" spans="1:14" ht="25.5">
      <c r="A254" s="115">
        <v>247</v>
      </c>
      <c r="B254" s="106" t="s">
        <v>112</v>
      </c>
      <c r="C254" s="106" t="s">
        <v>85</v>
      </c>
      <c r="D254" s="117">
        <v>1430</v>
      </c>
      <c r="E254" s="127" t="s">
        <v>158</v>
      </c>
      <c r="F254" s="118">
        <f t="shared" si="11"/>
        <v>8.5670000000000002</v>
      </c>
      <c r="G254" s="103">
        <v>35</v>
      </c>
      <c r="H254" s="116">
        <v>149.91999999999999</v>
      </c>
      <c r="I254" s="103">
        <f t="shared" si="9"/>
        <v>35.369999999999997</v>
      </c>
      <c r="J254" s="103">
        <f t="shared" si="10"/>
        <v>185.29</v>
      </c>
      <c r="K254" s="143"/>
      <c r="M254" s="229"/>
      <c r="N254" s="229"/>
    </row>
    <row r="255" spans="1:14" ht="25.5">
      <c r="A255" s="115">
        <v>248</v>
      </c>
      <c r="B255" s="106" t="s">
        <v>112</v>
      </c>
      <c r="C255" s="106" t="s">
        <v>85</v>
      </c>
      <c r="D255" s="117">
        <v>1430</v>
      </c>
      <c r="E255" s="127" t="s">
        <v>158</v>
      </c>
      <c r="F255" s="118">
        <f t="shared" si="11"/>
        <v>8.5670000000000002</v>
      </c>
      <c r="G255" s="103">
        <v>25</v>
      </c>
      <c r="H255" s="116">
        <v>107.09</v>
      </c>
      <c r="I255" s="103">
        <f t="shared" si="9"/>
        <v>25.26</v>
      </c>
      <c r="J255" s="103">
        <f t="shared" si="10"/>
        <v>132.35</v>
      </c>
      <c r="K255" s="143"/>
      <c r="M255" s="229"/>
      <c r="N255" s="229"/>
    </row>
    <row r="256" spans="1:14" ht="25.5">
      <c r="A256" s="115">
        <v>249</v>
      </c>
      <c r="B256" s="106" t="s">
        <v>112</v>
      </c>
      <c r="C256" s="106" t="s">
        <v>85</v>
      </c>
      <c r="D256" s="117">
        <v>1430</v>
      </c>
      <c r="E256" s="127" t="s">
        <v>157</v>
      </c>
      <c r="F256" s="118">
        <f t="shared" si="11"/>
        <v>8.5670000000000002</v>
      </c>
      <c r="G256" s="103">
        <v>143</v>
      </c>
      <c r="H256" s="116">
        <v>245.02</v>
      </c>
      <c r="I256" s="103">
        <f t="shared" si="9"/>
        <v>57.8</v>
      </c>
      <c r="J256" s="103">
        <f t="shared" si="10"/>
        <v>302.82</v>
      </c>
      <c r="K256" s="143"/>
      <c r="M256" s="229"/>
      <c r="N256" s="229"/>
    </row>
    <row r="257" spans="1:14" ht="25.5">
      <c r="A257" s="115">
        <v>250</v>
      </c>
      <c r="B257" s="106" t="s">
        <v>109</v>
      </c>
      <c r="C257" s="106" t="s">
        <v>81</v>
      </c>
      <c r="D257" s="117">
        <v>1405</v>
      </c>
      <c r="E257" s="127" t="s">
        <v>157</v>
      </c>
      <c r="F257" s="118">
        <f t="shared" si="11"/>
        <v>8.4169999999999998</v>
      </c>
      <c r="G257" s="103">
        <v>24</v>
      </c>
      <c r="H257" s="116">
        <v>40.4</v>
      </c>
      <c r="I257" s="103">
        <f t="shared" si="9"/>
        <v>9.5299999999999994</v>
      </c>
      <c r="J257" s="103">
        <f t="shared" si="10"/>
        <v>49.93</v>
      </c>
      <c r="K257" s="143"/>
      <c r="M257" s="229"/>
      <c r="N257" s="229"/>
    </row>
    <row r="258" spans="1:14" ht="25.5">
      <c r="A258" s="115">
        <v>251</v>
      </c>
      <c r="B258" s="106" t="s">
        <v>102</v>
      </c>
      <c r="C258" s="106" t="s">
        <v>81</v>
      </c>
      <c r="D258" s="117">
        <v>1432</v>
      </c>
      <c r="E258" s="127" t="s">
        <v>157</v>
      </c>
      <c r="F258" s="118">
        <f t="shared" si="11"/>
        <v>8.5790000000000006</v>
      </c>
      <c r="G258" s="103">
        <v>12</v>
      </c>
      <c r="H258" s="116">
        <v>20.59</v>
      </c>
      <c r="I258" s="103">
        <f t="shared" si="9"/>
        <v>4.8600000000000003</v>
      </c>
      <c r="J258" s="103">
        <f t="shared" si="10"/>
        <v>25.45</v>
      </c>
      <c r="K258" s="143"/>
      <c r="M258" s="229"/>
      <c r="N258" s="229"/>
    </row>
    <row r="259" spans="1:14" ht="25.5">
      <c r="A259" s="115">
        <v>252</v>
      </c>
      <c r="B259" s="106" t="s">
        <v>112</v>
      </c>
      <c r="C259" s="106" t="s">
        <v>85</v>
      </c>
      <c r="D259" s="117">
        <v>1470</v>
      </c>
      <c r="E259" s="127" t="s">
        <v>157</v>
      </c>
      <c r="F259" s="118">
        <f t="shared" si="11"/>
        <v>8.8070000000000004</v>
      </c>
      <c r="G259" s="103">
        <v>133</v>
      </c>
      <c r="H259" s="116">
        <v>234.27</v>
      </c>
      <c r="I259" s="103">
        <f t="shared" si="9"/>
        <v>55.26</v>
      </c>
      <c r="J259" s="103">
        <f t="shared" si="10"/>
        <v>289.53000000000003</v>
      </c>
      <c r="K259" s="143"/>
      <c r="M259" s="229"/>
      <c r="N259" s="229"/>
    </row>
    <row r="260" spans="1:14" ht="25.5">
      <c r="A260" s="115">
        <v>253</v>
      </c>
      <c r="B260" s="106" t="s">
        <v>112</v>
      </c>
      <c r="C260" s="106" t="s">
        <v>85</v>
      </c>
      <c r="D260" s="117">
        <v>1470</v>
      </c>
      <c r="E260" s="127" t="s">
        <v>158</v>
      </c>
      <c r="F260" s="118">
        <f t="shared" si="11"/>
        <v>8.8070000000000004</v>
      </c>
      <c r="G260" s="103">
        <v>35</v>
      </c>
      <c r="H260" s="116">
        <v>154.12</v>
      </c>
      <c r="I260" s="103">
        <f t="shared" si="9"/>
        <v>36.36</v>
      </c>
      <c r="J260" s="103">
        <f t="shared" si="10"/>
        <v>190.48000000000002</v>
      </c>
      <c r="K260" s="143"/>
      <c r="M260" s="229"/>
      <c r="N260" s="229"/>
    </row>
    <row r="261" spans="1:14" ht="16.5" customHeight="1">
      <c r="A261" s="115">
        <v>254</v>
      </c>
      <c r="B261" s="106" t="s">
        <v>88</v>
      </c>
      <c r="C261" s="106" t="s">
        <v>81</v>
      </c>
      <c r="D261" s="117">
        <v>1432</v>
      </c>
      <c r="E261" s="127" t="s">
        <v>157</v>
      </c>
      <c r="F261" s="118">
        <f t="shared" si="11"/>
        <v>8.5790000000000006</v>
      </c>
      <c r="G261" s="103">
        <v>24</v>
      </c>
      <c r="H261" s="116">
        <v>41.18</v>
      </c>
      <c r="I261" s="103">
        <f>ROUND(H261*23.59%,2)+0.01</f>
        <v>9.7200000000000006</v>
      </c>
      <c r="J261" s="103">
        <f t="shared" si="10"/>
        <v>50.9</v>
      </c>
      <c r="K261" s="143"/>
      <c r="M261" s="229"/>
      <c r="N261" s="229"/>
    </row>
    <row r="262" spans="1:14" ht="25.5">
      <c r="A262" s="115">
        <v>255</v>
      </c>
      <c r="B262" s="106" t="s">
        <v>126</v>
      </c>
      <c r="C262" s="106" t="s">
        <v>81</v>
      </c>
      <c r="D262" s="117">
        <v>1405</v>
      </c>
      <c r="E262" s="127" t="s">
        <v>157</v>
      </c>
      <c r="F262" s="118">
        <f t="shared" si="11"/>
        <v>8.4169999999999998</v>
      </c>
      <c r="G262" s="103">
        <v>12</v>
      </c>
      <c r="H262" s="116">
        <v>20.2</v>
      </c>
      <c r="I262" s="103">
        <f t="shared" si="9"/>
        <v>4.7699999999999996</v>
      </c>
      <c r="J262" s="103">
        <f t="shared" si="10"/>
        <v>24.97</v>
      </c>
      <c r="K262" s="143"/>
      <c r="M262" s="229"/>
      <c r="N262" s="229"/>
    </row>
    <row r="263" spans="1:14" ht="25.5">
      <c r="A263" s="115">
        <v>256</v>
      </c>
      <c r="B263" s="106" t="s">
        <v>112</v>
      </c>
      <c r="C263" s="106" t="s">
        <v>85</v>
      </c>
      <c r="D263" s="117">
        <v>1430</v>
      </c>
      <c r="E263" s="127" t="s">
        <v>157</v>
      </c>
      <c r="F263" s="118">
        <f t="shared" si="11"/>
        <v>8.5670000000000002</v>
      </c>
      <c r="G263" s="103">
        <v>143</v>
      </c>
      <c r="H263" s="116">
        <v>245.02</v>
      </c>
      <c r="I263" s="103">
        <f t="shared" si="9"/>
        <v>57.8</v>
      </c>
      <c r="J263" s="103">
        <f t="shared" si="10"/>
        <v>302.82</v>
      </c>
      <c r="K263" s="143"/>
      <c r="M263" s="229"/>
      <c r="N263" s="229"/>
    </row>
    <row r="264" spans="1:14" ht="25.5">
      <c r="A264" s="115">
        <v>257</v>
      </c>
      <c r="B264" s="106" t="s">
        <v>112</v>
      </c>
      <c r="C264" s="106" t="s">
        <v>85</v>
      </c>
      <c r="D264" s="117">
        <v>1430</v>
      </c>
      <c r="E264" s="127" t="s">
        <v>158</v>
      </c>
      <c r="F264" s="118">
        <f t="shared" si="11"/>
        <v>8.5670000000000002</v>
      </c>
      <c r="G264" s="103">
        <v>25</v>
      </c>
      <c r="H264" s="116">
        <v>107.09</v>
      </c>
      <c r="I264" s="103">
        <f>ROUND(H264*23.59%,2)+0.01</f>
        <v>25.270000000000003</v>
      </c>
      <c r="J264" s="103">
        <f t="shared" ref="J264:J327" si="12">H264+I264</f>
        <v>132.36000000000001</v>
      </c>
      <c r="K264" s="143"/>
      <c r="M264" s="229"/>
      <c r="N264" s="229"/>
    </row>
    <row r="265" spans="1:14" ht="25.5">
      <c r="A265" s="115">
        <v>258</v>
      </c>
      <c r="B265" s="106" t="s">
        <v>106</v>
      </c>
      <c r="C265" s="106" t="s">
        <v>83</v>
      </c>
      <c r="D265" s="117">
        <v>1682</v>
      </c>
      <c r="E265" s="127" t="s">
        <v>157</v>
      </c>
      <c r="F265" s="118">
        <f t="shared" si="11"/>
        <v>10.077</v>
      </c>
      <c r="G265" s="103">
        <v>24</v>
      </c>
      <c r="H265" s="116">
        <v>48.37</v>
      </c>
      <c r="I265" s="103">
        <f t="shared" ref="I265:I327" si="13">ROUND(H265*23.59%,2)</f>
        <v>11.41</v>
      </c>
      <c r="J265" s="103">
        <f t="shared" si="12"/>
        <v>59.78</v>
      </c>
      <c r="K265" s="143"/>
      <c r="M265" s="229"/>
      <c r="N265" s="229"/>
    </row>
    <row r="266" spans="1:14" ht="25.5">
      <c r="A266" s="115">
        <v>259</v>
      </c>
      <c r="B266" s="106" t="s">
        <v>127</v>
      </c>
      <c r="C266" s="106" t="s">
        <v>81</v>
      </c>
      <c r="D266" s="117">
        <v>1405</v>
      </c>
      <c r="E266" s="127" t="s">
        <v>157</v>
      </c>
      <c r="F266" s="118">
        <f t="shared" ref="F266:F329" si="14">ROUND(D266/$F$4,3)</f>
        <v>8.4169999999999998</v>
      </c>
      <c r="G266" s="103">
        <v>24</v>
      </c>
      <c r="H266" s="116">
        <v>40.4</v>
      </c>
      <c r="I266" s="103">
        <f t="shared" si="13"/>
        <v>9.5299999999999994</v>
      </c>
      <c r="J266" s="103">
        <f t="shared" si="12"/>
        <v>49.93</v>
      </c>
      <c r="K266" s="143"/>
      <c r="M266" s="229"/>
      <c r="N266" s="229"/>
    </row>
    <row r="267" spans="1:14" ht="25.5">
      <c r="A267" s="115">
        <v>260</v>
      </c>
      <c r="B267" s="106" t="s">
        <v>138</v>
      </c>
      <c r="C267" s="106" t="s">
        <v>81</v>
      </c>
      <c r="D267" s="117">
        <v>1561</v>
      </c>
      <c r="E267" s="127" t="s">
        <v>157</v>
      </c>
      <c r="F267" s="118">
        <f t="shared" si="14"/>
        <v>9.3520000000000003</v>
      </c>
      <c r="G267" s="103">
        <v>24</v>
      </c>
      <c r="H267" s="116">
        <v>44.89</v>
      </c>
      <c r="I267" s="103">
        <f t="shared" si="13"/>
        <v>10.59</v>
      </c>
      <c r="J267" s="103">
        <f t="shared" si="12"/>
        <v>55.480000000000004</v>
      </c>
      <c r="K267" s="143"/>
      <c r="M267" s="229"/>
      <c r="N267" s="229"/>
    </row>
    <row r="268" spans="1:14" ht="25.5">
      <c r="A268" s="115">
        <v>261</v>
      </c>
      <c r="B268" s="106" t="s">
        <v>118</v>
      </c>
      <c r="C268" s="106" t="s">
        <v>85</v>
      </c>
      <c r="D268" s="117">
        <v>1222</v>
      </c>
      <c r="E268" s="127" t="s">
        <v>157</v>
      </c>
      <c r="F268" s="118">
        <f t="shared" si="14"/>
        <v>7.3209999999999997</v>
      </c>
      <c r="G268" s="103">
        <v>12</v>
      </c>
      <c r="H268" s="116">
        <v>17.57</v>
      </c>
      <c r="I268" s="103">
        <f t="shared" si="13"/>
        <v>4.1399999999999997</v>
      </c>
      <c r="J268" s="103">
        <f t="shared" si="12"/>
        <v>21.71</v>
      </c>
      <c r="K268" s="143"/>
      <c r="M268" s="229"/>
      <c r="N268" s="229"/>
    </row>
    <row r="269" spans="1:14" ht="15" customHeight="1">
      <c r="A269" s="115">
        <v>262</v>
      </c>
      <c r="B269" s="106" t="s">
        <v>103</v>
      </c>
      <c r="C269" s="106" t="s">
        <v>83</v>
      </c>
      <c r="D269" s="117">
        <v>1682</v>
      </c>
      <c r="E269" s="127" t="s">
        <v>157</v>
      </c>
      <c r="F269" s="118">
        <f t="shared" si="14"/>
        <v>10.077</v>
      </c>
      <c r="G269" s="103">
        <v>12</v>
      </c>
      <c r="H269" s="116">
        <v>24.18</v>
      </c>
      <c r="I269" s="103">
        <f t="shared" si="13"/>
        <v>5.7</v>
      </c>
      <c r="J269" s="103">
        <f t="shared" si="12"/>
        <v>29.88</v>
      </c>
      <c r="K269" s="143"/>
      <c r="M269" s="229"/>
      <c r="N269" s="229"/>
    </row>
    <row r="270" spans="1:14" ht="25.5">
      <c r="A270" s="115">
        <v>263</v>
      </c>
      <c r="B270" s="106" t="s">
        <v>102</v>
      </c>
      <c r="C270" s="106" t="s">
        <v>83</v>
      </c>
      <c r="D270" s="117">
        <v>1483</v>
      </c>
      <c r="E270" s="127" t="s">
        <v>157</v>
      </c>
      <c r="F270" s="118">
        <f t="shared" si="14"/>
        <v>8.8840000000000003</v>
      </c>
      <c r="G270" s="103">
        <v>20</v>
      </c>
      <c r="H270" s="116">
        <v>35.54</v>
      </c>
      <c r="I270" s="103">
        <f t="shared" si="13"/>
        <v>8.3800000000000008</v>
      </c>
      <c r="J270" s="103">
        <f t="shared" si="12"/>
        <v>43.92</v>
      </c>
      <c r="K270" s="143"/>
      <c r="M270" s="229"/>
      <c r="N270" s="229"/>
    </row>
    <row r="271" spans="1:14" ht="25.5">
      <c r="A271" s="115">
        <v>264</v>
      </c>
      <c r="B271" s="106" t="s">
        <v>131</v>
      </c>
      <c r="C271" s="106" t="s">
        <v>81</v>
      </c>
      <c r="D271" s="117">
        <v>1405</v>
      </c>
      <c r="E271" s="127" t="s">
        <v>157</v>
      </c>
      <c r="F271" s="118">
        <f t="shared" si="14"/>
        <v>8.4169999999999998</v>
      </c>
      <c r="G271" s="103">
        <v>24</v>
      </c>
      <c r="H271" s="116">
        <v>40.4</v>
      </c>
      <c r="I271" s="103">
        <f t="shared" si="13"/>
        <v>9.5299999999999994</v>
      </c>
      <c r="J271" s="103">
        <f t="shared" si="12"/>
        <v>49.93</v>
      </c>
      <c r="K271" s="143"/>
      <c r="M271" s="229"/>
      <c r="N271" s="229"/>
    </row>
    <row r="272" spans="1:14" ht="12.75">
      <c r="A272" s="115">
        <v>265</v>
      </c>
      <c r="B272" s="106" t="s">
        <v>99</v>
      </c>
      <c r="C272" s="106" t="s">
        <v>85</v>
      </c>
      <c r="D272" s="117">
        <v>1186</v>
      </c>
      <c r="E272" s="127" t="s">
        <v>157</v>
      </c>
      <c r="F272" s="118">
        <f t="shared" si="14"/>
        <v>7.1050000000000004</v>
      </c>
      <c r="G272" s="103">
        <v>12</v>
      </c>
      <c r="H272" s="116">
        <v>17.05</v>
      </c>
      <c r="I272" s="103">
        <f t="shared" si="13"/>
        <v>4.0199999999999996</v>
      </c>
      <c r="J272" s="103">
        <f t="shared" si="12"/>
        <v>21.07</v>
      </c>
      <c r="K272" s="143"/>
      <c r="M272" s="229"/>
      <c r="N272" s="229"/>
    </row>
    <row r="273" spans="1:14" ht="25.5">
      <c r="A273" s="115">
        <v>266</v>
      </c>
      <c r="B273" s="106" t="s">
        <v>146</v>
      </c>
      <c r="C273" s="106" t="s">
        <v>83</v>
      </c>
      <c r="D273" s="117">
        <v>1455</v>
      </c>
      <c r="E273" s="127" t="s">
        <v>157</v>
      </c>
      <c r="F273" s="118">
        <f t="shared" si="14"/>
        <v>8.7170000000000005</v>
      </c>
      <c r="G273" s="103">
        <v>24</v>
      </c>
      <c r="H273" s="116">
        <v>41.84</v>
      </c>
      <c r="I273" s="103">
        <f t="shared" si="13"/>
        <v>9.8699999999999992</v>
      </c>
      <c r="J273" s="103">
        <f t="shared" si="12"/>
        <v>51.71</v>
      </c>
      <c r="K273" s="143"/>
      <c r="M273" s="229"/>
      <c r="N273" s="229"/>
    </row>
    <row r="274" spans="1:14" ht="25.5">
      <c r="A274" s="115">
        <v>267</v>
      </c>
      <c r="B274" s="106" t="s">
        <v>119</v>
      </c>
      <c r="C274" s="106" t="s">
        <v>83</v>
      </c>
      <c r="D274" s="117">
        <v>1455</v>
      </c>
      <c r="E274" s="127" t="s">
        <v>157</v>
      </c>
      <c r="F274" s="118">
        <f t="shared" si="14"/>
        <v>8.7170000000000005</v>
      </c>
      <c r="G274" s="103">
        <v>36</v>
      </c>
      <c r="H274" s="116">
        <v>62.76</v>
      </c>
      <c r="I274" s="103">
        <f t="shared" si="13"/>
        <v>14.81</v>
      </c>
      <c r="J274" s="103">
        <f t="shared" si="12"/>
        <v>77.569999999999993</v>
      </c>
      <c r="K274" s="143"/>
      <c r="M274" s="229"/>
      <c r="N274" s="229"/>
    </row>
    <row r="275" spans="1:14" ht="25.5">
      <c r="A275" s="115">
        <v>268</v>
      </c>
      <c r="B275" s="106" t="s">
        <v>110</v>
      </c>
      <c r="C275" s="106" t="s">
        <v>81</v>
      </c>
      <c r="D275" s="117">
        <v>1405</v>
      </c>
      <c r="E275" s="127" t="s">
        <v>157</v>
      </c>
      <c r="F275" s="118">
        <f t="shared" si="14"/>
        <v>8.4169999999999998</v>
      </c>
      <c r="G275" s="103">
        <v>24</v>
      </c>
      <c r="H275" s="116">
        <v>40.4</v>
      </c>
      <c r="I275" s="103">
        <f t="shared" si="13"/>
        <v>9.5299999999999994</v>
      </c>
      <c r="J275" s="103">
        <f t="shared" si="12"/>
        <v>49.93</v>
      </c>
      <c r="K275" s="143"/>
      <c r="M275" s="229"/>
      <c r="N275" s="229"/>
    </row>
    <row r="276" spans="1:14" ht="25.5">
      <c r="A276" s="115">
        <v>269</v>
      </c>
      <c r="B276" s="106" t="s">
        <v>115</v>
      </c>
      <c r="C276" s="106" t="s">
        <v>81</v>
      </c>
      <c r="D276" s="117">
        <v>1541</v>
      </c>
      <c r="E276" s="127" t="s">
        <v>157</v>
      </c>
      <c r="F276" s="118">
        <f t="shared" si="14"/>
        <v>9.2319999999999993</v>
      </c>
      <c r="G276" s="103">
        <v>12</v>
      </c>
      <c r="H276" s="116">
        <v>22.16</v>
      </c>
      <c r="I276" s="103">
        <f t="shared" si="13"/>
        <v>5.23</v>
      </c>
      <c r="J276" s="103">
        <f t="shared" si="12"/>
        <v>27.39</v>
      </c>
      <c r="K276" s="143"/>
      <c r="M276" s="229"/>
      <c r="N276" s="229"/>
    </row>
    <row r="277" spans="1:14" ht="25.5">
      <c r="A277" s="115">
        <v>270</v>
      </c>
      <c r="B277" s="106" t="s">
        <v>90</v>
      </c>
      <c r="C277" s="106" t="s">
        <v>81</v>
      </c>
      <c r="D277" s="117">
        <v>1405</v>
      </c>
      <c r="E277" s="127" t="s">
        <v>157</v>
      </c>
      <c r="F277" s="118">
        <f t="shared" si="14"/>
        <v>8.4169999999999998</v>
      </c>
      <c r="G277" s="103">
        <v>12</v>
      </c>
      <c r="H277" s="116">
        <v>20.2</v>
      </c>
      <c r="I277" s="103">
        <f>ROUND(H277*23.59%,2)-0.01</f>
        <v>4.76</v>
      </c>
      <c r="J277" s="103">
        <f t="shared" si="12"/>
        <v>24.96</v>
      </c>
      <c r="K277" s="143"/>
      <c r="M277" s="229"/>
      <c r="N277" s="229"/>
    </row>
    <row r="278" spans="1:14" ht="25.5">
      <c r="A278" s="115">
        <v>271</v>
      </c>
      <c r="B278" s="106" t="s">
        <v>128</v>
      </c>
      <c r="C278" s="106" t="s">
        <v>85</v>
      </c>
      <c r="D278" s="117">
        <v>1430</v>
      </c>
      <c r="E278" s="127" t="s">
        <v>157</v>
      </c>
      <c r="F278" s="118">
        <f t="shared" si="14"/>
        <v>8.5670000000000002</v>
      </c>
      <c r="G278" s="103">
        <v>30.5</v>
      </c>
      <c r="H278" s="116">
        <v>52.26</v>
      </c>
      <c r="I278" s="103">
        <f t="shared" si="13"/>
        <v>12.33</v>
      </c>
      <c r="J278" s="103">
        <f t="shared" si="12"/>
        <v>64.59</v>
      </c>
      <c r="K278" s="143"/>
      <c r="M278" s="229"/>
      <c r="N278" s="229"/>
    </row>
    <row r="279" spans="1:14" ht="25.5">
      <c r="A279" s="115">
        <v>272</v>
      </c>
      <c r="B279" s="106" t="s">
        <v>128</v>
      </c>
      <c r="C279" s="106" t="s">
        <v>85</v>
      </c>
      <c r="D279" s="117">
        <v>1430</v>
      </c>
      <c r="E279" s="127" t="s">
        <v>158</v>
      </c>
      <c r="F279" s="118">
        <f t="shared" si="14"/>
        <v>8.5670000000000002</v>
      </c>
      <c r="G279" s="103">
        <v>17.5</v>
      </c>
      <c r="H279" s="116">
        <v>74.959999999999994</v>
      </c>
      <c r="I279" s="103">
        <f t="shared" si="13"/>
        <v>17.68</v>
      </c>
      <c r="J279" s="103">
        <f t="shared" si="12"/>
        <v>92.639999999999986</v>
      </c>
      <c r="K279" s="143"/>
      <c r="M279" s="229"/>
      <c r="N279" s="229"/>
    </row>
    <row r="280" spans="1:14" ht="25.5">
      <c r="A280" s="115">
        <v>273</v>
      </c>
      <c r="B280" s="106" t="s">
        <v>128</v>
      </c>
      <c r="C280" s="106" t="s">
        <v>85</v>
      </c>
      <c r="D280" s="117">
        <v>1430</v>
      </c>
      <c r="E280" s="127" t="s">
        <v>158</v>
      </c>
      <c r="F280" s="118">
        <f t="shared" si="14"/>
        <v>8.5670000000000002</v>
      </c>
      <c r="G280" s="103">
        <v>19</v>
      </c>
      <c r="H280" s="116">
        <v>81.39</v>
      </c>
      <c r="I280" s="103">
        <f t="shared" si="13"/>
        <v>19.2</v>
      </c>
      <c r="J280" s="103">
        <f t="shared" si="12"/>
        <v>100.59</v>
      </c>
      <c r="K280" s="143"/>
      <c r="M280" s="229"/>
      <c r="N280" s="229"/>
    </row>
    <row r="281" spans="1:14" ht="25.5">
      <c r="A281" s="115">
        <v>274</v>
      </c>
      <c r="B281" s="106" t="s">
        <v>128</v>
      </c>
      <c r="C281" s="106" t="s">
        <v>85</v>
      </c>
      <c r="D281" s="117">
        <v>1430</v>
      </c>
      <c r="E281" s="127" t="s">
        <v>157</v>
      </c>
      <c r="F281" s="118">
        <f t="shared" si="14"/>
        <v>8.5670000000000002</v>
      </c>
      <c r="G281" s="103">
        <v>42</v>
      </c>
      <c r="H281" s="116">
        <v>71.959999999999994</v>
      </c>
      <c r="I281" s="103">
        <f t="shared" si="13"/>
        <v>16.98</v>
      </c>
      <c r="J281" s="103">
        <f t="shared" si="12"/>
        <v>88.94</v>
      </c>
      <c r="K281" s="143"/>
      <c r="M281" s="229"/>
      <c r="N281" s="229"/>
    </row>
    <row r="282" spans="1:14" ht="25.5">
      <c r="A282" s="115">
        <v>275</v>
      </c>
      <c r="B282" s="106" t="s">
        <v>147</v>
      </c>
      <c r="C282" s="106" t="s">
        <v>81</v>
      </c>
      <c r="D282" s="117">
        <v>1405</v>
      </c>
      <c r="E282" s="127" t="s">
        <v>157</v>
      </c>
      <c r="F282" s="118">
        <f t="shared" si="14"/>
        <v>8.4169999999999998</v>
      </c>
      <c r="G282" s="103">
        <v>12</v>
      </c>
      <c r="H282" s="116">
        <v>20.2</v>
      </c>
      <c r="I282" s="103">
        <f t="shared" si="13"/>
        <v>4.7699999999999996</v>
      </c>
      <c r="J282" s="103">
        <f t="shared" si="12"/>
        <v>24.97</v>
      </c>
      <c r="K282" s="143"/>
      <c r="M282" s="229"/>
      <c r="N282" s="229"/>
    </row>
    <row r="283" spans="1:14" ht="25.5">
      <c r="A283" s="115">
        <v>276</v>
      </c>
      <c r="B283" s="106" t="s">
        <v>138</v>
      </c>
      <c r="C283" s="106" t="s">
        <v>81</v>
      </c>
      <c r="D283" s="117">
        <v>1513</v>
      </c>
      <c r="E283" s="127" t="s">
        <v>157</v>
      </c>
      <c r="F283" s="118">
        <f t="shared" si="14"/>
        <v>9.0640000000000001</v>
      </c>
      <c r="G283" s="103">
        <v>12</v>
      </c>
      <c r="H283" s="116">
        <v>21.75</v>
      </c>
      <c r="I283" s="103">
        <f t="shared" si="13"/>
        <v>5.13</v>
      </c>
      <c r="J283" s="103">
        <f t="shared" si="12"/>
        <v>26.88</v>
      </c>
      <c r="K283" s="143"/>
      <c r="M283" s="229"/>
      <c r="N283" s="229"/>
    </row>
    <row r="284" spans="1:14" ht="25.5">
      <c r="A284" s="115">
        <v>277</v>
      </c>
      <c r="B284" s="106" t="s">
        <v>92</v>
      </c>
      <c r="C284" s="106" t="s">
        <v>81</v>
      </c>
      <c r="D284" s="117">
        <v>1405</v>
      </c>
      <c r="E284" s="127" t="s">
        <v>157</v>
      </c>
      <c r="F284" s="118">
        <f t="shared" si="14"/>
        <v>8.4169999999999998</v>
      </c>
      <c r="G284" s="103">
        <v>12</v>
      </c>
      <c r="H284" s="116">
        <v>20.2</v>
      </c>
      <c r="I284" s="103">
        <f t="shared" si="13"/>
        <v>4.7699999999999996</v>
      </c>
      <c r="J284" s="103">
        <f t="shared" si="12"/>
        <v>24.97</v>
      </c>
      <c r="K284" s="143"/>
      <c r="M284" s="229"/>
      <c r="N284" s="229"/>
    </row>
    <row r="285" spans="1:14" ht="12.75">
      <c r="A285" s="115">
        <v>278</v>
      </c>
      <c r="B285" s="106" t="s">
        <v>156</v>
      </c>
      <c r="C285" s="106" t="s">
        <v>83</v>
      </c>
      <c r="D285" s="117">
        <v>1652</v>
      </c>
      <c r="E285" s="127" t="s">
        <v>157</v>
      </c>
      <c r="F285" s="118">
        <f t="shared" si="14"/>
        <v>9.8970000000000002</v>
      </c>
      <c r="G285" s="103">
        <v>12</v>
      </c>
      <c r="H285" s="116">
        <v>23.75</v>
      </c>
      <c r="I285" s="103">
        <f t="shared" si="13"/>
        <v>5.6</v>
      </c>
      <c r="J285" s="103">
        <f t="shared" si="12"/>
        <v>29.35</v>
      </c>
      <c r="K285" s="143"/>
      <c r="M285" s="229"/>
      <c r="N285" s="229"/>
    </row>
    <row r="286" spans="1:14" ht="25.5">
      <c r="A286" s="115">
        <v>279</v>
      </c>
      <c r="B286" s="106" t="s">
        <v>131</v>
      </c>
      <c r="C286" s="106" t="s">
        <v>81</v>
      </c>
      <c r="D286" s="117">
        <v>1385</v>
      </c>
      <c r="E286" s="127" t="s">
        <v>157</v>
      </c>
      <c r="F286" s="118">
        <f t="shared" si="14"/>
        <v>8.2970000000000006</v>
      </c>
      <c r="G286" s="103">
        <v>42</v>
      </c>
      <c r="H286" s="116">
        <v>69.69</v>
      </c>
      <c r="I286" s="103">
        <f t="shared" si="13"/>
        <v>16.440000000000001</v>
      </c>
      <c r="J286" s="103">
        <f t="shared" si="12"/>
        <v>86.13</v>
      </c>
      <c r="K286" s="143"/>
      <c r="M286" s="229"/>
      <c r="N286" s="229"/>
    </row>
    <row r="287" spans="1:14" ht="12.75">
      <c r="A287" s="115">
        <v>280</v>
      </c>
      <c r="B287" s="106" t="s">
        <v>88</v>
      </c>
      <c r="C287" s="106" t="s">
        <v>81</v>
      </c>
      <c r="D287" s="117">
        <v>1412</v>
      </c>
      <c r="E287" s="127" t="s">
        <v>157</v>
      </c>
      <c r="F287" s="118">
        <f t="shared" si="14"/>
        <v>8.4589999999999996</v>
      </c>
      <c r="G287" s="103">
        <v>24</v>
      </c>
      <c r="H287" s="116">
        <v>40.6</v>
      </c>
      <c r="I287" s="103">
        <f t="shared" si="13"/>
        <v>9.58</v>
      </c>
      <c r="J287" s="103">
        <f t="shared" si="12"/>
        <v>50.18</v>
      </c>
      <c r="K287" s="143"/>
      <c r="M287" s="229"/>
      <c r="N287" s="229"/>
    </row>
    <row r="288" spans="1:14" ht="25.5">
      <c r="A288" s="115">
        <v>281</v>
      </c>
      <c r="B288" s="106" t="s">
        <v>97</v>
      </c>
      <c r="C288" s="106" t="s">
        <v>83</v>
      </c>
      <c r="D288" s="117">
        <v>1551</v>
      </c>
      <c r="E288" s="127" t="s">
        <v>157</v>
      </c>
      <c r="F288" s="118">
        <f t="shared" si="14"/>
        <v>9.2919999999999998</v>
      </c>
      <c r="G288" s="103">
        <v>12</v>
      </c>
      <c r="H288" s="116">
        <v>22.3</v>
      </c>
      <c r="I288" s="103">
        <f t="shared" si="13"/>
        <v>5.26</v>
      </c>
      <c r="J288" s="103">
        <f t="shared" si="12"/>
        <v>27.560000000000002</v>
      </c>
      <c r="K288" s="143"/>
      <c r="M288" s="229"/>
      <c r="N288" s="229"/>
    </row>
    <row r="289" spans="1:14" ht="25.5">
      <c r="A289" s="115">
        <v>282</v>
      </c>
      <c r="B289" s="106" t="s">
        <v>145</v>
      </c>
      <c r="C289" s="106" t="s">
        <v>91</v>
      </c>
      <c r="D289" s="117">
        <v>1652</v>
      </c>
      <c r="E289" s="127" t="s">
        <v>157</v>
      </c>
      <c r="F289" s="118">
        <f t="shared" si="14"/>
        <v>9.8970000000000002</v>
      </c>
      <c r="G289" s="103">
        <v>25</v>
      </c>
      <c r="H289" s="116">
        <v>49.49</v>
      </c>
      <c r="I289" s="103">
        <f t="shared" si="13"/>
        <v>11.67</v>
      </c>
      <c r="J289" s="103">
        <f t="shared" si="12"/>
        <v>61.160000000000004</v>
      </c>
      <c r="K289" s="143"/>
      <c r="M289" s="229"/>
      <c r="N289" s="229"/>
    </row>
    <row r="290" spans="1:14" ht="25.5">
      <c r="A290" s="115">
        <v>283</v>
      </c>
      <c r="B290" s="106" t="s">
        <v>84</v>
      </c>
      <c r="C290" s="106" t="s">
        <v>85</v>
      </c>
      <c r="D290" s="117">
        <v>1360</v>
      </c>
      <c r="E290" s="127" t="s">
        <v>157</v>
      </c>
      <c r="F290" s="118">
        <f t="shared" si="14"/>
        <v>8.1479999999999997</v>
      </c>
      <c r="G290" s="103">
        <v>12.5</v>
      </c>
      <c r="H290" s="116">
        <v>20.37</v>
      </c>
      <c r="I290" s="103">
        <f t="shared" si="13"/>
        <v>4.8099999999999996</v>
      </c>
      <c r="J290" s="103">
        <f t="shared" si="12"/>
        <v>25.18</v>
      </c>
      <c r="K290" s="143"/>
      <c r="M290" s="229"/>
      <c r="N290" s="229"/>
    </row>
    <row r="291" spans="1:14" ht="25.5">
      <c r="A291" s="115">
        <v>284</v>
      </c>
      <c r="B291" s="106" t="s">
        <v>84</v>
      </c>
      <c r="C291" s="106" t="s">
        <v>85</v>
      </c>
      <c r="D291" s="117">
        <v>1360</v>
      </c>
      <c r="E291" s="127" t="s">
        <v>158</v>
      </c>
      <c r="F291" s="118">
        <f t="shared" si="14"/>
        <v>8.1479999999999997</v>
      </c>
      <c r="G291" s="103">
        <v>0.5</v>
      </c>
      <c r="H291" s="116">
        <v>2.04</v>
      </c>
      <c r="I291" s="103">
        <f t="shared" si="13"/>
        <v>0.48</v>
      </c>
      <c r="J291" s="103">
        <f t="shared" si="12"/>
        <v>2.52</v>
      </c>
      <c r="K291" s="143"/>
      <c r="M291" s="229"/>
      <c r="N291" s="229"/>
    </row>
    <row r="292" spans="1:14" ht="25.5">
      <c r="A292" s="115">
        <v>285</v>
      </c>
      <c r="B292" s="106" t="s">
        <v>102</v>
      </c>
      <c r="C292" s="106" t="s">
        <v>81</v>
      </c>
      <c r="D292" s="117">
        <v>1385</v>
      </c>
      <c r="E292" s="127" t="s">
        <v>157</v>
      </c>
      <c r="F292" s="118">
        <f t="shared" si="14"/>
        <v>8.2970000000000006</v>
      </c>
      <c r="G292" s="103">
        <v>24</v>
      </c>
      <c r="H292" s="116">
        <v>39.83</v>
      </c>
      <c r="I292" s="103">
        <f t="shared" si="13"/>
        <v>9.4</v>
      </c>
      <c r="J292" s="103">
        <f t="shared" si="12"/>
        <v>49.23</v>
      </c>
      <c r="K292" s="143"/>
      <c r="M292" s="229"/>
      <c r="N292" s="229"/>
    </row>
    <row r="293" spans="1:14" ht="25.5">
      <c r="A293" s="115">
        <v>286</v>
      </c>
      <c r="B293" s="106" t="s">
        <v>138</v>
      </c>
      <c r="C293" s="106" t="s">
        <v>81</v>
      </c>
      <c r="D293" s="117">
        <v>1493</v>
      </c>
      <c r="E293" s="127" t="s">
        <v>157</v>
      </c>
      <c r="F293" s="118">
        <f t="shared" si="14"/>
        <v>8.9440000000000008</v>
      </c>
      <c r="G293" s="103">
        <v>11.5</v>
      </c>
      <c r="H293" s="116">
        <v>20.57</v>
      </c>
      <c r="I293" s="103">
        <f t="shared" si="13"/>
        <v>4.8499999999999996</v>
      </c>
      <c r="J293" s="103">
        <f t="shared" si="12"/>
        <v>25.42</v>
      </c>
      <c r="K293" s="143"/>
      <c r="M293" s="229"/>
      <c r="N293" s="229"/>
    </row>
    <row r="294" spans="1:14" ht="21" customHeight="1">
      <c r="A294" s="115">
        <v>287</v>
      </c>
      <c r="B294" s="106" t="s">
        <v>125</v>
      </c>
      <c r="C294" s="106" t="s">
        <v>81</v>
      </c>
      <c r="D294" s="117">
        <v>1385</v>
      </c>
      <c r="E294" s="127" t="s">
        <v>157</v>
      </c>
      <c r="F294" s="118">
        <f t="shared" si="14"/>
        <v>8.2970000000000006</v>
      </c>
      <c r="G294" s="103">
        <v>13.5</v>
      </c>
      <c r="H294" s="116">
        <v>22.4</v>
      </c>
      <c r="I294" s="103">
        <f>ROUND(H294*23.59%,2)+0.01</f>
        <v>5.29</v>
      </c>
      <c r="J294" s="103">
        <f t="shared" si="12"/>
        <v>27.689999999999998</v>
      </c>
      <c r="K294" s="143"/>
      <c r="M294" s="229"/>
      <c r="N294" s="229"/>
    </row>
    <row r="295" spans="1:14" ht="25.5">
      <c r="A295" s="115">
        <v>288</v>
      </c>
      <c r="B295" s="106" t="s">
        <v>92</v>
      </c>
      <c r="C295" s="106" t="s">
        <v>81</v>
      </c>
      <c r="D295" s="117">
        <v>1385</v>
      </c>
      <c r="E295" s="127" t="s">
        <v>157</v>
      </c>
      <c r="F295" s="118">
        <f t="shared" si="14"/>
        <v>8.2970000000000006</v>
      </c>
      <c r="G295" s="103">
        <v>12</v>
      </c>
      <c r="H295" s="116">
        <v>19.91</v>
      </c>
      <c r="I295" s="103">
        <f>ROUND(H295*23.59%,2)-0.01</f>
        <v>4.6900000000000004</v>
      </c>
      <c r="J295" s="103">
        <f t="shared" si="12"/>
        <v>24.6</v>
      </c>
      <c r="K295" s="143"/>
      <c r="M295" s="229"/>
      <c r="N295" s="229"/>
    </row>
    <row r="296" spans="1:14" ht="25.5">
      <c r="A296" s="115">
        <v>289</v>
      </c>
      <c r="B296" s="106" t="s">
        <v>112</v>
      </c>
      <c r="C296" s="106" t="s">
        <v>85</v>
      </c>
      <c r="D296" s="117">
        <v>1410</v>
      </c>
      <c r="E296" s="127" t="s">
        <v>158</v>
      </c>
      <c r="F296" s="118">
        <f t="shared" si="14"/>
        <v>8.4469999999999992</v>
      </c>
      <c r="G296" s="103">
        <v>25</v>
      </c>
      <c r="H296" s="116">
        <v>105.59</v>
      </c>
      <c r="I296" s="103">
        <f t="shared" si="13"/>
        <v>24.91</v>
      </c>
      <c r="J296" s="103">
        <f t="shared" si="12"/>
        <v>130.5</v>
      </c>
      <c r="K296" s="143"/>
      <c r="M296" s="229"/>
      <c r="N296" s="229"/>
    </row>
    <row r="297" spans="1:14" ht="25.5">
      <c r="A297" s="115">
        <v>290</v>
      </c>
      <c r="B297" s="106" t="s">
        <v>112</v>
      </c>
      <c r="C297" s="106" t="s">
        <v>85</v>
      </c>
      <c r="D297" s="117">
        <v>1410</v>
      </c>
      <c r="E297" s="127" t="s">
        <v>157</v>
      </c>
      <c r="F297" s="118">
        <f t="shared" si="14"/>
        <v>8.4469999999999992</v>
      </c>
      <c r="G297" s="103">
        <v>143</v>
      </c>
      <c r="H297" s="116">
        <v>241.58</v>
      </c>
      <c r="I297" s="103">
        <f t="shared" si="13"/>
        <v>56.99</v>
      </c>
      <c r="J297" s="103">
        <f t="shared" si="12"/>
        <v>298.57</v>
      </c>
      <c r="K297" s="143"/>
      <c r="M297" s="229"/>
      <c r="N297" s="229"/>
    </row>
    <row r="298" spans="1:14" ht="25.5">
      <c r="A298" s="115">
        <v>291</v>
      </c>
      <c r="B298" s="106" t="s">
        <v>124</v>
      </c>
      <c r="C298" s="106" t="s">
        <v>81</v>
      </c>
      <c r="D298" s="117">
        <v>1385</v>
      </c>
      <c r="E298" s="127" t="s">
        <v>157</v>
      </c>
      <c r="F298" s="118">
        <f t="shared" si="14"/>
        <v>8.2970000000000006</v>
      </c>
      <c r="G298" s="103">
        <v>24</v>
      </c>
      <c r="H298" s="116">
        <v>39.83</v>
      </c>
      <c r="I298" s="103">
        <f t="shared" si="13"/>
        <v>9.4</v>
      </c>
      <c r="J298" s="103">
        <f t="shared" si="12"/>
        <v>49.23</v>
      </c>
      <c r="K298" s="143"/>
      <c r="M298" s="229"/>
      <c r="N298" s="229"/>
    </row>
    <row r="299" spans="1:14" ht="12.75">
      <c r="A299" s="115">
        <v>292</v>
      </c>
      <c r="B299" s="106" t="s">
        <v>99</v>
      </c>
      <c r="C299" s="106" t="s">
        <v>81</v>
      </c>
      <c r="D299" s="117">
        <v>1309</v>
      </c>
      <c r="E299" s="127" t="s">
        <v>157</v>
      </c>
      <c r="F299" s="118">
        <f t="shared" si="14"/>
        <v>7.8419999999999996</v>
      </c>
      <c r="G299" s="103">
        <v>12</v>
      </c>
      <c r="H299" s="116">
        <v>18.82</v>
      </c>
      <c r="I299" s="103">
        <f t="shared" si="13"/>
        <v>4.4400000000000004</v>
      </c>
      <c r="J299" s="103">
        <f t="shared" si="12"/>
        <v>23.26</v>
      </c>
      <c r="K299" s="143"/>
      <c r="M299" s="229"/>
      <c r="N299" s="229"/>
    </row>
    <row r="300" spans="1:14" ht="25.5">
      <c r="A300" s="115">
        <v>293</v>
      </c>
      <c r="B300" s="106" t="s">
        <v>80</v>
      </c>
      <c r="C300" s="106" t="s">
        <v>81</v>
      </c>
      <c r="D300" s="117">
        <v>1521</v>
      </c>
      <c r="E300" s="127" t="s">
        <v>157</v>
      </c>
      <c r="F300" s="118">
        <f t="shared" si="14"/>
        <v>9.1120000000000001</v>
      </c>
      <c r="G300" s="103">
        <v>24</v>
      </c>
      <c r="H300" s="116">
        <v>43.74</v>
      </c>
      <c r="I300" s="103">
        <f t="shared" si="13"/>
        <v>10.32</v>
      </c>
      <c r="J300" s="103">
        <f t="shared" si="12"/>
        <v>54.06</v>
      </c>
      <c r="K300" s="143"/>
      <c r="M300" s="229"/>
      <c r="N300" s="229"/>
    </row>
    <row r="301" spans="1:14" ht="25.5">
      <c r="A301" s="115">
        <v>294</v>
      </c>
      <c r="B301" s="106" t="s">
        <v>103</v>
      </c>
      <c r="C301" s="106" t="s">
        <v>83</v>
      </c>
      <c r="D301" s="117">
        <v>1702</v>
      </c>
      <c r="E301" s="127" t="s">
        <v>157</v>
      </c>
      <c r="F301" s="118">
        <f t="shared" si="14"/>
        <v>10.196999999999999</v>
      </c>
      <c r="G301" s="103">
        <v>24</v>
      </c>
      <c r="H301" s="116">
        <v>48.95</v>
      </c>
      <c r="I301" s="103">
        <f>ROUND(H301*23.59%,2)+0.01</f>
        <v>11.56</v>
      </c>
      <c r="J301" s="103">
        <f t="shared" si="12"/>
        <v>60.510000000000005</v>
      </c>
      <c r="K301" s="143"/>
      <c r="M301" s="229"/>
      <c r="N301" s="229"/>
    </row>
    <row r="302" spans="1:14" ht="18.75" customHeight="1">
      <c r="A302" s="115">
        <v>295</v>
      </c>
      <c r="B302" s="106" t="s">
        <v>99</v>
      </c>
      <c r="C302" s="106" t="s">
        <v>120</v>
      </c>
      <c r="D302" s="117">
        <v>1713</v>
      </c>
      <c r="E302" s="127" t="s">
        <v>157</v>
      </c>
      <c r="F302" s="118">
        <f t="shared" si="14"/>
        <v>10.262</v>
      </c>
      <c r="G302" s="103">
        <v>24</v>
      </c>
      <c r="H302" s="116">
        <v>49.26</v>
      </c>
      <c r="I302" s="103">
        <f t="shared" si="13"/>
        <v>11.62</v>
      </c>
      <c r="J302" s="103">
        <f t="shared" si="12"/>
        <v>60.879999999999995</v>
      </c>
      <c r="K302" s="143"/>
      <c r="M302" s="229"/>
      <c r="N302" s="229"/>
    </row>
    <row r="303" spans="1:14" ht="25.5">
      <c r="A303" s="115">
        <v>296</v>
      </c>
      <c r="B303" s="106" t="s">
        <v>105</v>
      </c>
      <c r="C303" s="106" t="s">
        <v>81</v>
      </c>
      <c r="D303" s="117">
        <v>1521</v>
      </c>
      <c r="E303" s="127" t="s">
        <v>157</v>
      </c>
      <c r="F303" s="118">
        <f t="shared" si="14"/>
        <v>9.1120000000000001</v>
      </c>
      <c r="G303" s="103">
        <v>24</v>
      </c>
      <c r="H303" s="116">
        <v>43.74</v>
      </c>
      <c r="I303" s="103">
        <f t="shared" si="13"/>
        <v>10.32</v>
      </c>
      <c r="J303" s="103">
        <f t="shared" si="12"/>
        <v>54.06</v>
      </c>
      <c r="K303" s="143"/>
      <c r="M303" s="229"/>
      <c r="N303" s="229"/>
    </row>
    <row r="304" spans="1:14" ht="25.5">
      <c r="A304" s="115">
        <v>297</v>
      </c>
      <c r="B304" s="106" t="s">
        <v>117</v>
      </c>
      <c r="C304" s="106" t="s">
        <v>83</v>
      </c>
      <c r="D304" s="117">
        <v>1435</v>
      </c>
      <c r="E304" s="127" t="s">
        <v>157</v>
      </c>
      <c r="F304" s="118">
        <f t="shared" si="14"/>
        <v>8.5969999999999995</v>
      </c>
      <c r="G304" s="103">
        <v>36</v>
      </c>
      <c r="H304" s="116">
        <v>61.9</v>
      </c>
      <c r="I304" s="103">
        <f>ROUND(H304*23.59%,2)+0.01</f>
        <v>14.61</v>
      </c>
      <c r="J304" s="103">
        <f t="shared" si="12"/>
        <v>76.509999999999991</v>
      </c>
      <c r="K304" s="143"/>
      <c r="M304" s="229"/>
      <c r="N304" s="229"/>
    </row>
    <row r="305" spans="1:14" ht="25.5">
      <c r="A305" s="115">
        <v>298</v>
      </c>
      <c r="B305" s="106" t="s">
        <v>147</v>
      </c>
      <c r="C305" s="106" t="s">
        <v>91</v>
      </c>
      <c r="D305" s="117">
        <v>1684</v>
      </c>
      <c r="E305" s="127" t="s">
        <v>157</v>
      </c>
      <c r="F305" s="118">
        <f t="shared" si="14"/>
        <v>10.089</v>
      </c>
      <c r="G305" s="103">
        <v>24</v>
      </c>
      <c r="H305" s="116">
        <v>48.43</v>
      </c>
      <c r="I305" s="103">
        <f>ROUND(H305*23.59%,2)+0.01</f>
        <v>11.43</v>
      </c>
      <c r="J305" s="103">
        <f t="shared" si="12"/>
        <v>59.86</v>
      </c>
      <c r="K305" s="143"/>
      <c r="M305" s="229"/>
      <c r="N305" s="229"/>
    </row>
    <row r="306" spans="1:14" ht="25.5">
      <c r="A306" s="115">
        <v>299</v>
      </c>
      <c r="B306" s="106" t="s">
        <v>151</v>
      </c>
      <c r="C306" s="106" t="s">
        <v>81</v>
      </c>
      <c r="D306" s="117">
        <v>1385</v>
      </c>
      <c r="E306" s="127" t="s">
        <v>157</v>
      </c>
      <c r="F306" s="118">
        <f t="shared" si="14"/>
        <v>8.2970000000000006</v>
      </c>
      <c r="G306" s="103">
        <v>14</v>
      </c>
      <c r="H306" s="116">
        <v>23.23</v>
      </c>
      <c r="I306" s="103">
        <f t="shared" si="13"/>
        <v>5.48</v>
      </c>
      <c r="J306" s="103">
        <f t="shared" si="12"/>
        <v>28.71</v>
      </c>
      <c r="K306" s="143"/>
      <c r="M306" s="229"/>
      <c r="N306" s="229"/>
    </row>
    <row r="307" spans="1:14" ht="18" customHeight="1">
      <c r="A307" s="115">
        <v>300</v>
      </c>
      <c r="B307" s="106" t="s">
        <v>99</v>
      </c>
      <c r="C307" s="106" t="s">
        <v>81</v>
      </c>
      <c r="D307" s="117">
        <v>1285</v>
      </c>
      <c r="E307" s="127" t="s">
        <v>157</v>
      </c>
      <c r="F307" s="118">
        <f t="shared" si="14"/>
        <v>7.6980000000000004</v>
      </c>
      <c r="G307" s="103">
        <v>36</v>
      </c>
      <c r="H307" s="116">
        <v>55.43</v>
      </c>
      <c r="I307" s="103">
        <f t="shared" si="13"/>
        <v>13.08</v>
      </c>
      <c r="J307" s="103">
        <f t="shared" si="12"/>
        <v>68.510000000000005</v>
      </c>
      <c r="K307" s="143"/>
      <c r="M307" s="229"/>
      <c r="N307" s="229"/>
    </row>
    <row r="308" spans="1:14" ht="25.5">
      <c r="A308" s="115">
        <v>301</v>
      </c>
      <c r="B308" s="106" t="s">
        <v>146</v>
      </c>
      <c r="C308" s="106" t="s">
        <v>81</v>
      </c>
      <c r="D308" s="117">
        <v>1385</v>
      </c>
      <c r="E308" s="127" t="s">
        <v>157</v>
      </c>
      <c r="F308" s="118">
        <f t="shared" si="14"/>
        <v>8.2970000000000006</v>
      </c>
      <c r="G308" s="103">
        <v>12</v>
      </c>
      <c r="H308" s="116">
        <v>19.91</v>
      </c>
      <c r="I308" s="103">
        <f t="shared" si="13"/>
        <v>4.7</v>
      </c>
      <c r="J308" s="103">
        <f t="shared" si="12"/>
        <v>24.61</v>
      </c>
      <c r="K308" s="143"/>
      <c r="M308" s="229"/>
      <c r="N308" s="229"/>
    </row>
    <row r="309" spans="1:14" ht="25.5">
      <c r="A309" s="115">
        <v>302</v>
      </c>
      <c r="B309" s="106" t="s">
        <v>127</v>
      </c>
      <c r="C309" s="106" t="s">
        <v>81</v>
      </c>
      <c r="D309" s="117">
        <v>1385</v>
      </c>
      <c r="E309" s="127" t="s">
        <v>157</v>
      </c>
      <c r="F309" s="118">
        <f t="shared" si="14"/>
        <v>8.2970000000000006</v>
      </c>
      <c r="G309" s="103">
        <v>48</v>
      </c>
      <c r="H309" s="116">
        <v>79.650000000000006</v>
      </c>
      <c r="I309" s="103">
        <f t="shared" si="13"/>
        <v>18.79</v>
      </c>
      <c r="J309" s="103">
        <f t="shared" si="12"/>
        <v>98.44</v>
      </c>
      <c r="K309" s="143"/>
      <c r="M309" s="229"/>
      <c r="N309" s="229"/>
    </row>
    <row r="310" spans="1:14" ht="25.5">
      <c r="A310" s="115">
        <v>303</v>
      </c>
      <c r="B310" s="106" t="s">
        <v>119</v>
      </c>
      <c r="C310" s="106" t="s">
        <v>81</v>
      </c>
      <c r="D310" s="117">
        <v>1385</v>
      </c>
      <c r="E310" s="127" t="s">
        <v>157</v>
      </c>
      <c r="F310" s="118">
        <f t="shared" si="14"/>
        <v>8.2970000000000006</v>
      </c>
      <c r="G310" s="103">
        <v>24</v>
      </c>
      <c r="H310" s="116">
        <v>39.83</v>
      </c>
      <c r="I310" s="103">
        <f>ROUND(H310*23.59%,2)-0.01</f>
        <v>9.39</v>
      </c>
      <c r="J310" s="103">
        <f t="shared" si="12"/>
        <v>49.22</v>
      </c>
      <c r="K310" s="143"/>
      <c r="M310" s="229"/>
      <c r="N310" s="229"/>
    </row>
    <row r="311" spans="1:14" ht="25.5">
      <c r="A311" s="115">
        <v>304</v>
      </c>
      <c r="B311" s="106" t="s">
        <v>118</v>
      </c>
      <c r="C311" s="106" t="s">
        <v>83</v>
      </c>
      <c r="D311" s="117">
        <v>1435</v>
      </c>
      <c r="E311" s="127" t="s">
        <v>157</v>
      </c>
      <c r="F311" s="118">
        <f t="shared" si="14"/>
        <v>8.5969999999999995</v>
      </c>
      <c r="G311" s="103">
        <v>12</v>
      </c>
      <c r="H311" s="116">
        <v>20.63</v>
      </c>
      <c r="I311" s="103">
        <f t="shared" si="13"/>
        <v>4.87</v>
      </c>
      <c r="J311" s="103">
        <f t="shared" si="12"/>
        <v>25.5</v>
      </c>
      <c r="K311" s="143"/>
      <c r="M311" s="229"/>
      <c r="N311" s="229"/>
    </row>
    <row r="312" spans="1:14" ht="25.5">
      <c r="A312" s="115">
        <v>305</v>
      </c>
      <c r="B312" s="106" t="s">
        <v>147</v>
      </c>
      <c r="C312" s="106" t="s">
        <v>83</v>
      </c>
      <c r="D312" s="117">
        <v>1435</v>
      </c>
      <c r="E312" s="127" t="s">
        <v>157</v>
      </c>
      <c r="F312" s="118">
        <f t="shared" si="14"/>
        <v>8.5969999999999995</v>
      </c>
      <c r="G312" s="103">
        <v>24</v>
      </c>
      <c r="H312" s="116">
        <v>41.27</v>
      </c>
      <c r="I312" s="103">
        <f>ROUND(H312*23.59%,2)-0.01</f>
        <v>9.73</v>
      </c>
      <c r="J312" s="103">
        <f t="shared" si="12"/>
        <v>51</v>
      </c>
      <c r="K312" s="143"/>
      <c r="M312" s="229"/>
      <c r="N312" s="229"/>
    </row>
    <row r="313" spans="1:14" ht="25.5">
      <c r="A313" s="115">
        <v>306</v>
      </c>
      <c r="B313" s="106" t="s">
        <v>147</v>
      </c>
      <c r="C313" s="106" t="s">
        <v>83</v>
      </c>
      <c r="D313" s="117">
        <v>1435</v>
      </c>
      <c r="E313" s="127" t="s">
        <v>157</v>
      </c>
      <c r="F313" s="118">
        <f t="shared" si="14"/>
        <v>8.5969999999999995</v>
      </c>
      <c r="G313" s="103">
        <v>12</v>
      </c>
      <c r="H313" s="116">
        <v>20.63</v>
      </c>
      <c r="I313" s="103">
        <f t="shared" si="13"/>
        <v>4.87</v>
      </c>
      <c r="J313" s="103">
        <f t="shared" si="12"/>
        <v>25.5</v>
      </c>
      <c r="K313" s="143"/>
      <c r="M313" s="229"/>
      <c r="N313" s="229"/>
    </row>
    <row r="314" spans="1:14" ht="25.5">
      <c r="A314" s="115">
        <v>307</v>
      </c>
      <c r="B314" s="106" t="s">
        <v>117</v>
      </c>
      <c r="C314" s="106" t="s">
        <v>81</v>
      </c>
      <c r="D314" s="117">
        <v>1425</v>
      </c>
      <c r="E314" s="127" t="s">
        <v>157</v>
      </c>
      <c r="F314" s="118">
        <f t="shared" si="14"/>
        <v>8.5370000000000008</v>
      </c>
      <c r="G314" s="103">
        <v>24</v>
      </c>
      <c r="H314" s="116">
        <v>40.98</v>
      </c>
      <c r="I314" s="103">
        <f t="shared" si="13"/>
        <v>9.67</v>
      </c>
      <c r="J314" s="103">
        <f t="shared" si="12"/>
        <v>50.65</v>
      </c>
      <c r="K314" s="143"/>
      <c r="M314" s="229"/>
      <c r="N314" s="229"/>
    </row>
    <row r="315" spans="1:14" ht="25.5">
      <c r="A315" s="115">
        <v>308</v>
      </c>
      <c r="B315" s="106" t="s">
        <v>82</v>
      </c>
      <c r="C315" s="106" t="s">
        <v>91</v>
      </c>
      <c r="D315" s="117">
        <v>1620</v>
      </c>
      <c r="E315" s="127" t="s">
        <v>157</v>
      </c>
      <c r="F315" s="118">
        <f t="shared" si="14"/>
        <v>9.7050000000000001</v>
      </c>
      <c r="G315" s="103">
        <v>24</v>
      </c>
      <c r="H315" s="116">
        <v>46.58</v>
      </c>
      <c r="I315" s="103">
        <f t="shared" si="13"/>
        <v>10.99</v>
      </c>
      <c r="J315" s="103">
        <f t="shared" si="12"/>
        <v>57.57</v>
      </c>
      <c r="K315" s="143"/>
      <c r="M315" s="229"/>
      <c r="N315" s="229"/>
    </row>
    <row r="316" spans="1:14" ht="25.5">
      <c r="A316" s="115">
        <v>309</v>
      </c>
      <c r="B316" s="106" t="s">
        <v>90</v>
      </c>
      <c r="C316" s="106" t="s">
        <v>81</v>
      </c>
      <c r="D316" s="117">
        <v>1405</v>
      </c>
      <c r="E316" s="127" t="s">
        <v>157</v>
      </c>
      <c r="F316" s="118">
        <f t="shared" si="14"/>
        <v>8.4169999999999998</v>
      </c>
      <c r="G316" s="103">
        <v>24</v>
      </c>
      <c r="H316" s="116">
        <v>40.4</v>
      </c>
      <c r="I316" s="103">
        <f t="shared" si="13"/>
        <v>9.5299999999999994</v>
      </c>
      <c r="J316" s="103">
        <f t="shared" si="12"/>
        <v>49.93</v>
      </c>
      <c r="K316" s="143"/>
      <c r="M316" s="229"/>
      <c r="N316" s="229"/>
    </row>
    <row r="317" spans="1:14" ht="25.5">
      <c r="A317" s="115">
        <v>310</v>
      </c>
      <c r="B317" s="106" t="s">
        <v>128</v>
      </c>
      <c r="C317" s="106" t="s">
        <v>85</v>
      </c>
      <c r="D317" s="117">
        <v>1450</v>
      </c>
      <c r="E317" s="127" t="s">
        <v>157</v>
      </c>
      <c r="F317" s="118">
        <f t="shared" si="14"/>
        <v>8.6869999999999994</v>
      </c>
      <c r="G317" s="103">
        <v>42</v>
      </c>
      <c r="H317" s="116">
        <v>72.97</v>
      </c>
      <c r="I317" s="103">
        <f t="shared" si="13"/>
        <v>17.21</v>
      </c>
      <c r="J317" s="103">
        <f t="shared" si="12"/>
        <v>90.18</v>
      </c>
      <c r="K317" s="143"/>
      <c r="M317" s="229"/>
      <c r="N317" s="229"/>
    </row>
    <row r="318" spans="1:14" ht="25.5">
      <c r="A318" s="115">
        <v>311</v>
      </c>
      <c r="B318" s="106" t="s">
        <v>128</v>
      </c>
      <c r="C318" s="106" t="s">
        <v>85</v>
      </c>
      <c r="D318" s="117">
        <v>1450</v>
      </c>
      <c r="E318" s="127" t="s">
        <v>158</v>
      </c>
      <c r="F318" s="118">
        <f t="shared" si="14"/>
        <v>8.6869999999999994</v>
      </c>
      <c r="G318" s="103">
        <v>19</v>
      </c>
      <c r="H318" s="116">
        <v>82.53</v>
      </c>
      <c r="I318" s="103">
        <f t="shared" si="13"/>
        <v>19.47</v>
      </c>
      <c r="J318" s="103">
        <f t="shared" si="12"/>
        <v>102</v>
      </c>
      <c r="K318" s="143"/>
      <c r="M318" s="229"/>
      <c r="N318" s="229"/>
    </row>
    <row r="319" spans="1:14" ht="25.5">
      <c r="A319" s="115">
        <v>312</v>
      </c>
      <c r="B319" s="106" t="s">
        <v>92</v>
      </c>
      <c r="C319" s="106" t="s">
        <v>83</v>
      </c>
      <c r="D319" s="117">
        <v>1463</v>
      </c>
      <c r="E319" s="127" t="s">
        <v>157</v>
      </c>
      <c r="F319" s="118">
        <f t="shared" si="14"/>
        <v>8.7650000000000006</v>
      </c>
      <c r="G319" s="103">
        <v>12</v>
      </c>
      <c r="H319" s="116">
        <v>21.04</v>
      </c>
      <c r="I319" s="103">
        <f t="shared" si="13"/>
        <v>4.96</v>
      </c>
      <c r="J319" s="103">
        <f t="shared" si="12"/>
        <v>26</v>
      </c>
      <c r="K319" s="143"/>
      <c r="M319" s="229"/>
      <c r="N319" s="229"/>
    </row>
    <row r="320" spans="1:14" ht="25.5">
      <c r="A320" s="115">
        <v>313</v>
      </c>
      <c r="B320" s="106" t="s">
        <v>92</v>
      </c>
      <c r="C320" s="106" t="s">
        <v>81</v>
      </c>
      <c r="D320" s="117">
        <v>1412</v>
      </c>
      <c r="E320" s="127" t="s">
        <v>157</v>
      </c>
      <c r="F320" s="118">
        <f t="shared" si="14"/>
        <v>8.4589999999999996</v>
      </c>
      <c r="G320" s="103">
        <v>12</v>
      </c>
      <c r="H320" s="116">
        <v>20.3</v>
      </c>
      <c r="I320" s="103">
        <f t="shared" si="13"/>
        <v>4.79</v>
      </c>
      <c r="J320" s="103">
        <f t="shared" si="12"/>
        <v>25.09</v>
      </c>
      <c r="K320" s="143"/>
      <c r="M320" s="229"/>
      <c r="N320" s="229"/>
    </row>
    <row r="321" spans="1:14" ht="21" customHeight="1">
      <c r="A321" s="115">
        <v>314</v>
      </c>
      <c r="B321" s="106" t="s">
        <v>125</v>
      </c>
      <c r="C321" s="106" t="s">
        <v>81</v>
      </c>
      <c r="D321" s="117">
        <v>1385</v>
      </c>
      <c r="E321" s="127" t="s">
        <v>157</v>
      </c>
      <c r="F321" s="118">
        <f t="shared" si="14"/>
        <v>8.2970000000000006</v>
      </c>
      <c r="G321" s="103">
        <v>28</v>
      </c>
      <c r="H321" s="116">
        <v>46.46</v>
      </c>
      <c r="I321" s="103">
        <f t="shared" si="13"/>
        <v>10.96</v>
      </c>
      <c r="J321" s="103">
        <f t="shared" si="12"/>
        <v>57.42</v>
      </c>
      <c r="K321" s="143"/>
      <c r="M321" s="229"/>
      <c r="N321" s="229"/>
    </row>
    <row r="322" spans="1:14" ht="25.5">
      <c r="A322" s="115">
        <v>315</v>
      </c>
      <c r="B322" s="106" t="s">
        <v>145</v>
      </c>
      <c r="C322" s="106" t="s">
        <v>81</v>
      </c>
      <c r="D322" s="117">
        <v>1405</v>
      </c>
      <c r="E322" s="127" t="s">
        <v>157</v>
      </c>
      <c r="F322" s="118">
        <f t="shared" si="14"/>
        <v>8.4169999999999998</v>
      </c>
      <c r="G322" s="103">
        <v>24</v>
      </c>
      <c r="H322" s="116">
        <v>40.4</v>
      </c>
      <c r="I322" s="103">
        <f t="shared" si="13"/>
        <v>9.5299999999999994</v>
      </c>
      <c r="J322" s="103">
        <f t="shared" si="12"/>
        <v>49.93</v>
      </c>
      <c r="K322" s="143"/>
      <c r="M322" s="229"/>
      <c r="N322" s="229"/>
    </row>
    <row r="323" spans="1:14" ht="25.5">
      <c r="A323" s="115">
        <v>316</v>
      </c>
      <c r="B323" s="106" t="s">
        <v>110</v>
      </c>
      <c r="C323" s="106" t="s">
        <v>81</v>
      </c>
      <c r="D323" s="117">
        <v>1412</v>
      </c>
      <c r="E323" s="127" t="s">
        <v>157</v>
      </c>
      <c r="F323" s="118">
        <f t="shared" si="14"/>
        <v>8.4589999999999996</v>
      </c>
      <c r="G323" s="103">
        <v>24</v>
      </c>
      <c r="H323" s="116">
        <v>40.6</v>
      </c>
      <c r="I323" s="103">
        <f>ROUND(H323*23.59%,2)-0.01</f>
        <v>9.57</v>
      </c>
      <c r="J323" s="103">
        <f t="shared" si="12"/>
        <v>50.17</v>
      </c>
      <c r="K323" s="143"/>
      <c r="M323" s="229"/>
      <c r="N323" s="229"/>
    </row>
    <row r="324" spans="1:14" ht="25.5">
      <c r="A324" s="115">
        <v>317</v>
      </c>
      <c r="B324" s="106" t="s">
        <v>86</v>
      </c>
      <c r="C324" s="106" t="s">
        <v>83</v>
      </c>
      <c r="D324" s="117">
        <v>1551</v>
      </c>
      <c r="E324" s="127" t="s">
        <v>157</v>
      </c>
      <c r="F324" s="118">
        <f t="shared" si="14"/>
        <v>9.2919999999999998</v>
      </c>
      <c r="G324" s="103">
        <v>50</v>
      </c>
      <c r="H324" s="116">
        <v>92.92</v>
      </c>
      <c r="I324" s="103">
        <f t="shared" si="13"/>
        <v>21.92</v>
      </c>
      <c r="J324" s="103">
        <f t="shared" si="12"/>
        <v>114.84</v>
      </c>
      <c r="K324" s="143"/>
      <c r="M324" s="229"/>
      <c r="N324" s="229"/>
    </row>
    <row r="325" spans="1:14" ht="25.5">
      <c r="A325" s="115">
        <v>318</v>
      </c>
      <c r="B325" s="106" t="s">
        <v>126</v>
      </c>
      <c r="C325" s="106" t="s">
        <v>81</v>
      </c>
      <c r="D325" s="117">
        <v>1524</v>
      </c>
      <c r="E325" s="127" t="s">
        <v>157</v>
      </c>
      <c r="F325" s="118">
        <f t="shared" si="14"/>
        <v>9.1300000000000008</v>
      </c>
      <c r="G325" s="103">
        <v>16</v>
      </c>
      <c r="H325" s="116">
        <v>29.22</v>
      </c>
      <c r="I325" s="103">
        <f t="shared" si="13"/>
        <v>6.89</v>
      </c>
      <c r="J325" s="103">
        <f t="shared" si="12"/>
        <v>36.11</v>
      </c>
      <c r="K325" s="143"/>
      <c r="M325" s="229"/>
      <c r="N325" s="229"/>
    </row>
    <row r="326" spans="1:14" ht="25.5">
      <c r="A326" s="115">
        <v>319</v>
      </c>
      <c r="B326" s="106" t="s">
        <v>102</v>
      </c>
      <c r="C326" s="106" t="s">
        <v>81</v>
      </c>
      <c r="D326" s="117">
        <v>1412</v>
      </c>
      <c r="E326" s="127" t="s">
        <v>157</v>
      </c>
      <c r="F326" s="118">
        <f t="shared" si="14"/>
        <v>8.4589999999999996</v>
      </c>
      <c r="G326" s="103">
        <v>12</v>
      </c>
      <c r="H326" s="116">
        <v>20.3</v>
      </c>
      <c r="I326" s="103">
        <f t="shared" si="13"/>
        <v>4.79</v>
      </c>
      <c r="J326" s="103">
        <f t="shared" si="12"/>
        <v>25.09</v>
      </c>
      <c r="K326" s="143"/>
      <c r="M326" s="229"/>
      <c r="N326" s="229"/>
    </row>
    <row r="327" spans="1:14" ht="25.5">
      <c r="A327" s="115">
        <v>320</v>
      </c>
      <c r="B327" s="106" t="s">
        <v>112</v>
      </c>
      <c r="C327" s="106" t="s">
        <v>85</v>
      </c>
      <c r="D327" s="117">
        <v>1410</v>
      </c>
      <c r="E327" s="127" t="s">
        <v>158</v>
      </c>
      <c r="F327" s="118">
        <f t="shared" si="14"/>
        <v>8.4469999999999992</v>
      </c>
      <c r="G327" s="103">
        <v>35</v>
      </c>
      <c r="H327" s="116">
        <v>147.82</v>
      </c>
      <c r="I327" s="103">
        <f t="shared" si="13"/>
        <v>34.869999999999997</v>
      </c>
      <c r="J327" s="103">
        <f t="shared" si="12"/>
        <v>182.69</v>
      </c>
      <c r="K327" s="143"/>
      <c r="M327" s="229"/>
      <c r="N327" s="229"/>
    </row>
    <row r="328" spans="1:14" ht="25.5">
      <c r="A328" s="115">
        <v>321</v>
      </c>
      <c r="B328" s="106" t="s">
        <v>112</v>
      </c>
      <c r="C328" s="106" t="s">
        <v>85</v>
      </c>
      <c r="D328" s="117">
        <v>1410</v>
      </c>
      <c r="E328" s="127" t="s">
        <v>157</v>
      </c>
      <c r="F328" s="118">
        <f t="shared" si="14"/>
        <v>8.4469999999999992</v>
      </c>
      <c r="G328" s="103">
        <v>133</v>
      </c>
      <c r="H328" s="116">
        <v>224.69</v>
      </c>
      <c r="I328" s="103">
        <f t="shared" ref="I328:I391" si="15">ROUND(H328*23.59%,2)</f>
        <v>53</v>
      </c>
      <c r="J328" s="103">
        <f t="shared" ref="J328:J391" si="16">H328+I328</f>
        <v>277.69</v>
      </c>
      <c r="K328" s="143"/>
      <c r="M328" s="229"/>
      <c r="N328" s="229"/>
    </row>
    <row r="329" spans="1:14" ht="25.5">
      <c r="A329" s="115">
        <v>322</v>
      </c>
      <c r="B329" s="106" t="s">
        <v>102</v>
      </c>
      <c r="C329" s="106" t="s">
        <v>81</v>
      </c>
      <c r="D329" s="117">
        <v>1385</v>
      </c>
      <c r="E329" s="127" t="s">
        <v>157</v>
      </c>
      <c r="F329" s="118">
        <f t="shared" si="14"/>
        <v>8.2970000000000006</v>
      </c>
      <c r="G329" s="103">
        <v>24</v>
      </c>
      <c r="H329" s="116">
        <v>39.83</v>
      </c>
      <c r="I329" s="103">
        <f t="shared" si="15"/>
        <v>9.4</v>
      </c>
      <c r="J329" s="103">
        <f t="shared" si="16"/>
        <v>49.23</v>
      </c>
      <c r="K329" s="143"/>
      <c r="M329" s="229"/>
      <c r="N329" s="229"/>
    </row>
    <row r="330" spans="1:14" ht="25.5">
      <c r="A330" s="115">
        <v>323</v>
      </c>
      <c r="B330" s="106" t="s">
        <v>127</v>
      </c>
      <c r="C330" s="106" t="s">
        <v>81</v>
      </c>
      <c r="D330" s="117">
        <v>1385</v>
      </c>
      <c r="E330" s="127" t="s">
        <v>157</v>
      </c>
      <c r="F330" s="118">
        <f t="shared" ref="F330:F392" si="17">ROUND(D330/$F$4,3)</f>
        <v>8.2970000000000006</v>
      </c>
      <c r="G330" s="103">
        <v>24</v>
      </c>
      <c r="H330" s="116">
        <v>39.83</v>
      </c>
      <c r="I330" s="103">
        <f t="shared" si="15"/>
        <v>9.4</v>
      </c>
      <c r="J330" s="103">
        <f t="shared" si="16"/>
        <v>49.23</v>
      </c>
      <c r="K330" s="143"/>
      <c r="M330" s="229"/>
      <c r="N330" s="229"/>
    </row>
    <row r="331" spans="1:14" ht="25.5">
      <c r="A331" s="115">
        <v>324</v>
      </c>
      <c r="B331" s="106" t="s">
        <v>95</v>
      </c>
      <c r="C331" s="106" t="s">
        <v>81</v>
      </c>
      <c r="D331" s="117">
        <v>1432</v>
      </c>
      <c r="E331" s="127" t="s">
        <v>157</v>
      </c>
      <c r="F331" s="118">
        <f t="shared" si="17"/>
        <v>8.5790000000000006</v>
      </c>
      <c r="G331" s="103">
        <v>12</v>
      </c>
      <c r="H331" s="116">
        <v>20.59</v>
      </c>
      <c r="I331" s="103">
        <f t="shared" si="15"/>
        <v>4.8600000000000003</v>
      </c>
      <c r="J331" s="103">
        <f t="shared" si="16"/>
        <v>25.45</v>
      </c>
      <c r="K331" s="143"/>
      <c r="M331" s="229"/>
      <c r="N331" s="229"/>
    </row>
    <row r="332" spans="1:14" ht="25.5">
      <c r="A332" s="115">
        <v>325</v>
      </c>
      <c r="B332" s="106" t="s">
        <v>112</v>
      </c>
      <c r="C332" s="106" t="s">
        <v>85</v>
      </c>
      <c r="D332" s="117">
        <v>1410</v>
      </c>
      <c r="E332" s="127" t="s">
        <v>158</v>
      </c>
      <c r="F332" s="118">
        <f t="shared" si="17"/>
        <v>8.4469999999999992</v>
      </c>
      <c r="G332" s="103">
        <v>35</v>
      </c>
      <c r="H332" s="116">
        <v>147.82</v>
      </c>
      <c r="I332" s="103">
        <f t="shared" si="15"/>
        <v>34.869999999999997</v>
      </c>
      <c r="J332" s="103">
        <f t="shared" si="16"/>
        <v>182.69</v>
      </c>
      <c r="K332" s="143"/>
      <c r="M332" s="229"/>
      <c r="N332" s="229"/>
    </row>
    <row r="333" spans="1:14" ht="25.5">
      <c r="A333" s="115">
        <v>326</v>
      </c>
      <c r="B333" s="106" t="s">
        <v>112</v>
      </c>
      <c r="C333" s="106" t="s">
        <v>85</v>
      </c>
      <c r="D333" s="117">
        <v>1410</v>
      </c>
      <c r="E333" s="127" t="s">
        <v>157</v>
      </c>
      <c r="F333" s="118">
        <f t="shared" si="17"/>
        <v>8.4469999999999992</v>
      </c>
      <c r="G333" s="103">
        <v>133</v>
      </c>
      <c r="H333" s="116">
        <v>224.69</v>
      </c>
      <c r="I333" s="103">
        <f t="shared" si="15"/>
        <v>53</v>
      </c>
      <c r="J333" s="103">
        <f t="shared" si="16"/>
        <v>277.69</v>
      </c>
      <c r="K333" s="143"/>
      <c r="M333" s="229"/>
      <c r="N333" s="229"/>
    </row>
    <row r="334" spans="1:14" ht="25.5">
      <c r="A334" s="115">
        <v>327</v>
      </c>
      <c r="B334" s="106" t="s">
        <v>113</v>
      </c>
      <c r="C334" s="106" t="s">
        <v>83</v>
      </c>
      <c r="D334" s="117">
        <v>1435</v>
      </c>
      <c r="E334" s="127" t="s">
        <v>157</v>
      </c>
      <c r="F334" s="118">
        <f t="shared" si="17"/>
        <v>8.5969999999999995</v>
      </c>
      <c r="G334" s="103">
        <v>12</v>
      </c>
      <c r="H334" s="116">
        <v>20.63</v>
      </c>
      <c r="I334" s="103">
        <f t="shared" si="15"/>
        <v>4.87</v>
      </c>
      <c r="J334" s="103">
        <f t="shared" si="16"/>
        <v>25.5</v>
      </c>
      <c r="K334" s="143"/>
      <c r="M334" s="229"/>
      <c r="N334" s="229"/>
    </row>
    <row r="335" spans="1:14" ht="25.5">
      <c r="A335" s="115">
        <v>328</v>
      </c>
      <c r="B335" s="106" t="s">
        <v>103</v>
      </c>
      <c r="C335" s="106" t="s">
        <v>83</v>
      </c>
      <c r="D335" s="117">
        <v>1632</v>
      </c>
      <c r="E335" s="127" t="s">
        <v>157</v>
      </c>
      <c r="F335" s="118">
        <f t="shared" si="17"/>
        <v>9.7769999999999992</v>
      </c>
      <c r="G335" s="103">
        <v>24</v>
      </c>
      <c r="H335" s="116">
        <v>46.93</v>
      </c>
      <c r="I335" s="103">
        <f t="shared" si="15"/>
        <v>11.07</v>
      </c>
      <c r="J335" s="103">
        <f t="shared" si="16"/>
        <v>58</v>
      </c>
      <c r="K335" s="143"/>
      <c r="M335" s="229"/>
      <c r="N335" s="229"/>
    </row>
    <row r="336" spans="1:14" ht="25.5">
      <c r="A336" s="115">
        <v>329</v>
      </c>
      <c r="B336" s="106" t="s">
        <v>127</v>
      </c>
      <c r="C336" s="106" t="s">
        <v>81</v>
      </c>
      <c r="D336" s="117">
        <v>1385</v>
      </c>
      <c r="E336" s="127" t="s">
        <v>157</v>
      </c>
      <c r="F336" s="118">
        <f t="shared" si="17"/>
        <v>8.2970000000000006</v>
      </c>
      <c r="G336" s="103">
        <v>24</v>
      </c>
      <c r="H336" s="116">
        <v>39.83</v>
      </c>
      <c r="I336" s="103">
        <f>ROUND(H336*23.59%,2)-0.01</f>
        <v>9.39</v>
      </c>
      <c r="J336" s="103">
        <f t="shared" si="16"/>
        <v>49.22</v>
      </c>
      <c r="K336" s="143"/>
      <c r="M336" s="229"/>
      <c r="N336" s="229"/>
    </row>
    <row r="337" spans="1:14" ht="25.5">
      <c r="A337" s="115">
        <v>330</v>
      </c>
      <c r="B337" s="106" t="s">
        <v>97</v>
      </c>
      <c r="C337" s="106" t="s">
        <v>81</v>
      </c>
      <c r="D337" s="117">
        <v>1521</v>
      </c>
      <c r="E337" s="127" t="s">
        <v>157</v>
      </c>
      <c r="F337" s="118">
        <f t="shared" si="17"/>
        <v>9.1120000000000001</v>
      </c>
      <c r="G337" s="103">
        <v>12</v>
      </c>
      <c r="H337" s="116">
        <v>21.87</v>
      </c>
      <c r="I337" s="103">
        <f t="shared" si="15"/>
        <v>5.16</v>
      </c>
      <c r="J337" s="103">
        <f t="shared" si="16"/>
        <v>27.03</v>
      </c>
      <c r="K337" s="143"/>
      <c r="M337" s="229"/>
      <c r="N337" s="229"/>
    </row>
    <row r="338" spans="1:14" ht="25.5">
      <c r="A338" s="115">
        <v>331</v>
      </c>
      <c r="B338" s="106" t="s">
        <v>112</v>
      </c>
      <c r="C338" s="106" t="s">
        <v>85</v>
      </c>
      <c r="D338" s="117">
        <v>1470</v>
      </c>
      <c r="E338" s="127" t="s">
        <v>157</v>
      </c>
      <c r="F338" s="118">
        <f t="shared" si="17"/>
        <v>8.8070000000000004</v>
      </c>
      <c r="G338" s="103">
        <v>132</v>
      </c>
      <c r="H338" s="116">
        <v>232.5</v>
      </c>
      <c r="I338" s="103">
        <f>ROUND(H338*21.94%,2)</f>
        <v>51.01</v>
      </c>
      <c r="J338" s="103">
        <f t="shared" si="16"/>
        <v>283.51</v>
      </c>
      <c r="K338" s="143" t="s">
        <v>148</v>
      </c>
      <c r="M338" s="229"/>
      <c r="N338" s="229"/>
    </row>
    <row r="339" spans="1:14" ht="25.5">
      <c r="A339" s="115">
        <v>332</v>
      </c>
      <c r="B339" s="106" t="s">
        <v>112</v>
      </c>
      <c r="C339" s="106" t="s">
        <v>85</v>
      </c>
      <c r="D339" s="117">
        <v>1470</v>
      </c>
      <c r="E339" s="127" t="s">
        <v>158</v>
      </c>
      <c r="F339" s="118">
        <f t="shared" si="17"/>
        <v>8.8070000000000004</v>
      </c>
      <c r="G339" s="103">
        <v>36</v>
      </c>
      <c r="H339" s="116">
        <v>158.53</v>
      </c>
      <c r="I339" s="103">
        <f>ROUND(H339*21.94%,2)</f>
        <v>34.78</v>
      </c>
      <c r="J339" s="103">
        <f t="shared" si="16"/>
        <v>193.31</v>
      </c>
      <c r="K339" s="143" t="s">
        <v>148</v>
      </c>
      <c r="M339" s="229"/>
      <c r="N339" s="229"/>
    </row>
    <row r="340" spans="1:14" ht="25.5">
      <c r="A340" s="115">
        <v>333</v>
      </c>
      <c r="B340" s="106" t="s">
        <v>118</v>
      </c>
      <c r="C340" s="106" t="s">
        <v>81</v>
      </c>
      <c r="D340" s="117">
        <v>1385</v>
      </c>
      <c r="E340" s="127" t="s">
        <v>157</v>
      </c>
      <c r="F340" s="118">
        <f t="shared" si="17"/>
        <v>8.2970000000000006</v>
      </c>
      <c r="G340" s="103">
        <v>12</v>
      </c>
      <c r="H340" s="116">
        <v>19.91</v>
      </c>
      <c r="I340" s="103">
        <f t="shared" si="15"/>
        <v>4.7</v>
      </c>
      <c r="J340" s="103">
        <f t="shared" si="16"/>
        <v>24.61</v>
      </c>
      <c r="K340" s="143"/>
      <c r="M340" s="229"/>
      <c r="N340" s="229"/>
    </row>
    <row r="341" spans="1:14" ht="25.5">
      <c r="A341" s="115">
        <v>334</v>
      </c>
      <c r="B341" s="106" t="s">
        <v>145</v>
      </c>
      <c r="C341" s="106" t="s">
        <v>81</v>
      </c>
      <c r="D341" s="117">
        <v>1385</v>
      </c>
      <c r="E341" s="127" t="s">
        <v>157</v>
      </c>
      <c r="F341" s="118">
        <f t="shared" si="17"/>
        <v>8.2970000000000006</v>
      </c>
      <c r="G341" s="103">
        <v>12</v>
      </c>
      <c r="H341" s="116">
        <v>19.91</v>
      </c>
      <c r="I341" s="103">
        <f t="shared" si="15"/>
        <v>4.7</v>
      </c>
      <c r="J341" s="103">
        <f t="shared" si="16"/>
        <v>24.61</v>
      </c>
      <c r="K341" s="143"/>
      <c r="M341" s="229"/>
      <c r="N341" s="229"/>
    </row>
    <row r="342" spans="1:14" ht="25.5">
      <c r="A342" s="115">
        <v>335</v>
      </c>
      <c r="B342" s="106" t="s">
        <v>131</v>
      </c>
      <c r="C342" s="106" t="s">
        <v>81</v>
      </c>
      <c r="D342" s="117">
        <v>1385</v>
      </c>
      <c r="E342" s="127" t="s">
        <v>157</v>
      </c>
      <c r="F342" s="118">
        <f t="shared" si="17"/>
        <v>8.2970000000000006</v>
      </c>
      <c r="G342" s="103">
        <v>36</v>
      </c>
      <c r="H342" s="116">
        <v>59.74</v>
      </c>
      <c r="I342" s="103">
        <f t="shared" si="15"/>
        <v>14.09</v>
      </c>
      <c r="J342" s="103">
        <f t="shared" si="16"/>
        <v>73.83</v>
      </c>
      <c r="K342" s="143"/>
      <c r="M342" s="229"/>
      <c r="N342" s="229"/>
    </row>
    <row r="343" spans="1:14" ht="25.5">
      <c r="A343" s="115">
        <v>336</v>
      </c>
      <c r="B343" s="106" t="s">
        <v>145</v>
      </c>
      <c r="C343" s="106" t="s">
        <v>81</v>
      </c>
      <c r="D343" s="117">
        <v>1385</v>
      </c>
      <c r="E343" s="127" t="s">
        <v>157</v>
      </c>
      <c r="F343" s="118">
        <f t="shared" si="17"/>
        <v>8.2970000000000006</v>
      </c>
      <c r="G343" s="103">
        <v>24</v>
      </c>
      <c r="H343" s="116">
        <v>39.83</v>
      </c>
      <c r="I343" s="103">
        <f>ROUND(H343*23.59%,2)-0.01</f>
        <v>9.39</v>
      </c>
      <c r="J343" s="103">
        <f t="shared" si="16"/>
        <v>49.22</v>
      </c>
      <c r="K343" s="143"/>
      <c r="M343" s="229"/>
      <c r="N343" s="229"/>
    </row>
    <row r="344" spans="1:14" ht="25.5">
      <c r="A344" s="115">
        <v>337</v>
      </c>
      <c r="B344" s="106" t="s">
        <v>82</v>
      </c>
      <c r="C344" s="106" t="s">
        <v>81</v>
      </c>
      <c r="D344" s="117">
        <v>1385</v>
      </c>
      <c r="E344" s="127" t="s">
        <v>157</v>
      </c>
      <c r="F344" s="118">
        <f t="shared" si="17"/>
        <v>8.2970000000000006</v>
      </c>
      <c r="G344" s="103">
        <v>24</v>
      </c>
      <c r="H344" s="116">
        <v>39.83</v>
      </c>
      <c r="I344" s="103">
        <f>ROUND(H344*23.59%,2)-0.01</f>
        <v>9.39</v>
      </c>
      <c r="J344" s="103">
        <f t="shared" si="16"/>
        <v>49.22</v>
      </c>
      <c r="K344" s="143"/>
      <c r="M344" s="229"/>
      <c r="N344" s="229"/>
    </row>
    <row r="345" spans="1:14" ht="25.5">
      <c r="A345" s="115">
        <v>338</v>
      </c>
      <c r="B345" s="106" t="s">
        <v>115</v>
      </c>
      <c r="C345" s="106" t="s">
        <v>81</v>
      </c>
      <c r="D345" s="117">
        <v>1493</v>
      </c>
      <c r="E345" s="127" t="s">
        <v>157</v>
      </c>
      <c r="F345" s="118">
        <f t="shared" si="17"/>
        <v>8.9440000000000008</v>
      </c>
      <c r="G345" s="103">
        <v>24</v>
      </c>
      <c r="H345" s="116">
        <v>42.93</v>
      </c>
      <c r="I345" s="103">
        <f t="shared" si="15"/>
        <v>10.130000000000001</v>
      </c>
      <c r="J345" s="103">
        <f t="shared" si="16"/>
        <v>53.06</v>
      </c>
      <c r="K345" s="143"/>
      <c r="M345" s="229"/>
      <c r="N345" s="229"/>
    </row>
    <row r="346" spans="1:14" ht="25.5">
      <c r="A346" s="115">
        <v>339</v>
      </c>
      <c r="B346" s="106" t="s">
        <v>147</v>
      </c>
      <c r="C346" s="106" t="s">
        <v>81</v>
      </c>
      <c r="D346" s="117">
        <v>1385</v>
      </c>
      <c r="E346" s="127" t="s">
        <v>157</v>
      </c>
      <c r="F346" s="118">
        <f t="shared" si="17"/>
        <v>8.2970000000000006</v>
      </c>
      <c r="G346" s="103">
        <v>24</v>
      </c>
      <c r="H346" s="116">
        <v>39.83</v>
      </c>
      <c r="I346" s="103">
        <f>ROUND(H346*23.59%,2)-0.01</f>
        <v>9.39</v>
      </c>
      <c r="J346" s="103">
        <f t="shared" si="16"/>
        <v>49.22</v>
      </c>
      <c r="K346" s="143"/>
      <c r="M346" s="229"/>
      <c r="N346" s="229"/>
    </row>
    <row r="347" spans="1:14" ht="25.5">
      <c r="A347" s="115">
        <v>340</v>
      </c>
      <c r="B347" s="106" t="s">
        <v>128</v>
      </c>
      <c r="C347" s="106" t="s">
        <v>85</v>
      </c>
      <c r="D347" s="117">
        <v>1410</v>
      </c>
      <c r="E347" s="127" t="s">
        <v>157</v>
      </c>
      <c r="F347" s="118">
        <f t="shared" si="17"/>
        <v>8.4469999999999992</v>
      </c>
      <c r="G347" s="103">
        <v>30.5</v>
      </c>
      <c r="H347" s="116">
        <v>51.53</v>
      </c>
      <c r="I347" s="103">
        <f>ROUND(H347*23.59%,2)-0.01</f>
        <v>12.15</v>
      </c>
      <c r="J347" s="103">
        <f t="shared" si="16"/>
        <v>63.68</v>
      </c>
      <c r="K347" s="143"/>
      <c r="M347" s="229"/>
      <c r="N347" s="229"/>
    </row>
    <row r="348" spans="1:14" ht="25.5">
      <c r="A348" s="115">
        <v>341</v>
      </c>
      <c r="B348" s="106" t="s">
        <v>128</v>
      </c>
      <c r="C348" s="106" t="s">
        <v>85</v>
      </c>
      <c r="D348" s="117">
        <v>1410</v>
      </c>
      <c r="E348" s="127" t="s">
        <v>158</v>
      </c>
      <c r="F348" s="118">
        <f t="shared" si="17"/>
        <v>8.4469999999999992</v>
      </c>
      <c r="G348" s="103">
        <v>17.5</v>
      </c>
      <c r="H348" s="116">
        <v>73.91</v>
      </c>
      <c r="I348" s="103">
        <f t="shared" si="15"/>
        <v>17.440000000000001</v>
      </c>
      <c r="J348" s="103">
        <f t="shared" si="16"/>
        <v>91.35</v>
      </c>
      <c r="K348" s="143"/>
      <c r="M348" s="229"/>
      <c r="N348" s="229"/>
    </row>
    <row r="349" spans="1:14" ht="25.5">
      <c r="A349" s="115">
        <v>342</v>
      </c>
      <c r="B349" s="106" t="s">
        <v>110</v>
      </c>
      <c r="C349" s="106" t="s">
        <v>81</v>
      </c>
      <c r="D349" s="117">
        <v>1385</v>
      </c>
      <c r="E349" s="127" t="s">
        <v>157</v>
      </c>
      <c r="F349" s="118">
        <f t="shared" si="17"/>
        <v>8.2970000000000006</v>
      </c>
      <c r="G349" s="103">
        <v>12</v>
      </c>
      <c r="H349" s="116">
        <v>19.91</v>
      </c>
      <c r="I349" s="103">
        <f t="shared" si="15"/>
        <v>4.7</v>
      </c>
      <c r="J349" s="103">
        <f t="shared" si="16"/>
        <v>24.61</v>
      </c>
      <c r="K349" s="143"/>
      <c r="M349" s="229"/>
      <c r="N349" s="229"/>
    </row>
    <row r="350" spans="1:14" ht="25.5">
      <c r="A350" s="115">
        <v>343</v>
      </c>
      <c r="B350" s="106" t="s">
        <v>123</v>
      </c>
      <c r="C350" s="106" t="s">
        <v>81</v>
      </c>
      <c r="D350" s="117">
        <v>1385</v>
      </c>
      <c r="E350" s="127" t="s">
        <v>157</v>
      </c>
      <c r="F350" s="118">
        <f t="shared" si="17"/>
        <v>8.2970000000000006</v>
      </c>
      <c r="G350" s="103">
        <v>12</v>
      </c>
      <c r="H350" s="116">
        <v>19.91</v>
      </c>
      <c r="I350" s="103">
        <f t="shared" si="15"/>
        <v>4.7</v>
      </c>
      <c r="J350" s="103">
        <f t="shared" si="16"/>
        <v>24.61</v>
      </c>
      <c r="K350" s="143"/>
      <c r="M350" s="229"/>
      <c r="N350" s="229"/>
    </row>
    <row r="351" spans="1:14" ht="25.5">
      <c r="A351" s="115">
        <v>344</v>
      </c>
      <c r="B351" s="106" t="s">
        <v>127</v>
      </c>
      <c r="C351" s="106" t="s">
        <v>81</v>
      </c>
      <c r="D351" s="117">
        <v>1385</v>
      </c>
      <c r="E351" s="127" t="s">
        <v>157</v>
      </c>
      <c r="F351" s="118">
        <f t="shared" si="17"/>
        <v>8.2970000000000006</v>
      </c>
      <c r="G351" s="103">
        <v>24</v>
      </c>
      <c r="H351" s="116">
        <v>39.83</v>
      </c>
      <c r="I351" s="103">
        <f>ROUND(H351*23.59%,2)-0.01</f>
        <v>9.39</v>
      </c>
      <c r="J351" s="103">
        <f t="shared" si="16"/>
        <v>49.22</v>
      </c>
      <c r="K351" s="143"/>
      <c r="M351" s="229"/>
      <c r="N351" s="229"/>
    </row>
    <row r="352" spans="1:14" ht="25.5">
      <c r="A352" s="115">
        <v>345</v>
      </c>
      <c r="B352" s="106" t="s">
        <v>82</v>
      </c>
      <c r="C352" s="106" t="s">
        <v>81</v>
      </c>
      <c r="D352" s="117">
        <v>1405</v>
      </c>
      <c r="E352" s="127" t="s">
        <v>157</v>
      </c>
      <c r="F352" s="118">
        <f t="shared" si="17"/>
        <v>8.4169999999999998</v>
      </c>
      <c r="G352" s="103">
        <v>12</v>
      </c>
      <c r="H352" s="116">
        <v>20.2</v>
      </c>
      <c r="I352" s="103">
        <f>ROUND(H352*23.59%,2)-0.01</f>
        <v>4.76</v>
      </c>
      <c r="J352" s="103">
        <f t="shared" si="16"/>
        <v>24.96</v>
      </c>
      <c r="K352" s="143"/>
      <c r="M352" s="229"/>
      <c r="N352" s="229"/>
    </row>
    <row r="353" spans="1:14" ht="25.5">
      <c r="A353" s="115">
        <v>346</v>
      </c>
      <c r="B353" s="106" t="s">
        <v>104</v>
      </c>
      <c r="C353" s="106" t="s">
        <v>81</v>
      </c>
      <c r="D353" s="117">
        <v>1412</v>
      </c>
      <c r="E353" s="127" t="s">
        <v>157</v>
      </c>
      <c r="F353" s="118">
        <f t="shared" si="17"/>
        <v>8.4589999999999996</v>
      </c>
      <c r="G353" s="103">
        <v>12</v>
      </c>
      <c r="H353" s="116">
        <v>20.3</v>
      </c>
      <c r="I353" s="103">
        <f t="shared" si="15"/>
        <v>4.79</v>
      </c>
      <c r="J353" s="103">
        <f t="shared" si="16"/>
        <v>25.09</v>
      </c>
      <c r="K353" s="143"/>
      <c r="M353" s="229"/>
      <c r="N353" s="229"/>
    </row>
    <row r="354" spans="1:14" ht="25.5">
      <c r="A354" s="115">
        <v>347</v>
      </c>
      <c r="B354" s="106" t="s">
        <v>105</v>
      </c>
      <c r="C354" s="106" t="s">
        <v>81</v>
      </c>
      <c r="D354" s="117">
        <v>1493</v>
      </c>
      <c r="E354" s="127" t="s">
        <v>157</v>
      </c>
      <c r="F354" s="118">
        <f t="shared" si="17"/>
        <v>8.9440000000000008</v>
      </c>
      <c r="G354" s="103">
        <v>24</v>
      </c>
      <c r="H354" s="116">
        <v>42.93</v>
      </c>
      <c r="I354" s="103">
        <f t="shared" si="15"/>
        <v>10.130000000000001</v>
      </c>
      <c r="J354" s="103">
        <f t="shared" si="16"/>
        <v>53.06</v>
      </c>
      <c r="K354" s="143"/>
      <c r="M354" s="229"/>
      <c r="N354" s="229"/>
    </row>
    <row r="355" spans="1:14" ht="25.5">
      <c r="A355" s="115">
        <v>348</v>
      </c>
      <c r="B355" s="106" t="s">
        <v>95</v>
      </c>
      <c r="C355" s="106" t="s">
        <v>81</v>
      </c>
      <c r="D355" s="117">
        <v>1385</v>
      </c>
      <c r="E355" s="127" t="s">
        <v>157</v>
      </c>
      <c r="F355" s="118">
        <f t="shared" si="17"/>
        <v>8.2970000000000006</v>
      </c>
      <c r="G355" s="103">
        <v>12</v>
      </c>
      <c r="H355" s="116">
        <v>19.91</v>
      </c>
      <c r="I355" s="103">
        <f t="shared" si="15"/>
        <v>4.7</v>
      </c>
      <c r="J355" s="103">
        <f t="shared" si="16"/>
        <v>24.61</v>
      </c>
      <c r="K355" s="143"/>
      <c r="M355" s="229"/>
      <c r="N355" s="229"/>
    </row>
    <row r="356" spans="1:14" ht="25.5">
      <c r="A356" s="115">
        <v>349</v>
      </c>
      <c r="B356" s="106" t="s">
        <v>151</v>
      </c>
      <c r="C356" s="106" t="s">
        <v>81</v>
      </c>
      <c r="D356" s="117">
        <v>1385</v>
      </c>
      <c r="E356" s="127" t="s">
        <v>157</v>
      </c>
      <c r="F356" s="118">
        <f t="shared" si="17"/>
        <v>8.2970000000000006</v>
      </c>
      <c r="G356" s="103">
        <v>14</v>
      </c>
      <c r="H356" s="116">
        <v>23.23</v>
      </c>
      <c r="I356" s="103">
        <f t="shared" si="15"/>
        <v>5.48</v>
      </c>
      <c r="J356" s="103">
        <f t="shared" si="16"/>
        <v>28.71</v>
      </c>
      <c r="K356" s="143"/>
      <c r="M356" s="229"/>
      <c r="N356" s="229"/>
    </row>
    <row r="357" spans="1:14" ht="25.5">
      <c r="A357" s="115">
        <v>350</v>
      </c>
      <c r="B357" s="106" t="s">
        <v>123</v>
      </c>
      <c r="C357" s="106" t="s">
        <v>81</v>
      </c>
      <c r="D357" s="117">
        <v>1365</v>
      </c>
      <c r="E357" s="127" t="s">
        <v>157</v>
      </c>
      <c r="F357" s="118">
        <f t="shared" si="17"/>
        <v>8.1780000000000008</v>
      </c>
      <c r="G357" s="103">
        <v>12</v>
      </c>
      <c r="H357" s="116">
        <v>19.63</v>
      </c>
      <c r="I357" s="103">
        <f t="shared" si="15"/>
        <v>4.63</v>
      </c>
      <c r="J357" s="103">
        <f t="shared" si="16"/>
        <v>24.259999999999998</v>
      </c>
      <c r="K357" s="143"/>
      <c r="M357" s="229"/>
      <c r="N357" s="229"/>
    </row>
    <row r="358" spans="1:14" ht="19.5" customHeight="1">
      <c r="A358" s="115">
        <v>351</v>
      </c>
      <c r="B358" s="106" t="s">
        <v>99</v>
      </c>
      <c r="C358" s="106" t="s">
        <v>85</v>
      </c>
      <c r="D358" s="117">
        <v>1146</v>
      </c>
      <c r="E358" s="127" t="s">
        <v>157</v>
      </c>
      <c r="F358" s="118">
        <f t="shared" si="17"/>
        <v>6.8659999999999997</v>
      </c>
      <c r="G358" s="103">
        <v>24</v>
      </c>
      <c r="H358" s="116">
        <v>32.96</v>
      </c>
      <c r="I358" s="103">
        <f t="shared" si="15"/>
        <v>7.78</v>
      </c>
      <c r="J358" s="103">
        <f t="shared" si="16"/>
        <v>40.74</v>
      </c>
      <c r="K358" s="143"/>
      <c r="M358" s="229"/>
      <c r="N358" s="229"/>
    </row>
    <row r="359" spans="1:14" ht="25.5">
      <c r="A359" s="115">
        <v>352</v>
      </c>
      <c r="B359" s="106" t="s">
        <v>123</v>
      </c>
      <c r="C359" s="106" t="s">
        <v>81</v>
      </c>
      <c r="D359" s="117">
        <v>1365</v>
      </c>
      <c r="E359" s="127" t="s">
        <v>157</v>
      </c>
      <c r="F359" s="118">
        <f t="shared" si="17"/>
        <v>8.1780000000000008</v>
      </c>
      <c r="G359" s="103">
        <v>12</v>
      </c>
      <c r="H359" s="116">
        <v>19.63</v>
      </c>
      <c r="I359" s="103">
        <f t="shared" si="15"/>
        <v>4.63</v>
      </c>
      <c r="J359" s="103">
        <f t="shared" si="16"/>
        <v>24.259999999999998</v>
      </c>
      <c r="K359" s="143"/>
      <c r="M359" s="229"/>
      <c r="N359" s="229"/>
    </row>
    <row r="360" spans="1:14" ht="25.5">
      <c r="A360" s="115">
        <v>353</v>
      </c>
      <c r="B360" s="106" t="s">
        <v>97</v>
      </c>
      <c r="C360" s="106" t="s">
        <v>81</v>
      </c>
      <c r="D360" s="117">
        <v>1473</v>
      </c>
      <c r="E360" s="127" t="s">
        <v>157</v>
      </c>
      <c r="F360" s="118">
        <f t="shared" si="17"/>
        <v>8.8249999999999993</v>
      </c>
      <c r="G360" s="103">
        <v>36</v>
      </c>
      <c r="H360" s="116">
        <v>63.54</v>
      </c>
      <c r="I360" s="103">
        <f>ROUND(H360*23.59%,2)+0.01</f>
        <v>15</v>
      </c>
      <c r="J360" s="103">
        <f t="shared" si="16"/>
        <v>78.539999999999992</v>
      </c>
      <c r="K360" s="143"/>
      <c r="M360" s="229"/>
      <c r="N360" s="229"/>
    </row>
    <row r="361" spans="1:14" ht="25.5">
      <c r="A361" s="115">
        <v>354</v>
      </c>
      <c r="B361" s="106" t="s">
        <v>109</v>
      </c>
      <c r="C361" s="106" t="s">
        <v>81</v>
      </c>
      <c r="D361" s="117">
        <v>1365</v>
      </c>
      <c r="E361" s="127" t="s">
        <v>157</v>
      </c>
      <c r="F361" s="118">
        <f t="shared" si="17"/>
        <v>8.1780000000000008</v>
      </c>
      <c r="G361" s="103">
        <v>12</v>
      </c>
      <c r="H361" s="116">
        <v>19.63</v>
      </c>
      <c r="I361" s="103">
        <f t="shared" si="15"/>
        <v>4.63</v>
      </c>
      <c r="J361" s="103">
        <f t="shared" si="16"/>
        <v>24.259999999999998</v>
      </c>
      <c r="K361" s="143"/>
      <c r="M361" s="229"/>
      <c r="N361" s="229"/>
    </row>
    <row r="362" spans="1:14" ht="25.5">
      <c r="A362" s="115">
        <v>355</v>
      </c>
      <c r="B362" s="106" t="s">
        <v>147</v>
      </c>
      <c r="C362" s="106" t="s">
        <v>81</v>
      </c>
      <c r="D362" s="117">
        <v>1365</v>
      </c>
      <c r="E362" s="127" t="s">
        <v>157</v>
      </c>
      <c r="F362" s="118">
        <f t="shared" si="17"/>
        <v>8.1780000000000008</v>
      </c>
      <c r="G362" s="103">
        <v>12</v>
      </c>
      <c r="H362" s="116">
        <v>19.63</v>
      </c>
      <c r="I362" s="103">
        <f t="shared" si="15"/>
        <v>4.63</v>
      </c>
      <c r="J362" s="103">
        <f t="shared" si="16"/>
        <v>24.259999999999998</v>
      </c>
      <c r="K362" s="143"/>
      <c r="M362" s="229"/>
      <c r="N362" s="229"/>
    </row>
    <row r="363" spans="1:14" ht="25.5">
      <c r="A363" s="115">
        <v>356</v>
      </c>
      <c r="B363" s="106" t="s">
        <v>110</v>
      </c>
      <c r="C363" s="106" t="s">
        <v>81</v>
      </c>
      <c r="D363" s="117">
        <v>1365</v>
      </c>
      <c r="E363" s="127" t="s">
        <v>157</v>
      </c>
      <c r="F363" s="118">
        <f t="shared" si="17"/>
        <v>8.1780000000000008</v>
      </c>
      <c r="G363" s="103">
        <v>12</v>
      </c>
      <c r="H363" s="116">
        <v>19.63</v>
      </c>
      <c r="I363" s="103">
        <f t="shared" si="15"/>
        <v>4.63</v>
      </c>
      <c r="J363" s="103">
        <f t="shared" si="16"/>
        <v>24.259999999999998</v>
      </c>
      <c r="K363" s="143"/>
      <c r="M363" s="229"/>
      <c r="N363" s="229"/>
    </row>
    <row r="364" spans="1:14" ht="25.5">
      <c r="A364" s="115">
        <v>357</v>
      </c>
      <c r="B364" s="106" t="s">
        <v>138</v>
      </c>
      <c r="C364" s="106" t="s">
        <v>81</v>
      </c>
      <c r="D364" s="117">
        <v>1501</v>
      </c>
      <c r="E364" s="127" t="s">
        <v>157</v>
      </c>
      <c r="F364" s="118">
        <f t="shared" si="17"/>
        <v>8.9920000000000009</v>
      </c>
      <c r="G364" s="103">
        <v>12</v>
      </c>
      <c r="H364" s="116">
        <v>21.58</v>
      </c>
      <c r="I364" s="103">
        <f t="shared" si="15"/>
        <v>5.09</v>
      </c>
      <c r="J364" s="103">
        <f t="shared" si="16"/>
        <v>26.669999999999998</v>
      </c>
      <c r="K364" s="143"/>
      <c r="M364" s="229"/>
      <c r="N364" s="229"/>
    </row>
    <row r="365" spans="1:14" ht="25.5">
      <c r="A365" s="115">
        <v>358</v>
      </c>
      <c r="B365" s="106" t="s">
        <v>104</v>
      </c>
      <c r="C365" s="106" t="s">
        <v>85</v>
      </c>
      <c r="D365" s="117">
        <v>1208</v>
      </c>
      <c r="E365" s="127" t="s">
        <v>157</v>
      </c>
      <c r="F365" s="118">
        <f t="shared" si="17"/>
        <v>7.2370000000000001</v>
      </c>
      <c r="G365" s="103">
        <v>12</v>
      </c>
      <c r="H365" s="116">
        <v>17.37</v>
      </c>
      <c r="I365" s="103">
        <f t="shared" si="15"/>
        <v>4.0999999999999996</v>
      </c>
      <c r="J365" s="103">
        <f t="shared" si="16"/>
        <v>21.47</v>
      </c>
      <c r="K365" s="143"/>
      <c r="M365" s="229"/>
      <c r="N365" s="229"/>
    </row>
    <row r="366" spans="1:14" ht="25.5">
      <c r="A366" s="115">
        <v>359</v>
      </c>
      <c r="B366" s="106" t="s">
        <v>84</v>
      </c>
      <c r="C366" s="106" t="s">
        <v>85</v>
      </c>
      <c r="D366" s="117">
        <v>1162</v>
      </c>
      <c r="E366" s="127" t="s">
        <v>157</v>
      </c>
      <c r="F366" s="118">
        <f t="shared" si="17"/>
        <v>6.9610000000000003</v>
      </c>
      <c r="G366" s="103">
        <v>13</v>
      </c>
      <c r="H366" s="116">
        <v>18.100000000000001</v>
      </c>
      <c r="I366" s="103">
        <f t="shared" si="15"/>
        <v>4.2699999999999996</v>
      </c>
      <c r="J366" s="103">
        <f t="shared" si="16"/>
        <v>22.37</v>
      </c>
      <c r="K366" s="143"/>
      <c r="M366" s="229"/>
      <c r="N366" s="229"/>
    </row>
    <row r="367" spans="1:14" ht="25.5">
      <c r="A367" s="115">
        <v>360</v>
      </c>
      <c r="B367" s="106" t="s">
        <v>102</v>
      </c>
      <c r="C367" s="106" t="s">
        <v>83</v>
      </c>
      <c r="D367" s="117">
        <v>1443</v>
      </c>
      <c r="E367" s="127" t="s">
        <v>157</v>
      </c>
      <c r="F367" s="118">
        <f t="shared" si="17"/>
        <v>8.6449999999999996</v>
      </c>
      <c r="G367" s="103">
        <v>12</v>
      </c>
      <c r="H367" s="116">
        <v>20.75</v>
      </c>
      <c r="I367" s="103">
        <f t="shared" si="15"/>
        <v>4.8899999999999997</v>
      </c>
      <c r="J367" s="103">
        <f t="shared" si="16"/>
        <v>25.64</v>
      </c>
      <c r="K367" s="143"/>
      <c r="M367" s="229"/>
      <c r="N367" s="229"/>
    </row>
    <row r="368" spans="1:14" ht="25.5">
      <c r="A368" s="115">
        <v>361</v>
      </c>
      <c r="B368" s="106" t="s">
        <v>95</v>
      </c>
      <c r="C368" s="106" t="s">
        <v>81</v>
      </c>
      <c r="D368" s="117">
        <v>1365</v>
      </c>
      <c r="E368" s="127" t="s">
        <v>157</v>
      </c>
      <c r="F368" s="118">
        <f t="shared" si="17"/>
        <v>8.1780000000000008</v>
      </c>
      <c r="G368" s="103">
        <v>12</v>
      </c>
      <c r="H368" s="116">
        <v>19.63</v>
      </c>
      <c r="I368" s="103">
        <f t="shared" si="15"/>
        <v>4.63</v>
      </c>
      <c r="J368" s="103">
        <f t="shared" si="16"/>
        <v>24.259999999999998</v>
      </c>
      <c r="K368" s="143"/>
      <c r="M368" s="229"/>
      <c r="N368" s="229"/>
    </row>
    <row r="369" spans="1:14" ht="25.5">
      <c r="A369" s="115">
        <v>362</v>
      </c>
      <c r="B369" s="106" t="s">
        <v>119</v>
      </c>
      <c r="C369" s="106" t="s">
        <v>81</v>
      </c>
      <c r="D369" s="117">
        <v>1365</v>
      </c>
      <c r="E369" s="127" t="s">
        <v>157</v>
      </c>
      <c r="F369" s="118">
        <f t="shared" si="17"/>
        <v>8.1780000000000008</v>
      </c>
      <c r="G369" s="103">
        <v>12</v>
      </c>
      <c r="H369" s="116">
        <v>19.63</v>
      </c>
      <c r="I369" s="103">
        <f>ROUND(H369*23.59%,2)-0.01</f>
        <v>4.62</v>
      </c>
      <c r="J369" s="103">
        <f t="shared" si="16"/>
        <v>24.25</v>
      </c>
      <c r="K369" s="143"/>
      <c r="M369" s="229"/>
      <c r="N369" s="229"/>
    </row>
    <row r="370" spans="1:14" ht="25.5">
      <c r="A370" s="115">
        <v>363</v>
      </c>
      <c r="B370" s="106" t="s">
        <v>116</v>
      </c>
      <c r="C370" s="106" t="s">
        <v>81</v>
      </c>
      <c r="D370" s="117">
        <v>1365</v>
      </c>
      <c r="E370" s="127" t="s">
        <v>157</v>
      </c>
      <c r="F370" s="118">
        <f t="shared" si="17"/>
        <v>8.1780000000000008</v>
      </c>
      <c r="G370" s="103">
        <v>12</v>
      </c>
      <c r="H370" s="116">
        <v>19.63</v>
      </c>
      <c r="I370" s="103">
        <f t="shared" si="15"/>
        <v>4.63</v>
      </c>
      <c r="J370" s="103">
        <f t="shared" si="16"/>
        <v>24.259999999999998</v>
      </c>
      <c r="K370" s="143"/>
      <c r="M370" s="229"/>
      <c r="N370" s="229"/>
    </row>
    <row r="371" spans="1:14" ht="25.5">
      <c r="A371" s="115">
        <v>364</v>
      </c>
      <c r="B371" s="106" t="s">
        <v>87</v>
      </c>
      <c r="C371" s="106" t="s">
        <v>81</v>
      </c>
      <c r="D371" s="117">
        <v>1365</v>
      </c>
      <c r="E371" s="127" t="s">
        <v>157</v>
      </c>
      <c r="F371" s="118">
        <f>ROUND(D371/$F$4,3)</f>
        <v>8.1780000000000008</v>
      </c>
      <c r="G371" s="103">
        <v>24</v>
      </c>
      <c r="H371" s="116">
        <v>39.25</v>
      </c>
      <c r="I371" s="103">
        <f t="shared" si="15"/>
        <v>9.26</v>
      </c>
      <c r="J371" s="103">
        <f t="shared" si="16"/>
        <v>48.51</v>
      </c>
      <c r="K371" s="143"/>
      <c r="M371" s="229"/>
      <c r="N371" s="229"/>
    </row>
    <row r="372" spans="1:14" ht="25.5">
      <c r="A372" s="115">
        <v>365</v>
      </c>
      <c r="B372" s="106" t="s">
        <v>138</v>
      </c>
      <c r="C372" s="106" t="s">
        <v>81</v>
      </c>
      <c r="D372" s="117">
        <v>1501</v>
      </c>
      <c r="E372" s="127" t="s">
        <v>157</v>
      </c>
      <c r="F372" s="118">
        <f t="shared" si="17"/>
        <v>8.9920000000000009</v>
      </c>
      <c r="G372" s="103">
        <v>25</v>
      </c>
      <c r="H372" s="116">
        <v>44.96</v>
      </c>
      <c r="I372" s="103">
        <f>ROUND(H372*23.59%,2)-0.01</f>
        <v>10.6</v>
      </c>
      <c r="J372" s="103">
        <f t="shared" si="16"/>
        <v>55.56</v>
      </c>
      <c r="K372" s="143"/>
      <c r="M372" s="229"/>
      <c r="N372" s="229"/>
    </row>
    <row r="373" spans="1:14" ht="25.5">
      <c r="A373" s="115">
        <v>366</v>
      </c>
      <c r="B373" s="106" t="s">
        <v>84</v>
      </c>
      <c r="C373" s="106" t="s">
        <v>81</v>
      </c>
      <c r="D373" s="117">
        <v>1365</v>
      </c>
      <c r="E373" s="127" t="s">
        <v>157</v>
      </c>
      <c r="F373" s="118">
        <f t="shared" si="17"/>
        <v>8.1780000000000008</v>
      </c>
      <c r="G373" s="103">
        <v>25.5</v>
      </c>
      <c r="H373" s="116">
        <v>41.71</v>
      </c>
      <c r="I373" s="103">
        <f t="shared" si="15"/>
        <v>9.84</v>
      </c>
      <c r="J373" s="103">
        <f t="shared" si="16"/>
        <v>51.55</v>
      </c>
      <c r="K373" s="143"/>
      <c r="M373" s="229"/>
      <c r="N373" s="229"/>
    </row>
    <row r="374" spans="1:14" ht="19.5" customHeight="1">
      <c r="A374" s="115">
        <v>367</v>
      </c>
      <c r="B374" s="106" t="s">
        <v>99</v>
      </c>
      <c r="C374" s="106" t="s">
        <v>81</v>
      </c>
      <c r="D374" s="117">
        <v>1265</v>
      </c>
      <c r="E374" s="127" t="s">
        <v>157</v>
      </c>
      <c r="F374" s="118">
        <f t="shared" si="17"/>
        <v>7.5780000000000003</v>
      </c>
      <c r="G374" s="103">
        <v>36</v>
      </c>
      <c r="H374" s="116">
        <v>54.56</v>
      </c>
      <c r="I374" s="103">
        <f t="shared" si="15"/>
        <v>12.87</v>
      </c>
      <c r="J374" s="103">
        <f t="shared" si="16"/>
        <v>67.430000000000007</v>
      </c>
      <c r="K374" s="143"/>
      <c r="M374" s="229"/>
      <c r="N374" s="229"/>
    </row>
    <row r="375" spans="1:14" ht="25.5">
      <c r="A375" s="115">
        <v>368</v>
      </c>
      <c r="B375" s="106" t="s">
        <v>93</v>
      </c>
      <c r="C375" s="106" t="s">
        <v>85</v>
      </c>
      <c r="D375" s="117">
        <v>1162</v>
      </c>
      <c r="E375" s="127" t="s">
        <v>157</v>
      </c>
      <c r="F375" s="118">
        <f t="shared" si="17"/>
        <v>6.9610000000000003</v>
      </c>
      <c r="G375" s="103">
        <v>25.5</v>
      </c>
      <c r="H375" s="116">
        <v>35.5</v>
      </c>
      <c r="I375" s="103">
        <f t="shared" si="15"/>
        <v>8.3699999999999992</v>
      </c>
      <c r="J375" s="103">
        <f t="shared" si="16"/>
        <v>43.87</v>
      </c>
      <c r="K375" s="143"/>
      <c r="M375" s="229"/>
      <c r="N375" s="229"/>
    </row>
    <row r="376" spans="1:14" ht="25.5">
      <c r="A376" s="115">
        <v>369</v>
      </c>
      <c r="B376" s="106" t="s">
        <v>117</v>
      </c>
      <c r="C376" s="106" t="s">
        <v>85</v>
      </c>
      <c r="D376" s="117">
        <v>1162</v>
      </c>
      <c r="E376" s="127" t="s">
        <v>157</v>
      </c>
      <c r="F376" s="118">
        <f t="shared" si="17"/>
        <v>6.9610000000000003</v>
      </c>
      <c r="G376" s="103">
        <v>16</v>
      </c>
      <c r="H376" s="116">
        <v>22.28</v>
      </c>
      <c r="I376" s="103">
        <f t="shared" si="15"/>
        <v>5.26</v>
      </c>
      <c r="J376" s="103">
        <f t="shared" si="16"/>
        <v>27.54</v>
      </c>
      <c r="K376" s="143"/>
      <c r="M376" s="229"/>
      <c r="N376" s="229"/>
    </row>
    <row r="377" spans="1:14" ht="25.5">
      <c r="A377" s="115">
        <v>370</v>
      </c>
      <c r="B377" s="106" t="s">
        <v>117</v>
      </c>
      <c r="C377" s="106" t="s">
        <v>81</v>
      </c>
      <c r="D377" s="117">
        <v>1365</v>
      </c>
      <c r="E377" s="127" t="s">
        <v>157</v>
      </c>
      <c r="F377" s="118">
        <f t="shared" si="17"/>
        <v>8.1780000000000008</v>
      </c>
      <c r="G377" s="103">
        <v>24</v>
      </c>
      <c r="H377" s="116">
        <v>39.25</v>
      </c>
      <c r="I377" s="103">
        <f t="shared" si="15"/>
        <v>9.26</v>
      </c>
      <c r="J377" s="103">
        <f t="shared" si="16"/>
        <v>48.51</v>
      </c>
      <c r="K377" s="143"/>
      <c r="M377" s="229"/>
      <c r="N377" s="229"/>
    </row>
    <row r="378" spans="1:14" ht="25.5">
      <c r="A378" s="115">
        <v>371</v>
      </c>
      <c r="B378" s="106" t="s">
        <v>116</v>
      </c>
      <c r="C378" s="106" t="s">
        <v>81</v>
      </c>
      <c r="D378" s="117">
        <v>1365</v>
      </c>
      <c r="E378" s="127" t="s">
        <v>157</v>
      </c>
      <c r="F378" s="118">
        <f t="shared" si="17"/>
        <v>8.1780000000000008</v>
      </c>
      <c r="G378" s="103">
        <v>12</v>
      </c>
      <c r="H378" s="116">
        <v>19.63</v>
      </c>
      <c r="I378" s="103">
        <f t="shared" si="15"/>
        <v>4.63</v>
      </c>
      <c r="J378" s="103">
        <f t="shared" si="16"/>
        <v>24.259999999999998</v>
      </c>
      <c r="K378" s="143"/>
      <c r="M378" s="229"/>
      <c r="N378" s="229"/>
    </row>
    <row r="379" spans="1:14" ht="25.5">
      <c r="A379" s="115">
        <v>372</v>
      </c>
      <c r="B379" s="106" t="s">
        <v>118</v>
      </c>
      <c r="C379" s="106" t="s">
        <v>81</v>
      </c>
      <c r="D379" s="117">
        <v>1365</v>
      </c>
      <c r="E379" s="127" t="s">
        <v>157</v>
      </c>
      <c r="F379" s="118">
        <f t="shared" si="17"/>
        <v>8.1780000000000008</v>
      </c>
      <c r="G379" s="103">
        <v>12</v>
      </c>
      <c r="H379" s="116">
        <v>19.63</v>
      </c>
      <c r="I379" s="103">
        <f t="shared" si="15"/>
        <v>4.63</v>
      </c>
      <c r="J379" s="103">
        <f t="shared" si="16"/>
        <v>24.259999999999998</v>
      </c>
      <c r="K379" s="143"/>
      <c r="M379" s="229"/>
      <c r="N379" s="229"/>
    </row>
    <row r="380" spans="1:14" ht="25.5">
      <c r="A380" s="115">
        <v>373</v>
      </c>
      <c r="B380" s="106" t="s">
        <v>118</v>
      </c>
      <c r="C380" s="106" t="s">
        <v>81</v>
      </c>
      <c r="D380" s="117">
        <v>1365</v>
      </c>
      <c r="E380" s="127" t="s">
        <v>157</v>
      </c>
      <c r="F380" s="118">
        <f t="shared" si="17"/>
        <v>8.1780000000000008</v>
      </c>
      <c r="G380" s="103">
        <v>12</v>
      </c>
      <c r="H380" s="116">
        <v>19.63</v>
      </c>
      <c r="I380" s="103">
        <f t="shared" si="15"/>
        <v>4.63</v>
      </c>
      <c r="J380" s="103">
        <f t="shared" si="16"/>
        <v>24.259999999999998</v>
      </c>
      <c r="K380" s="143"/>
      <c r="M380" s="229"/>
      <c r="N380" s="229"/>
    </row>
    <row r="381" spans="1:14" ht="25.5">
      <c r="A381" s="115">
        <v>374</v>
      </c>
      <c r="B381" s="106" t="s">
        <v>118</v>
      </c>
      <c r="C381" s="106" t="s">
        <v>81</v>
      </c>
      <c r="D381" s="117">
        <v>1365</v>
      </c>
      <c r="E381" s="127" t="s">
        <v>157</v>
      </c>
      <c r="F381" s="118">
        <f t="shared" si="17"/>
        <v>8.1780000000000008</v>
      </c>
      <c r="G381" s="103">
        <v>12</v>
      </c>
      <c r="H381" s="116">
        <v>19.63</v>
      </c>
      <c r="I381" s="103">
        <f t="shared" si="15"/>
        <v>4.63</v>
      </c>
      <c r="J381" s="103">
        <f t="shared" si="16"/>
        <v>24.259999999999998</v>
      </c>
      <c r="K381" s="143"/>
      <c r="M381" s="229"/>
      <c r="N381" s="229"/>
    </row>
    <row r="382" spans="1:14" ht="25.5">
      <c r="A382" s="115">
        <v>375</v>
      </c>
      <c r="B382" s="106" t="s">
        <v>116</v>
      </c>
      <c r="C382" s="106" t="s">
        <v>81</v>
      </c>
      <c r="D382" s="117">
        <v>1365</v>
      </c>
      <c r="E382" s="127" t="s">
        <v>157</v>
      </c>
      <c r="F382" s="118">
        <f t="shared" si="17"/>
        <v>8.1780000000000008</v>
      </c>
      <c r="G382" s="103">
        <v>24</v>
      </c>
      <c r="H382" s="116">
        <v>39.25</v>
      </c>
      <c r="I382" s="103">
        <f t="shared" si="15"/>
        <v>9.26</v>
      </c>
      <c r="J382" s="103">
        <f t="shared" si="16"/>
        <v>48.51</v>
      </c>
      <c r="K382" s="143"/>
      <c r="M382" s="229"/>
      <c r="N382" s="229"/>
    </row>
    <row r="383" spans="1:14" ht="25.5">
      <c r="A383" s="115">
        <v>376</v>
      </c>
      <c r="B383" s="106" t="s">
        <v>118</v>
      </c>
      <c r="C383" s="106" t="s">
        <v>81</v>
      </c>
      <c r="D383" s="117">
        <v>1365</v>
      </c>
      <c r="E383" s="127" t="s">
        <v>157</v>
      </c>
      <c r="F383" s="118">
        <f t="shared" si="17"/>
        <v>8.1780000000000008</v>
      </c>
      <c r="G383" s="103">
        <v>12</v>
      </c>
      <c r="H383" s="116">
        <v>19.63</v>
      </c>
      <c r="I383" s="103">
        <f t="shared" si="15"/>
        <v>4.63</v>
      </c>
      <c r="J383" s="103">
        <f t="shared" si="16"/>
        <v>24.259999999999998</v>
      </c>
      <c r="K383" s="143"/>
      <c r="M383" s="229"/>
      <c r="N383" s="229"/>
    </row>
    <row r="384" spans="1:14" ht="25.5">
      <c r="A384" s="115">
        <v>377</v>
      </c>
      <c r="B384" s="106" t="s">
        <v>117</v>
      </c>
      <c r="C384" s="106" t="s">
        <v>81</v>
      </c>
      <c r="D384" s="117">
        <v>1365</v>
      </c>
      <c r="E384" s="127" t="s">
        <v>157</v>
      </c>
      <c r="F384" s="118">
        <f t="shared" si="17"/>
        <v>8.1780000000000008</v>
      </c>
      <c r="G384" s="103">
        <v>24</v>
      </c>
      <c r="H384" s="116">
        <v>39.25</v>
      </c>
      <c r="I384" s="103">
        <f>ROUND(H384*23.59%,2)-0.01</f>
        <v>9.25</v>
      </c>
      <c r="J384" s="103">
        <f t="shared" si="16"/>
        <v>48.5</v>
      </c>
      <c r="K384" s="143"/>
      <c r="M384" s="229"/>
      <c r="N384" s="229"/>
    </row>
    <row r="385" spans="1:14" ht="18.75" customHeight="1">
      <c r="A385" s="115">
        <v>378</v>
      </c>
      <c r="B385" s="106" t="s">
        <v>88</v>
      </c>
      <c r="C385" s="106" t="s">
        <v>81</v>
      </c>
      <c r="D385" s="117">
        <v>1392</v>
      </c>
      <c r="E385" s="127" t="s">
        <v>157</v>
      </c>
      <c r="F385" s="118">
        <f t="shared" si="17"/>
        <v>8.3390000000000004</v>
      </c>
      <c r="G385" s="103">
        <v>24</v>
      </c>
      <c r="H385" s="116">
        <v>40.03</v>
      </c>
      <c r="I385" s="103">
        <f>ROUND(H385*23.59%,2)-0.01</f>
        <v>9.43</v>
      </c>
      <c r="J385" s="103">
        <f t="shared" si="16"/>
        <v>49.46</v>
      </c>
      <c r="K385" s="143"/>
      <c r="M385" s="229"/>
      <c r="N385" s="229"/>
    </row>
    <row r="386" spans="1:14" ht="25.5">
      <c r="A386" s="115">
        <v>379</v>
      </c>
      <c r="B386" s="106" t="s">
        <v>128</v>
      </c>
      <c r="C386" s="106" t="s">
        <v>85</v>
      </c>
      <c r="D386" s="117">
        <v>1390</v>
      </c>
      <c r="E386" s="127" t="s">
        <v>157</v>
      </c>
      <c r="F386" s="118">
        <f t="shared" si="17"/>
        <v>8.327</v>
      </c>
      <c r="G386" s="103">
        <v>42</v>
      </c>
      <c r="H386" s="116">
        <v>69.95</v>
      </c>
      <c r="I386" s="103">
        <f t="shared" si="15"/>
        <v>16.5</v>
      </c>
      <c r="J386" s="103">
        <f t="shared" si="16"/>
        <v>86.45</v>
      </c>
      <c r="K386" s="143"/>
      <c r="M386" s="229"/>
      <c r="N386" s="229"/>
    </row>
    <row r="387" spans="1:14" ht="25.5">
      <c r="A387" s="115">
        <v>380</v>
      </c>
      <c r="B387" s="106" t="s">
        <v>128</v>
      </c>
      <c r="C387" s="106" t="s">
        <v>85</v>
      </c>
      <c r="D387" s="117">
        <v>1390</v>
      </c>
      <c r="E387" s="127" t="s">
        <v>158</v>
      </c>
      <c r="F387" s="118">
        <f t="shared" si="17"/>
        <v>8.327</v>
      </c>
      <c r="G387" s="103">
        <v>19</v>
      </c>
      <c r="H387" s="116">
        <v>79.11</v>
      </c>
      <c r="I387" s="103">
        <f t="shared" si="15"/>
        <v>18.66</v>
      </c>
      <c r="J387" s="103">
        <f t="shared" si="16"/>
        <v>97.77</v>
      </c>
      <c r="K387" s="143"/>
      <c r="M387" s="229"/>
      <c r="N387" s="229"/>
    </row>
    <row r="388" spans="1:14" ht="25.5">
      <c r="A388" s="115">
        <v>381</v>
      </c>
      <c r="B388" s="106" t="s">
        <v>127</v>
      </c>
      <c r="C388" s="106" t="s">
        <v>81</v>
      </c>
      <c r="D388" s="117">
        <v>1365</v>
      </c>
      <c r="E388" s="127" t="s">
        <v>157</v>
      </c>
      <c r="F388" s="118">
        <f t="shared" si="17"/>
        <v>8.1780000000000008</v>
      </c>
      <c r="G388" s="103">
        <v>24</v>
      </c>
      <c r="H388" s="116">
        <v>39.25</v>
      </c>
      <c r="I388" s="103">
        <f t="shared" si="15"/>
        <v>9.26</v>
      </c>
      <c r="J388" s="103">
        <f t="shared" si="16"/>
        <v>48.51</v>
      </c>
      <c r="K388" s="143"/>
      <c r="M388" s="229"/>
      <c r="N388" s="229"/>
    </row>
    <row r="389" spans="1:14" ht="25.5">
      <c r="A389" s="115">
        <v>382</v>
      </c>
      <c r="B389" s="106" t="s">
        <v>141</v>
      </c>
      <c r="C389" s="106" t="s">
        <v>81</v>
      </c>
      <c r="D389" s="117">
        <v>1392</v>
      </c>
      <c r="E389" s="127" t="s">
        <v>157</v>
      </c>
      <c r="F389" s="118">
        <f t="shared" si="17"/>
        <v>8.3390000000000004</v>
      </c>
      <c r="G389" s="103">
        <v>48</v>
      </c>
      <c r="H389" s="116">
        <v>80.05</v>
      </c>
      <c r="I389" s="103">
        <f t="shared" si="15"/>
        <v>18.88</v>
      </c>
      <c r="J389" s="103">
        <f t="shared" si="16"/>
        <v>98.929999999999993</v>
      </c>
      <c r="K389" s="143"/>
      <c r="M389" s="229"/>
      <c r="N389" s="229"/>
    </row>
    <row r="390" spans="1:14" ht="25.5">
      <c r="A390" s="115">
        <v>383</v>
      </c>
      <c r="B390" s="106" t="s">
        <v>142</v>
      </c>
      <c r="C390" s="106" t="s">
        <v>81</v>
      </c>
      <c r="D390" s="117">
        <v>1501</v>
      </c>
      <c r="E390" s="127" t="s">
        <v>157</v>
      </c>
      <c r="F390" s="118">
        <f t="shared" si="17"/>
        <v>8.9920000000000009</v>
      </c>
      <c r="G390" s="103">
        <v>33.5</v>
      </c>
      <c r="H390" s="116">
        <v>60.25</v>
      </c>
      <c r="I390" s="103">
        <f t="shared" si="15"/>
        <v>14.21</v>
      </c>
      <c r="J390" s="103">
        <f t="shared" si="16"/>
        <v>74.460000000000008</v>
      </c>
      <c r="K390" s="143"/>
      <c r="M390" s="229"/>
      <c r="N390" s="229"/>
    </row>
    <row r="391" spans="1:14" ht="25.5">
      <c r="A391" s="115">
        <v>384</v>
      </c>
      <c r="B391" s="106" t="s">
        <v>95</v>
      </c>
      <c r="C391" s="106" t="s">
        <v>81</v>
      </c>
      <c r="D391" s="117">
        <v>1365</v>
      </c>
      <c r="E391" s="127" t="s">
        <v>157</v>
      </c>
      <c r="F391" s="118">
        <f t="shared" si="17"/>
        <v>8.1780000000000008</v>
      </c>
      <c r="G391" s="103">
        <v>12</v>
      </c>
      <c r="H391" s="116">
        <v>19.63</v>
      </c>
      <c r="I391" s="103">
        <f t="shared" si="15"/>
        <v>4.63</v>
      </c>
      <c r="J391" s="103">
        <f t="shared" si="16"/>
        <v>24.259999999999998</v>
      </c>
      <c r="K391" s="143"/>
      <c r="M391" s="229"/>
      <c r="N391" s="229"/>
    </row>
    <row r="392" spans="1:14" ht="25.5">
      <c r="A392" s="115">
        <v>385</v>
      </c>
      <c r="B392" s="106" t="s">
        <v>86</v>
      </c>
      <c r="C392" s="106" t="s">
        <v>81</v>
      </c>
      <c r="D392" s="117">
        <v>1501</v>
      </c>
      <c r="E392" s="127" t="s">
        <v>157</v>
      </c>
      <c r="F392" s="118">
        <f t="shared" si="17"/>
        <v>8.9920000000000009</v>
      </c>
      <c r="G392" s="103">
        <v>24</v>
      </c>
      <c r="H392" s="116">
        <v>43.16</v>
      </c>
      <c r="I392" s="103">
        <f t="shared" ref="I392" si="18">ROUND(H392*23.59%,2)</f>
        <v>10.18</v>
      </c>
      <c r="J392" s="103">
        <f t="shared" ref="J392" si="19">H392+I392</f>
        <v>53.339999999999996</v>
      </c>
      <c r="K392" s="143"/>
      <c r="M392" s="229"/>
      <c r="N392" s="229"/>
    </row>
    <row r="393" spans="1:14" ht="12.75">
      <c r="N393" s="229"/>
    </row>
    <row r="394" spans="1:14" ht="12.75">
      <c r="B394" s="42" t="s">
        <v>55</v>
      </c>
      <c r="N394" s="229"/>
    </row>
    <row r="395" spans="1:14" ht="12.75">
      <c r="N395" s="229"/>
    </row>
    <row r="396" spans="1:14" ht="12.75">
      <c r="N396" s="229"/>
    </row>
    <row r="397" spans="1:14" ht="12.75">
      <c r="N397" s="229"/>
    </row>
    <row r="398" spans="1:14" ht="12.75">
      <c r="N398" s="229"/>
    </row>
    <row r="399" spans="1:14" ht="12.75">
      <c r="N399" s="229"/>
    </row>
    <row r="400" spans="1:14" ht="12.75">
      <c r="N400" s="229"/>
    </row>
    <row r="401" spans="14:14" ht="12.75">
      <c r="N401" s="229"/>
    </row>
    <row r="402" spans="14:14" ht="12.75">
      <c r="N402" s="229"/>
    </row>
    <row r="403" spans="14:14" ht="12.75">
      <c r="N403" s="229"/>
    </row>
    <row r="404" spans="14:14" ht="12.75">
      <c r="N404" s="229"/>
    </row>
    <row r="405" spans="14:14" ht="12.75">
      <c r="N405" s="229"/>
    </row>
    <row r="406" spans="14:14" ht="12.75">
      <c r="N406" s="229"/>
    </row>
    <row r="407" spans="14:14" ht="12.75">
      <c r="N407" s="229"/>
    </row>
    <row r="408" spans="14:14" ht="12.75">
      <c r="N408" s="229"/>
    </row>
    <row r="409" spans="14:14" ht="12.75">
      <c r="N409" s="229"/>
    </row>
    <row r="410" spans="14:14" ht="12.75">
      <c r="N410" s="229"/>
    </row>
    <row r="411" spans="14:14" ht="12.75">
      <c r="N411" s="229"/>
    </row>
    <row r="412" spans="14:14" ht="12.75">
      <c r="N412" s="229"/>
    </row>
    <row r="413" spans="14:14" ht="12.75">
      <c r="N413" s="229"/>
    </row>
    <row r="414" spans="14:14" ht="12.75">
      <c r="N414" s="229"/>
    </row>
    <row r="415" spans="14:14" ht="12.75">
      <c r="N415" s="229"/>
    </row>
    <row r="416" spans="14:14" ht="12.75">
      <c r="N416" s="229"/>
    </row>
    <row r="417" spans="14:14" ht="12.75">
      <c r="N417" s="229"/>
    </row>
    <row r="418" spans="14:14" ht="12.75">
      <c r="N418" s="229"/>
    </row>
    <row r="419" spans="14:14" ht="12.75">
      <c r="N419" s="229"/>
    </row>
    <row r="420" spans="14:14" ht="12.75">
      <c r="N420" s="229"/>
    </row>
    <row r="421" spans="14:14" ht="12.75">
      <c r="N421" s="229"/>
    </row>
    <row r="422" spans="14:14" ht="12.75">
      <c r="N422" s="229"/>
    </row>
    <row r="423" spans="14:14" ht="12.75">
      <c r="N423" s="229"/>
    </row>
    <row r="424" spans="14:14" ht="12.75">
      <c r="N424" s="229"/>
    </row>
    <row r="425" spans="14:14" ht="12.75">
      <c r="N425" s="229"/>
    </row>
    <row r="426" spans="14:14" ht="12.75">
      <c r="N426" s="229"/>
    </row>
    <row r="427" spans="14:14" ht="12.75">
      <c r="N427" s="229"/>
    </row>
    <row r="428" spans="14:14" ht="12.75">
      <c r="N428" s="229"/>
    </row>
    <row r="429" spans="14:14" ht="12.75">
      <c r="N429" s="229"/>
    </row>
    <row r="430" spans="14:14" ht="12.75">
      <c r="N430" s="229"/>
    </row>
    <row r="431" spans="14:14" ht="12.75">
      <c r="N431" s="229"/>
    </row>
    <row r="432" spans="14:14" ht="12.75">
      <c r="N432" s="229"/>
    </row>
    <row r="433" spans="14:14" ht="12.75">
      <c r="N433" s="229"/>
    </row>
    <row r="434" spans="14:14" ht="12.75">
      <c r="N434" s="229"/>
    </row>
    <row r="435" spans="14:14" ht="12.75">
      <c r="N435" s="229"/>
    </row>
    <row r="436" spans="14:14" ht="12.75">
      <c r="N436" s="229"/>
    </row>
    <row r="437" spans="14:14" ht="12.75">
      <c r="N437" s="229"/>
    </row>
    <row r="438" spans="14:14" ht="12.75">
      <c r="N438" s="229"/>
    </row>
    <row r="439" spans="14:14" ht="12.75">
      <c r="N439" s="229"/>
    </row>
    <row r="440" spans="14:14" ht="12.75">
      <c r="N440" s="229"/>
    </row>
    <row r="441" spans="14:14" ht="12.75">
      <c r="N441" s="229"/>
    </row>
    <row r="442" spans="14:14" ht="12.75">
      <c r="N442" s="229"/>
    </row>
    <row r="443" spans="14:14" ht="12.75">
      <c r="N443" s="229"/>
    </row>
    <row r="444" spans="14:14" ht="12.75">
      <c r="N444" s="229"/>
    </row>
    <row r="445" spans="14:14" ht="12.75">
      <c r="N445" s="229"/>
    </row>
    <row r="446" spans="14:14" ht="12.75">
      <c r="N446" s="229"/>
    </row>
    <row r="447" spans="14:14" ht="12.75">
      <c r="N447" s="229"/>
    </row>
    <row r="448" spans="14:14" ht="12.75">
      <c r="N448" s="104"/>
    </row>
    <row r="449" spans="14:14" ht="12.75">
      <c r="N449" s="104"/>
    </row>
    <row r="450" spans="14:14" ht="12.75">
      <c r="N450" s="104"/>
    </row>
    <row r="451" spans="14:14" ht="12.75">
      <c r="N451" s="104"/>
    </row>
    <row r="452" spans="14:14" ht="12.75">
      <c r="N452" s="104"/>
    </row>
    <row r="453" spans="14:14" ht="12.75">
      <c r="N453" s="104"/>
    </row>
  </sheetData>
  <mergeCells count="12">
    <mergeCell ref="A3:J3"/>
    <mergeCell ref="A7:F7"/>
    <mergeCell ref="A5:A6"/>
    <mergeCell ref="B5:B6"/>
    <mergeCell ref="C5:C6"/>
    <mergeCell ref="D5:D6"/>
    <mergeCell ref="E5:E6"/>
    <mergeCell ref="F5:F6"/>
    <mergeCell ref="H5:H6"/>
    <mergeCell ref="I5:I6"/>
    <mergeCell ref="J5:J6"/>
    <mergeCell ref="G5:G6"/>
  </mergeCells>
  <pageMargins left="0.70866141732283472" right="0.70866141732283472" top="0.74803149606299213" bottom="0.74803149606299213" header="0.31496062992125984" footer="0.31496062992125984"/>
  <pageSetup paperSize="9" scale="53" fitToHeight="0" orientation="portrait" verticalDpi="0" r:id="rId1"/>
  <headerFooter>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54"/>
  <sheetViews>
    <sheetView zoomScaleNormal="100" workbookViewId="0">
      <pane ySplit="6" topLeftCell="A7" activePane="bottomLeft" state="frozen"/>
      <selection pane="bottomLeft" activeCell="K22" sqref="K22"/>
    </sheetView>
  </sheetViews>
  <sheetFormatPr defaultColWidth="12.5703125" defaultRowHeight="15"/>
  <cols>
    <col min="1" max="1" width="13.28515625" style="48" customWidth="1"/>
    <col min="2" max="2" width="25.5703125" style="49" customWidth="1"/>
    <col min="3" max="3" width="18" style="48" customWidth="1"/>
    <col min="4" max="4" width="17.5703125" style="48" customWidth="1"/>
    <col min="5" max="5" width="18.140625" style="49" customWidth="1"/>
    <col min="6" max="6" width="19.140625" style="49" customWidth="1"/>
    <col min="7" max="7" width="27.42578125" style="49" customWidth="1"/>
    <col min="8" max="8" width="18" style="49" customWidth="1"/>
    <col min="9" max="16384" width="12.5703125" style="49"/>
  </cols>
  <sheetData>
    <row r="1" spans="1:6" ht="19.5" customHeight="1">
      <c r="F1" s="81" t="s">
        <v>54</v>
      </c>
    </row>
    <row r="2" spans="1:6" ht="21" customHeight="1">
      <c r="A2" s="82" t="s">
        <v>41</v>
      </c>
      <c r="F2" s="81"/>
    </row>
    <row r="3" spans="1:6" ht="51.75" customHeight="1">
      <c r="A3" s="285" t="s">
        <v>57</v>
      </c>
      <c r="B3" s="285"/>
      <c r="C3" s="285"/>
      <c r="D3" s="285"/>
      <c r="E3" s="285"/>
      <c r="F3" s="285"/>
    </row>
    <row r="4" spans="1:6" ht="15.75" customHeight="1"/>
    <row r="5" spans="1:6" s="48" customFormat="1" ht="39.75" customHeight="1">
      <c r="A5" s="50" t="s">
        <v>27</v>
      </c>
      <c r="B5" s="50" t="s">
        <v>28</v>
      </c>
      <c r="C5" s="51" t="s">
        <v>29</v>
      </c>
      <c r="D5" s="51" t="s">
        <v>30</v>
      </c>
      <c r="E5" s="52" t="s">
        <v>31</v>
      </c>
      <c r="F5" s="51" t="s">
        <v>32</v>
      </c>
    </row>
    <row r="6" spans="1:6" s="48" customFormat="1" ht="17.25" customHeight="1">
      <c r="A6" s="286" t="s">
        <v>33</v>
      </c>
      <c r="B6" s="287"/>
      <c r="C6" s="78">
        <f>ROUNDUP(SUM(C8:C54),2)</f>
        <v>65</v>
      </c>
      <c r="D6" s="79">
        <f>ROUNDUP(SUM(D8:D54),2)</f>
        <v>86422</v>
      </c>
      <c r="E6" s="80">
        <f>ROUNDUP(SUM(E8:E54),2)</f>
        <v>6236.18</v>
      </c>
      <c r="F6" s="80">
        <f>ROUNDUP(SUM(F8:F54),2)</f>
        <v>9503.51</v>
      </c>
    </row>
    <row r="7" spans="1:6" s="48" customFormat="1" ht="17.25" customHeight="1">
      <c r="A7" s="152" t="s">
        <v>45</v>
      </c>
      <c r="B7" s="151"/>
      <c r="C7" s="151"/>
      <c r="D7" s="53"/>
      <c r="E7" s="53"/>
      <c r="F7" s="54"/>
    </row>
    <row r="8" spans="1:6" s="58" customFormat="1">
      <c r="A8" s="55">
        <v>1</v>
      </c>
      <c r="B8" s="56" t="s">
        <v>60</v>
      </c>
      <c r="C8" s="57">
        <v>2</v>
      </c>
      <c r="D8" s="92">
        <v>1574</v>
      </c>
      <c r="E8" s="137">
        <v>143.13999999999999</v>
      </c>
      <c r="F8" s="138">
        <v>216.9</v>
      </c>
    </row>
    <row r="9" spans="1:6" s="58" customFormat="1">
      <c r="A9" s="59">
        <v>2</v>
      </c>
      <c r="B9" s="56" t="s">
        <v>61</v>
      </c>
      <c r="C9" s="60">
        <v>1</v>
      </c>
      <c r="D9" s="93">
        <v>1008</v>
      </c>
      <c r="E9" s="139">
        <v>61.08</v>
      </c>
      <c r="F9" s="140">
        <v>94.09</v>
      </c>
    </row>
    <row r="10" spans="1:6" s="58" customFormat="1">
      <c r="A10" s="59">
        <v>3</v>
      </c>
      <c r="B10" s="56" t="s">
        <v>62</v>
      </c>
      <c r="C10" s="60">
        <v>1</v>
      </c>
      <c r="D10" s="93">
        <v>731</v>
      </c>
      <c r="E10" s="139">
        <v>84.58</v>
      </c>
      <c r="F10" s="140">
        <v>129.44999999999999</v>
      </c>
    </row>
    <row r="11" spans="1:6" s="58" customFormat="1" hidden="1">
      <c r="A11" s="59"/>
      <c r="B11" s="56"/>
      <c r="C11" s="60"/>
      <c r="D11" s="93"/>
      <c r="E11" s="139"/>
      <c r="F11" s="140"/>
    </row>
    <row r="12" spans="1:6" s="58" customFormat="1" hidden="1">
      <c r="A12" s="59"/>
      <c r="B12" s="56"/>
      <c r="C12" s="60"/>
      <c r="D12" s="93"/>
      <c r="E12" s="139"/>
      <c r="F12" s="140"/>
    </row>
    <row r="13" spans="1:6" s="58" customFormat="1" hidden="1">
      <c r="A13" s="59"/>
      <c r="B13" s="56"/>
      <c r="C13" s="60"/>
      <c r="D13" s="93"/>
      <c r="E13" s="139"/>
      <c r="F13" s="140"/>
    </row>
    <row r="14" spans="1:6" s="58" customFormat="1" hidden="1">
      <c r="A14" s="59"/>
      <c r="B14" s="56"/>
      <c r="C14" s="60"/>
      <c r="D14" s="93"/>
      <c r="E14" s="139"/>
      <c r="F14" s="140"/>
    </row>
    <row r="15" spans="1:6" ht="18" customHeight="1">
      <c r="A15" s="152" t="s">
        <v>34</v>
      </c>
      <c r="B15" s="151"/>
      <c r="C15" s="151"/>
      <c r="D15" s="53"/>
      <c r="E15" s="53"/>
      <c r="F15" s="54"/>
    </row>
    <row r="16" spans="1:6">
      <c r="A16" s="61">
        <v>4</v>
      </c>
      <c r="B16" s="62" t="s">
        <v>63</v>
      </c>
      <c r="C16" s="63">
        <v>1</v>
      </c>
      <c r="D16" s="94">
        <v>1755</v>
      </c>
      <c r="E16" s="95">
        <v>101.79</v>
      </c>
      <c r="F16" s="96">
        <v>154.72</v>
      </c>
    </row>
    <row r="17" spans="1:6">
      <c r="A17" s="61">
        <f>A16+1</f>
        <v>5</v>
      </c>
      <c r="B17" s="64" t="s">
        <v>64</v>
      </c>
      <c r="C17" s="63">
        <v>1</v>
      </c>
      <c r="D17" s="94">
        <v>1136</v>
      </c>
      <c r="E17" s="95">
        <v>117.01</v>
      </c>
      <c r="F17" s="96">
        <v>177.86</v>
      </c>
    </row>
    <row r="18" spans="1:6">
      <c r="A18" s="61">
        <f t="shared" ref="A18:A30" si="0">A17+1</f>
        <v>6</v>
      </c>
      <c r="B18" s="64" t="s">
        <v>65</v>
      </c>
      <c r="C18" s="63">
        <v>1</v>
      </c>
      <c r="D18" s="94">
        <v>30</v>
      </c>
      <c r="E18" s="95">
        <v>2.88</v>
      </c>
      <c r="F18" s="96">
        <v>4.38</v>
      </c>
    </row>
    <row r="19" spans="1:6">
      <c r="A19" s="61">
        <f t="shared" si="0"/>
        <v>7</v>
      </c>
      <c r="B19" s="64" t="s">
        <v>66</v>
      </c>
      <c r="C19" s="63">
        <v>3</v>
      </c>
      <c r="D19" s="94">
        <v>519</v>
      </c>
      <c r="E19" s="95">
        <v>32.92</v>
      </c>
      <c r="F19" s="96">
        <v>52.01</v>
      </c>
    </row>
    <row r="20" spans="1:6">
      <c r="A20" s="61">
        <f t="shared" si="0"/>
        <v>8</v>
      </c>
      <c r="B20" s="64" t="s">
        <v>67</v>
      </c>
      <c r="C20" s="63">
        <v>34</v>
      </c>
      <c r="D20" s="94">
        <v>43374</v>
      </c>
      <c r="E20" s="95">
        <v>2923</v>
      </c>
      <c r="F20" s="96">
        <v>4455.93</v>
      </c>
    </row>
    <row r="21" spans="1:6" ht="16.5" customHeight="1">
      <c r="A21" s="61">
        <f t="shared" si="0"/>
        <v>9</v>
      </c>
      <c r="B21" s="64" t="s">
        <v>68</v>
      </c>
      <c r="C21" s="63">
        <v>1</v>
      </c>
      <c r="D21" s="94">
        <v>4800</v>
      </c>
      <c r="E21" s="95">
        <v>374.4</v>
      </c>
      <c r="F21" s="96">
        <v>569.09</v>
      </c>
    </row>
    <row r="22" spans="1:6" ht="16.5" customHeight="1">
      <c r="A22" s="61">
        <f t="shared" si="0"/>
        <v>10</v>
      </c>
      <c r="B22" s="64" t="s">
        <v>69</v>
      </c>
      <c r="C22" s="63">
        <v>4</v>
      </c>
      <c r="D22" s="94">
        <v>2477</v>
      </c>
      <c r="E22" s="95">
        <v>141.59</v>
      </c>
      <c r="F22" s="96">
        <v>216.9</v>
      </c>
    </row>
    <row r="23" spans="1:6" ht="16.5" customHeight="1">
      <c r="A23" s="61">
        <f t="shared" si="0"/>
        <v>11</v>
      </c>
      <c r="B23" s="64" t="s">
        <v>60</v>
      </c>
      <c r="C23" s="63">
        <v>2</v>
      </c>
      <c r="D23" s="94">
        <v>2754</v>
      </c>
      <c r="E23" s="95">
        <v>252.11</v>
      </c>
      <c r="F23" s="96">
        <v>383.21</v>
      </c>
    </row>
    <row r="24" spans="1:6" ht="16.5" customHeight="1">
      <c r="A24" s="61">
        <f t="shared" si="0"/>
        <v>12</v>
      </c>
      <c r="B24" s="64" t="s">
        <v>70</v>
      </c>
      <c r="C24" s="63">
        <v>4</v>
      </c>
      <c r="D24" s="94">
        <v>10974</v>
      </c>
      <c r="E24" s="95">
        <v>759.65</v>
      </c>
      <c r="F24" s="96">
        <v>1154.6600000000001</v>
      </c>
    </row>
    <row r="25" spans="1:6" ht="16.5" customHeight="1">
      <c r="A25" s="61">
        <f t="shared" si="0"/>
        <v>13</v>
      </c>
      <c r="B25" s="64" t="s">
        <v>71</v>
      </c>
      <c r="C25" s="63">
        <v>2</v>
      </c>
      <c r="D25" s="94">
        <v>3763</v>
      </c>
      <c r="E25" s="95">
        <v>250.27</v>
      </c>
      <c r="F25" s="96">
        <v>380.41</v>
      </c>
    </row>
    <row r="26" spans="1:6" ht="16.5" customHeight="1">
      <c r="A26" s="61">
        <f t="shared" si="0"/>
        <v>14</v>
      </c>
      <c r="B26" s="64" t="s">
        <v>72</v>
      </c>
      <c r="C26" s="63">
        <v>2</v>
      </c>
      <c r="D26" s="94">
        <v>8510</v>
      </c>
      <c r="E26" s="95">
        <v>706.82</v>
      </c>
      <c r="F26" s="96">
        <v>1074.3699999999999</v>
      </c>
    </row>
    <row r="27" spans="1:6" ht="16.5" customHeight="1">
      <c r="A27" s="61">
        <f t="shared" si="0"/>
        <v>15</v>
      </c>
      <c r="B27" s="64" t="s">
        <v>73</v>
      </c>
      <c r="C27" s="63">
        <v>1</v>
      </c>
      <c r="D27" s="94">
        <v>558</v>
      </c>
      <c r="E27" s="95">
        <v>51.89</v>
      </c>
      <c r="F27" s="96">
        <v>81.99</v>
      </c>
    </row>
    <row r="28" spans="1:6" ht="16.5" customHeight="1">
      <c r="A28" s="61">
        <f t="shared" si="0"/>
        <v>16</v>
      </c>
      <c r="B28" s="174" t="s">
        <v>74</v>
      </c>
      <c r="C28" s="63">
        <v>1</v>
      </c>
      <c r="D28" s="94">
        <v>819</v>
      </c>
      <c r="E28" s="95">
        <v>54.87</v>
      </c>
      <c r="F28" s="96">
        <v>86.7</v>
      </c>
    </row>
    <row r="29" spans="1:6" ht="16.5" customHeight="1">
      <c r="A29" s="61">
        <f t="shared" si="0"/>
        <v>17</v>
      </c>
      <c r="B29" s="174" t="s">
        <v>75</v>
      </c>
      <c r="C29" s="63">
        <v>2</v>
      </c>
      <c r="D29" s="94">
        <v>1293</v>
      </c>
      <c r="E29" s="95">
        <v>143.05000000000001</v>
      </c>
      <c r="F29" s="96">
        <v>217.44</v>
      </c>
    </row>
    <row r="30" spans="1:6" ht="16.5" customHeight="1">
      <c r="A30" s="198">
        <f t="shared" si="0"/>
        <v>18</v>
      </c>
      <c r="B30" s="243" t="s">
        <v>76</v>
      </c>
      <c r="C30" s="170">
        <v>2</v>
      </c>
      <c r="D30" s="171">
        <v>347</v>
      </c>
      <c r="E30" s="172">
        <v>35.130000000000003</v>
      </c>
      <c r="F30" s="173">
        <v>53.4</v>
      </c>
    </row>
    <row r="31" spans="1:6" ht="16.5" hidden="1" customHeight="1">
      <c r="A31" s="246"/>
      <c r="B31" s="174"/>
      <c r="C31" s="247"/>
      <c r="D31" s="248"/>
      <c r="E31" s="249"/>
      <c r="F31" s="250"/>
    </row>
    <row r="32" spans="1:6" ht="16.5" hidden="1" customHeight="1">
      <c r="A32" s="61"/>
      <c r="B32" s="174"/>
      <c r="C32" s="63"/>
      <c r="D32" s="94"/>
      <c r="E32" s="95"/>
      <c r="F32" s="96"/>
    </row>
    <row r="33" spans="1:6" ht="16.5" hidden="1" customHeight="1">
      <c r="A33" s="61"/>
      <c r="B33" s="64"/>
      <c r="C33" s="141"/>
      <c r="D33" s="94"/>
      <c r="E33" s="95"/>
      <c r="F33" s="96"/>
    </row>
    <row r="34" spans="1:6" ht="16.5" hidden="1" customHeight="1">
      <c r="A34" s="61"/>
      <c r="B34" s="175"/>
      <c r="C34" s="141"/>
      <c r="D34" s="94"/>
      <c r="E34" s="95"/>
      <c r="F34" s="96"/>
    </row>
    <row r="35" spans="1:6" ht="16.5" hidden="1" customHeight="1">
      <c r="A35" s="61"/>
      <c r="B35" s="176"/>
      <c r="C35" s="141"/>
      <c r="D35" s="94"/>
      <c r="E35" s="95"/>
      <c r="F35" s="96"/>
    </row>
    <row r="36" spans="1:6" ht="16.5" hidden="1" customHeight="1">
      <c r="A36" s="198"/>
      <c r="B36" s="199"/>
      <c r="C36" s="200"/>
      <c r="D36" s="171"/>
      <c r="E36" s="172"/>
      <c r="F36" s="173"/>
    </row>
    <row r="37" spans="1:6" ht="15" hidden="1" customHeight="1">
      <c r="A37" s="152" t="s">
        <v>46</v>
      </c>
      <c r="B37" s="153"/>
      <c r="C37" s="153"/>
      <c r="D37" s="53"/>
      <c r="E37" s="53"/>
      <c r="F37" s="54"/>
    </row>
    <row r="38" spans="1:6" hidden="1">
      <c r="A38" s="55"/>
      <c r="B38" s="56"/>
      <c r="C38" s="57"/>
      <c r="D38" s="92"/>
      <c r="E38" s="137"/>
      <c r="F38" s="138"/>
    </row>
    <row r="39" spans="1:6" hidden="1">
      <c r="A39" s="55"/>
      <c r="B39" s="56"/>
      <c r="C39" s="57"/>
      <c r="D39" s="92"/>
      <c r="E39" s="137"/>
      <c r="F39" s="138"/>
    </row>
    <row r="40" spans="1:6" hidden="1">
      <c r="A40" s="55"/>
      <c r="B40" s="56"/>
      <c r="C40" s="57"/>
      <c r="D40" s="92"/>
      <c r="E40" s="137"/>
      <c r="F40" s="138"/>
    </row>
    <row r="41" spans="1:6" hidden="1">
      <c r="A41" s="55"/>
      <c r="B41" s="56"/>
      <c r="C41" s="57"/>
      <c r="D41" s="92"/>
      <c r="E41" s="137"/>
      <c r="F41" s="138"/>
    </row>
    <row r="42" spans="1:6" hidden="1">
      <c r="A42" s="55"/>
      <c r="B42" s="56"/>
      <c r="C42" s="57"/>
      <c r="D42" s="92"/>
      <c r="E42" s="137"/>
      <c r="F42" s="138"/>
    </row>
    <row r="43" spans="1:6" hidden="1">
      <c r="A43" s="152" t="s">
        <v>51</v>
      </c>
      <c r="B43" s="153"/>
      <c r="C43" s="153"/>
      <c r="D43" s="53"/>
      <c r="E43" s="53"/>
      <c r="F43" s="54"/>
    </row>
    <row r="44" spans="1:6" hidden="1">
      <c r="A44" s="55"/>
      <c r="B44" s="158"/>
      <c r="C44" s="63"/>
      <c r="D44" s="94"/>
      <c r="E44" s="95"/>
      <c r="F44" s="96"/>
    </row>
    <row r="45" spans="1:6" ht="15.75" hidden="1" customHeight="1">
      <c r="A45" s="59"/>
      <c r="B45" s="64"/>
      <c r="C45" s="63"/>
      <c r="D45" s="94"/>
      <c r="E45" s="95"/>
      <c r="F45" s="96"/>
    </row>
    <row r="46" spans="1:6" hidden="1">
      <c r="A46" s="55"/>
      <c r="B46" s="158"/>
      <c r="C46" s="63"/>
      <c r="D46" s="94"/>
      <c r="E46" s="95"/>
      <c r="F46" s="96"/>
    </row>
    <row r="47" spans="1:6" ht="15.75" hidden="1" customHeight="1">
      <c r="A47" s="242"/>
      <c r="B47" s="243"/>
      <c r="C47" s="170"/>
      <c r="D47" s="171"/>
      <c r="E47" s="172"/>
      <c r="F47" s="173"/>
    </row>
    <row r="48" spans="1:6" ht="15.75" hidden="1" customHeight="1">
      <c r="A48" s="154" t="s">
        <v>26</v>
      </c>
      <c r="B48" s="154"/>
      <c r="C48" s="154"/>
      <c r="D48" s="147"/>
      <c r="E48" s="148"/>
      <c r="F48" s="148"/>
    </row>
    <row r="49" spans="1:6" ht="15.75" hidden="1" customHeight="1">
      <c r="A49" s="146"/>
      <c r="B49" s="158"/>
      <c r="C49" s="159"/>
      <c r="D49" s="160"/>
      <c r="E49" s="161"/>
      <c r="F49" s="162"/>
    </row>
    <row r="50" spans="1:6" ht="15.75" hidden="1" customHeight="1">
      <c r="A50" s="145"/>
      <c r="B50" s="158"/>
      <c r="C50" s="163"/>
      <c r="D50" s="164"/>
      <c r="E50" s="165"/>
      <c r="F50" s="166"/>
    </row>
    <row r="51" spans="1:6" hidden="1">
      <c r="A51" s="167"/>
      <c r="B51" s="158"/>
      <c r="C51" s="163"/>
      <c r="D51" s="164"/>
      <c r="E51" s="165"/>
      <c r="F51" s="166"/>
    </row>
    <row r="52" spans="1:6" hidden="1">
      <c r="A52" s="167"/>
      <c r="B52" s="158"/>
      <c r="C52" s="163"/>
      <c r="D52" s="164"/>
      <c r="E52" s="165"/>
      <c r="F52" s="166"/>
    </row>
    <row r="53" spans="1:6" hidden="1">
      <c r="A53" s="167"/>
      <c r="B53" s="158"/>
      <c r="C53" s="163"/>
      <c r="D53" s="164"/>
      <c r="E53" s="165"/>
      <c r="F53" s="166"/>
    </row>
    <row r="54" spans="1:6" hidden="1">
      <c r="A54" s="168"/>
      <c r="B54" s="169"/>
      <c r="C54" s="170"/>
      <c r="D54" s="171"/>
      <c r="E54" s="172"/>
      <c r="F54" s="173"/>
    </row>
  </sheetData>
  <mergeCells count="2">
    <mergeCell ref="A3:F3"/>
    <mergeCell ref="A6:B6"/>
  </mergeCells>
  <pageMargins left="0.70866141732283472" right="0.70866141732283472" top="0.74803149606299213" bottom="0.74803149606299213" header="0.31496062992125984" footer="0.31496062992125984"/>
  <pageSetup paperSize="9" scale="77" fitToHeight="0" orientation="portrait"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12</vt:i4>
      </vt:variant>
    </vt:vector>
  </HeadingPairs>
  <TitlesOfParts>
    <vt:vector size="19" baseType="lpstr">
      <vt:lpstr>VP apr</vt:lpstr>
      <vt:lpstr>1.tabula</vt:lpstr>
      <vt:lpstr> 2.1.tabula</vt:lpstr>
      <vt:lpstr> 2.2.tabula</vt:lpstr>
      <vt:lpstr>3.tabula</vt:lpstr>
      <vt:lpstr>4.tabula</vt:lpstr>
      <vt:lpstr>5.tabula</vt:lpstr>
      <vt:lpstr>' 2.1.tabula'!Print_Area</vt:lpstr>
      <vt:lpstr>' 2.2.tabula'!Print_Area</vt:lpstr>
      <vt:lpstr>'1.tabula'!Print_Area</vt:lpstr>
      <vt:lpstr>'3.tabula'!Print_Area</vt:lpstr>
      <vt:lpstr>'4.tabula'!Print_Area</vt:lpstr>
      <vt:lpstr>' 2.1.tabula'!Print_Titles</vt:lpstr>
      <vt:lpstr>' 2.2.tabula'!Print_Titles</vt:lpstr>
      <vt:lpstr>'1.tabula'!Print_Titles</vt:lpstr>
      <vt:lpstr>'3.tabula'!Print_Titles</vt:lpstr>
      <vt:lpstr>'4.tabula'!Print_Titles</vt:lpstr>
      <vt:lpstr>'5.tabula'!Print_Titles</vt:lpstr>
      <vt:lpstr>'VP apr'!Print_Titles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Ilze Dzene</dc:creator>
  <cp:lastModifiedBy>Inga Ošiņa</cp:lastModifiedBy>
  <cp:lastPrinted>2024-05-14T08:36:59Z</cp:lastPrinted>
  <dcterms:created xsi:type="dcterms:W3CDTF">2021-01-18T07:02:06Z</dcterms:created>
  <dcterms:modified xsi:type="dcterms:W3CDTF">2024-05-29T08:52:07Z</dcterms:modified>
</cp:coreProperties>
</file>