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Anotācijas\2022\347\augusts 09.08\Precizēts LVRTC 15.08\"/>
    </mc:Choice>
  </mc:AlternateContent>
  <bookViews>
    <workbookView xWindow="0" yWindow="0" windowWidth="28800" windowHeight="11835"/>
  </bookViews>
  <sheets>
    <sheet name="Sheet3" sheetId="3"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0" i="3" l="1"/>
  <c r="G68" i="3" s="1"/>
  <c r="K68" i="3"/>
  <c r="J68" i="3"/>
  <c r="I68" i="3"/>
  <c r="H68" i="3"/>
  <c r="F68" i="3"/>
  <c r="E68" i="3"/>
  <c r="G67" i="3"/>
  <c r="G65" i="3" s="1"/>
  <c r="G66" i="3"/>
  <c r="K65" i="3"/>
  <c r="J65" i="3"/>
  <c r="I65" i="3"/>
  <c r="H65" i="3"/>
  <c r="F65" i="3"/>
  <c r="E65" i="3"/>
  <c r="G64" i="3"/>
  <c r="G63" i="3"/>
  <c r="G62" i="3" s="1"/>
  <c r="K62" i="3"/>
  <c r="J62" i="3"/>
  <c r="I62" i="3"/>
  <c r="H62" i="3"/>
  <c r="F62" i="3"/>
  <c r="E62" i="3"/>
  <c r="G61" i="3"/>
  <c r="G60" i="3" s="1"/>
  <c r="G59" i="3" s="1"/>
  <c r="G58" i="3" s="1"/>
  <c r="G57" i="3" s="1"/>
  <c r="G7" i="3" s="1"/>
  <c r="K60" i="3"/>
  <c r="K59" i="3" s="1"/>
  <c r="K58" i="3" s="1"/>
  <c r="K57" i="3" s="1"/>
  <c r="K7" i="3" s="1"/>
  <c r="J60" i="3"/>
  <c r="J59" i="3" s="1"/>
  <c r="J58" i="3" s="1"/>
  <c r="J57" i="3" s="1"/>
  <c r="J7" i="3" s="1"/>
  <c r="I60" i="3"/>
  <c r="I59" i="3" s="1"/>
  <c r="I58" i="3" s="1"/>
  <c r="I57" i="3" s="1"/>
  <c r="I7" i="3" s="1"/>
  <c r="H60" i="3"/>
  <c r="H59" i="3" s="1"/>
  <c r="H58" i="3" s="1"/>
  <c r="H57" i="3" s="1"/>
  <c r="H7" i="3" s="1"/>
  <c r="F60" i="3"/>
  <c r="F59" i="3" s="1"/>
  <c r="F58" i="3" s="1"/>
  <c r="F57" i="3" s="1"/>
  <c r="F7" i="3" s="1"/>
  <c r="E60" i="3"/>
  <c r="E59" i="3" s="1"/>
  <c r="E58" i="3" s="1"/>
  <c r="E57" i="3" s="1"/>
  <c r="E7" i="3" s="1"/>
  <c r="G53" i="3"/>
  <c r="G52" i="3"/>
  <c r="K51" i="3"/>
  <c r="J51" i="3"/>
  <c r="I51" i="3"/>
  <c r="H51" i="3"/>
  <c r="F51" i="3"/>
  <c r="E51" i="3"/>
  <c r="K49" i="3"/>
  <c r="J49" i="3"/>
  <c r="I49" i="3"/>
  <c r="H49" i="3"/>
  <c r="G49" i="3"/>
  <c r="F49" i="3"/>
  <c r="E49" i="3"/>
  <c r="G48" i="3"/>
  <c r="G47" i="3"/>
  <c r="G46" i="3" s="1"/>
  <c r="K46" i="3"/>
  <c r="J46" i="3"/>
  <c r="I46" i="3"/>
  <c r="H46" i="3"/>
  <c r="F46" i="3"/>
  <c r="E46" i="3"/>
  <c r="G44" i="3"/>
  <c r="G43" i="3" s="1"/>
  <c r="K43" i="3"/>
  <c r="K42" i="3" s="1"/>
  <c r="J43" i="3"/>
  <c r="J42" i="3" s="1"/>
  <c r="I43" i="3"/>
  <c r="I42" i="3" s="1"/>
  <c r="H43" i="3"/>
  <c r="F43" i="3"/>
  <c r="E43" i="3"/>
  <c r="E42" i="3" s="1"/>
  <c r="G41" i="3"/>
  <c r="G40" i="3"/>
  <c r="G39" i="3"/>
  <c r="G38" i="3"/>
  <c r="G37" i="3"/>
  <c r="G36" i="3"/>
  <c r="G34" i="3"/>
  <c r="G33" i="3"/>
  <c r="K32" i="3"/>
  <c r="J32" i="3"/>
  <c r="I32" i="3"/>
  <c r="H32" i="3"/>
  <c r="F32" i="3"/>
  <c r="E32" i="3"/>
  <c r="K31" i="3"/>
  <c r="J31" i="3"/>
  <c r="I31" i="3"/>
  <c r="H31" i="3"/>
  <c r="E31" i="3"/>
  <c r="G31" i="3" s="1"/>
  <c r="G30" i="3"/>
  <c r="E29" i="3"/>
  <c r="G29" i="3" s="1"/>
  <c r="G28" i="3"/>
  <c r="K27" i="3"/>
  <c r="K26" i="3" s="1"/>
  <c r="K25" i="3" s="1"/>
  <c r="K18" i="3" s="1"/>
  <c r="J27" i="3"/>
  <c r="I27" i="3"/>
  <c r="I26" i="3" s="1"/>
  <c r="H27" i="3"/>
  <c r="H26" i="3" s="1"/>
  <c r="F27" i="3"/>
  <c r="F26" i="3" s="1"/>
  <c r="E27" i="3"/>
  <c r="E26" i="3" s="1"/>
  <c r="K19" i="3"/>
  <c r="J19" i="3"/>
  <c r="I19" i="3"/>
  <c r="H19" i="3"/>
  <c r="G19" i="3"/>
  <c r="F19" i="3"/>
  <c r="G17" i="3"/>
  <c r="G16" i="3"/>
  <c r="G15" i="3"/>
  <c r="G14" i="3" s="1"/>
  <c r="K14" i="3"/>
  <c r="J14" i="3"/>
  <c r="I14" i="3"/>
  <c r="H14" i="3"/>
  <c r="F14" i="3"/>
  <c r="G13" i="3"/>
  <c r="G12" i="3"/>
  <c r="G11" i="3"/>
  <c r="K10" i="3"/>
  <c r="K9" i="3" s="1"/>
  <c r="J10" i="3"/>
  <c r="J9" i="3" s="1"/>
  <c r="I10" i="3"/>
  <c r="H10" i="3"/>
  <c r="H9" i="3" s="1"/>
  <c r="F10" i="3"/>
  <c r="F9" i="3" s="1"/>
  <c r="E10" i="3"/>
  <c r="E9" i="3"/>
  <c r="H25" i="3" l="1"/>
  <c r="I9" i="3"/>
  <c r="I25" i="3"/>
  <c r="I18" i="3" s="1"/>
  <c r="I8" i="3" s="1"/>
  <c r="I6" i="3" s="1"/>
  <c r="G32" i="3"/>
  <c r="G10" i="3"/>
  <c r="E25" i="3"/>
  <c r="E18" i="3" s="1"/>
  <c r="E8" i="3" s="1"/>
  <c r="E6" i="3" s="1"/>
  <c r="J26" i="3"/>
  <c r="J25" i="3" s="1"/>
  <c r="F25" i="3"/>
  <c r="H42" i="3"/>
  <c r="G51" i="3"/>
  <c r="F42" i="3"/>
  <c r="G42" i="3"/>
  <c r="G27" i="3"/>
  <c r="G26" i="3" s="1"/>
  <c r="G25" i="3" s="1"/>
  <c r="G18" i="3" s="1"/>
  <c r="G9" i="3"/>
  <c r="K8" i="3"/>
  <c r="K6" i="3" s="1"/>
  <c r="J18" i="3"/>
  <c r="J8" i="3" s="1"/>
  <c r="J6" i="3" s="1"/>
  <c r="H18" i="3" l="1"/>
  <c r="H8" i="3" s="1"/>
  <c r="H6" i="3" s="1"/>
  <c r="F18" i="3"/>
  <c r="F8" i="3" s="1"/>
  <c r="F6" i="3" s="1"/>
  <c r="G8" i="3"/>
  <c r="G6" i="3" s="1"/>
</calcChain>
</file>

<file path=xl/sharedStrings.xml><?xml version="1.0" encoding="utf-8"?>
<sst xmlns="http://schemas.openxmlformats.org/spreadsheetml/2006/main" count="105" uniqueCount="91">
  <si>
    <t>Nr. p.k.</t>
  </si>
  <si>
    <t>Kods</t>
  </si>
  <si>
    <t>Koda nosaukums</t>
  </si>
  <si>
    <t>Detalizēts izdevumu aprēķins</t>
  </si>
  <si>
    <t>2023.gads</t>
  </si>
  <si>
    <t>2024.gads</t>
  </si>
  <si>
    <t>2025.gads</t>
  </si>
  <si>
    <t>2026.gads</t>
  </si>
  <si>
    <t>2027.gads</t>
  </si>
  <si>
    <t xml:space="preserve"> Izdevumi kopā</t>
  </si>
  <si>
    <t>Izdevumi Iekšlietu ministrijas budžeta  apakšprogrammā 02.03.00 “Vienotās sakaru un informācijas sistēmas uzturēšana un vadība”</t>
  </si>
  <si>
    <t>Atlīdzība</t>
  </si>
  <si>
    <t>Atalgojums</t>
  </si>
  <si>
    <t>Pārējo darbinieku mēnešalga (darba alga)</t>
  </si>
  <si>
    <t>Piemaksa par papildu darbu</t>
  </si>
  <si>
    <t>Prēmijas un naudas balvas</t>
  </si>
  <si>
    <t>Darba devēja valsts sociālās apdrošināšanas obligātās iemaksas, pabalsti un kompensācijas</t>
  </si>
  <si>
    <t>Darba devēja valsts sociālās apdrošināšanas obligātās iemaksas</t>
  </si>
  <si>
    <t>Darba devēja pabalsti un kompensācijas, no kuriem aprēķina iedzīvotāju ienākuma nodokli un valsts sociālās apdrošināšanas obligātās iemaksas</t>
  </si>
  <si>
    <t>Darba devēja izdevumi veselības, dzīvības un nelaimes gadījumu apdrošināšanai</t>
  </si>
  <si>
    <t>Preces un pakalpojumi</t>
  </si>
  <si>
    <t>Komandējumi</t>
  </si>
  <si>
    <t>Dienas nauda, pārējie komandējumu un darba braucienu izdevumi</t>
  </si>
  <si>
    <t>Dienas nauda 2023.gads: 24 dienas x 60 EURx 2 personas; 4 dienas x 50 EUR x2 personas, 4 dienas x 65 EURx2 personas    2024.gads: 4 dienas x 50 EURx 2 personas; 4 dienas x 65EUR x 2 personas    2025.gads : 4 dienas x 50 EURx 2 personas; 4 dienas x 65EUR x 2 personas   2026.gads:  24 dienas x 60 EURx 2 personas; 4 dienas x 50 EUR x2 personas, 4 dienas x 65 EURx2 personas  2027.gads: 4 dienas x 60 EUR x 2 personas; 4 dienas x 65 EUR x 2 personas</t>
  </si>
  <si>
    <t xml:space="preserve">Viesnīcas izdevumi 2023.gads: nakšu skaits 24  x 200 EUR x 2 personas    2024.gads:  nakšu skaits 6  x 200 EUR x 2 personas     2025.gads : nakšu skaits 6  x 200 EUR x 2 personas    2026.gads:   nakšu skaits 24  x 200 EUR x 2 personas  2027.gads: nakšu skaits 6  x 200 EUR x 2 personas </t>
  </si>
  <si>
    <t xml:space="preserve">Apdrošināšana 2023.gads:  8 braucieni x 10 EUR x 2 personas    2024.gads:   2 braucieni x 10 EUR x 2 personas     2025.gads : 2 braucieni x 10 EUR x 2 personas    2026.gads:   8 braucieni x 10 EUR x 2 personas  2027.gads: 2 braucieni x 10 EUR x 2 personas </t>
  </si>
  <si>
    <t>Ceļa izdevumi  2023.gads:  6 braucieni x 400 EUR x 2 personas; 2 braucieni x 300 EUR x 2 personas    2024.gads:   2 braucieni x 300 EUR x 2 personas     2025.gads : 2 braucieni x 300 EUR x 2 personas    2026.gads:    6 braucieni x 400 EUR x 2 personas; 2 braucieni x 300 EUR x 2 personas    2027.gads: 1 brauciens x 400 EUR x 2 personas ; 1 brauciens x 300 EUR x 2 personas</t>
  </si>
  <si>
    <t xml:space="preserve">Citi izdevumi 2023.gads:  8 braucieni x 100 EUR x 2 personas    2024.gads:   2 braucieni x 100 EUR x 2 personas     2025.gads : 2 braucieni x 100 EUR x 2 personas    2026.gads:    8 braucieni x 100 EUR x 2 personas   2027.gads: 2 braucieni x 100 EUR x 2 personas </t>
  </si>
  <si>
    <t>Pakalpojumi </t>
  </si>
  <si>
    <t>Remontdarbi un iestāžu uzturēšanas pakalpojumi (izņemot ēku, būvju un ceļu kapitālo remontu)</t>
  </si>
  <si>
    <t>Iekārtas, inventāra un aparatūras remonts, tehniskā apkalpošana</t>
  </si>
  <si>
    <t xml:space="preserve">Pārvaldes Personalizācijas centra tehniskā aprīkojuma remonts un apkalpošana (prognoze pamatojoties uz faktiskajiem izdevumiem iepriekšējos gados, saskaņā ar pašreizējiem līgumiem) – 10 000 EUR + PVN (21%) EUR 2 100 = EUR 12 100 +  prognozētās līgumu summas 2024., 2025., 2026., 2027 gadiem 11 000 EUR + PVN (21%) EUR 2 3100 = EUR 13 310 </t>
  </si>
  <si>
    <t>Pārējie remontdarbu un iestāžu uzturēšanas pakalpojumi</t>
  </si>
  <si>
    <t>Informācijas tehnoloģiju pakalpojumi</t>
  </si>
  <si>
    <t xml:space="preserve"> Personu apliecinošu dokumentu informācijas sistēmas (PADIS) programmatūras un specializētās aparatūras uzturēšana (prognozētās izmaksas saskaņā ar noslēgtajiem līgumiem) = EUR 270 798 + PVN (21%) EUR 56 868  = EUR 327 666 +  prognozētās līgumu summas 2024., 2025., 2026., 2027 gadiem (KOPSUMMA zemāk norādītajiem)</t>
  </si>
  <si>
    <t>Bundesdruckerei 133826 pašreizējā pasu sistēma, kas jāuztur līdz jauno pasu ieviešanai (0=garantija)(prognozētās izmaksas saskaņā ar noslēgtajiem līgumiem) = EUR 110600 + PVN (21%) EUR 23226  = EUR 133826+  prognozētās līgumu summas 2024., 2025., 2026., 2027 gadiem</t>
  </si>
  <si>
    <t>Krājumi, materiāli, energoresursi, preces, biroja preces un inventārs, kurus neuzskaita kodā 5000</t>
  </si>
  <si>
    <t>Biroja preces un inventārs </t>
  </si>
  <si>
    <t>Pārējās preces</t>
  </si>
  <si>
    <t>Dotācijas</t>
  </si>
  <si>
    <t>Pamatkapitāla veidošana </t>
  </si>
  <si>
    <t>Licences, koncesijas un patenti, preču zīmes un līdzīgas tiesības</t>
  </si>
  <si>
    <t>Datortehnika, sakaru un cita biroja tehnika</t>
  </si>
  <si>
    <t>Precizēts detalizētais izdevumu aprēķins</t>
  </si>
  <si>
    <t>2023.gads apstiprināts</t>
  </si>
  <si>
    <t>Starpība (+/-)</t>
  </si>
  <si>
    <t>Izdevumi kopā</t>
  </si>
  <si>
    <t xml:space="preserve">Pakalpojumi </t>
  </si>
  <si>
    <t>Personu apliecinošu dokumentu informācijas sistēmas (PADIS) izmitināšanas infrastruktūras un personu apliecinošu dokumentu izsniegšanas darba vietas aprīkojuma remonta un apkopes izdevumi (prognoze pamatojoties uz faktiskajiem izdevumiem iepriekšējos gados, saskaņā ar pašreizējiem līgumiem) EUR 3 670 + PVN (21%) EUR 771 = EUR 4 441;  prognozētie izdevumi   2024., 2025., 2026., 2027. gadā = EUR 4 038  + PVN (21%) EUR 847= EUR 4 885</t>
  </si>
  <si>
    <t>Informācijas tehnoloģijas pakalpojumi</t>
  </si>
  <si>
    <t>Krājumi, materiāli, energoresursi preces, biroja preces un inventārs, kurus neuzskaita kodā 5000</t>
  </si>
  <si>
    <t>Biroja preces</t>
  </si>
  <si>
    <t>Kārtējā remonta un iestāžu uzturēšanas materiāli</t>
  </si>
  <si>
    <t>Personu apliecinošu dokumentu izsniegšanas procesam nepieciešamo gala iekārtu rezerves daļu iegāde – EUR 6 777 + PVN (21%) EUR 1 423 = EUR 8 200</t>
  </si>
  <si>
    <t>Izmaiņas      (+/-)</t>
  </si>
  <si>
    <t>Personalizēto personu apliecinošu dokumentu transportēšana (ārpakalpojums) no Pārvaldes Personalizācijas centra uz Pārvaldes teritoriālajām nodaļām un Ārlietu ministriju (prognoze pamatojoties uz faktiskajiem izdevumiem iepriekšējos gados, atbilstoši spēkā esošajiem līgumiem) –    VAS "Latvijas pasts" 64 876 EUR +PVN(21%) EUR 1 3624 = EUR 78500;  Dokumentu pārvadājumi Rīgā  EUR 18 500  + PVN(21%) EUR 3 885 = EUR 22 385;   ISO audits EUR 2480 + PVN(21%) EUR 529 =EUR 3000 un konsultāciju pakalpojumi EUR 9918 + PVN (21%) EUR 2082 = EUR 12000.   Prognozētās līgumu summas 2024., 2025., 2026., 2027 gadam  VAS "Latvijas pasts" EUR 71 364 + PVN(21%) EUR 14 986 = EUR 86 350 ; Dokumentu pārvadājumi Rīgā  EUR 20 350  + PVN(21%) EUR 4274 = EUR 24 624;   ISO audits EUR 2728 + PVN(21%) EUR 572 =EUR 3300 un konsultāciju pakalpojumi EUR 10 910 + PVN (21%) EUR 2 291 =EUR 13 201</t>
  </si>
  <si>
    <t>Sekunet PKI, biomiddle, licenses ( izmaksas saskaņā ar noslēgtajiem līgumiem) = EUR 62 760+ PVN (21%) EUR 13 180 = EUR 75 940. Prognozētās līgumu summas 2024., 2025., 2026., 2027 gadam EUR 69 036+ PVN (21%) EUR 14 498 = EUR 83 534</t>
  </si>
  <si>
    <t xml:space="preserve"> 2023., 2024.,2025., 2026. gadā - SMS apziņošana par PAD saņemšanas pakalojumu  (provizoriskā SMS cena EUR 0.06 ar PVN, (apzinot piedāvājumus)  x formēšana/saņemšanas apmeklējumu skaits 360 000 gadījumi =   EUR 21 600 </t>
  </si>
  <si>
    <t>Centralizētās rindu sistēmas pieraksta funkcioalitātes uzturēšanas pakalpojumi  25 nodaļas uz gadu = EUR 41 880 + PVN (21%) EUR 8 795= EUR 50 675EUR (pēc pašreizējā līguma datiem).</t>
  </si>
  <si>
    <t>Drukas iekārtu, drukas iekārtu izejmateriālu un demonstrācijas iekārtu piegādi Elektronisko iepirkumu sistēmas dalībniekiem(prognoze pamatojoties uz vidējo faktisko patēriņu iepriekšējos gados) – 2022.gadā EUR 9 592+ PVN (21%) EUR 2 011 = EUR 11 606;  Prognozētās līgumu summas 2024., 2025., 2026., 2027 gadā  EUR 10 551 + PVN (21%) EUR 2 216 = EUR 12 767</t>
  </si>
  <si>
    <t>Izdevumi Iekšlietu ministrijas Informācijas centram nodoto Personu apliecinošu dokumentu informācijas sistēmas (PADIS) integrēto biometrijas datu iegūšanas risinājumu (iekārtu) garantijas termiņa pagarināšanai (atbilstoši līgumā ar iekārtu piegādātāju paredzētajām saistībām) - EUR 63424 + PVN (21%) EUR 13319 = EUR 76743. Prognozētā  līgumu summa 2024., 2025. gadā= EUR 70000 + PVN (21%)  EUR 14700 = EUR 84700</t>
  </si>
  <si>
    <t xml:space="preserve">Izmaksas Personu apliecinošu dokumentu informācijas sistēmas (PADIS) programmatūras papildinājumu izstrādei (ekspertu novērtējums atbilstoši plānoto izmaiņu apjomam un vidējai programmatūras izstrādes cenai par vienu cilvēkdienu) – EUR 82 645 + PVN (21%) EUR 17 355 = EUR 100 000 (2023. gadā paredzēta PADIS pielāgošana integrācijai ar jaunā parauga pasu personalizācijas iekārtām un risinājumu, kuru provizoriskās papildus izmaksas 2023. gadā varētu sastādīt papildus 30 000 EUR).  Prognozētā  līgumu summa 2024., 2025., 2026., 2027 gadiem  EUR 90 910 + PVN (21%) EUR 19091 = EUR 110 001 </t>
  </si>
  <si>
    <t>Karšu personalizācijas sistēmas uzturēšana (0=garantija). Esošā līguma ietvaros "Idemia France SAS" sniedz personalizācijas sistēmas garantijas uzturēšanu, beidzoties kurai būs nepieciešama sistēmas uzturēšanas turpināšana, lai tiktu nodrošināta eID karšu personalizācija. Prognozētā līguma summa pēc garantijas sistēmas uzturēšanai EUR 200 000 + PVN (21%) EUR 42 000 = EUR 242 000 gadā.</t>
  </si>
  <si>
    <t>Izdevumi Iekšlietu ministrijas Informācijas centram nodoto Personu apliecinošu dokumentu informācijas sistēmas (PADIS) darbībai izmantojamo Oracle datu bāzu vadības sistēmas licenču uzturēšanai (prognoze pamatojoties uz nodoto licenču skaitu un veidu, kā arī faktiskajām uzturēšanas izmaksām iepriekšējos gados) 2023.gadā - EUR 58 843 + PVN (21%) EUR 12 357 = EUR 71 200 EUR. Prognozētā  līgumu summa 2024., 2025., 2026., 2027. gadā = EUR 64 727 EUR + PVN (21%) 13 593 EUR = 78 320 EUR:                                        Izdevumi Iekšlietu ministrijas Informācijas centram nodoto Personu apliecinošu dokumentu informācijas sistēmas (PADIS) darbstaciju administrēšanai izmantojamo vadības sistēmas licenču uzturēšanai (prognoze pamatojoties uz nodoto licenču skaitu un veidu, kā arī faktiskajām uzturēšanas izmaksām iepriekšējos gados) Antivīruss un EDR risinājums 210 gab. EUR 3 049.20; Gala iekārtu pārvaldības un drošības risinājums 210 gab. EUR 2465.40; Internet resursu piekļuves kontroles risinājums (vēstniecībām nepiemērojas) 150 gab. EUR 7486.88;  Windows Server CAL uzturēšanas (SA) maksājums
210 gab. EUR 2142.00</t>
  </si>
  <si>
    <t>Personu apliecinošu dokumentu izsniegšanas procesa nodrošināšanai nepieciešamo lāzerprintera toneru iegāde (prognoze pamatojoties uz vidējo faktisko patēriņu iepriekšējos gados) – EUR 27438 + PVN (21%) EUR 5762 = EUR 33200</t>
  </si>
  <si>
    <t>PADIS uzturēšana (prognozētās izmaksas saskaņā ar noslēgtajiem līgumiem) = EUR 100800+ PVN (21%) EUR 21168  = EUR 121968 +  prognozētās līgumu summas 2023, 2024., 2025., 2026., 2027 gadiem EUR 110880+ PVN (21%) EUR 23285  = EUR 134165</t>
  </si>
  <si>
    <t>Pēcpersonalizācijas  uzturēšanas pakalpojumi: "eID kartes papildus lietotnes uzstādīšanas risinājuma izstrāde", līgums Nr. 2020/17. EUR 8 200 bez PVN + PVN (21%) EUR 1 722 = EUR 9 922 un "eID kartēs iekļauto digitālo sertifikātu jaunizdošanas risinājuma iegāde", līgums Nr. 2021/9 EUR 8 000 bez PVN  + PVN (21%) EUR 1 680 = EUR 9 680. 2023.gadā paredzēta samaksa par pusgadu.</t>
  </si>
  <si>
    <t xml:space="preserve">Personas apliecību (eID karšu) izsniegšanai nepieciešamo uzticamības pakalpojumu iegāde (saskaņā ar Ministru kabineta 2016.gada 8.novembra sēdē nolemto – protokols Nr.60, 62.§, 6.punkts) un atbilstoši   05.03.2021.gada grozījumiem pie vienošanās par uzticamības un elektroniskās identifikācijas pakalpojumu sniegšanas pie deleģēšanas līguma, reģ. Nr. 130/2016 par 2023.gadu 3 720 366 EUR  ( ar PVN) . </t>
  </si>
  <si>
    <t>Nepieciešamais personas apliecību sagatavju skaits  2023.gadā 318 226 gab. x EUR 4,50 vienas sagataves cena bez PVN + PVN (21%) EUR 0,95 = EUR 1 732 741;  2024.gadā 375 000 x EUR 4,50 vienas sagataves cena bez PVN + PVN (21%) EUR 0,95 = EUR 2 041 875(saskaņā ar noslēgtā līguma piegāžu termiņiem un noteiktām izmaksām).</t>
  </si>
  <si>
    <t>2 HSM iekārtu uzturēšana; 2 gab (EUR 2580 bez PVN par vienu iekārtu uz gadu) ( izmaksas saskaņā ar noslēgtajiem līgumiem) = EUR 5160 + PVN (21%) EUR 1084 = EUR 6244   Prognozētās līgumu summas 2024., 2025., 2026., 2027 gadiem  EUR 5 676 + PVN (21%) EUR 1192= EUR 6 868</t>
  </si>
  <si>
    <t>Personu apliecinošu dokumentu informācijas sistēmas (PADIS) izmitināšanas infrastruktūras un personu apliecinošu dokumentu izsniegšanas darba vietas aprīkojuma rezerves iekārtu un komplektējošo daļu iegāde - EUR 10 000 + PVN (21%) EUR 2 100 = EUR 12 100;  Sakarā ar to, ka pašreiz izmantojamie plakanvisrmas skeneru ražotāja modeļi vairs nav nopērkami, 2023. gadā nepieciešams iegādāties 100 jaunas iekārtas. Prognozētā iepirkuma summa - EUR 579 + PVN (21%) EUR 121,59 = EUR 700,59 x 100 gab. =  EUR 70 059</t>
  </si>
  <si>
    <t>2023.gads (apstiprināts
(MK 27.07.2011. rīk. Nr. 347))</t>
  </si>
  <si>
    <t xml:space="preserve">40 klientu apkalpošanas speciālisti; 25. saime, VI līmenis, 8.mēnešalgu grupa - min. mēnešalga EUR 967 x 40nodarbinātie x 12 mēneši = EUR 464 160                                      
10 operatori (PADD Personalizācijas nodaļa): 36.saime, II līmenis, 8.mēnešalgu grupa - min. mēnešalga EUR 967 x 10 nodarbinātie x 12 mēneši = EUR 116 040                                  </t>
  </si>
  <si>
    <t>10% no mēnešalgu kopsummas EUR 580 200</t>
  </si>
  <si>
    <t>5% no mēnešalgu kopsummas EUR 580 200</t>
  </si>
  <si>
    <t xml:space="preserve">Aprēķinātās Darba devēja sociālās iemaksas 23,59%  
EUR 580 200+ EUR 58 020+EUR 58 020  + EUR 29 010 =EUR 725 250  x 23.59% = EUR 171 087
</t>
  </si>
  <si>
    <t>50 amata vietas x 426,86 euro (veselības apdrošināšanas polises izmaksas gadam)</t>
  </si>
  <si>
    <t>Jaunu licenču iegāde: 2023.gadā – EUR 6 240 + PVN (21%) EUR 1 310 = EUR  7 550</t>
  </si>
  <si>
    <t>2.pielikums Ministru kabineta rīkojuma projekta “Grozījumi Ministru kabineta 
2011.gada 27.jūlija rīkojumā Nr.347 “Par informācijas 
sistēmas darbības koncepcijas aprakstu “Pasu sistēmas 
un Vienotās migrācijas informācijas sistēmas attīstības
elektronisko identifikācijas karšu un elektronisko 
uzturēšanās atļauju (karšu) izsniegšanai”””
sākotnējās ietekmes novērtējumam ziņojumam (anotācijai)</t>
  </si>
  <si>
    <t xml:space="preserve"> Personu apliecinošu dokumentu izsniegšanas procesa nodrošināšanai nepieciešamo izdevumu aprēķins 2023., 2024., 2025, 2026. un  2027. gadam</t>
  </si>
  <si>
    <t>Iekšlietu ministrijas budžeta  apakšprogramma 02.03.00 “Vienotās sakaru un informācijas sistēmas uzturēšana un vadība”</t>
  </si>
  <si>
    <t xml:space="preserve"> Iekšlietu ministrijas budžeta apakšprogramma 11.01.00 „Pilsonības un migrācijas lietu pārvalde”</t>
  </si>
  <si>
    <t>1.</t>
  </si>
  <si>
    <t>1.1.</t>
  </si>
  <si>
    <t>1.2.</t>
  </si>
  <si>
    <t>Dator-programmas</t>
  </si>
  <si>
    <r>
      <t xml:space="preserve">Pārvaldes Personalizācijas centra inženiertehnisko un drošības sistēmu uzturēšana, t.sk. videonovērošanas sistēma, pieejas kontroles sistēma un drošības sistēma ar signalizāciju, gāzes ugunsdzēšanas sistēma serveru telpās, ventilācijas un kondicionēšanas sistēma (prognoze pamatojoties uz faktiskajiem izdevumiem iepriekšējos gados, saskaņā ar pašreizējiem līgumiem) – EUR 1 400 x 12 mēn + PVN (21%) 3 528 = EUR 20 328 ;+prognozētās līgumu summas 2024., 2025., 2026., 2027 gadiem </t>
    </r>
    <r>
      <rPr>
        <sz val="10"/>
        <color rgb="FFFF0000"/>
        <rFont val="Times New Roman"/>
        <family val="1"/>
        <charset val="186"/>
      </rPr>
      <t xml:space="preserve"> </t>
    </r>
    <r>
      <rPr>
        <sz val="10"/>
        <rFont val="Times New Roman"/>
        <family val="1"/>
        <charset val="186"/>
      </rPr>
      <t xml:space="preserve"> EUR 1 540 x 12 mēn + PVN (21%) 3 881 = EUR 22 361 </t>
    </r>
  </si>
  <si>
    <r>
      <t xml:space="preserve">PIN/PUK kodu aploksnes pēc līguma,2023.,2024., gados 500 000 gab, 0.14 euro = EUR 70 000 + PVN (21%) EUR 14 700 = EUR 84 700, 2025, 2026. gadā 300 000 gab, 0.14 </t>
    </r>
    <r>
      <rPr>
        <i/>
        <sz val="10"/>
        <color theme="1"/>
        <rFont val="Times New Roman"/>
        <family val="1"/>
        <charset val="186"/>
      </rPr>
      <t>euro</t>
    </r>
    <r>
      <rPr>
        <sz val="10"/>
        <color theme="1"/>
        <rFont val="Times New Roman"/>
        <family val="1"/>
      </rPr>
      <t xml:space="preserve"> = EUR 42 000+ PVN (21%) EUR 8 820 = EUR 50 820</t>
    </r>
  </si>
  <si>
    <r>
      <t>Personu apliecinošu dokumentu informācijas sistēmas (PADIS) personalizācijas infrastruktūras un personu apliecinošu dokumentu personalizācijas</t>
    </r>
    <r>
      <rPr>
        <sz val="10"/>
        <color rgb="FFFF0000"/>
        <rFont val="Times New Roman"/>
        <family val="1"/>
        <charset val="186"/>
      </rPr>
      <t xml:space="preserve"> </t>
    </r>
    <r>
      <rPr>
        <sz val="10"/>
        <rFont val="Times New Roman"/>
        <family val="1"/>
      </rPr>
      <t>iekārtu un komplektējošo daļu iegāde - EUR 35 000 + PVN (21%) EUR 7 350 = EUR 42 350 Prognozētā līguma summa 2024., 2025., 2026., 2027 gadiem EUR 38 500 + PVN (21%) EUR 8085 = EUR 46 585.  2023.gadā plānots iegādāties 20 mobilās darbstacijas, pamatojoties uz iepriekšējo gadu iepirkumiem:vienības cena EUR 3926 bez PVN + PVN (21%) EUR 824 = EUR 4750 x 20 gab. =EUR 95000. 2023.gadā plānots iegādātiespersonu apliecinošu dokumentu formēšanai un izsniegšanai nepieciešamo tehniku, pamatojoties uz iepriekšējo gadu iepirkumiem: EUR 413 246 bez PVN + PVN (21%) EUR 86 782 = EUR 500 028</t>
    </r>
  </si>
  <si>
    <t>Personu apliecinošu dokumentu informācijas sistēmas (PADIS) un eID-LV starpprogrammatūras ikgadējais drošības audits (prognozētās izmaksas saskaņā ar iepriekšējos gados slēgtajiem līgumiem) = EUR 12 396 + PVN (21%) EUR 2 604 = EUR 15 000 Prognozētās līgumu summas 2024., 2025., 2026., 2027 gadā  EUR 13 636 + PVN (21%) EUR 2 864 = EUR 16 500. VAS "LVRTC" uzraudzības audits 2023.gadā (prognozētās izmaksas ņemot vērā pārbaužu darba apjomu) EUR 24 793 bez PVN + PVN (21%) EUR 5 206,61 = EUR 29 999,61; 2025. gadā EUR 41 322 bez PVN + PVN (21%) EUR 8 677,68 = EUR 49 999,68</t>
  </si>
  <si>
    <t>Jaunās paaudzes pasu sagataves: vienas sagataves cena EUR 7,84 bez PVN x PVN 1,21  = EUR  9,4864  (atbilstoši konkursa pretendentu finanšu piedāvājumiem līgumam par pasu sagatavju izgatavošanu un piegādi) 2023. gadā 305 900 gab.(ražotājs norādījis cenu EUR9,4864) = 305 900 gab. x EUR 7,84 x PVN 1,21 = EUR 2 901 889 ,76  +  Papildus - esošā parauga pasu sagataves 200 000 gab = 200 000 gab. x EUR 7,84 x PVN 1,21 = EUR 1 897 280 ; 2024.gadā  345 950 gab. x EUR 7,84 x PVN 1,21 = EUR 3 281 820,08; 2025.gadā: 276050 gab. x EUR 7,84 x PVN 1,21 = EUR 2 618 720,72; 2026.gadā  195900 gab. x EUR 7,84 x PVN 1,21 = EUR 1 858 385,76; 2027.gadā 126200 gab. x EUR 7,84 x PVN 1,21 = EUR 1 197 183,68. Līguma kopsumma EUR 9 800 000 bez PVN + PVN 21% = EUR 11 858 000 + 2023.gadā papildus 200  000 gab. = EUR 1 897 280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</si>
</sst>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charset val="186"/>
      <scheme val="minor"/>
    </font>
    <font>
      <sz val="11"/>
      <color theme="0"/>
      <name val="Calibri"/>
      <family val="2"/>
      <charset val="186"/>
      <scheme val="minor"/>
    </font>
    <font>
      <b/>
      <sz val="10"/>
      <color theme="1"/>
      <name val="Times New Roman"/>
      <family val="1"/>
      <charset val="186"/>
    </font>
    <font>
      <b/>
      <sz val="12"/>
      <color theme="1"/>
      <name val="Times New Roman"/>
      <family val="1"/>
    </font>
    <font>
      <sz val="12"/>
      <color theme="1"/>
      <name val="Times New Roman"/>
      <family val="1"/>
      <charset val="186"/>
    </font>
    <font>
      <b/>
      <sz val="10"/>
      <color theme="1"/>
      <name val="Times New Roman"/>
      <family val="1"/>
    </font>
    <font>
      <sz val="10"/>
      <color theme="1"/>
      <name val="Calibri"/>
      <family val="2"/>
      <charset val="186"/>
      <scheme val="minor"/>
    </font>
    <font>
      <i/>
      <sz val="10"/>
      <color theme="1"/>
      <name val="Times New Roman"/>
      <family val="1"/>
    </font>
    <font>
      <b/>
      <sz val="10"/>
      <name val="Times New Roman"/>
      <family val="1"/>
      <charset val="186"/>
    </font>
    <font>
      <sz val="10"/>
      <name val="Times New Roman"/>
      <family val="1"/>
      <charset val="186"/>
    </font>
    <font>
      <sz val="10"/>
      <color theme="1"/>
      <name val="Times New Roman"/>
      <family val="1"/>
      <charset val="186"/>
    </font>
    <font>
      <sz val="10"/>
      <color theme="1"/>
      <name val="Times New Roman"/>
      <family val="1"/>
    </font>
    <font>
      <b/>
      <i/>
      <sz val="10"/>
      <color theme="1"/>
      <name val="Times New Roman"/>
      <family val="1"/>
      <charset val="186"/>
    </font>
    <font>
      <sz val="10"/>
      <color rgb="FFFF0000"/>
      <name val="Times New Roman"/>
      <family val="1"/>
      <charset val="186"/>
    </font>
    <font>
      <sz val="10"/>
      <color rgb="FF000000"/>
      <name val="Times New Roman"/>
      <family val="1"/>
    </font>
    <font>
      <i/>
      <sz val="10"/>
      <color theme="1"/>
      <name val="Times New Roman"/>
      <family val="1"/>
      <charset val="186"/>
    </font>
    <font>
      <sz val="10"/>
      <color rgb="FFFF0000"/>
      <name val="Times New Roman"/>
      <family val="1"/>
    </font>
    <font>
      <sz val="10"/>
      <name val="Times New Roman"/>
      <family val="1"/>
    </font>
    <font>
      <sz val="10"/>
      <color theme="1"/>
      <name val="Calibri"/>
      <family val="2"/>
      <scheme val="minor"/>
    </font>
    <font>
      <b/>
      <sz val="10"/>
      <name val="Times New Roman"/>
      <family val="1"/>
    </font>
    <font>
      <sz val="10"/>
      <name val="Calibri"/>
      <family val="2"/>
      <charset val="186"/>
      <scheme val="minor"/>
    </font>
    <font>
      <i/>
      <sz val="10"/>
      <name val="Times New Roman"/>
      <family val="1"/>
    </font>
    <font>
      <sz val="10"/>
      <name val="Calibri"/>
      <family val="2"/>
      <scheme val="minor"/>
    </font>
  </fonts>
  <fills count="8">
    <fill>
      <patternFill patternType="none"/>
    </fill>
    <fill>
      <patternFill patternType="gray125"/>
    </fill>
    <fill>
      <patternFill patternType="solid">
        <fgColor theme="9"/>
      </patternFill>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theme="0" tint="-4.9989318521683403E-2"/>
        <bgColor indexed="64"/>
      </patternFill>
    </fill>
    <fill>
      <patternFill patternType="solid">
        <fgColor rgb="FFFFFF00"/>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medium">
        <color theme="1"/>
      </left>
      <right style="thin">
        <color theme="0" tint="-0.34998626667073579"/>
      </right>
      <top style="medium">
        <color theme="1"/>
      </top>
      <bottom style="medium">
        <color theme="1"/>
      </bottom>
      <diagonal/>
    </border>
    <border>
      <left style="thin">
        <color theme="0" tint="-0.34998626667073579"/>
      </left>
      <right style="thin">
        <color theme="0" tint="-0.34998626667073579"/>
      </right>
      <top style="medium">
        <color theme="1"/>
      </top>
      <bottom style="medium">
        <color theme="1"/>
      </bottom>
      <diagonal/>
    </border>
    <border>
      <left style="thin">
        <color theme="0" tint="-0.34998626667073579"/>
      </left>
      <right style="medium">
        <color theme="1"/>
      </right>
      <top style="medium">
        <color theme="1"/>
      </top>
      <bottom style="medium">
        <color theme="1"/>
      </bottom>
      <diagonal/>
    </border>
  </borders>
  <cellStyleXfs count="2">
    <xf numFmtId="0" fontId="0" fillId="0" borderId="0"/>
    <xf numFmtId="0" fontId="1" fillId="2" borderId="0" applyNumberFormat="0" applyBorder="0" applyAlignment="0" applyProtection="0"/>
  </cellStyleXfs>
  <cellXfs count="87">
    <xf numFmtId="0" fontId="0" fillId="0" borderId="0" xfId="0"/>
    <xf numFmtId="3" fontId="2" fillId="0" borderId="1" xfId="0" applyNumberFormat="1" applyFont="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0" xfId="0" applyFont="1"/>
    <xf numFmtId="0" fontId="7"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5" fillId="5" borderId="4" xfId="0" applyFont="1" applyFill="1" applyBorder="1" applyAlignment="1">
      <alignment horizontal="center" vertical="center" wrapText="1"/>
    </xf>
    <xf numFmtId="3" fontId="5" fillId="5" borderId="5" xfId="0" applyNumberFormat="1" applyFont="1" applyFill="1" applyBorder="1" applyAlignment="1">
      <alignment vertical="center"/>
    </xf>
    <xf numFmtId="3" fontId="5" fillId="5" borderId="6" xfId="0" applyNumberFormat="1" applyFont="1" applyFill="1" applyBorder="1" applyAlignment="1">
      <alignment vertical="center"/>
    </xf>
    <xf numFmtId="0" fontId="5" fillId="6" borderId="3" xfId="0" applyFont="1" applyFill="1" applyBorder="1" applyAlignment="1">
      <alignment horizontal="center" vertical="center" wrapText="1"/>
    </xf>
    <xf numFmtId="3" fontId="5" fillId="6" borderId="3" xfId="0" applyNumberFormat="1" applyFont="1" applyFill="1" applyBorder="1" applyAlignment="1">
      <alignment vertical="center"/>
    </xf>
    <xf numFmtId="0" fontId="5" fillId="6" borderId="1" xfId="0" applyFont="1" applyFill="1" applyBorder="1" applyAlignment="1">
      <alignment horizontal="center" vertical="center" wrapText="1"/>
    </xf>
    <xf numFmtId="3" fontId="5" fillId="6" borderId="1" xfId="0" applyNumberFormat="1" applyFont="1" applyFill="1" applyBorder="1" applyAlignment="1">
      <alignment vertical="center" wrapText="1"/>
    </xf>
    <xf numFmtId="0" fontId="8" fillId="4" borderId="1" xfId="0" applyFont="1" applyFill="1" applyBorder="1" applyAlignment="1">
      <alignment horizontal="left" vertical="center" wrapText="1"/>
    </xf>
    <xf numFmtId="3" fontId="5" fillId="0" borderId="1" xfId="0" applyNumberFormat="1" applyFont="1" applyBorder="1" applyAlignment="1">
      <alignment vertical="center" wrapText="1"/>
    </xf>
    <xf numFmtId="0" fontId="8" fillId="4" borderId="1" xfId="0" applyFont="1" applyFill="1" applyBorder="1" applyAlignment="1">
      <alignment vertical="top" wrapText="1"/>
    </xf>
    <xf numFmtId="0" fontId="9" fillId="4" borderId="1" xfId="0" applyFont="1" applyFill="1" applyBorder="1" applyAlignment="1">
      <alignment horizontal="right" vertical="center" wrapText="1"/>
    </xf>
    <xf numFmtId="0" fontId="9" fillId="4" borderId="1" xfId="0" applyFont="1" applyFill="1" applyBorder="1" applyAlignment="1">
      <alignment vertical="top" wrapText="1"/>
    </xf>
    <xf numFmtId="3" fontId="10" fillId="0" borderId="1" xfId="0" applyNumberFormat="1" applyFont="1" applyBorder="1" applyAlignment="1">
      <alignment vertical="center" wrapText="1"/>
    </xf>
    <xf numFmtId="0" fontId="9" fillId="4" borderId="1" xfId="0" applyFont="1" applyFill="1" applyBorder="1" applyAlignment="1">
      <alignment horizontal="left" vertical="center" wrapText="1"/>
    </xf>
    <xf numFmtId="0" fontId="9" fillId="4" borderId="1" xfId="0" applyFont="1" applyFill="1" applyBorder="1" applyAlignment="1">
      <alignment horizontal="center" vertical="center" wrapText="1"/>
    </xf>
    <xf numFmtId="3" fontId="2" fillId="0" borderId="1" xfId="0" applyNumberFormat="1" applyFont="1" applyBorder="1" applyAlignment="1">
      <alignment vertical="center"/>
    </xf>
    <xf numFmtId="0" fontId="9" fillId="0" borderId="1" xfId="0" applyFont="1" applyBorder="1" applyAlignment="1">
      <alignment vertical="center" wrapText="1"/>
    </xf>
    <xf numFmtId="3" fontId="10" fillId="0" borderId="1" xfId="0" applyNumberFormat="1" applyFont="1" applyBorder="1" applyAlignment="1">
      <alignment vertical="center"/>
    </xf>
    <xf numFmtId="0" fontId="11" fillId="3" borderId="1" xfId="0" applyFont="1" applyFill="1" applyBorder="1" applyAlignment="1">
      <alignment vertical="center"/>
    </xf>
    <xf numFmtId="0" fontId="5" fillId="3" borderId="1" xfId="0" applyFont="1" applyFill="1" applyBorder="1" applyAlignment="1">
      <alignment vertical="center"/>
    </xf>
    <xf numFmtId="0" fontId="5" fillId="0" borderId="1" xfId="0" applyFont="1" applyBorder="1" applyAlignment="1">
      <alignment vertical="center" wrapText="1"/>
    </xf>
    <xf numFmtId="0" fontId="12" fillId="0" borderId="1" xfId="0" applyFont="1" applyBorder="1" applyAlignment="1">
      <alignment vertical="center" wrapText="1"/>
    </xf>
    <xf numFmtId="0" fontId="2" fillId="3" borderId="1" xfId="0" applyFont="1" applyFill="1" applyBorder="1" applyAlignment="1">
      <alignment vertical="center"/>
    </xf>
    <xf numFmtId="0" fontId="2" fillId="0" borderId="1" xfId="0" applyFont="1" applyBorder="1" applyAlignment="1">
      <alignment vertical="center" wrapText="1"/>
    </xf>
    <xf numFmtId="0" fontId="10" fillId="3" borderId="1" xfId="0" applyFont="1" applyFill="1" applyBorder="1" applyAlignment="1">
      <alignment vertical="center"/>
    </xf>
    <xf numFmtId="0" fontId="10" fillId="0" borderId="1" xfId="0" applyFont="1" applyBorder="1" applyAlignment="1">
      <alignment vertical="center" wrapText="1"/>
    </xf>
    <xf numFmtId="0" fontId="11" fillId="3" borderId="1" xfId="0" applyFont="1" applyFill="1" applyBorder="1" applyAlignment="1">
      <alignment vertical="center" wrapText="1"/>
    </xf>
    <xf numFmtId="3" fontId="11" fillId="3" borderId="1" xfId="0" applyNumberFormat="1" applyFont="1" applyFill="1" applyBorder="1" applyAlignment="1">
      <alignment vertical="center" wrapText="1"/>
    </xf>
    <xf numFmtId="3" fontId="11" fillId="3" borderId="1" xfId="0" applyNumberFormat="1" applyFont="1" applyFill="1" applyBorder="1" applyAlignment="1">
      <alignment horizontal="right" vertical="center" wrapText="1"/>
    </xf>
    <xf numFmtId="3" fontId="10" fillId="3" borderId="1" xfId="1" applyNumberFormat="1" applyFont="1" applyFill="1" applyBorder="1" applyAlignment="1">
      <alignment horizontal="right" vertical="center" wrapText="1"/>
    </xf>
    <xf numFmtId="3" fontId="11" fillId="3" borderId="1" xfId="0" applyNumberFormat="1" applyFont="1" applyFill="1" applyBorder="1" applyAlignment="1">
      <alignment horizontal="center" vertical="center" wrapText="1"/>
    </xf>
    <xf numFmtId="3" fontId="10" fillId="3" borderId="1" xfId="1" applyNumberFormat="1" applyFont="1" applyFill="1" applyBorder="1" applyAlignment="1">
      <alignment horizontal="center" vertical="center" wrapText="1"/>
    </xf>
    <xf numFmtId="0" fontId="14" fillId="3" borderId="1" xfId="0" applyFont="1" applyFill="1" applyBorder="1" applyAlignment="1">
      <alignment vertical="center" wrapText="1"/>
    </xf>
    <xf numFmtId="3" fontId="14" fillId="3" borderId="1" xfId="0" applyNumberFormat="1" applyFont="1" applyFill="1" applyBorder="1" applyAlignment="1">
      <alignment vertical="center" wrapText="1"/>
    </xf>
    <xf numFmtId="3" fontId="5" fillId="3" borderId="1" xfId="0" applyNumberFormat="1" applyFont="1" applyFill="1" applyBorder="1" applyAlignment="1">
      <alignment vertical="center" wrapText="1"/>
    </xf>
    <xf numFmtId="0" fontId="17" fillId="3" borderId="1" xfId="0" applyFont="1" applyFill="1" applyBorder="1" applyAlignment="1">
      <alignment vertical="center" wrapText="1"/>
    </xf>
    <xf numFmtId="3" fontId="11" fillId="0" borderId="1" xfId="0" applyNumberFormat="1" applyFont="1" applyBorder="1" applyAlignment="1">
      <alignment vertical="center" wrapText="1"/>
    </xf>
    <xf numFmtId="0" fontId="5" fillId="3" borderId="1" xfId="0" applyFont="1" applyFill="1" applyBorder="1" applyAlignment="1">
      <alignment vertical="center" wrapText="1"/>
    </xf>
    <xf numFmtId="0" fontId="18" fillId="3" borderId="1" xfId="0" applyFont="1" applyFill="1" applyBorder="1" applyAlignment="1">
      <alignment vertical="top"/>
    </xf>
    <xf numFmtId="3" fontId="10" fillId="3" borderId="1" xfId="1" applyNumberFormat="1" applyFont="1" applyFill="1" applyBorder="1" applyAlignment="1">
      <alignment vertical="center" wrapText="1"/>
    </xf>
    <xf numFmtId="0" fontId="20" fillId="5" borderId="1" xfId="0" applyFont="1" applyFill="1" applyBorder="1"/>
    <xf numFmtId="0" fontId="19" fillId="3" borderId="1" xfId="0" applyFont="1" applyFill="1" applyBorder="1" applyAlignment="1">
      <alignment vertical="center"/>
    </xf>
    <xf numFmtId="0" fontId="19"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1" xfId="0" applyFont="1" applyBorder="1" applyAlignment="1">
      <alignment horizontal="center" vertical="center"/>
    </xf>
    <xf numFmtId="0" fontId="2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21" fillId="0" borderId="1" xfId="0" applyFont="1" applyBorder="1" applyAlignment="1">
      <alignment horizontal="center" vertical="center" wrapText="1"/>
    </xf>
    <xf numFmtId="3" fontId="19" fillId="0" borderId="1" xfId="0" applyNumberFormat="1" applyFont="1" applyBorder="1" applyAlignment="1">
      <alignment vertical="center" wrapText="1"/>
    </xf>
    <xf numFmtId="0" fontId="22" fillId="3" borderId="1" xfId="0" applyFont="1" applyFill="1" applyBorder="1" applyAlignment="1">
      <alignment vertical="top"/>
    </xf>
    <xf numFmtId="0" fontId="19" fillId="3" borderId="1" xfId="0" applyFont="1" applyFill="1" applyBorder="1" applyAlignment="1">
      <alignment vertical="center" wrapText="1"/>
    </xf>
    <xf numFmtId="3" fontId="17" fillId="0" borderId="1" xfId="0" applyNumberFormat="1" applyFont="1" applyBorder="1" applyAlignment="1">
      <alignment vertical="center" wrapText="1"/>
    </xf>
    <xf numFmtId="0" fontId="17" fillId="0" borderId="1" xfId="0" applyFont="1" applyBorder="1" applyAlignment="1">
      <alignment vertical="center" wrapText="1"/>
    </xf>
    <xf numFmtId="0" fontId="20" fillId="3" borderId="1" xfId="0" applyFont="1" applyFill="1" applyBorder="1" applyAlignment="1">
      <alignment vertical="top" wrapText="1"/>
    </xf>
    <xf numFmtId="0" fontId="19" fillId="0" borderId="1" xfId="0" applyFont="1" applyBorder="1" applyAlignment="1">
      <alignment vertical="center" wrapText="1"/>
    </xf>
    <xf numFmtId="3" fontId="9" fillId="0" borderId="1" xfId="0" applyNumberFormat="1" applyFont="1" applyBorder="1" applyAlignment="1">
      <alignment horizontal="right" vertical="center" wrapText="1"/>
    </xf>
    <xf numFmtId="3" fontId="17" fillId="0" borderId="1" xfId="0" applyNumberFormat="1" applyFont="1" applyBorder="1" applyAlignment="1">
      <alignment horizontal="right" vertical="center" wrapText="1"/>
    </xf>
    <xf numFmtId="0" fontId="17" fillId="0" borderId="1" xfId="0" applyFont="1" applyBorder="1" applyAlignment="1">
      <alignment horizontal="right" vertical="center" wrapText="1"/>
    </xf>
    <xf numFmtId="0" fontId="9" fillId="3" borderId="1" xfId="0" applyFont="1" applyFill="1" applyBorder="1" applyAlignment="1">
      <alignment vertical="center"/>
    </xf>
    <xf numFmtId="3" fontId="9" fillId="0" borderId="1" xfId="0" applyNumberFormat="1" applyFont="1" applyBorder="1" applyAlignment="1">
      <alignment vertical="center" wrapText="1"/>
    </xf>
    <xf numFmtId="0" fontId="17" fillId="7" borderId="1" xfId="0" applyFont="1" applyFill="1" applyBorder="1" applyAlignment="1">
      <alignment vertical="center" wrapText="1"/>
    </xf>
    <xf numFmtId="3" fontId="11" fillId="7" borderId="1" xfId="0" applyNumberFormat="1" applyFont="1" applyFill="1" applyBorder="1" applyAlignment="1">
      <alignment vertical="center" wrapText="1"/>
    </xf>
    <xf numFmtId="3" fontId="11" fillId="7" borderId="1" xfId="0" applyNumberFormat="1" applyFont="1" applyFill="1" applyBorder="1" applyAlignment="1">
      <alignment horizontal="right" vertical="center" wrapText="1"/>
    </xf>
    <xf numFmtId="0" fontId="11" fillId="7" borderId="1" xfId="0" applyFont="1" applyFill="1" applyBorder="1" applyAlignment="1">
      <alignment vertical="center" wrapText="1"/>
    </xf>
    <xf numFmtId="3" fontId="10" fillId="7" borderId="1" xfId="1" applyNumberFormat="1" applyFont="1" applyFill="1" applyBorder="1" applyAlignment="1">
      <alignment horizontal="right" vertical="center" wrapText="1"/>
    </xf>
    <xf numFmtId="0" fontId="5" fillId="0" borderId="1" xfId="0" applyFont="1" applyBorder="1" applyAlignment="1">
      <alignment vertical="center" wrapText="1"/>
    </xf>
    <xf numFmtId="0" fontId="4" fillId="0" borderId="0" xfId="0" applyFont="1" applyBorder="1" applyAlignment="1">
      <alignment horizontal="right" vertical="center" wrapText="1"/>
    </xf>
    <xf numFmtId="0" fontId="3" fillId="0" borderId="0" xfId="0" applyFont="1" applyBorder="1" applyAlignment="1">
      <alignment horizontal="center" vertical="center" wrapText="1"/>
    </xf>
    <xf numFmtId="0" fontId="5" fillId="5" borderId="5" xfId="0" applyFont="1" applyFill="1" applyBorder="1" applyAlignment="1">
      <alignment horizontal="center" vertical="center"/>
    </xf>
    <xf numFmtId="0" fontId="5" fillId="6" borderId="3" xfId="0" applyFont="1" applyFill="1" applyBorder="1" applyAlignment="1">
      <alignment horizontal="left" vertical="center" wrapText="1"/>
    </xf>
    <xf numFmtId="0" fontId="5" fillId="6" borderId="1" xfId="0" applyFont="1" applyFill="1" applyBorder="1" applyAlignment="1">
      <alignment horizontal="left" vertical="center" wrapText="1"/>
    </xf>
    <xf numFmtId="0" fontId="11" fillId="3" borderId="1" xfId="0" applyFont="1" applyFill="1" applyBorder="1" applyAlignment="1">
      <alignment vertical="center"/>
    </xf>
    <xf numFmtId="0" fontId="11"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11" fillId="3" borderId="1" xfId="0" applyFont="1" applyFill="1" applyBorder="1" applyAlignment="1">
      <alignment vertical="center" wrapText="1"/>
    </xf>
    <xf numFmtId="0" fontId="16" fillId="3" borderId="1" xfId="0" applyFont="1" applyFill="1" applyBorder="1" applyAlignment="1">
      <alignment vertical="center" wrapText="1"/>
    </xf>
    <xf numFmtId="0" fontId="17" fillId="0" borderId="1" xfId="0" applyFont="1" applyBorder="1" applyAlignment="1">
      <alignment vertical="center" wrapText="1"/>
    </xf>
    <xf numFmtId="0" fontId="19" fillId="0" borderId="1" xfId="0" applyFont="1" applyBorder="1" applyAlignment="1">
      <alignment vertical="center" wrapText="1"/>
    </xf>
    <xf numFmtId="0" fontId="19" fillId="5" borderId="1" xfId="0" applyFont="1" applyFill="1" applyBorder="1" applyAlignment="1">
      <alignment vertical="center" wrapText="1"/>
    </xf>
  </cellXfs>
  <cellStyles count="2">
    <cellStyle name="Accent6" xfId="1" builtinId="4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K70"/>
  <sheetViews>
    <sheetView tabSelected="1" topLeftCell="A43" zoomScale="80" zoomScaleNormal="80" workbookViewId="0">
      <selection activeCell="K50" sqref="K50"/>
    </sheetView>
  </sheetViews>
  <sheetFormatPr defaultRowHeight="15" x14ac:dyDescent="0.25"/>
  <cols>
    <col min="1" max="1" width="5.5703125" customWidth="1"/>
    <col min="2" max="2" width="6.5703125" customWidth="1"/>
    <col min="3" max="3" width="20.85546875" customWidth="1"/>
    <col min="4" max="4" width="62.42578125" customWidth="1"/>
    <col min="5" max="5" width="15.140625" customWidth="1"/>
    <col min="6" max="6" width="11.5703125" customWidth="1"/>
    <col min="7" max="7" width="15.140625" customWidth="1"/>
    <col min="8" max="8" width="13.140625" customWidth="1"/>
    <col min="9" max="9" width="13.5703125" customWidth="1"/>
    <col min="10" max="10" width="12.42578125" customWidth="1"/>
    <col min="11" max="11" width="16.85546875" customWidth="1"/>
  </cols>
  <sheetData>
    <row r="2" spans="1:11" ht="129.75" customHeight="1" x14ac:dyDescent="0.25">
      <c r="A2" s="74" t="s">
        <v>78</v>
      </c>
      <c r="B2" s="74"/>
      <c r="C2" s="74"/>
      <c r="D2" s="74"/>
      <c r="E2" s="74"/>
      <c r="F2" s="74"/>
      <c r="G2" s="74"/>
      <c r="H2" s="74"/>
      <c r="I2" s="74"/>
      <c r="J2" s="74"/>
      <c r="K2" s="74"/>
    </row>
    <row r="3" spans="1:11" ht="30" customHeight="1" x14ac:dyDescent="0.25">
      <c r="A3" s="75" t="s">
        <v>79</v>
      </c>
      <c r="B3" s="75"/>
      <c r="C3" s="75"/>
      <c r="D3" s="75"/>
      <c r="E3" s="75"/>
      <c r="F3" s="75"/>
      <c r="G3" s="75"/>
      <c r="H3" s="75"/>
      <c r="I3" s="75"/>
      <c r="J3" s="75"/>
      <c r="K3" s="75"/>
    </row>
    <row r="4" spans="1:11" s="5" customFormat="1" ht="51" x14ac:dyDescent="0.2">
      <c r="A4" s="2" t="s">
        <v>0</v>
      </c>
      <c r="B4" s="2" t="s">
        <v>1</v>
      </c>
      <c r="C4" s="3" t="s">
        <v>2</v>
      </c>
      <c r="D4" s="3" t="s">
        <v>3</v>
      </c>
      <c r="E4" s="3" t="s">
        <v>71</v>
      </c>
      <c r="F4" s="3" t="s">
        <v>54</v>
      </c>
      <c r="G4" s="4" t="s">
        <v>4</v>
      </c>
      <c r="H4" s="4" t="s">
        <v>5</v>
      </c>
      <c r="I4" s="4" t="s">
        <v>6</v>
      </c>
      <c r="J4" s="3" t="s">
        <v>7</v>
      </c>
      <c r="K4" s="3" t="s">
        <v>8</v>
      </c>
    </row>
    <row r="5" spans="1:11" s="5" customFormat="1" ht="13.5" thickBot="1" x14ac:dyDescent="0.25">
      <c r="A5" s="6">
        <v>1</v>
      </c>
      <c r="B5" s="6">
        <v>2</v>
      </c>
      <c r="C5" s="7">
        <v>3</v>
      </c>
      <c r="D5" s="7">
        <v>4</v>
      </c>
      <c r="E5" s="7">
        <v>5</v>
      </c>
      <c r="F5" s="7">
        <v>6</v>
      </c>
      <c r="G5" s="7">
        <v>7</v>
      </c>
      <c r="H5" s="7">
        <v>8</v>
      </c>
      <c r="I5" s="7">
        <v>9</v>
      </c>
      <c r="J5" s="7">
        <v>10</v>
      </c>
      <c r="K5" s="7">
        <v>11</v>
      </c>
    </row>
    <row r="6" spans="1:11" s="5" customFormat="1" ht="29.25" customHeight="1" thickBot="1" x14ac:dyDescent="0.25">
      <c r="A6" s="8" t="s">
        <v>82</v>
      </c>
      <c r="B6" s="76" t="s">
        <v>9</v>
      </c>
      <c r="C6" s="76"/>
      <c r="D6" s="76"/>
      <c r="E6" s="9">
        <f>E7+E8</f>
        <v>6314929</v>
      </c>
      <c r="F6" s="9">
        <f>F7+F8</f>
        <v>6661537</v>
      </c>
      <c r="G6" s="9">
        <f>G7+G8</f>
        <v>12976466</v>
      </c>
      <c r="H6" s="9">
        <f>H7+H8</f>
        <v>11038092</v>
      </c>
      <c r="I6" s="9">
        <f t="shared" ref="I6:K6" si="0">I7+I8</f>
        <v>7588858</v>
      </c>
      <c r="J6" s="9">
        <f>J7+J8</f>
        <v>6710023</v>
      </c>
      <c r="K6" s="10">
        <f t="shared" si="0"/>
        <v>2261715</v>
      </c>
    </row>
    <row r="7" spans="1:11" s="5" customFormat="1" ht="33" customHeight="1" x14ac:dyDescent="0.2">
      <c r="A7" s="11" t="s">
        <v>83</v>
      </c>
      <c r="B7" s="77" t="s">
        <v>80</v>
      </c>
      <c r="C7" s="77"/>
      <c r="D7" s="77"/>
      <c r="E7" s="12">
        <f>E57</f>
        <v>188951</v>
      </c>
      <c r="F7" s="12">
        <f t="shared" ref="F7:K7" si="1">F57</f>
        <v>102135</v>
      </c>
      <c r="G7" s="12">
        <f t="shared" si="1"/>
        <v>291086</v>
      </c>
      <c r="H7" s="12">
        <f t="shared" si="1"/>
        <v>236548</v>
      </c>
      <c r="I7" s="12">
        <f t="shared" si="1"/>
        <v>236548</v>
      </c>
      <c r="J7" s="12">
        <f t="shared" si="1"/>
        <v>151848</v>
      </c>
      <c r="K7" s="12">
        <f t="shared" si="1"/>
        <v>151848</v>
      </c>
    </row>
    <row r="8" spans="1:11" s="5" customFormat="1" ht="42.75" customHeight="1" x14ac:dyDescent="0.2">
      <c r="A8" s="13" t="s">
        <v>84</v>
      </c>
      <c r="B8" s="78" t="s">
        <v>81</v>
      </c>
      <c r="C8" s="78"/>
      <c r="D8" s="78"/>
      <c r="E8" s="14">
        <f t="shared" ref="E8:K8" si="2">E9+E18+E49+E51</f>
        <v>6125978</v>
      </c>
      <c r="F8" s="14">
        <f>F9+F18+F49+F51</f>
        <v>6559402</v>
      </c>
      <c r="G8" s="14">
        <f t="shared" si="2"/>
        <v>12685380</v>
      </c>
      <c r="H8" s="14">
        <f t="shared" si="2"/>
        <v>10801544</v>
      </c>
      <c r="I8" s="14">
        <f t="shared" si="2"/>
        <v>7352310</v>
      </c>
      <c r="J8" s="14">
        <f t="shared" si="2"/>
        <v>6558175</v>
      </c>
      <c r="K8" s="14">
        <f t="shared" si="2"/>
        <v>2109867</v>
      </c>
    </row>
    <row r="9" spans="1:11" s="5" customFormat="1" ht="19.5" customHeight="1" x14ac:dyDescent="0.2">
      <c r="A9" s="2"/>
      <c r="B9" s="15">
        <v>1000</v>
      </c>
      <c r="C9" s="15" t="s">
        <v>11</v>
      </c>
      <c r="D9" s="15"/>
      <c r="E9" s="16">
        <f t="shared" ref="E9:F9" si="3">E10+E14</f>
        <v>0</v>
      </c>
      <c r="F9" s="16">
        <f t="shared" si="3"/>
        <v>917680</v>
      </c>
      <c r="G9" s="16">
        <f>G10+G14</f>
        <v>917680</v>
      </c>
      <c r="H9" s="16">
        <f t="shared" ref="H9:K9" si="4">H10+H14</f>
        <v>917680</v>
      </c>
      <c r="I9" s="16">
        <f t="shared" si="4"/>
        <v>0</v>
      </c>
      <c r="J9" s="16">
        <f t="shared" si="4"/>
        <v>0</v>
      </c>
      <c r="K9" s="16">
        <f t="shared" si="4"/>
        <v>0</v>
      </c>
    </row>
    <row r="10" spans="1:11" s="5" customFormat="1" ht="12.75" x14ac:dyDescent="0.2">
      <c r="A10" s="2"/>
      <c r="B10" s="17">
        <v>1100</v>
      </c>
      <c r="C10" s="17" t="s">
        <v>12</v>
      </c>
      <c r="D10" s="17"/>
      <c r="E10" s="16">
        <f t="shared" ref="E10:F10" si="5">E11+E12+E13</f>
        <v>0</v>
      </c>
      <c r="F10" s="16">
        <f t="shared" si="5"/>
        <v>696240</v>
      </c>
      <c r="G10" s="16">
        <f>G11+G12+G13</f>
        <v>696240</v>
      </c>
      <c r="H10" s="16">
        <f t="shared" ref="H10:K10" si="6">H11+H12+H13</f>
        <v>696240</v>
      </c>
      <c r="I10" s="16">
        <f t="shared" si="6"/>
        <v>0</v>
      </c>
      <c r="J10" s="16">
        <f t="shared" si="6"/>
        <v>0</v>
      </c>
      <c r="K10" s="16">
        <f t="shared" si="6"/>
        <v>0</v>
      </c>
    </row>
    <row r="11" spans="1:11" s="5" customFormat="1" ht="98.25" customHeight="1" x14ac:dyDescent="0.2">
      <c r="A11" s="2"/>
      <c r="B11" s="18">
        <v>1119</v>
      </c>
      <c r="C11" s="21" t="s">
        <v>13</v>
      </c>
      <c r="D11" s="19" t="s">
        <v>72</v>
      </c>
      <c r="E11" s="1"/>
      <c r="F11" s="20">
        <v>580200</v>
      </c>
      <c r="G11" s="20">
        <f>F11+E11</f>
        <v>580200</v>
      </c>
      <c r="H11" s="20">
        <v>580200</v>
      </c>
      <c r="I11" s="16"/>
      <c r="J11" s="16"/>
      <c r="K11" s="16"/>
    </row>
    <row r="12" spans="1:11" s="5" customFormat="1" ht="25.5" x14ac:dyDescent="0.2">
      <c r="A12" s="2"/>
      <c r="B12" s="18">
        <v>1147</v>
      </c>
      <c r="C12" s="19" t="s">
        <v>14</v>
      </c>
      <c r="D12" s="19" t="s">
        <v>73</v>
      </c>
      <c r="E12" s="1"/>
      <c r="F12" s="20">
        <v>58020</v>
      </c>
      <c r="G12" s="20">
        <f t="shared" ref="G12:G13" si="7">F12+E12</f>
        <v>58020</v>
      </c>
      <c r="H12" s="20">
        <v>58020</v>
      </c>
      <c r="I12" s="16"/>
      <c r="J12" s="16"/>
      <c r="K12" s="16"/>
    </row>
    <row r="13" spans="1:11" s="5" customFormat="1" ht="25.5" x14ac:dyDescent="0.2">
      <c r="A13" s="2"/>
      <c r="B13" s="18">
        <v>1148</v>
      </c>
      <c r="C13" s="21" t="s">
        <v>15</v>
      </c>
      <c r="D13" s="21" t="s">
        <v>73</v>
      </c>
      <c r="E13" s="1"/>
      <c r="F13" s="20">
        <v>58020</v>
      </c>
      <c r="G13" s="20">
        <f t="shared" si="7"/>
        <v>58020</v>
      </c>
      <c r="H13" s="20">
        <v>58020</v>
      </c>
      <c r="I13" s="16"/>
      <c r="J13" s="16"/>
      <c r="K13" s="16"/>
    </row>
    <row r="14" spans="1:11" s="5" customFormat="1" ht="87.75" customHeight="1" x14ac:dyDescent="0.2">
      <c r="A14" s="2"/>
      <c r="B14" s="15">
        <v>1200</v>
      </c>
      <c r="C14" s="15" t="s">
        <v>16</v>
      </c>
      <c r="D14" s="15"/>
      <c r="E14" s="16">
        <v>0</v>
      </c>
      <c r="F14" s="16">
        <f>F15+F16+F17</f>
        <v>221440</v>
      </c>
      <c r="G14" s="16">
        <f>G15+G16+G17</f>
        <v>221440</v>
      </c>
      <c r="H14" s="16">
        <f>H15+H16+H17</f>
        <v>221440</v>
      </c>
      <c r="I14" s="16">
        <f t="shared" ref="I14:K14" si="8">I15+I16+I17</f>
        <v>0</v>
      </c>
      <c r="J14" s="16">
        <f t="shared" si="8"/>
        <v>0</v>
      </c>
      <c r="K14" s="16">
        <f t="shared" si="8"/>
        <v>0</v>
      </c>
    </row>
    <row r="15" spans="1:11" s="5" customFormat="1" ht="56.25" customHeight="1" x14ac:dyDescent="0.2">
      <c r="A15" s="2"/>
      <c r="B15" s="22">
        <v>1210</v>
      </c>
      <c r="C15" s="21" t="s">
        <v>17</v>
      </c>
      <c r="D15" s="21" t="s">
        <v>75</v>
      </c>
      <c r="E15" s="1"/>
      <c r="F15" s="20">
        <v>171087</v>
      </c>
      <c r="G15" s="20">
        <f t="shared" ref="G15:G17" si="9">F15+E15</f>
        <v>171087</v>
      </c>
      <c r="H15" s="20">
        <v>171087</v>
      </c>
      <c r="I15" s="16"/>
      <c r="J15" s="16"/>
      <c r="K15" s="16"/>
    </row>
    <row r="16" spans="1:11" s="5" customFormat="1" ht="101.25" customHeight="1" x14ac:dyDescent="0.2">
      <c r="A16" s="2"/>
      <c r="B16" s="22">
        <v>1221</v>
      </c>
      <c r="C16" s="19" t="s">
        <v>18</v>
      </c>
      <c r="D16" s="21" t="s">
        <v>74</v>
      </c>
      <c r="E16" s="23"/>
      <c r="F16" s="20">
        <v>29010</v>
      </c>
      <c r="G16" s="20">
        <f t="shared" si="9"/>
        <v>29010</v>
      </c>
      <c r="H16" s="20">
        <v>29010</v>
      </c>
      <c r="I16" s="1"/>
      <c r="J16" s="1"/>
      <c r="K16" s="16"/>
    </row>
    <row r="17" spans="1:11" s="5" customFormat="1" ht="51" x14ac:dyDescent="0.2">
      <c r="A17" s="2"/>
      <c r="B17" s="18">
        <v>1227</v>
      </c>
      <c r="C17" s="21" t="s">
        <v>19</v>
      </c>
      <c r="D17" s="24" t="s">
        <v>76</v>
      </c>
      <c r="E17" s="23"/>
      <c r="F17" s="25">
        <v>21343</v>
      </c>
      <c r="G17" s="20">
        <f t="shared" si="9"/>
        <v>21343</v>
      </c>
      <c r="H17" s="25">
        <v>21343</v>
      </c>
      <c r="I17" s="1"/>
      <c r="J17" s="1"/>
      <c r="K17" s="1"/>
    </row>
    <row r="18" spans="1:11" s="5" customFormat="1" ht="13.5" x14ac:dyDescent="0.2">
      <c r="A18" s="26"/>
      <c r="B18" s="27">
        <v>2000</v>
      </c>
      <c r="C18" s="28" t="s">
        <v>20</v>
      </c>
      <c r="D18" s="29"/>
      <c r="E18" s="16">
        <f>E19+E25+E42</f>
        <v>2263262</v>
      </c>
      <c r="F18" s="16">
        <f t="shared" ref="F18:K18" si="10">F19+F25+F42</f>
        <v>5016694</v>
      </c>
      <c r="G18" s="16">
        <f t="shared" si="10"/>
        <v>7279956</v>
      </c>
      <c r="H18" s="16">
        <f t="shared" si="10"/>
        <v>6006912</v>
      </c>
      <c r="I18" s="16">
        <f t="shared" si="10"/>
        <v>3475358</v>
      </c>
      <c r="J18" s="16">
        <f t="shared" si="10"/>
        <v>2681223</v>
      </c>
      <c r="K18" s="16">
        <f t="shared" si="10"/>
        <v>1953281</v>
      </c>
    </row>
    <row r="19" spans="1:11" s="5" customFormat="1" ht="12.75" x14ac:dyDescent="0.2">
      <c r="A19" s="26"/>
      <c r="B19" s="30">
        <v>2100</v>
      </c>
      <c r="C19" s="31" t="s">
        <v>21</v>
      </c>
      <c r="D19" s="31" t="s">
        <v>22</v>
      </c>
      <c r="E19" s="1">
        <v>0</v>
      </c>
      <c r="F19" s="1">
        <f>SUM(F20:F24)</f>
        <v>21160</v>
      </c>
      <c r="G19" s="1">
        <f t="shared" ref="G19:K19" si="11">SUM(G20:G24)</f>
        <v>21160</v>
      </c>
      <c r="H19" s="1">
        <f t="shared" si="11"/>
        <v>4960</v>
      </c>
      <c r="I19" s="1">
        <f t="shared" si="11"/>
        <v>4960</v>
      </c>
      <c r="J19" s="1">
        <f t="shared" si="11"/>
        <v>21160</v>
      </c>
      <c r="K19" s="1">
        <f t="shared" si="11"/>
        <v>5240</v>
      </c>
    </row>
    <row r="20" spans="1:11" s="5" customFormat="1" ht="103.5" customHeight="1" x14ac:dyDescent="0.2">
      <c r="A20" s="26"/>
      <c r="B20" s="32"/>
      <c r="C20" s="33"/>
      <c r="D20" s="33" t="s">
        <v>23</v>
      </c>
      <c r="E20" s="20"/>
      <c r="F20" s="20">
        <v>3800</v>
      </c>
      <c r="G20" s="20">
        <v>3800</v>
      </c>
      <c r="H20" s="20">
        <v>920</v>
      </c>
      <c r="I20" s="20">
        <v>920</v>
      </c>
      <c r="J20" s="20">
        <v>3800</v>
      </c>
      <c r="K20" s="20">
        <v>1000</v>
      </c>
    </row>
    <row r="21" spans="1:11" s="5" customFormat="1" ht="72" customHeight="1" x14ac:dyDescent="0.2">
      <c r="A21" s="26"/>
      <c r="B21" s="32"/>
      <c r="C21" s="33"/>
      <c r="D21" s="33" t="s">
        <v>24</v>
      </c>
      <c r="E21" s="20"/>
      <c r="F21" s="20">
        <v>9600</v>
      </c>
      <c r="G21" s="20">
        <v>9600</v>
      </c>
      <c r="H21" s="20">
        <v>2400</v>
      </c>
      <c r="I21" s="20">
        <v>2400</v>
      </c>
      <c r="J21" s="20">
        <v>9600</v>
      </c>
      <c r="K21" s="20">
        <v>2400</v>
      </c>
    </row>
    <row r="22" spans="1:11" s="5" customFormat="1" ht="63" customHeight="1" x14ac:dyDescent="0.2">
      <c r="A22" s="26"/>
      <c r="B22" s="32"/>
      <c r="C22" s="33"/>
      <c r="D22" s="33" t="s">
        <v>25</v>
      </c>
      <c r="E22" s="20"/>
      <c r="F22" s="20">
        <v>160</v>
      </c>
      <c r="G22" s="20">
        <v>160</v>
      </c>
      <c r="H22" s="20">
        <v>40</v>
      </c>
      <c r="I22" s="20">
        <v>40</v>
      </c>
      <c r="J22" s="20">
        <v>160</v>
      </c>
      <c r="K22" s="20">
        <v>40</v>
      </c>
    </row>
    <row r="23" spans="1:11" s="5" customFormat="1" ht="85.5" customHeight="1" x14ac:dyDescent="0.2">
      <c r="A23" s="26"/>
      <c r="B23" s="32"/>
      <c r="C23" s="33"/>
      <c r="D23" s="33" t="s">
        <v>26</v>
      </c>
      <c r="E23" s="20"/>
      <c r="F23" s="20">
        <v>6000</v>
      </c>
      <c r="G23" s="20">
        <v>6000</v>
      </c>
      <c r="H23" s="20">
        <v>1200</v>
      </c>
      <c r="I23" s="20">
        <v>1200</v>
      </c>
      <c r="J23" s="20">
        <v>6000</v>
      </c>
      <c r="K23" s="20">
        <v>1400</v>
      </c>
    </row>
    <row r="24" spans="1:11" s="5" customFormat="1" ht="62.25" customHeight="1" x14ac:dyDescent="0.2">
      <c r="A24" s="26"/>
      <c r="B24" s="32"/>
      <c r="C24" s="33"/>
      <c r="D24" s="33" t="s">
        <v>27</v>
      </c>
      <c r="E24" s="20"/>
      <c r="F24" s="20">
        <v>1600</v>
      </c>
      <c r="G24" s="20">
        <v>1600</v>
      </c>
      <c r="H24" s="20">
        <v>400</v>
      </c>
      <c r="I24" s="20">
        <v>400</v>
      </c>
      <c r="J24" s="20">
        <v>1600</v>
      </c>
      <c r="K24" s="20">
        <v>400</v>
      </c>
    </row>
    <row r="25" spans="1:11" s="5" customFormat="1" ht="12.75" x14ac:dyDescent="0.2">
      <c r="A25" s="26"/>
      <c r="B25" s="27">
        <v>2200</v>
      </c>
      <c r="C25" s="73" t="s">
        <v>28</v>
      </c>
      <c r="D25" s="73"/>
      <c r="E25" s="16">
        <f>E26+E32</f>
        <v>519734</v>
      </c>
      <c r="F25" s="16">
        <f t="shared" ref="F25:K25" si="12">F26+F32</f>
        <v>110845</v>
      </c>
      <c r="G25" s="16">
        <f t="shared" si="12"/>
        <v>630579</v>
      </c>
      <c r="H25" s="16">
        <f t="shared" si="12"/>
        <v>580790</v>
      </c>
      <c r="I25" s="16">
        <f t="shared" si="12"/>
        <v>788090</v>
      </c>
      <c r="J25" s="16">
        <f t="shared" si="12"/>
        <v>738090</v>
      </c>
      <c r="K25" s="16">
        <f t="shared" si="12"/>
        <v>738090</v>
      </c>
    </row>
    <row r="26" spans="1:11" s="5" customFormat="1" ht="12.75" x14ac:dyDescent="0.2">
      <c r="A26" s="26"/>
      <c r="B26" s="27">
        <v>2240</v>
      </c>
      <c r="C26" s="73" t="s">
        <v>29</v>
      </c>
      <c r="D26" s="73"/>
      <c r="E26" s="16">
        <f>E27+E31</f>
        <v>154057</v>
      </c>
      <c r="F26" s="16">
        <f t="shared" ref="F26:K26" si="13">F27+F31</f>
        <v>554</v>
      </c>
      <c r="G26" s="16">
        <f t="shared" si="13"/>
        <v>154611</v>
      </c>
      <c r="H26" s="16">
        <f t="shared" si="13"/>
        <v>170014</v>
      </c>
      <c r="I26" s="16">
        <f t="shared" si="13"/>
        <v>170014</v>
      </c>
      <c r="J26" s="16">
        <f t="shared" si="13"/>
        <v>170014</v>
      </c>
      <c r="K26" s="16">
        <f t="shared" si="13"/>
        <v>170014</v>
      </c>
    </row>
    <row r="27" spans="1:11" s="5" customFormat="1" ht="12.75" x14ac:dyDescent="0.2">
      <c r="A27" s="26"/>
      <c r="B27" s="79">
        <v>2243</v>
      </c>
      <c r="C27" s="80" t="s">
        <v>30</v>
      </c>
      <c r="D27" s="28"/>
      <c r="E27" s="16">
        <f>E28+E29+E30</f>
        <v>38172</v>
      </c>
      <c r="F27" s="16">
        <f t="shared" ref="F27:K27" si="14">F28+F29+F30</f>
        <v>554</v>
      </c>
      <c r="G27" s="16">
        <f t="shared" si="14"/>
        <v>38726</v>
      </c>
      <c r="H27" s="16">
        <f t="shared" si="14"/>
        <v>42539</v>
      </c>
      <c r="I27" s="16">
        <f t="shared" si="14"/>
        <v>42539</v>
      </c>
      <c r="J27" s="16">
        <f t="shared" si="14"/>
        <v>42539</v>
      </c>
      <c r="K27" s="16">
        <f t="shared" si="14"/>
        <v>42539</v>
      </c>
    </row>
    <row r="28" spans="1:11" s="5" customFormat="1" ht="120" customHeight="1" x14ac:dyDescent="0.2">
      <c r="A28" s="79"/>
      <c r="B28" s="79"/>
      <c r="C28" s="80"/>
      <c r="D28" s="34" t="s">
        <v>86</v>
      </c>
      <c r="E28" s="35">
        <v>20850</v>
      </c>
      <c r="F28" s="35">
        <v>-468</v>
      </c>
      <c r="G28" s="36">
        <f>E28+F28</f>
        <v>20382</v>
      </c>
      <c r="H28" s="37">
        <v>22361</v>
      </c>
      <c r="I28" s="37">
        <v>22361</v>
      </c>
      <c r="J28" s="37">
        <v>22361</v>
      </c>
      <c r="K28" s="37">
        <v>22361</v>
      </c>
    </row>
    <row r="29" spans="1:11" s="5" customFormat="1" ht="81" customHeight="1" x14ac:dyDescent="0.2">
      <c r="A29" s="79"/>
      <c r="B29" s="79"/>
      <c r="C29" s="80"/>
      <c r="D29" s="34" t="s">
        <v>31</v>
      </c>
      <c r="E29" s="38">
        <f>14520+2802</f>
        <v>17322</v>
      </c>
      <c r="F29" s="38">
        <v>-5222</v>
      </c>
      <c r="G29" s="36">
        <f t="shared" ref="G29:G31" si="15">E29+F29</f>
        <v>12100</v>
      </c>
      <c r="H29" s="39">
        <v>13310</v>
      </c>
      <c r="I29" s="39">
        <v>13310</v>
      </c>
      <c r="J29" s="39">
        <v>13310</v>
      </c>
      <c r="K29" s="39">
        <v>13310</v>
      </c>
    </row>
    <row r="30" spans="1:11" s="5" customFormat="1" ht="75" customHeight="1" x14ac:dyDescent="0.2">
      <c r="A30" s="26"/>
      <c r="B30" s="79"/>
      <c r="C30" s="80"/>
      <c r="D30" s="34" t="s">
        <v>69</v>
      </c>
      <c r="E30" s="35">
        <v>0</v>
      </c>
      <c r="F30" s="35">
        <v>6244</v>
      </c>
      <c r="G30" s="36">
        <f t="shared" si="15"/>
        <v>6244</v>
      </c>
      <c r="H30" s="37">
        <v>6868</v>
      </c>
      <c r="I30" s="37">
        <v>6868</v>
      </c>
      <c r="J30" s="37">
        <v>6868</v>
      </c>
      <c r="K30" s="37">
        <v>6868</v>
      </c>
    </row>
    <row r="31" spans="1:11" s="5" customFormat="1" ht="189" customHeight="1" x14ac:dyDescent="0.2">
      <c r="A31" s="26"/>
      <c r="B31" s="26">
        <v>2249</v>
      </c>
      <c r="C31" s="34" t="s">
        <v>32</v>
      </c>
      <c r="D31" s="40" t="s">
        <v>55</v>
      </c>
      <c r="E31" s="41">
        <f>78500+22385+3000+12000</f>
        <v>115885</v>
      </c>
      <c r="F31" s="41">
        <v>0</v>
      </c>
      <c r="G31" s="36">
        <f t="shared" si="15"/>
        <v>115885</v>
      </c>
      <c r="H31" s="36">
        <f>86350+24624+3300+13201</f>
        <v>127475</v>
      </c>
      <c r="I31" s="36">
        <f t="shared" ref="I31:K31" si="16">86350+24624+3300+13201</f>
        <v>127475</v>
      </c>
      <c r="J31" s="36">
        <f t="shared" si="16"/>
        <v>127475</v>
      </c>
      <c r="K31" s="36">
        <f t="shared" si="16"/>
        <v>127475</v>
      </c>
    </row>
    <row r="32" spans="1:11" s="5" customFormat="1" ht="15.75" customHeight="1" x14ac:dyDescent="0.2">
      <c r="A32" s="26"/>
      <c r="B32" s="27">
        <v>2250</v>
      </c>
      <c r="C32" s="81" t="s">
        <v>33</v>
      </c>
      <c r="D32" s="81"/>
      <c r="E32" s="42">
        <f>SUM(E33:E41)</f>
        <v>365677</v>
      </c>
      <c r="F32" s="42">
        <f>SUM(F33:F41)</f>
        <v>110291</v>
      </c>
      <c r="G32" s="42">
        <f t="shared" ref="G32:K32" si="17">SUM(G33:G41)</f>
        <v>475968</v>
      </c>
      <c r="H32" s="42">
        <f t="shared" si="17"/>
        <v>410776</v>
      </c>
      <c r="I32" s="42">
        <f t="shared" si="17"/>
        <v>618076</v>
      </c>
      <c r="J32" s="42">
        <f t="shared" si="17"/>
        <v>568076</v>
      </c>
      <c r="K32" s="42">
        <f t="shared" si="17"/>
        <v>568076</v>
      </c>
    </row>
    <row r="33" spans="1:11" s="5" customFormat="1" ht="74.25" customHeight="1" x14ac:dyDescent="0.2">
      <c r="A33" s="26"/>
      <c r="B33" s="26"/>
      <c r="C33" s="34"/>
      <c r="D33" s="34" t="s">
        <v>34</v>
      </c>
      <c r="E33" s="35">
        <v>350677</v>
      </c>
      <c r="F33" s="35">
        <v>-350677</v>
      </c>
      <c r="G33" s="35">
        <f>E33+F33</f>
        <v>0</v>
      </c>
      <c r="H33" s="36"/>
      <c r="I33" s="36"/>
      <c r="J33" s="36"/>
      <c r="K33" s="36"/>
    </row>
    <row r="34" spans="1:11" s="5" customFormat="1" ht="61.5" customHeight="1" x14ac:dyDescent="0.2">
      <c r="A34" s="26"/>
      <c r="B34" s="26"/>
      <c r="C34" s="34"/>
      <c r="D34" s="34" t="s">
        <v>56</v>
      </c>
      <c r="E34" s="35"/>
      <c r="F34" s="35">
        <v>75940</v>
      </c>
      <c r="G34" s="35">
        <f t="shared" ref="G34:G40" si="18">E34+F34</f>
        <v>75940</v>
      </c>
      <c r="H34" s="37">
        <v>83534</v>
      </c>
      <c r="I34" s="37">
        <v>83534</v>
      </c>
      <c r="J34" s="37">
        <v>83534</v>
      </c>
      <c r="K34" s="37">
        <v>83534</v>
      </c>
    </row>
    <row r="35" spans="1:11" s="5" customFormat="1" ht="58.5" customHeight="1" x14ac:dyDescent="0.2">
      <c r="A35" s="26"/>
      <c r="B35" s="26"/>
      <c r="C35" s="34"/>
      <c r="D35" s="34" t="s">
        <v>65</v>
      </c>
      <c r="E35" s="35"/>
      <c r="F35" s="35">
        <v>134165</v>
      </c>
      <c r="G35" s="35">
        <v>134165</v>
      </c>
      <c r="H35" s="37">
        <v>134165</v>
      </c>
      <c r="I35" s="37">
        <v>134165</v>
      </c>
      <c r="J35" s="37">
        <v>134165</v>
      </c>
      <c r="K35" s="37">
        <v>134165</v>
      </c>
    </row>
    <row r="36" spans="1:11" s="5" customFormat="1" ht="57" customHeight="1" x14ac:dyDescent="0.2">
      <c r="A36" s="26"/>
      <c r="B36" s="26"/>
      <c r="C36" s="34"/>
      <c r="D36" s="34" t="s">
        <v>35</v>
      </c>
      <c r="E36" s="35"/>
      <c r="F36" s="35">
        <v>133826</v>
      </c>
      <c r="G36" s="35">
        <f t="shared" si="18"/>
        <v>133826</v>
      </c>
      <c r="H36" s="36">
        <v>0</v>
      </c>
      <c r="I36" s="36">
        <v>0</v>
      </c>
      <c r="J36" s="36">
        <v>0</v>
      </c>
      <c r="K36" s="36">
        <v>0</v>
      </c>
    </row>
    <row r="37" spans="1:11" s="5" customFormat="1" ht="55.5" customHeight="1" x14ac:dyDescent="0.2">
      <c r="A37" s="26"/>
      <c r="B37" s="26"/>
      <c r="C37" s="34"/>
      <c r="D37" s="34" t="s">
        <v>57</v>
      </c>
      <c r="E37" s="35"/>
      <c r="F37" s="35">
        <v>21600</v>
      </c>
      <c r="G37" s="35">
        <f t="shared" si="18"/>
        <v>21600</v>
      </c>
      <c r="H37" s="36">
        <v>21600</v>
      </c>
      <c r="I37" s="36">
        <v>21600</v>
      </c>
      <c r="J37" s="36">
        <v>21600</v>
      </c>
      <c r="K37" s="36">
        <v>21600</v>
      </c>
    </row>
    <row r="38" spans="1:11" s="5" customFormat="1" ht="55.5" customHeight="1" x14ac:dyDescent="0.2">
      <c r="A38" s="26"/>
      <c r="B38" s="26"/>
      <c r="C38" s="34"/>
      <c r="D38" s="34" t="s">
        <v>58</v>
      </c>
      <c r="E38" s="35">
        <v>0</v>
      </c>
      <c r="F38" s="35">
        <v>50675</v>
      </c>
      <c r="G38" s="35">
        <f t="shared" si="18"/>
        <v>50675</v>
      </c>
      <c r="H38" s="37">
        <v>50675</v>
      </c>
      <c r="I38" s="37">
        <v>50675</v>
      </c>
      <c r="J38" s="37">
        <v>50675</v>
      </c>
      <c r="K38" s="37">
        <v>50675</v>
      </c>
    </row>
    <row r="39" spans="1:11" s="5" customFormat="1" ht="95.25" customHeight="1" x14ac:dyDescent="0.2">
      <c r="A39" s="26"/>
      <c r="B39" s="26"/>
      <c r="C39" s="34"/>
      <c r="D39" s="34" t="s">
        <v>62</v>
      </c>
      <c r="E39" s="35">
        <v>0</v>
      </c>
      <c r="F39" s="35">
        <v>0</v>
      </c>
      <c r="G39" s="35">
        <f t="shared" si="18"/>
        <v>0</v>
      </c>
      <c r="H39" s="37">
        <v>84700</v>
      </c>
      <c r="I39" s="37">
        <v>242000</v>
      </c>
      <c r="J39" s="37">
        <v>242000</v>
      </c>
      <c r="K39" s="37">
        <v>242000</v>
      </c>
    </row>
    <row r="40" spans="1:11" s="5" customFormat="1" ht="81.75" customHeight="1" x14ac:dyDescent="0.2">
      <c r="A40" s="26"/>
      <c r="B40" s="26"/>
      <c r="C40" s="34"/>
      <c r="D40" s="34" t="s">
        <v>66</v>
      </c>
      <c r="E40" s="35">
        <v>0</v>
      </c>
      <c r="F40" s="35">
        <v>14762</v>
      </c>
      <c r="G40" s="35">
        <f t="shared" si="18"/>
        <v>14762</v>
      </c>
      <c r="H40" s="37">
        <v>19602</v>
      </c>
      <c r="I40" s="37">
        <v>19602</v>
      </c>
      <c r="J40" s="37">
        <v>19602</v>
      </c>
      <c r="K40" s="37">
        <v>19602</v>
      </c>
    </row>
    <row r="41" spans="1:11" s="5" customFormat="1" ht="125.25" customHeight="1" x14ac:dyDescent="0.2">
      <c r="A41" s="26"/>
      <c r="B41" s="26"/>
      <c r="C41" s="34"/>
      <c r="D41" s="71" t="s">
        <v>89</v>
      </c>
      <c r="E41" s="35">
        <v>15000</v>
      </c>
      <c r="F41" s="69">
        <v>30000</v>
      </c>
      <c r="G41" s="69">
        <f>E41+F41</f>
        <v>45000</v>
      </c>
      <c r="H41" s="37">
        <v>16500</v>
      </c>
      <c r="I41" s="72">
        <v>66500</v>
      </c>
      <c r="J41" s="37">
        <v>16500</v>
      </c>
      <c r="K41" s="37">
        <v>16500</v>
      </c>
    </row>
    <row r="42" spans="1:11" s="5" customFormat="1" ht="31.5" customHeight="1" x14ac:dyDescent="0.2">
      <c r="A42" s="26"/>
      <c r="B42" s="27">
        <v>2300</v>
      </c>
      <c r="C42" s="81" t="s">
        <v>36</v>
      </c>
      <c r="D42" s="81"/>
      <c r="E42" s="42">
        <f>E43+E46</f>
        <v>1743528</v>
      </c>
      <c r="F42" s="42">
        <f t="shared" ref="F42:K42" si="19">F43+F46</f>
        <v>4884689</v>
      </c>
      <c r="G42" s="42">
        <f t="shared" si="19"/>
        <v>6628217</v>
      </c>
      <c r="H42" s="42">
        <f t="shared" si="19"/>
        <v>5421162</v>
      </c>
      <c r="I42" s="42">
        <f t="shared" si="19"/>
        <v>2682308</v>
      </c>
      <c r="J42" s="42">
        <f t="shared" si="19"/>
        <v>1921973</v>
      </c>
      <c r="K42" s="42">
        <f t="shared" si="19"/>
        <v>1209951</v>
      </c>
    </row>
    <row r="43" spans="1:11" s="5" customFormat="1" ht="12.75" x14ac:dyDescent="0.2">
      <c r="A43" s="26"/>
      <c r="B43" s="26">
        <v>2310</v>
      </c>
      <c r="C43" s="82" t="s">
        <v>37</v>
      </c>
      <c r="D43" s="82"/>
      <c r="E43" s="35">
        <f>E44+E45</f>
        <v>33798</v>
      </c>
      <c r="F43" s="35">
        <f t="shared" ref="F43:K43" si="20">F44+F45</f>
        <v>62508</v>
      </c>
      <c r="G43" s="35">
        <f t="shared" si="20"/>
        <v>96306</v>
      </c>
      <c r="H43" s="35">
        <f t="shared" si="20"/>
        <v>97467</v>
      </c>
      <c r="I43" s="35">
        <f t="shared" si="20"/>
        <v>63587</v>
      </c>
      <c r="J43" s="35">
        <f t="shared" si="20"/>
        <v>63587</v>
      </c>
      <c r="K43" s="35">
        <f t="shared" si="20"/>
        <v>12767</v>
      </c>
    </row>
    <row r="44" spans="1:11" s="5" customFormat="1" ht="82.5" customHeight="1" x14ac:dyDescent="0.2">
      <c r="A44" s="26"/>
      <c r="B44" s="26"/>
      <c r="C44" s="34"/>
      <c r="D44" s="34" t="s">
        <v>59</v>
      </c>
      <c r="E44" s="35">
        <v>28398</v>
      </c>
      <c r="F44" s="35">
        <v>-16792</v>
      </c>
      <c r="G44" s="35">
        <f>E44+F44</f>
        <v>11606</v>
      </c>
      <c r="H44" s="37">
        <v>12767</v>
      </c>
      <c r="I44" s="37">
        <v>12767</v>
      </c>
      <c r="J44" s="37">
        <v>12767</v>
      </c>
      <c r="K44" s="37">
        <v>12767</v>
      </c>
    </row>
    <row r="45" spans="1:11" s="5" customFormat="1" ht="46.5" customHeight="1" x14ac:dyDescent="0.2">
      <c r="A45" s="26"/>
      <c r="B45" s="26"/>
      <c r="C45" s="34"/>
      <c r="D45" s="71" t="s">
        <v>87</v>
      </c>
      <c r="E45" s="35">
        <v>5400</v>
      </c>
      <c r="F45" s="35">
        <v>79300</v>
      </c>
      <c r="G45" s="69">
        <v>84700</v>
      </c>
      <c r="H45" s="70">
        <v>84700</v>
      </c>
      <c r="I45" s="37">
        <v>50820</v>
      </c>
      <c r="J45" s="37">
        <v>50820</v>
      </c>
      <c r="K45" s="37"/>
    </row>
    <row r="46" spans="1:11" s="5" customFormat="1" ht="12.75" x14ac:dyDescent="0.2">
      <c r="A46" s="26"/>
      <c r="B46" s="26">
        <v>2390</v>
      </c>
      <c r="C46" s="82" t="s">
        <v>38</v>
      </c>
      <c r="D46" s="82"/>
      <c r="E46" s="35">
        <f t="shared" ref="E46:K46" si="21">E47+E48</f>
        <v>1709730</v>
      </c>
      <c r="F46" s="35">
        <f t="shared" si="21"/>
        <v>4822181</v>
      </c>
      <c r="G46" s="35">
        <f t="shared" si="21"/>
        <v>6531911</v>
      </c>
      <c r="H46" s="35">
        <f t="shared" si="21"/>
        <v>5323695</v>
      </c>
      <c r="I46" s="35">
        <f t="shared" si="21"/>
        <v>2618721</v>
      </c>
      <c r="J46" s="35">
        <f t="shared" si="21"/>
        <v>1858386</v>
      </c>
      <c r="K46" s="35">
        <f t="shared" si="21"/>
        <v>1197184</v>
      </c>
    </row>
    <row r="47" spans="1:11" s="5" customFormat="1" ht="183.75" customHeight="1" x14ac:dyDescent="0.2">
      <c r="A47" s="79"/>
      <c r="B47" s="79"/>
      <c r="C47" s="83"/>
      <c r="D47" s="68" t="s">
        <v>90</v>
      </c>
      <c r="E47" s="35">
        <v>0</v>
      </c>
      <c r="F47" s="69">
        <v>4799170</v>
      </c>
      <c r="G47" s="69">
        <f>F47+E47</f>
        <v>4799170</v>
      </c>
      <c r="H47" s="70">
        <v>3281820</v>
      </c>
      <c r="I47" s="36">
        <v>2618721</v>
      </c>
      <c r="J47" s="36">
        <v>1858386</v>
      </c>
      <c r="K47" s="36">
        <v>1197184</v>
      </c>
    </row>
    <row r="48" spans="1:11" s="5" customFormat="1" ht="74.25" customHeight="1" x14ac:dyDescent="0.2">
      <c r="A48" s="79"/>
      <c r="B48" s="79"/>
      <c r="C48" s="83"/>
      <c r="D48" s="43" t="s">
        <v>68</v>
      </c>
      <c r="E48" s="35">
        <v>1709730</v>
      </c>
      <c r="F48" s="44">
        <v>23011</v>
      </c>
      <c r="G48" s="35">
        <f>F48+E48</f>
        <v>1732741</v>
      </c>
      <c r="H48" s="37">
        <v>2041875</v>
      </c>
      <c r="I48" s="37">
        <v>0</v>
      </c>
      <c r="J48" s="37">
        <v>0</v>
      </c>
      <c r="K48" s="37">
        <v>0</v>
      </c>
    </row>
    <row r="49" spans="1:11" s="5" customFormat="1" ht="12.75" x14ac:dyDescent="0.2">
      <c r="A49" s="27"/>
      <c r="B49" s="27">
        <v>3000</v>
      </c>
      <c r="C49" s="73" t="s">
        <v>39</v>
      </c>
      <c r="D49" s="73"/>
      <c r="E49" s="16">
        <f>E50</f>
        <v>3720366</v>
      </c>
      <c r="F49" s="16">
        <f t="shared" ref="F49:K49" si="22">F50</f>
        <v>0</v>
      </c>
      <c r="G49" s="16">
        <f t="shared" si="22"/>
        <v>3720366</v>
      </c>
      <c r="H49" s="16">
        <f t="shared" si="22"/>
        <v>3720366</v>
      </c>
      <c r="I49" s="16">
        <f t="shared" si="22"/>
        <v>3720366</v>
      </c>
      <c r="J49" s="16">
        <f t="shared" si="22"/>
        <v>3720366</v>
      </c>
      <c r="K49" s="16">
        <f t="shared" si="22"/>
        <v>0</v>
      </c>
    </row>
    <row r="50" spans="1:11" s="5" customFormat="1" ht="76.5" x14ac:dyDescent="0.2">
      <c r="A50" s="27"/>
      <c r="B50" s="32">
        <v>3262</v>
      </c>
      <c r="C50" s="45"/>
      <c r="D50" s="34" t="s">
        <v>67</v>
      </c>
      <c r="E50" s="35">
        <v>3720366</v>
      </c>
      <c r="F50" s="35">
        <v>0</v>
      </c>
      <c r="G50" s="35">
        <v>3720366</v>
      </c>
      <c r="H50" s="35">
        <v>3720366</v>
      </c>
      <c r="I50" s="35">
        <v>3720366</v>
      </c>
      <c r="J50" s="35">
        <v>3720366</v>
      </c>
      <c r="K50" s="35"/>
    </row>
    <row r="51" spans="1:11" s="5" customFormat="1" ht="12.75" x14ac:dyDescent="0.2">
      <c r="A51" s="27"/>
      <c r="B51" s="27">
        <v>5000</v>
      </c>
      <c r="C51" s="73" t="s">
        <v>40</v>
      </c>
      <c r="D51" s="73"/>
      <c r="E51" s="16">
        <f>E52+E53</f>
        <v>142350</v>
      </c>
      <c r="F51" s="16">
        <f t="shared" ref="F51:K51" si="23">F52+F53</f>
        <v>625028</v>
      </c>
      <c r="G51" s="16">
        <f t="shared" si="23"/>
        <v>767378</v>
      </c>
      <c r="H51" s="16">
        <f t="shared" si="23"/>
        <v>156586</v>
      </c>
      <c r="I51" s="16">
        <f t="shared" si="23"/>
        <v>156586</v>
      </c>
      <c r="J51" s="16">
        <f t="shared" si="23"/>
        <v>156586</v>
      </c>
      <c r="K51" s="16">
        <f t="shared" si="23"/>
        <v>156586</v>
      </c>
    </row>
    <row r="52" spans="1:11" s="5" customFormat="1" ht="126.75" customHeight="1" x14ac:dyDescent="0.2">
      <c r="A52" s="26"/>
      <c r="B52" s="26">
        <v>5120</v>
      </c>
      <c r="C52" s="34" t="s">
        <v>41</v>
      </c>
      <c r="D52" s="43" t="s">
        <v>61</v>
      </c>
      <c r="E52" s="35">
        <v>100000</v>
      </c>
      <c r="F52" s="35">
        <v>30000</v>
      </c>
      <c r="G52" s="35">
        <f>E52+F52</f>
        <v>130000</v>
      </c>
      <c r="H52" s="37">
        <v>110001</v>
      </c>
      <c r="I52" s="37">
        <v>110001</v>
      </c>
      <c r="J52" s="37">
        <v>110001</v>
      </c>
      <c r="K52" s="37">
        <v>110001</v>
      </c>
    </row>
    <row r="53" spans="1:11" s="5" customFormat="1" ht="164.25" customHeight="1" x14ac:dyDescent="0.2">
      <c r="A53" s="46"/>
      <c r="B53" s="26">
        <v>5238</v>
      </c>
      <c r="C53" s="26" t="s">
        <v>42</v>
      </c>
      <c r="D53" s="68" t="s">
        <v>88</v>
      </c>
      <c r="E53" s="35">
        <v>42350</v>
      </c>
      <c r="F53" s="69">
        <v>595028</v>
      </c>
      <c r="G53" s="69">
        <f>E53+F53</f>
        <v>637378</v>
      </c>
      <c r="H53" s="47">
        <v>46585</v>
      </c>
      <c r="I53" s="47">
        <v>46585</v>
      </c>
      <c r="J53" s="47">
        <v>46585</v>
      </c>
      <c r="K53" s="47">
        <v>46585</v>
      </c>
    </row>
    <row r="54" spans="1:11" s="5" customFormat="1" ht="33.75" customHeight="1" x14ac:dyDescent="0.2">
      <c r="A54" s="86" t="s">
        <v>10</v>
      </c>
      <c r="B54" s="86"/>
      <c r="C54" s="86"/>
      <c r="D54" s="86"/>
      <c r="E54" s="86"/>
      <c r="F54" s="86"/>
      <c r="G54" s="86"/>
      <c r="H54" s="86"/>
      <c r="I54" s="86"/>
      <c r="J54" s="86"/>
      <c r="K54" s="48"/>
    </row>
    <row r="55" spans="1:11" s="5" customFormat="1" ht="25.5" x14ac:dyDescent="0.2">
      <c r="A55" s="49" t="s">
        <v>0</v>
      </c>
      <c r="B55" s="50" t="s">
        <v>1</v>
      </c>
      <c r="C55" s="51" t="s">
        <v>2</v>
      </c>
      <c r="D55" s="51" t="s">
        <v>43</v>
      </c>
      <c r="E55" s="51" t="s">
        <v>44</v>
      </c>
      <c r="F55" s="51" t="s">
        <v>45</v>
      </c>
      <c r="G55" s="52" t="s">
        <v>4</v>
      </c>
      <c r="H55" s="52" t="s">
        <v>5</v>
      </c>
      <c r="I55" s="52" t="s">
        <v>6</v>
      </c>
      <c r="J55" s="51" t="s">
        <v>7</v>
      </c>
      <c r="K55" s="51" t="s">
        <v>8</v>
      </c>
    </row>
    <row r="56" spans="1:11" s="5" customFormat="1" ht="12.75" x14ac:dyDescent="0.2">
      <c r="A56" s="53">
        <v>1</v>
      </c>
      <c r="B56" s="54">
        <v>2</v>
      </c>
      <c r="C56" s="55">
        <v>3</v>
      </c>
      <c r="D56" s="55">
        <v>4</v>
      </c>
      <c r="E56" s="55">
        <v>5</v>
      </c>
      <c r="F56" s="55">
        <v>6</v>
      </c>
      <c r="G56" s="55">
        <v>7</v>
      </c>
      <c r="H56" s="55">
        <v>8</v>
      </c>
      <c r="I56" s="55">
        <v>9</v>
      </c>
      <c r="J56" s="55">
        <v>10</v>
      </c>
      <c r="K56" s="55">
        <v>11</v>
      </c>
    </row>
    <row r="57" spans="1:11" s="5" customFormat="1" ht="12.75" x14ac:dyDescent="0.2">
      <c r="A57" s="49"/>
      <c r="B57" s="85" t="s">
        <v>46</v>
      </c>
      <c r="C57" s="85"/>
      <c r="D57" s="85"/>
      <c r="E57" s="56">
        <f t="shared" ref="E57:K57" si="24">E58+E68</f>
        <v>188951</v>
      </c>
      <c r="F57" s="56">
        <f t="shared" si="24"/>
        <v>102135</v>
      </c>
      <c r="G57" s="56">
        <f t="shared" si="24"/>
        <v>291086</v>
      </c>
      <c r="H57" s="56">
        <f t="shared" si="24"/>
        <v>236548</v>
      </c>
      <c r="I57" s="56">
        <f t="shared" si="24"/>
        <v>236548</v>
      </c>
      <c r="J57" s="56">
        <f t="shared" si="24"/>
        <v>151848</v>
      </c>
      <c r="K57" s="56">
        <f t="shared" si="24"/>
        <v>151848</v>
      </c>
    </row>
    <row r="58" spans="1:11" s="5" customFormat="1" ht="12.75" x14ac:dyDescent="0.2">
      <c r="A58" s="57"/>
      <c r="B58" s="58">
        <v>2000</v>
      </c>
      <c r="C58" s="85" t="s">
        <v>20</v>
      </c>
      <c r="D58" s="85"/>
      <c r="E58" s="56">
        <f>E59+E65</f>
        <v>169301</v>
      </c>
      <c r="F58" s="56">
        <f t="shared" ref="F58:K58" si="25">F59+F65</f>
        <v>39626</v>
      </c>
      <c r="G58" s="56">
        <f t="shared" si="25"/>
        <v>208927</v>
      </c>
      <c r="H58" s="56">
        <f t="shared" si="25"/>
        <v>224448</v>
      </c>
      <c r="I58" s="56">
        <f t="shared" si="25"/>
        <v>224448</v>
      </c>
      <c r="J58" s="56">
        <f t="shared" si="25"/>
        <v>139748</v>
      </c>
      <c r="K58" s="56">
        <f t="shared" si="25"/>
        <v>139748</v>
      </c>
    </row>
    <row r="59" spans="1:11" s="5" customFormat="1" ht="12.75" x14ac:dyDescent="0.2">
      <c r="A59" s="49"/>
      <c r="B59" s="43">
        <v>2200</v>
      </c>
      <c r="C59" s="84" t="s">
        <v>47</v>
      </c>
      <c r="D59" s="84"/>
      <c r="E59" s="59">
        <f>E60+E62</f>
        <v>134195</v>
      </c>
      <c r="F59" s="59">
        <f t="shared" ref="F59:K59" si="26">F60+F62</f>
        <v>33332</v>
      </c>
      <c r="G59" s="59">
        <f t="shared" si="26"/>
        <v>167527</v>
      </c>
      <c r="H59" s="59">
        <f t="shared" si="26"/>
        <v>183048</v>
      </c>
      <c r="I59" s="59">
        <f t="shared" si="26"/>
        <v>183048</v>
      </c>
      <c r="J59" s="59">
        <f t="shared" si="26"/>
        <v>98348</v>
      </c>
      <c r="K59" s="59">
        <f t="shared" si="26"/>
        <v>98348</v>
      </c>
    </row>
    <row r="60" spans="1:11" s="5" customFormat="1" ht="12.75" x14ac:dyDescent="0.2">
      <c r="A60" s="49"/>
      <c r="B60" s="43">
        <v>2240</v>
      </c>
      <c r="C60" s="84" t="s">
        <v>29</v>
      </c>
      <c r="D60" s="84"/>
      <c r="E60" s="59">
        <f>E61</f>
        <v>4441</v>
      </c>
      <c r="F60" s="59">
        <f t="shared" ref="F60:K60" si="27">F61</f>
        <v>0</v>
      </c>
      <c r="G60" s="59">
        <f t="shared" si="27"/>
        <v>4441</v>
      </c>
      <c r="H60" s="59">
        <f t="shared" si="27"/>
        <v>4885</v>
      </c>
      <c r="I60" s="59">
        <f t="shared" si="27"/>
        <v>4885</v>
      </c>
      <c r="J60" s="59">
        <f t="shared" si="27"/>
        <v>4885</v>
      </c>
      <c r="K60" s="59">
        <f t="shared" si="27"/>
        <v>4885</v>
      </c>
    </row>
    <row r="61" spans="1:11" s="5" customFormat="1" ht="99.75" customHeight="1" x14ac:dyDescent="0.2">
      <c r="A61" s="49"/>
      <c r="B61" s="43">
        <v>2243</v>
      </c>
      <c r="C61" s="60" t="s">
        <v>30</v>
      </c>
      <c r="D61" s="60" t="s">
        <v>48</v>
      </c>
      <c r="E61" s="59">
        <v>4441</v>
      </c>
      <c r="F61" s="59"/>
      <c r="G61" s="59">
        <f>E61+F61</f>
        <v>4441</v>
      </c>
      <c r="H61" s="59">
        <v>4885</v>
      </c>
      <c r="I61" s="59">
        <v>4885</v>
      </c>
      <c r="J61" s="59">
        <v>4885</v>
      </c>
      <c r="K61" s="59">
        <v>4885</v>
      </c>
    </row>
    <row r="62" spans="1:11" s="5" customFormat="1" ht="12.75" x14ac:dyDescent="0.2">
      <c r="A62" s="49"/>
      <c r="B62" s="43">
        <v>2250</v>
      </c>
      <c r="C62" s="84" t="s">
        <v>49</v>
      </c>
      <c r="D62" s="84"/>
      <c r="E62" s="59">
        <f>E63+E64</f>
        <v>129754</v>
      </c>
      <c r="F62" s="59">
        <f t="shared" ref="F62:K62" si="28">F63+F64</f>
        <v>33332</v>
      </c>
      <c r="G62" s="59">
        <f t="shared" si="28"/>
        <v>163086</v>
      </c>
      <c r="H62" s="59">
        <f t="shared" si="28"/>
        <v>178163</v>
      </c>
      <c r="I62" s="59">
        <f t="shared" si="28"/>
        <v>178163</v>
      </c>
      <c r="J62" s="59">
        <f t="shared" si="28"/>
        <v>93463</v>
      </c>
      <c r="K62" s="59">
        <f t="shared" si="28"/>
        <v>93463</v>
      </c>
    </row>
    <row r="63" spans="1:11" s="5" customFormat="1" ht="105" customHeight="1" x14ac:dyDescent="0.2">
      <c r="A63" s="57"/>
      <c r="B63" s="43"/>
      <c r="C63" s="60"/>
      <c r="D63" s="60" t="s">
        <v>60</v>
      </c>
      <c r="E63" s="59">
        <v>58554</v>
      </c>
      <c r="F63" s="59">
        <v>18189</v>
      </c>
      <c r="G63" s="59">
        <f>E63+F63</f>
        <v>76743</v>
      </c>
      <c r="H63" s="59">
        <v>84700</v>
      </c>
      <c r="I63" s="59">
        <v>84700</v>
      </c>
      <c r="J63" s="59">
        <v>0</v>
      </c>
      <c r="K63" s="59">
        <v>0</v>
      </c>
    </row>
    <row r="64" spans="1:11" s="5" customFormat="1" ht="261" customHeight="1" x14ac:dyDescent="0.2">
      <c r="A64" s="57"/>
      <c r="B64" s="61"/>
      <c r="C64" s="60"/>
      <c r="D64" s="60" t="s">
        <v>63</v>
      </c>
      <c r="E64" s="59">
        <v>71200</v>
      </c>
      <c r="F64" s="60">
        <v>15143</v>
      </c>
      <c r="G64" s="59">
        <f t="shared" ref="G64:G67" si="29">E64+F64</f>
        <v>86343</v>
      </c>
      <c r="H64" s="59">
        <v>93463</v>
      </c>
      <c r="I64" s="59">
        <v>93463</v>
      </c>
      <c r="J64" s="59">
        <v>93463</v>
      </c>
      <c r="K64" s="59">
        <v>93463</v>
      </c>
    </row>
    <row r="65" spans="1:11" s="5" customFormat="1" ht="63.75" x14ac:dyDescent="0.2">
      <c r="A65" s="57"/>
      <c r="B65" s="43">
        <v>2300</v>
      </c>
      <c r="C65" s="60" t="s">
        <v>50</v>
      </c>
      <c r="D65" s="62"/>
      <c r="E65" s="63">
        <f>E66+E67</f>
        <v>35106</v>
      </c>
      <c r="F65" s="63">
        <f t="shared" ref="F65:K65" si="30">F66+F67</f>
        <v>6294</v>
      </c>
      <c r="G65" s="63">
        <f t="shared" si="30"/>
        <v>41400</v>
      </c>
      <c r="H65" s="63">
        <f t="shared" si="30"/>
        <v>41400</v>
      </c>
      <c r="I65" s="63">
        <f t="shared" si="30"/>
        <v>41400</v>
      </c>
      <c r="J65" s="63">
        <f t="shared" si="30"/>
        <v>41400</v>
      </c>
      <c r="K65" s="63">
        <f t="shared" si="30"/>
        <v>41400</v>
      </c>
    </row>
    <row r="66" spans="1:11" s="5" customFormat="1" ht="62.25" customHeight="1" x14ac:dyDescent="0.2">
      <c r="A66" s="57"/>
      <c r="B66" s="43">
        <v>2311</v>
      </c>
      <c r="C66" s="60" t="s">
        <v>51</v>
      </c>
      <c r="D66" s="60" t="s">
        <v>64</v>
      </c>
      <c r="E66" s="64">
        <v>26906</v>
      </c>
      <c r="F66" s="64">
        <v>6294</v>
      </c>
      <c r="G66" s="59">
        <f t="shared" si="29"/>
        <v>33200</v>
      </c>
      <c r="H66" s="64">
        <v>33200</v>
      </c>
      <c r="I66" s="64">
        <v>33200</v>
      </c>
      <c r="J66" s="64">
        <v>33200</v>
      </c>
      <c r="K66" s="64">
        <v>33200</v>
      </c>
    </row>
    <row r="67" spans="1:11" s="5" customFormat="1" ht="53.25" customHeight="1" x14ac:dyDescent="0.2">
      <c r="A67" s="57"/>
      <c r="B67" s="43">
        <v>2350</v>
      </c>
      <c r="C67" s="60" t="s">
        <v>52</v>
      </c>
      <c r="D67" s="60" t="s">
        <v>53</v>
      </c>
      <c r="E67" s="65">
        <v>8200</v>
      </c>
      <c r="F67" s="65"/>
      <c r="G67" s="59">
        <f t="shared" si="29"/>
        <v>8200</v>
      </c>
      <c r="H67" s="64">
        <v>8200</v>
      </c>
      <c r="I67" s="64">
        <v>8200</v>
      </c>
      <c r="J67" s="64">
        <v>8200</v>
      </c>
      <c r="K67" s="64">
        <v>8200</v>
      </c>
    </row>
    <row r="68" spans="1:11" s="5" customFormat="1" ht="12.75" x14ac:dyDescent="0.2">
      <c r="A68" s="57"/>
      <c r="B68" s="49">
        <v>5000</v>
      </c>
      <c r="C68" s="85" t="s">
        <v>40</v>
      </c>
      <c r="D68" s="85"/>
      <c r="E68" s="56">
        <f>E70+E69</f>
        <v>19650</v>
      </c>
      <c r="F68" s="56">
        <f t="shared" ref="F68:K68" si="31">F70+F69</f>
        <v>62509</v>
      </c>
      <c r="G68" s="56">
        <f t="shared" si="31"/>
        <v>82159</v>
      </c>
      <c r="H68" s="56">
        <f t="shared" si="31"/>
        <v>12100</v>
      </c>
      <c r="I68" s="56">
        <f t="shared" si="31"/>
        <v>12100</v>
      </c>
      <c r="J68" s="56">
        <f t="shared" si="31"/>
        <v>12100</v>
      </c>
      <c r="K68" s="56">
        <f t="shared" si="31"/>
        <v>12100</v>
      </c>
    </row>
    <row r="69" spans="1:11" s="5" customFormat="1" ht="36.75" customHeight="1" x14ac:dyDescent="0.2">
      <c r="A69" s="57"/>
      <c r="B69" s="66">
        <v>5121</v>
      </c>
      <c r="C69" s="24" t="s">
        <v>85</v>
      </c>
      <c r="D69" s="24" t="s">
        <v>77</v>
      </c>
      <c r="E69" s="67">
        <v>7550</v>
      </c>
      <c r="F69" s="67">
        <v>-7550</v>
      </c>
      <c r="G69" s="56">
        <v>0</v>
      </c>
      <c r="H69" s="56"/>
      <c r="I69" s="56"/>
      <c r="J69" s="56"/>
      <c r="K69" s="56"/>
    </row>
    <row r="70" spans="1:11" s="5" customFormat="1" ht="117.75" customHeight="1" x14ac:dyDescent="0.2">
      <c r="A70" s="57"/>
      <c r="B70" s="43">
        <v>5238</v>
      </c>
      <c r="C70" s="60" t="s">
        <v>42</v>
      </c>
      <c r="D70" s="60" t="s">
        <v>70</v>
      </c>
      <c r="E70" s="64">
        <v>12100</v>
      </c>
      <c r="F70" s="64">
        <v>70059</v>
      </c>
      <c r="G70" s="64">
        <f>E70+F70</f>
        <v>82159</v>
      </c>
      <c r="H70" s="64">
        <v>12100</v>
      </c>
      <c r="I70" s="64">
        <v>12100</v>
      </c>
      <c r="J70" s="64">
        <v>12100</v>
      </c>
      <c r="K70" s="64">
        <v>12100</v>
      </c>
    </row>
  </sheetData>
  <mergeCells count="26">
    <mergeCell ref="C62:D62"/>
    <mergeCell ref="C68:D68"/>
    <mergeCell ref="C51:D51"/>
    <mergeCell ref="A54:J54"/>
    <mergeCell ref="B57:D57"/>
    <mergeCell ref="C58:D58"/>
    <mergeCell ref="C59:D59"/>
    <mergeCell ref="C60:D60"/>
    <mergeCell ref="C49:D49"/>
    <mergeCell ref="C26:D26"/>
    <mergeCell ref="B27:B30"/>
    <mergeCell ref="C27:C30"/>
    <mergeCell ref="A28:A29"/>
    <mergeCell ref="C32:D32"/>
    <mergeCell ref="C42:D42"/>
    <mergeCell ref="C43:D43"/>
    <mergeCell ref="C46:D46"/>
    <mergeCell ref="A47:A48"/>
    <mergeCell ref="B47:B48"/>
    <mergeCell ref="C47:C48"/>
    <mergeCell ref="C25:D25"/>
    <mergeCell ref="A2:K2"/>
    <mergeCell ref="A3:K3"/>
    <mergeCell ref="B6:D6"/>
    <mergeCell ref="B7:D7"/>
    <mergeCell ref="B8:D8"/>
  </mergeCells>
  <pageMargins left="0.37" right="0.36" top="0.47" bottom="0.51" header="0.3" footer="0.3"/>
  <pageSetup paperSize="9" scale="5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Ramona Brīvniece</dc:creator>
  <cp:lastModifiedBy>Ramona Brīvniece</cp:lastModifiedBy>
  <cp:lastPrinted>2022-08-15T11:29:06Z</cp:lastPrinted>
  <dcterms:created xsi:type="dcterms:W3CDTF">2022-05-04T15:21:11Z</dcterms:created>
  <dcterms:modified xsi:type="dcterms:W3CDTF">2022-08-15T11:29:25Z</dcterms:modified>
</cp:coreProperties>
</file>