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/>
  <xr:revisionPtr revIDLastSave="0" documentId="13_ncr:1_{CF5486C8-177F-46B3-873A-69DDD75F3346}" xr6:coauthVersionLast="47" xr6:coauthVersionMax="47" xr10:uidLastSave="{00000000-0000-0000-0000-000000000000}"/>
  <bookViews>
    <workbookView xWindow="-28920" yWindow="-120" windowWidth="29040" windowHeight="15720" tabRatio="700" xr2:uid="{00000000-000D-0000-FFFF-FFFF00000000}"/>
  </bookViews>
  <sheets>
    <sheet name="6.pielikums" sheetId="2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N52" i="27" l="1"/>
  <c r="AL52" i="27"/>
  <c r="AN51" i="27"/>
  <c r="AL51" i="27"/>
  <c r="H42" i="27" l="1"/>
  <c r="I42" i="27" s="1"/>
  <c r="J42" i="27"/>
  <c r="K42" i="27" s="1"/>
  <c r="F42" i="27"/>
  <c r="D42" i="27"/>
  <c r="G42" i="27"/>
  <c r="E42" i="27"/>
  <c r="K29" i="27"/>
  <c r="K31" i="27" s="1"/>
  <c r="G29" i="27"/>
  <c r="G48" i="27" l="1"/>
  <c r="G49" i="27" s="1"/>
  <c r="K30" i="27"/>
  <c r="K48" i="27"/>
  <c r="K49" i="27" s="1"/>
  <c r="M49" i="27" s="1"/>
  <c r="K50" i="27"/>
  <c r="M50" i="27" s="1"/>
  <c r="Z42" i="27"/>
  <c r="G50" i="27" l="1"/>
  <c r="G30" i="27"/>
  <c r="Z24" i="27" l="1"/>
  <c r="G31" i="27" l="1"/>
  <c r="Z45" i="27"/>
  <c r="Z27" i="27"/>
  <c r="G11" i="27"/>
  <c r="G12" i="27" s="1"/>
  <c r="Z9" i="27" l="1"/>
  <c r="G13" i="2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Autors</author>
  </authors>
  <commentList>
    <comment ref="B36" authorId="0" shapeId="0" xr:uid="{53790B31-8BBB-4D90-BD3F-7FD3BB21B9F1}">
      <text>
        <r>
          <rPr>
            <b/>
            <sz val="9"/>
            <color indexed="81"/>
            <rFont val="Tahoma"/>
            <family val="2"/>
            <charset val="186"/>
          </rPr>
          <t>Autors:</t>
        </r>
        <r>
          <rPr>
            <sz val="9"/>
            <color indexed="81"/>
            <rFont val="Tahoma"/>
            <family val="2"/>
            <charset val="186"/>
          </rPr>
          <t xml:space="preserve">
janvārī p/v maksā decembra MP</t>
        </r>
      </text>
    </comment>
  </commentList>
</comments>
</file>

<file path=xl/sharedStrings.xml><?xml version="1.0" encoding="utf-8"?>
<sst xmlns="http://schemas.openxmlformats.org/spreadsheetml/2006/main" count="264" uniqueCount="57">
  <si>
    <t>Mājokļa pabalsts pēc aprēķina, ja ir noslēgts īres līgums</t>
  </si>
  <si>
    <t>marts</t>
  </si>
  <si>
    <t>aprīlis</t>
  </si>
  <si>
    <t>maijs</t>
  </si>
  <si>
    <t>jūnijs</t>
  </si>
  <si>
    <t>jūlijs</t>
  </si>
  <si>
    <t>augusts</t>
  </si>
  <si>
    <t>septembris</t>
  </si>
  <si>
    <t>oktobris</t>
  </si>
  <si>
    <t>novembris</t>
  </si>
  <si>
    <t>decembris</t>
  </si>
  <si>
    <t>(euro,centi)</t>
  </si>
  <si>
    <t>Saņēmēju skaits</t>
  </si>
  <si>
    <t>Faktiskie izdevumi pārskata periodā</t>
  </si>
  <si>
    <t>KOPĀ</t>
  </si>
  <si>
    <t>X</t>
  </si>
  <si>
    <t xml:space="preserve">A </t>
  </si>
  <si>
    <t>janvāris</t>
  </si>
  <si>
    <t>februāris</t>
  </si>
  <si>
    <t>2025</t>
  </si>
  <si>
    <t>Vidējais MP saņēmēju skaits mēnesī 2025. gadā, personas</t>
  </si>
  <si>
    <t>2026</t>
  </si>
  <si>
    <t>Plānotie izdevumi pārskata periodā</t>
  </si>
  <si>
    <t>Plānotie zdevumi pārskata periodā</t>
  </si>
  <si>
    <t>2026. gada izdevumu plāns atbilstoši Pasākumu plāna atbalsta sniegšanai Ukrainas civiliedzīvotājiem Latvijas Republikā 2026.gadā (anotācijas 2. pielikuma 5. tabula)</t>
  </si>
  <si>
    <t xml:space="preserve">Saņēmēju skaits </t>
  </si>
  <si>
    <t>2025. gada faktiskie pašvaldību izdevumi par mājokļa pabalstu Ukrainas civiliedzīvotājiem</t>
  </si>
  <si>
    <t>Izdevumu plāna samazinājums*</t>
  </si>
  <si>
    <t>Ministriju prognozētie izdevumi tika koriģēti piemērojot koeficientu, kas samazināja prognozētos 2026.gada izdevumus (tika veikta būtiska korekcija, kas samazina plānotos izdevumus par vairāk kā 30%), lai matemātiski iekļautos finansējuma apmērā, kas noteikts FM. 
1.pielikums
Ministru kabineta rīkojuma projekta "Par Pasākumu plānu atbalsta sniegšanai Ukrainas civiliedzīvotājiem Latvijas Republikā 2026. gadam" sākotnējās ietekmes novērtējuma ziņojumam (anotācijai)</t>
  </si>
  <si>
    <r>
      <t xml:space="preserve">Vidējais MP pabalsta apmērs 2025. gadā, </t>
    </r>
    <r>
      <rPr>
        <i/>
        <sz val="12"/>
        <rFont val="Times New Roman"/>
        <family val="1"/>
        <charset val="186"/>
      </rPr>
      <t>euro</t>
    </r>
  </si>
  <si>
    <t>Vidējais plānotais MP saņēmēju skaits mēnesī 2026. gadā, personas</t>
  </si>
  <si>
    <r>
      <t xml:space="preserve">Vidējais plānotais MP pabalsta apmērs 2026. gadā, </t>
    </r>
    <r>
      <rPr>
        <i/>
        <sz val="12"/>
        <rFont val="Times New Roman"/>
        <family val="1"/>
        <charset val="186"/>
      </rPr>
      <t>euro</t>
    </r>
  </si>
  <si>
    <t>2026. gada izdevumu plāns atbilstoši Pasākumu plāna atbalsta sniegšanai Ukrainas civiliedzīvotājiem Latvijas Republikā 2026.gadā (anotācijas 2. pielikuma 5. tabula) un periodā februāris - maijs atbilstoši SPSPL grozījumiem (MP izdevumi par periodu janv. - aprīlis citi koeficienti)</t>
  </si>
  <si>
    <t>Saņēmēju skaits*</t>
  </si>
  <si>
    <t>Plānotie izdevumi pārskata periodā**</t>
  </si>
  <si>
    <t>**atbilstoši plānotajam (SPSPL grozījumu aprēķinu 4.pielikums) vidējais izmaksātais pabalsta apmērs mēnesī palielināsies par 29*%</t>
  </si>
  <si>
    <t>2.5, 2 un 1.7</t>
  </si>
  <si>
    <t>2.1, 1.7 un 1.3</t>
  </si>
  <si>
    <r>
      <t xml:space="preserve">Ietekme/ 4 mēn/ koefic. izmaiņas, </t>
    </r>
    <r>
      <rPr>
        <i/>
        <sz val="16"/>
        <color rgb="FFFF0000"/>
        <rFont val="Times New Roman"/>
        <family val="1"/>
        <charset val="186"/>
      </rPr>
      <t>euro</t>
    </r>
  </si>
  <si>
    <t>Mājokļa pabalsts pēc aprēķina, ja ir noslēgts īres līgums, Ukrainas civiliedzīvotājiem</t>
  </si>
  <si>
    <t>6. pielikums</t>
  </si>
  <si>
    <t>*atbilstoši plānotajam (SPSPL grozījumu aprēķinu 4.pielikums) saņēmēju skaits mēnesī palielināsies vidēji par 23%</t>
  </si>
  <si>
    <t xml:space="preserve">Mājokļa pabalsta saņēmēji  un apmēri vidēji mēnesī periodā janvāris - aprīlis salīdzinājumā pa gadiem </t>
  </si>
  <si>
    <t>PLĀNS/ sākotnējais*
šajā plānā jau ir iekļauta prognoze, ka 2026. gadā palielinās izdevumi par mājokli</t>
  </si>
  <si>
    <t>PLĀNS/ precizēts atbilstoši koeficientu izmaiņām</t>
  </si>
  <si>
    <t>Atsevišķi dzīvojošai pensijas vecuma personai vai atsevišķi dzīvojošai personai ar invaliditāti</t>
  </si>
  <si>
    <t>personu skaits</t>
  </si>
  <si>
    <t>persona</t>
  </si>
  <si>
    <t>vidējais apmērs uz 1 pers.</t>
  </si>
  <si>
    <t>euro</t>
  </si>
  <si>
    <t>Mājsaimniecībai, kurā ir tikai pensijas vecuma personas 
vai personas ar invaliditāti</t>
  </si>
  <si>
    <t xml:space="preserve">Mājsaimniecībai, kurā ir pensijas vecuma personas 
vai personas ar invaliditāti un bērni </t>
  </si>
  <si>
    <t xml:space="preserve">Pārējām mājsaimniecībām </t>
  </si>
  <si>
    <t>pieaugums, % pret sākotnējo plānu:</t>
  </si>
  <si>
    <t>KOPĀ
MP par mājsaimniecību izdevumiem janv.-aprīl. *</t>
  </si>
  <si>
    <r>
      <t xml:space="preserve">*Pašvaldību izdevumi febr.-maijs; </t>
    </r>
    <r>
      <rPr>
        <i/>
        <sz val="10"/>
        <rFont val="Times New Roman"/>
        <family val="1"/>
        <charset val="186"/>
      </rPr>
      <t>LM izdevumi marts - jūnijs</t>
    </r>
  </si>
  <si>
    <t>tabula pie 6. pielikuma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</si>
</sst>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2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rgb="FFFF0000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8"/>
      <name val="Times New Roman"/>
      <family val="1"/>
      <charset val="186"/>
    </font>
    <font>
      <b/>
      <i/>
      <sz val="8"/>
      <name val="Times New Roman"/>
      <family val="1"/>
      <charset val="186"/>
    </font>
    <font>
      <b/>
      <sz val="16"/>
      <name val="Times New Roman"/>
      <family val="1"/>
      <charset val="186"/>
    </font>
    <font>
      <b/>
      <sz val="14"/>
      <name val="Times New Roman"/>
      <family val="1"/>
      <charset val="186"/>
    </font>
    <font>
      <b/>
      <sz val="11"/>
      <color rgb="FFC00000"/>
      <name val="Times New Roman"/>
      <family val="1"/>
      <charset val="186"/>
    </font>
    <font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sz val="9"/>
      <color indexed="81"/>
      <name val="Tahoma"/>
      <family val="2"/>
      <charset val="186"/>
    </font>
    <font>
      <sz val="8"/>
      <name val="Calibri"/>
      <family val="2"/>
      <scheme val="minor"/>
    </font>
    <font>
      <b/>
      <sz val="9"/>
      <color indexed="81"/>
      <name val="Tahoma"/>
      <family val="2"/>
      <charset val="186"/>
    </font>
    <font>
      <b/>
      <sz val="11"/>
      <color rgb="FFFF0000"/>
      <name val="Times New Roman"/>
      <family val="1"/>
      <charset val="186"/>
    </font>
    <font>
      <sz val="16"/>
      <color rgb="FFFF0000"/>
      <name val="Times New Roman"/>
      <family val="1"/>
      <charset val="186"/>
    </font>
    <font>
      <i/>
      <sz val="16"/>
      <color rgb="FFFF0000"/>
      <name val="Times New Roman"/>
      <family val="1"/>
      <charset val="186"/>
    </font>
    <font>
      <b/>
      <sz val="18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b/>
      <i/>
      <sz val="10"/>
      <name val="Times New Roman"/>
      <family val="1"/>
      <charset val="186"/>
    </font>
    <font>
      <b/>
      <i/>
      <sz val="12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b/>
      <i/>
      <sz val="14"/>
      <color rgb="FFFF0000"/>
      <name val="Times New Roman"/>
      <family val="1"/>
      <charset val="186"/>
    </font>
  </fonts>
  <fills count="9">
    <fill>
      <patternFill patternType="none"/>
    </fill>
    <fill>
      <patternFill patternType="gray125"/>
    </fill>
    <fill>
      <patternFill patternType="solid">
        <fgColor theme="0" tint="-4.9897762993255407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medium">
        <color indexed="64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dotted">
        <color auto="1"/>
      </right>
      <top style="thin">
        <color auto="1"/>
      </top>
      <bottom style="thin">
        <color auto="1"/>
      </bottom>
      <diagonal/>
    </border>
    <border>
      <left/>
      <right style="dotted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dotted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160">
    <xf numFmtId="0" fontId="0" fillId="0" borderId="0" xfId="0"/>
    <xf numFmtId="0" fontId="2" fillId="0" borderId="0" xfId="0" applyFont="1"/>
    <xf numFmtId="49" fontId="7" fillId="3" borderId="3" xfId="1" applyNumberFormat="1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right" vertical="center"/>
    </xf>
    <xf numFmtId="0" fontId="8" fillId="0" borderId="7" xfId="1" applyFont="1" applyFill="1" applyBorder="1" applyAlignment="1">
      <alignment horizontal="center" vertical="center"/>
    </xf>
    <xf numFmtId="0" fontId="8" fillId="0" borderId="13" xfId="1" applyFont="1" applyFill="1" applyBorder="1" applyAlignment="1">
      <alignment horizontal="right" vertical="center"/>
    </xf>
    <xf numFmtId="0" fontId="8" fillId="3" borderId="12" xfId="1" applyFont="1" applyFill="1" applyBorder="1" applyAlignment="1">
      <alignment horizontal="center" vertical="center"/>
    </xf>
    <xf numFmtId="0" fontId="8" fillId="3" borderId="13" xfId="1" applyFont="1" applyFill="1" applyBorder="1" applyAlignment="1">
      <alignment horizontal="right" vertical="center"/>
    </xf>
    <xf numFmtId="0" fontId="9" fillId="3" borderId="8" xfId="1" applyFont="1" applyFill="1" applyBorder="1" applyAlignment="1">
      <alignment horizontal="right" vertical="center"/>
    </xf>
    <xf numFmtId="0" fontId="8" fillId="5" borderId="11" xfId="1" applyFont="1" applyFill="1" applyBorder="1" applyAlignment="1">
      <alignment horizontal="right" vertical="center"/>
    </xf>
    <xf numFmtId="49" fontId="6" fillId="4" borderId="12" xfId="1" applyNumberFormat="1" applyFont="1" applyFill="1" applyBorder="1" applyAlignment="1">
      <alignment horizontal="center" vertical="center" wrapText="1"/>
    </xf>
    <xf numFmtId="49" fontId="7" fillId="2" borderId="8" xfId="1" applyNumberFormat="1" applyFont="1" applyFill="1" applyBorder="1" applyAlignment="1">
      <alignment horizontal="center" vertical="center" wrapText="1"/>
    </xf>
    <xf numFmtId="49" fontId="6" fillId="4" borderId="7" xfId="1" applyNumberFormat="1" applyFont="1" applyFill="1" applyBorder="1" applyAlignment="1">
      <alignment horizontal="center" vertical="center" wrapText="1"/>
    </xf>
    <xf numFmtId="49" fontId="7" fillId="2" borderId="13" xfId="1" applyNumberFormat="1" applyFont="1" applyFill="1" applyBorder="1" applyAlignment="1">
      <alignment horizontal="center" vertical="center" wrapText="1"/>
    </xf>
    <xf numFmtId="49" fontId="6" fillId="3" borderId="12" xfId="1" applyNumberFormat="1" applyFont="1" applyFill="1" applyBorder="1" applyAlignment="1">
      <alignment horizontal="center" vertical="center" wrapText="1"/>
    </xf>
    <xf numFmtId="49" fontId="6" fillId="3" borderId="8" xfId="1" applyNumberFormat="1" applyFont="1" applyFill="1" applyBorder="1" applyAlignment="1">
      <alignment horizontal="center" vertical="center" wrapText="1"/>
    </xf>
    <xf numFmtId="0" fontId="5" fillId="0" borderId="12" xfId="3" applyFont="1" applyFill="1" applyBorder="1" applyAlignment="1">
      <alignment horizontal="center" vertical="center"/>
    </xf>
    <xf numFmtId="0" fontId="5" fillId="0" borderId="8" xfId="3" applyFont="1" applyFill="1" applyBorder="1" applyAlignment="1">
      <alignment horizontal="center" vertical="center"/>
    </xf>
    <xf numFmtId="0" fontId="5" fillId="0" borderId="7" xfId="3" applyFont="1" applyFill="1" applyBorder="1" applyAlignment="1">
      <alignment horizontal="center" vertical="center"/>
    </xf>
    <xf numFmtId="0" fontId="5" fillId="0" borderId="13" xfId="3" applyFont="1" applyFill="1" applyBorder="1" applyAlignment="1">
      <alignment horizontal="center" vertical="center"/>
    </xf>
    <xf numFmtId="0" fontId="5" fillId="3" borderId="12" xfId="3" applyFont="1" applyFill="1" applyBorder="1" applyAlignment="1">
      <alignment horizontal="center" vertical="center"/>
    </xf>
    <xf numFmtId="0" fontId="5" fillId="5" borderId="13" xfId="3" applyFont="1" applyFill="1" applyBorder="1" applyAlignment="1">
      <alignment horizontal="center" vertical="center"/>
    </xf>
    <xf numFmtId="0" fontId="5" fillId="3" borderId="8" xfId="3" applyFont="1" applyFill="1" applyBorder="1" applyAlignment="1">
      <alignment horizontal="center" vertical="center"/>
    </xf>
    <xf numFmtId="0" fontId="5" fillId="5" borderId="11" xfId="3" applyFont="1" applyFill="1" applyBorder="1" applyAlignment="1">
      <alignment horizontal="center" vertical="center"/>
    </xf>
    <xf numFmtId="3" fontId="4" fillId="0" borderId="16" xfId="0" applyNumberFormat="1" applyFont="1" applyBorder="1" applyAlignment="1">
      <alignment horizontal="center" vertical="center"/>
    </xf>
    <xf numFmtId="3" fontId="4" fillId="2" borderId="17" xfId="0" applyNumberFormat="1" applyFont="1" applyFill="1" applyBorder="1" applyAlignment="1">
      <alignment vertical="center"/>
    </xf>
    <xf numFmtId="3" fontId="4" fillId="3" borderId="16" xfId="0" applyNumberFormat="1" applyFont="1" applyFill="1" applyBorder="1" applyAlignment="1">
      <alignment horizontal="center" vertical="center"/>
    </xf>
    <xf numFmtId="3" fontId="4" fillId="5" borderId="17" xfId="0" applyNumberFormat="1" applyFont="1" applyFill="1" applyBorder="1" applyAlignment="1">
      <alignment vertical="center"/>
    </xf>
    <xf numFmtId="49" fontId="7" fillId="6" borderId="2" xfId="1" applyNumberFormat="1" applyFont="1" applyFill="1" applyBorder="1" applyAlignment="1">
      <alignment horizontal="center" vertical="center" wrapText="1"/>
    </xf>
    <xf numFmtId="0" fontId="5" fillId="6" borderId="9" xfId="3" applyFont="1" applyFill="1" applyBorder="1" applyAlignment="1">
      <alignment horizontal="center" vertical="center"/>
    </xf>
    <xf numFmtId="3" fontId="4" fillId="6" borderId="10" xfId="0" applyNumberFormat="1" applyFont="1" applyFill="1" applyBorder="1" applyAlignment="1">
      <alignment vertical="center"/>
    </xf>
    <xf numFmtId="49" fontId="7" fillId="6" borderId="9" xfId="1" applyNumberFormat="1" applyFont="1" applyFill="1" applyBorder="1" applyAlignment="1">
      <alignment horizontal="center" vertical="center" wrapText="1"/>
    </xf>
    <xf numFmtId="0" fontId="8" fillId="6" borderId="9" xfId="1" applyFont="1" applyFill="1" applyBorder="1" applyAlignment="1">
      <alignment horizontal="right" vertical="center"/>
    </xf>
    <xf numFmtId="0" fontId="10" fillId="0" borderId="0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left" vertical="center" wrapText="1"/>
    </xf>
    <xf numFmtId="3" fontId="2" fillId="0" borderId="0" xfId="0" applyNumberFormat="1" applyFont="1" applyAlignment="1">
      <alignment horizontal="center"/>
    </xf>
    <xf numFmtId="49" fontId="7" fillId="0" borderId="3" xfId="1" applyNumberFormat="1" applyFont="1" applyFill="1" applyBorder="1" applyAlignment="1">
      <alignment horizontal="center" vertical="center" wrapText="1"/>
    </xf>
    <xf numFmtId="49" fontId="7" fillId="0" borderId="9" xfId="1" applyNumberFormat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right" vertical="center"/>
    </xf>
    <xf numFmtId="0" fontId="8" fillId="0" borderId="11" xfId="1" applyFont="1" applyFill="1" applyBorder="1" applyAlignment="1">
      <alignment horizontal="right" vertical="center"/>
    </xf>
    <xf numFmtId="0" fontId="9" fillId="0" borderId="11" xfId="1" applyFont="1" applyFill="1" applyBorder="1" applyAlignment="1">
      <alignment horizontal="right" vertical="center"/>
    </xf>
    <xf numFmtId="0" fontId="8" fillId="0" borderId="9" xfId="1" applyFont="1" applyFill="1" applyBorder="1" applyAlignment="1">
      <alignment horizontal="right" vertical="center"/>
    </xf>
    <xf numFmtId="0" fontId="11" fillId="0" borderId="0" xfId="0" applyFont="1" applyBorder="1" applyAlignment="1">
      <alignment horizontal="left"/>
    </xf>
    <xf numFmtId="164" fontId="2" fillId="0" borderId="0" xfId="0" applyNumberFormat="1" applyFont="1"/>
    <xf numFmtId="164" fontId="2" fillId="0" borderId="0" xfId="0" applyNumberFormat="1" applyFont="1" applyAlignment="1">
      <alignment horizontal="center"/>
    </xf>
    <xf numFmtId="3" fontId="12" fillId="6" borderId="18" xfId="0" applyNumberFormat="1" applyFont="1" applyFill="1" applyBorder="1" applyAlignment="1">
      <alignment vertical="center"/>
    </xf>
    <xf numFmtId="3" fontId="13" fillId="0" borderId="0" xfId="0" applyNumberFormat="1" applyFont="1" applyAlignment="1">
      <alignment horizontal="center"/>
    </xf>
    <xf numFmtId="4" fontId="13" fillId="0" borderId="0" xfId="0" applyNumberFormat="1" applyFont="1"/>
    <xf numFmtId="0" fontId="8" fillId="7" borderId="7" xfId="1" applyFont="1" applyFill="1" applyBorder="1" applyAlignment="1">
      <alignment horizontal="center" vertical="center"/>
    </xf>
    <xf numFmtId="0" fontId="8" fillId="7" borderId="13" xfId="1" applyFont="1" applyFill="1" applyBorder="1" applyAlignment="1">
      <alignment horizontal="right" vertical="center"/>
    </xf>
    <xf numFmtId="0" fontId="8" fillId="7" borderId="12" xfId="1" applyFont="1" applyFill="1" applyBorder="1" applyAlignment="1">
      <alignment horizontal="center" vertical="center"/>
    </xf>
    <xf numFmtId="0" fontId="8" fillId="7" borderId="8" xfId="1" applyFont="1" applyFill="1" applyBorder="1" applyAlignment="1">
      <alignment horizontal="right" vertical="center"/>
    </xf>
    <xf numFmtId="49" fontId="6" fillId="7" borderId="7" xfId="1" applyNumberFormat="1" applyFont="1" applyFill="1" applyBorder="1" applyAlignment="1">
      <alignment horizontal="center" vertical="center" wrapText="1"/>
    </xf>
    <xf numFmtId="49" fontId="7" fillId="7" borderId="13" xfId="1" applyNumberFormat="1" applyFont="1" applyFill="1" applyBorder="1" applyAlignment="1">
      <alignment horizontal="center" vertical="center" wrapText="1"/>
    </xf>
    <xf numFmtId="49" fontId="6" fillId="7" borderId="12" xfId="1" applyNumberFormat="1" applyFont="1" applyFill="1" applyBorder="1" applyAlignment="1">
      <alignment horizontal="center" vertical="center" wrapText="1"/>
    </xf>
    <xf numFmtId="49" fontId="7" fillId="7" borderId="8" xfId="1" applyNumberFormat="1" applyFont="1" applyFill="1" applyBorder="1" applyAlignment="1">
      <alignment horizontal="center" vertical="center" wrapText="1"/>
    </xf>
    <xf numFmtId="0" fontId="5" fillId="7" borderId="7" xfId="3" applyFont="1" applyFill="1" applyBorder="1" applyAlignment="1">
      <alignment horizontal="center" vertical="center"/>
    </xf>
    <xf numFmtId="0" fontId="5" fillId="7" borderId="13" xfId="3" applyFont="1" applyFill="1" applyBorder="1" applyAlignment="1">
      <alignment horizontal="center" vertical="center"/>
    </xf>
    <xf numFmtId="0" fontId="5" fillId="7" borderId="12" xfId="3" applyFont="1" applyFill="1" applyBorder="1" applyAlignment="1">
      <alignment horizontal="center" vertical="center"/>
    </xf>
    <xf numFmtId="0" fontId="5" fillId="7" borderId="8" xfId="3" applyFont="1" applyFill="1" applyBorder="1" applyAlignment="1">
      <alignment horizontal="center" vertical="center"/>
    </xf>
    <xf numFmtId="3" fontId="4" fillId="7" borderId="16" xfId="0" applyNumberFormat="1" applyFont="1" applyFill="1" applyBorder="1" applyAlignment="1">
      <alignment horizontal="center" vertical="center"/>
    </xf>
    <xf numFmtId="3" fontId="4" fillId="7" borderId="17" xfId="0" applyNumberFormat="1" applyFont="1" applyFill="1" applyBorder="1" applyAlignment="1">
      <alignment vertical="center"/>
    </xf>
    <xf numFmtId="3" fontId="11" fillId="6" borderId="10" xfId="0" applyNumberFormat="1" applyFont="1" applyFill="1" applyBorder="1" applyAlignment="1">
      <alignment vertical="center"/>
    </xf>
    <xf numFmtId="0" fontId="4" fillId="0" borderId="0" xfId="0" applyFont="1"/>
    <xf numFmtId="0" fontId="13" fillId="0" borderId="0" xfId="0" applyFont="1" applyAlignment="1"/>
    <xf numFmtId="0" fontId="8" fillId="0" borderId="21" xfId="1" applyFont="1" applyFill="1" applyBorder="1" applyAlignment="1">
      <alignment horizontal="right" vertical="center"/>
    </xf>
    <xf numFmtId="49" fontId="7" fillId="2" borderId="21" xfId="1" applyNumberFormat="1" applyFont="1" applyFill="1" applyBorder="1" applyAlignment="1">
      <alignment horizontal="center" vertical="center" wrapText="1"/>
    </xf>
    <xf numFmtId="0" fontId="5" fillId="0" borderId="21" xfId="3" applyFont="1" applyFill="1" applyBorder="1" applyAlignment="1">
      <alignment horizontal="center" vertical="center"/>
    </xf>
    <xf numFmtId="3" fontId="4" fillId="2" borderId="22" xfId="0" applyNumberFormat="1" applyFont="1" applyFill="1" applyBorder="1" applyAlignment="1">
      <alignment vertical="center"/>
    </xf>
    <xf numFmtId="0" fontId="8" fillId="0" borderId="24" xfId="1" applyFont="1" applyFill="1" applyBorder="1" applyAlignment="1">
      <alignment horizontal="center" vertical="center"/>
    </xf>
    <xf numFmtId="49" fontId="6" fillId="3" borderId="24" xfId="1" applyNumberFormat="1" applyFont="1" applyFill="1" applyBorder="1" applyAlignment="1">
      <alignment horizontal="center" vertical="center" wrapText="1"/>
    </xf>
    <xf numFmtId="0" fontId="5" fillId="3" borderId="24" xfId="3" applyFont="1" applyFill="1" applyBorder="1" applyAlignment="1">
      <alignment horizontal="center" vertical="center"/>
    </xf>
    <xf numFmtId="3" fontId="4" fillId="3" borderId="25" xfId="0" applyNumberFormat="1" applyFont="1" applyFill="1" applyBorder="1" applyAlignment="1">
      <alignment horizontal="center" vertical="center"/>
    </xf>
    <xf numFmtId="0" fontId="8" fillId="7" borderId="14" xfId="1" applyFont="1" applyFill="1" applyBorder="1" applyAlignment="1">
      <alignment horizontal="center" vertical="center"/>
    </xf>
    <xf numFmtId="0" fontId="8" fillId="7" borderId="28" xfId="1" applyFont="1" applyFill="1" applyBorder="1" applyAlignment="1">
      <alignment horizontal="right" vertical="center"/>
    </xf>
    <xf numFmtId="49" fontId="6" fillId="7" borderId="14" xfId="1" applyNumberFormat="1" applyFont="1" applyFill="1" applyBorder="1" applyAlignment="1">
      <alignment horizontal="center" vertical="center" wrapText="1"/>
    </xf>
    <xf numFmtId="49" fontId="7" fillId="7" borderId="28" xfId="1" applyNumberFormat="1" applyFont="1" applyFill="1" applyBorder="1" applyAlignment="1">
      <alignment horizontal="center" vertical="center" wrapText="1"/>
    </xf>
    <xf numFmtId="0" fontId="5" fillId="7" borderId="14" xfId="3" applyFont="1" applyFill="1" applyBorder="1" applyAlignment="1">
      <alignment horizontal="center" vertical="center"/>
    </xf>
    <xf numFmtId="0" fontId="5" fillId="7" borderId="28" xfId="3" applyFont="1" applyFill="1" applyBorder="1" applyAlignment="1">
      <alignment horizontal="center" vertical="center"/>
    </xf>
    <xf numFmtId="3" fontId="4" fillId="7" borderId="29" xfId="0" applyNumberFormat="1" applyFont="1" applyFill="1" applyBorder="1" applyAlignment="1">
      <alignment horizontal="center" vertical="center"/>
    </xf>
    <xf numFmtId="3" fontId="4" fillId="7" borderId="10" xfId="0" applyNumberFormat="1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3" fontId="19" fillId="7" borderId="32" xfId="0" applyNumberFormat="1" applyFont="1" applyFill="1" applyBorder="1"/>
    <xf numFmtId="3" fontId="2" fillId="0" borderId="0" xfId="0" applyNumberFormat="1" applyFont="1"/>
    <xf numFmtId="4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13" fillId="0" borderId="0" xfId="0" applyFont="1" applyAlignment="1">
      <alignment horizontal="right"/>
    </xf>
    <xf numFmtId="49" fontId="7" fillId="0" borderId="4" xfId="1" applyNumberFormat="1" applyFont="1" applyFill="1" applyBorder="1" applyAlignment="1">
      <alignment horizontal="center" vertical="center" wrapText="1"/>
    </xf>
    <xf numFmtId="49" fontId="7" fillId="0" borderId="11" xfId="1" applyNumberFormat="1" applyFont="1" applyFill="1" applyBorder="1" applyAlignment="1">
      <alignment horizontal="center" vertical="center" wrapText="1"/>
    </xf>
    <xf numFmtId="49" fontId="7" fillId="0" borderId="7" xfId="1" applyNumberFormat="1" applyFont="1" applyFill="1" applyBorder="1" applyAlignment="1">
      <alignment horizontal="center" vertical="center" wrapText="1"/>
    </xf>
    <xf numFmtId="49" fontId="7" fillId="7" borderId="27" xfId="1" applyNumberFormat="1" applyFont="1" applyFill="1" applyBorder="1" applyAlignment="1">
      <alignment horizontal="center" vertical="center" wrapText="1"/>
    </xf>
    <xf numFmtId="49" fontId="7" fillId="7" borderId="11" xfId="1" applyNumberFormat="1" applyFont="1" applyFill="1" applyBorder="1" applyAlignment="1">
      <alignment horizontal="center" vertical="center" wrapText="1"/>
    </xf>
    <xf numFmtId="49" fontId="7" fillId="7" borderId="8" xfId="1" applyNumberFormat="1" applyFont="1" applyFill="1" applyBorder="1" applyAlignment="1">
      <alignment horizontal="center" vertical="center" wrapText="1"/>
    </xf>
    <xf numFmtId="49" fontId="7" fillId="7" borderId="9" xfId="1" applyNumberFormat="1" applyFont="1" applyFill="1" applyBorder="1" applyAlignment="1">
      <alignment horizontal="center" vertical="center" wrapText="1"/>
    </xf>
    <xf numFmtId="49" fontId="7" fillId="0" borderId="8" xfId="1" applyNumberFormat="1" applyFont="1" applyFill="1" applyBorder="1" applyAlignment="1">
      <alignment horizontal="center" vertical="center" wrapText="1"/>
    </xf>
    <xf numFmtId="49" fontId="7" fillId="7" borderId="4" xfId="1" applyNumberFormat="1" applyFont="1" applyFill="1" applyBorder="1" applyAlignment="1">
      <alignment horizontal="center" vertical="center" wrapText="1"/>
    </xf>
    <xf numFmtId="49" fontId="7" fillId="7" borderId="3" xfId="1" applyNumberFormat="1" applyFont="1" applyFill="1" applyBorder="1" applyAlignment="1">
      <alignment horizontal="center" vertical="center" wrapText="1"/>
    </xf>
    <xf numFmtId="49" fontId="7" fillId="0" borderId="23" xfId="1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49" fontId="7" fillId="0" borderId="20" xfId="1" applyNumberFormat="1" applyFont="1" applyFill="1" applyBorder="1" applyAlignment="1">
      <alignment horizontal="center" vertical="center" wrapText="1"/>
    </xf>
    <xf numFmtId="49" fontId="7" fillId="7" borderId="26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49" fontId="7" fillId="3" borderId="11" xfId="1" applyNumberFormat="1" applyFont="1" applyFill="1" applyBorder="1" applyAlignment="1">
      <alignment horizontal="center" vertical="center" wrapText="1"/>
    </xf>
    <xf numFmtId="49" fontId="7" fillId="3" borderId="8" xfId="1" applyNumberFormat="1" applyFont="1" applyFill="1" applyBorder="1" applyAlignment="1">
      <alignment horizontal="center" vertical="center" wrapText="1"/>
    </xf>
    <xf numFmtId="49" fontId="7" fillId="3" borderId="4" xfId="1" applyNumberFormat="1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49" fontId="7" fillId="3" borderId="7" xfId="1" applyNumberFormat="1" applyFont="1" applyFill="1" applyBorder="1" applyAlignment="1">
      <alignment horizontal="center" vertical="center" wrapText="1"/>
    </xf>
    <xf numFmtId="49" fontId="7" fillId="7" borderId="7" xfId="1" applyNumberFormat="1" applyFont="1" applyFill="1" applyBorder="1" applyAlignment="1">
      <alignment horizontal="center" vertical="center" wrapText="1"/>
    </xf>
    <xf numFmtId="0" fontId="19" fillId="7" borderId="30" xfId="0" applyFont="1" applyFill="1" applyBorder="1" applyAlignment="1">
      <alignment horizontal="right"/>
    </xf>
    <xf numFmtId="0" fontId="19" fillId="7" borderId="31" xfId="0" applyFont="1" applyFill="1" applyBorder="1" applyAlignment="1">
      <alignment horizontal="right"/>
    </xf>
    <xf numFmtId="0" fontId="4" fillId="0" borderId="19" xfId="0" applyFont="1" applyBorder="1" applyAlignment="1">
      <alignment horizontal="center"/>
    </xf>
    <xf numFmtId="0" fontId="6" fillId="0" borderId="0" xfId="0" applyFont="1"/>
    <xf numFmtId="0" fontId="6" fillId="0" borderId="26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6" fillId="0" borderId="35" xfId="0" applyFont="1" applyBorder="1" applyAlignment="1">
      <alignment horizontal="center" wrapText="1"/>
    </xf>
    <xf numFmtId="0" fontId="6" fillId="0" borderId="36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6" fillId="0" borderId="37" xfId="0" applyFont="1" applyBorder="1" applyAlignment="1">
      <alignment horizontal="center" wrapText="1"/>
    </xf>
    <xf numFmtId="0" fontId="6" fillId="0" borderId="38" xfId="0" applyFont="1" applyBorder="1" applyAlignment="1">
      <alignment horizontal="left" vertical="center" wrapText="1"/>
    </xf>
    <xf numFmtId="0" fontId="6" fillId="5" borderId="39" xfId="0" applyFont="1" applyFill="1" applyBorder="1" applyAlignment="1">
      <alignment horizontal="right" wrapText="1"/>
    </xf>
    <xf numFmtId="0" fontId="22" fillId="5" borderId="40" xfId="0" applyFont="1" applyFill="1" applyBorder="1" applyAlignment="1">
      <alignment horizontal="right" wrapText="1"/>
    </xf>
    <xf numFmtId="0" fontId="23" fillId="5" borderId="41" xfId="0" applyFont="1" applyFill="1" applyBorder="1" applyAlignment="1">
      <alignment horizontal="center" vertical="center" wrapText="1"/>
    </xf>
    <xf numFmtId="3" fontId="6" fillId="5" borderId="42" xfId="0" applyNumberFormat="1" applyFont="1" applyFill="1" applyBorder="1" applyAlignment="1">
      <alignment horizontal="center"/>
    </xf>
    <xf numFmtId="0" fontId="6" fillId="0" borderId="43" xfId="0" applyFont="1" applyBorder="1" applyAlignment="1">
      <alignment horizontal="left" vertical="center" wrapText="1"/>
    </xf>
    <xf numFmtId="0" fontId="24" fillId="5" borderId="44" xfId="0" applyFont="1" applyFill="1" applyBorder="1" applyAlignment="1">
      <alignment horizontal="right" wrapText="1"/>
    </xf>
    <xf numFmtId="0" fontId="24" fillId="5" borderId="45" xfId="0" applyFont="1" applyFill="1" applyBorder="1" applyAlignment="1">
      <alignment horizontal="right" wrapText="1"/>
    </xf>
    <xf numFmtId="0" fontId="23" fillId="5" borderId="46" xfId="0" applyFont="1" applyFill="1" applyBorder="1" applyAlignment="1">
      <alignment horizontal="center" vertical="center" wrapText="1"/>
    </xf>
    <xf numFmtId="4" fontId="24" fillId="5" borderId="47" xfId="0" applyNumberFormat="1" applyFont="1" applyFill="1" applyBorder="1"/>
    <xf numFmtId="4" fontId="24" fillId="5" borderId="47" xfId="0" applyNumberFormat="1" applyFont="1" applyFill="1" applyBorder="1" applyAlignment="1">
      <alignment horizontal="right"/>
    </xf>
    <xf numFmtId="0" fontId="7" fillId="0" borderId="0" xfId="0" applyFont="1"/>
    <xf numFmtId="0" fontId="6" fillId="0" borderId="48" xfId="0" applyFont="1" applyBorder="1" applyAlignment="1">
      <alignment horizontal="left" vertical="center" wrapText="1"/>
    </xf>
    <xf numFmtId="0" fontId="6" fillId="5" borderId="49" xfId="0" applyFont="1" applyFill="1" applyBorder="1" applyAlignment="1">
      <alignment horizontal="right" wrapText="1"/>
    </xf>
    <xf numFmtId="0" fontId="22" fillId="5" borderId="50" xfId="0" applyFont="1" applyFill="1" applyBorder="1" applyAlignment="1">
      <alignment horizontal="right" wrapText="1"/>
    </xf>
    <xf numFmtId="0" fontId="23" fillId="5" borderId="51" xfId="0" applyFont="1" applyFill="1" applyBorder="1" applyAlignment="1">
      <alignment horizontal="center" vertical="center" wrapText="1"/>
    </xf>
    <xf numFmtId="3" fontId="6" fillId="5" borderId="52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right" vertical="center" wrapText="1"/>
    </xf>
    <xf numFmtId="0" fontId="25" fillId="5" borderId="41" xfId="0" applyFont="1" applyFill="1" applyBorder="1" applyAlignment="1">
      <alignment horizontal="center" vertical="center" wrapText="1"/>
    </xf>
    <xf numFmtId="3" fontId="7" fillId="5" borderId="42" xfId="0" applyNumberFormat="1" applyFont="1" applyFill="1" applyBorder="1" applyAlignment="1">
      <alignment horizontal="center"/>
    </xf>
    <xf numFmtId="3" fontId="6" fillId="0" borderId="0" xfId="0" applyNumberFormat="1" applyFont="1"/>
    <xf numFmtId="0" fontId="7" fillId="0" borderId="53" xfId="0" applyFont="1" applyBorder="1" applyAlignment="1">
      <alignment horizontal="right" vertical="center" wrapText="1"/>
    </xf>
    <xf numFmtId="0" fontId="24" fillId="5" borderId="54" xfId="0" applyFont="1" applyFill="1" applyBorder="1" applyAlignment="1">
      <alignment horizontal="right" wrapText="1"/>
    </xf>
    <xf numFmtId="0" fontId="24" fillId="5" borderId="55" xfId="0" applyFont="1" applyFill="1" applyBorder="1" applyAlignment="1">
      <alignment horizontal="right" wrapText="1"/>
    </xf>
    <xf numFmtId="0" fontId="25" fillId="5" borderId="56" xfId="0" applyFont="1" applyFill="1" applyBorder="1" applyAlignment="1">
      <alignment horizontal="center" vertical="center" wrapText="1"/>
    </xf>
    <xf numFmtId="4" fontId="24" fillId="5" borderId="57" xfId="0" applyNumberFormat="1" applyFont="1" applyFill="1" applyBorder="1"/>
    <xf numFmtId="4" fontId="24" fillId="5" borderId="57" xfId="0" applyNumberFormat="1" applyFont="1" applyFill="1" applyBorder="1" applyAlignment="1">
      <alignment horizontal="right"/>
    </xf>
    <xf numFmtId="4" fontId="6" fillId="0" borderId="0" xfId="0" applyNumberFormat="1" applyFont="1"/>
    <xf numFmtId="0" fontId="26" fillId="0" borderId="0" xfId="0" applyFont="1"/>
    <xf numFmtId="0" fontId="6" fillId="0" borderId="0" xfId="0" applyFont="1" applyAlignment="1">
      <alignment horizontal="right"/>
    </xf>
    <xf numFmtId="1" fontId="27" fillId="8" borderId="0" xfId="0" applyNumberFormat="1" applyFont="1" applyFill="1" applyAlignment="1">
      <alignment horizontal="center"/>
    </xf>
    <xf numFmtId="0" fontId="10" fillId="0" borderId="0" xfId="0" applyFont="1" applyAlignment="1">
      <alignment horizontal="center" wrapText="1"/>
    </xf>
    <xf numFmtId="0" fontId="11" fillId="0" borderId="0" xfId="0" applyFont="1"/>
  </cellXfs>
  <cellStyles count="4">
    <cellStyle name="Excel Built-in Normal" xfId="2" xr:uid="{00000000-0005-0000-0000-000007000000}"/>
    <cellStyle name="Excel Built-in Normal 1" xfId="1" xr:uid="{00000000-0005-0000-0000-000006000000}"/>
    <cellStyle name="Excel Built-in Normal 2" xfId="3" xr:uid="{00000000-0005-0000-0000-000008000000}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9446A-653B-4BC7-9E99-636B1435131C}">
  <dimension ref="A1:AN54"/>
  <sheetViews>
    <sheetView tabSelected="1" zoomScale="50" zoomScaleNormal="50" workbookViewId="0">
      <selection activeCell="U51" sqref="U51"/>
    </sheetView>
  </sheetViews>
  <sheetFormatPr defaultColWidth="8.81640625" defaultRowHeight="14" x14ac:dyDescent="0.3"/>
  <cols>
    <col min="1" max="1" width="17.54296875" style="1" customWidth="1"/>
    <col min="2" max="2" width="7.453125" style="1" customWidth="1"/>
    <col min="3" max="6" width="10" style="1" customWidth="1"/>
    <col min="7" max="7" width="13.1796875" style="1" bestFit="1" customWidth="1"/>
    <col min="8" max="8" width="7.453125" style="1" customWidth="1"/>
    <col min="9" max="9" width="11.81640625" style="1" customWidth="1"/>
    <col min="10" max="10" width="7.453125" style="1" customWidth="1"/>
    <col min="11" max="11" width="13.1796875" style="1" bestFit="1" customWidth="1"/>
    <col min="12" max="12" width="7.453125" style="1" customWidth="1"/>
    <col min="13" max="13" width="11.81640625" style="1" customWidth="1"/>
    <col min="14" max="14" width="7.453125" style="1" customWidth="1"/>
    <col min="15" max="15" width="11.81640625" style="1" customWidth="1"/>
    <col min="16" max="16" width="7.453125" style="1" customWidth="1"/>
    <col min="17" max="17" width="11.81640625" style="1" customWidth="1"/>
    <col min="18" max="18" width="7.453125" style="1" customWidth="1"/>
    <col min="19" max="19" width="11.81640625" style="1" customWidth="1"/>
    <col min="20" max="20" width="7.453125" style="1" customWidth="1"/>
    <col min="21" max="21" width="13" style="1" customWidth="1"/>
    <col min="22" max="22" width="7.453125" style="1" customWidth="1"/>
    <col min="23" max="23" width="11.81640625" style="1" customWidth="1"/>
    <col min="24" max="24" width="7.453125" style="1" customWidth="1"/>
    <col min="25" max="25" width="11.81640625" style="1" customWidth="1"/>
    <col min="26" max="26" width="14.1796875" style="1" customWidth="1"/>
    <col min="27" max="27" width="8.81640625" style="1"/>
    <col min="28" max="28" width="14.81640625" style="1" customWidth="1"/>
    <col min="29" max="30" width="8.81640625" style="1"/>
    <col min="31" max="31" width="34.1796875" style="1" customWidth="1"/>
    <col min="32" max="32" width="24.90625" style="1" customWidth="1"/>
    <col min="33" max="33" width="8.81640625" style="1"/>
    <col min="34" max="37" width="13.453125" style="1" customWidth="1"/>
    <col min="38" max="16384" width="8.81640625" style="1"/>
  </cols>
  <sheetData>
    <row r="1" spans="1:26" x14ac:dyDescent="0.3">
      <c r="A1" s="108" t="s">
        <v>40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</row>
    <row r="2" spans="1:26" ht="44.5" customHeight="1" x14ac:dyDescent="0.3">
      <c r="A2" s="112" t="s">
        <v>39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</row>
    <row r="3" spans="1:26" ht="26" customHeight="1" thickBot="1" x14ac:dyDescent="0.4">
      <c r="A3" s="44" t="s">
        <v>26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</row>
    <row r="4" spans="1:26" x14ac:dyDescent="0.3">
      <c r="A4" s="103" t="s">
        <v>15</v>
      </c>
      <c r="B4" s="92" t="s">
        <v>19</v>
      </c>
      <c r="C4" s="92"/>
      <c r="D4" s="92" t="s">
        <v>19</v>
      </c>
      <c r="E4" s="92"/>
      <c r="F4" s="92" t="s">
        <v>19</v>
      </c>
      <c r="G4" s="92"/>
      <c r="H4" s="92" t="s">
        <v>19</v>
      </c>
      <c r="I4" s="92"/>
      <c r="J4" s="92" t="s">
        <v>19</v>
      </c>
      <c r="K4" s="92"/>
      <c r="L4" s="111" t="s">
        <v>19</v>
      </c>
      <c r="M4" s="111"/>
      <c r="N4" s="111" t="s">
        <v>19</v>
      </c>
      <c r="O4" s="111"/>
      <c r="P4" s="111" t="s">
        <v>19</v>
      </c>
      <c r="Q4" s="111"/>
      <c r="R4" s="111" t="s">
        <v>19</v>
      </c>
      <c r="S4" s="111"/>
      <c r="T4" s="111" t="s">
        <v>19</v>
      </c>
      <c r="U4" s="111"/>
      <c r="V4" s="111" t="s">
        <v>19</v>
      </c>
      <c r="W4" s="111"/>
      <c r="X4" s="111" t="s">
        <v>19</v>
      </c>
      <c r="Y4" s="111"/>
      <c r="Z4" s="2" t="s">
        <v>19</v>
      </c>
    </row>
    <row r="5" spans="1:26" x14ac:dyDescent="0.3">
      <c r="A5" s="104"/>
      <c r="B5" s="93" t="s">
        <v>17</v>
      </c>
      <c r="C5" s="93"/>
      <c r="D5" s="93" t="s">
        <v>18</v>
      </c>
      <c r="E5" s="93"/>
      <c r="F5" s="93" t="s">
        <v>1</v>
      </c>
      <c r="G5" s="93"/>
      <c r="H5" s="93" t="s">
        <v>2</v>
      </c>
      <c r="I5" s="93"/>
      <c r="J5" s="99" t="s">
        <v>3</v>
      </c>
      <c r="K5" s="94"/>
      <c r="L5" s="109" t="s">
        <v>4</v>
      </c>
      <c r="M5" s="109"/>
      <c r="N5" s="110" t="s">
        <v>5</v>
      </c>
      <c r="O5" s="113"/>
      <c r="P5" s="109" t="s">
        <v>6</v>
      </c>
      <c r="Q5" s="109"/>
      <c r="R5" s="110" t="s">
        <v>7</v>
      </c>
      <c r="S5" s="109"/>
      <c r="T5" s="109" t="s">
        <v>8</v>
      </c>
      <c r="U5" s="109"/>
      <c r="V5" s="109" t="s">
        <v>9</v>
      </c>
      <c r="W5" s="109"/>
      <c r="X5" s="109" t="s">
        <v>10</v>
      </c>
      <c r="Y5" s="109"/>
      <c r="Z5" s="32" t="s">
        <v>14</v>
      </c>
    </row>
    <row r="6" spans="1:26" x14ac:dyDescent="0.3">
      <c r="A6" s="104"/>
      <c r="B6" s="3"/>
      <c r="C6" s="4" t="s">
        <v>11</v>
      </c>
      <c r="D6" s="5"/>
      <c r="E6" s="6" t="s">
        <v>11</v>
      </c>
      <c r="F6" s="3"/>
      <c r="G6" s="4" t="s">
        <v>11</v>
      </c>
      <c r="H6" s="5"/>
      <c r="I6" s="6" t="s">
        <v>11</v>
      </c>
      <c r="J6" s="3"/>
      <c r="K6" s="6" t="s">
        <v>11</v>
      </c>
      <c r="L6" s="7"/>
      <c r="M6" s="8" t="s">
        <v>11</v>
      </c>
      <c r="N6" s="7"/>
      <c r="O6" s="8" t="s">
        <v>11</v>
      </c>
      <c r="P6" s="7"/>
      <c r="Q6" s="8" t="s">
        <v>11</v>
      </c>
      <c r="R6" s="9"/>
      <c r="S6" s="10" t="s">
        <v>11</v>
      </c>
      <c r="T6" s="9"/>
      <c r="U6" s="10" t="s">
        <v>11</v>
      </c>
      <c r="V6" s="9"/>
      <c r="W6" s="10" t="s">
        <v>11</v>
      </c>
      <c r="X6" s="9"/>
      <c r="Y6" s="10" t="s">
        <v>11</v>
      </c>
      <c r="Z6" s="33" t="s">
        <v>11</v>
      </c>
    </row>
    <row r="7" spans="1:26" ht="59.5" customHeight="1" x14ac:dyDescent="0.3">
      <c r="A7" s="105"/>
      <c r="B7" s="11" t="s">
        <v>12</v>
      </c>
      <c r="C7" s="12" t="s">
        <v>13</v>
      </c>
      <c r="D7" s="13" t="s">
        <v>12</v>
      </c>
      <c r="E7" s="14" t="s">
        <v>13</v>
      </c>
      <c r="F7" s="11" t="s">
        <v>12</v>
      </c>
      <c r="G7" s="12" t="s">
        <v>13</v>
      </c>
      <c r="H7" s="13" t="s">
        <v>12</v>
      </c>
      <c r="I7" s="14" t="s">
        <v>13</v>
      </c>
      <c r="J7" s="11" t="s">
        <v>12</v>
      </c>
      <c r="K7" s="14" t="s">
        <v>13</v>
      </c>
      <c r="L7" s="15" t="s">
        <v>12</v>
      </c>
      <c r="M7" s="14" t="s">
        <v>13</v>
      </c>
      <c r="N7" s="15" t="s">
        <v>12</v>
      </c>
      <c r="O7" s="14" t="s">
        <v>13</v>
      </c>
      <c r="P7" s="15" t="s">
        <v>12</v>
      </c>
      <c r="Q7" s="14" t="s">
        <v>13</v>
      </c>
      <c r="R7" s="16" t="s">
        <v>12</v>
      </c>
      <c r="S7" s="14" t="s">
        <v>13</v>
      </c>
      <c r="T7" s="16" t="s">
        <v>12</v>
      </c>
      <c r="U7" s="14" t="s">
        <v>13</v>
      </c>
      <c r="V7" s="16" t="s">
        <v>12</v>
      </c>
      <c r="W7" s="14" t="s">
        <v>13</v>
      </c>
      <c r="X7" s="16" t="s">
        <v>12</v>
      </c>
      <c r="Y7" s="14" t="s">
        <v>13</v>
      </c>
      <c r="Z7" s="29" t="s">
        <v>13</v>
      </c>
    </row>
    <row r="8" spans="1:26" x14ac:dyDescent="0.3">
      <c r="A8" s="35" t="s">
        <v>16</v>
      </c>
      <c r="B8" s="17">
        <v>1</v>
      </c>
      <c r="C8" s="18">
        <v>2</v>
      </c>
      <c r="D8" s="19">
        <v>3</v>
      </c>
      <c r="E8" s="20">
        <v>4</v>
      </c>
      <c r="F8" s="17">
        <v>5</v>
      </c>
      <c r="G8" s="18">
        <v>6</v>
      </c>
      <c r="H8" s="19">
        <v>7</v>
      </c>
      <c r="I8" s="20">
        <v>8</v>
      </c>
      <c r="J8" s="17">
        <v>9</v>
      </c>
      <c r="K8" s="20">
        <v>10</v>
      </c>
      <c r="L8" s="21">
        <v>11</v>
      </c>
      <c r="M8" s="22">
        <v>12</v>
      </c>
      <c r="N8" s="21">
        <v>13</v>
      </c>
      <c r="O8" s="22">
        <v>14</v>
      </c>
      <c r="P8" s="21">
        <v>15</v>
      </c>
      <c r="Q8" s="22">
        <v>16</v>
      </c>
      <c r="R8" s="23">
        <v>17</v>
      </c>
      <c r="S8" s="24">
        <v>18</v>
      </c>
      <c r="T8" s="23">
        <v>17</v>
      </c>
      <c r="U8" s="24">
        <v>18</v>
      </c>
      <c r="V8" s="23">
        <v>17</v>
      </c>
      <c r="W8" s="24">
        <v>18</v>
      </c>
      <c r="X8" s="23">
        <v>17</v>
      </c>
      <c r="Y8" s="24">
        <v>18</v>
      </c>
      <c r="Z8" s="30">
        <v>25</v>
      </c>
    </row>
    <row r="9" spans="1:26" ht="65" customHeight="1" thickBot="1" x14ac:dyDescent="0.35">
      <c r="A9" s="36" t="s">
        <v>0</v>
      </c>
      <c r="B9" s="25">
        <v>2518</v>
      </c>
      <c r="C9" s="26">
        <v>503894.02</v>
      </c>
      <c r="D9" s="25">
        <v>2457</v>
      </c>
      <c r="E9" s="26">
        <v>418256.84</v>
      </c>
      <c r="F9" s="25">
        <v>2501</v>
      </c>
      <c r="G9" s="26">
        <v>385727.61</v>
      </c>
      <c r="H9" s="25">
        <v>2413</v>
      </c>
      <c r="I9" s="26">
        <v>385141.44</v>
      </c>
      <c r="J9" s="25">
        <v>2438</v>
      </c>
      <c r="K9" s="26">
        <v>343564.82</v>
      </c>
      <c r="L9" s="27">
        <v>2171</v>
      </c>
      <c r="M9" s="28">
        <v>283238.37</v>
      </c>
      <c r="N9" s="27">
        <v>2351</v>
      </c>
      <c r="O9" s="28">
        <v>328417.09999999998</v>
      </c>
      <c r="P9" s="27">
        <v>1887</v>
      </c>
      <c r="Q9" s="28">
        <v>238940.78</v>
      </c>
      <c r="R9" s="27">
        <v>2039</v>
      </c>
      <c r="S9" s="28">
        <v>294954.94</v>
      </c>
      <c r="T9" s="27">
        <v>2031</v>
      </c>
      <c r="U9" s="28">
        <v>282503.90999999997</v>
      </c>
      <c r="V9" s="27">
        <v>1955</v>
      </c>
      <c r="W9" s="28">
        <v>265864.53999999998</v>
      </c>
      <c r="X9" s="27">
        <v>1913</v>
      </c>
      <c r="Y9" s="28">
        <v>284729.52</v>
      </c>
      <c r="Z9" s="31">
        <f>ROUND(G9+I9+K9+M9+O9+Q9+S9+U9+W9+Y9+E9+C9,0)</f>
        <v>4015234</v>
      </c>
    </row>
    <row r="11" spans="1:26" ht="14.5" hidden="1" customHeight="1" thickBot="1" x14ac:dyDescent="0.35">
      <c r="G11" s="37">
        <f>B9+D9+F9+H9+J9+L9+N9+P9+R9+T9+V9+X9</f>
        <v>26674</v>
      </c>
    </row>
    <row r="12" spans="1:26" ht="15.5" x14ac:dyDescent="0.35">
      <c r="A12" s="91" t="s">
        <v>20</v>
      </c>
      <c r="B12" s="91"/>
      <c r="C12" s="91"/>
      <c r="D12" s="91"/>
      <c r="E12" s="91"/>
      <c r="F12" s="91"/>
      <c r="G12" s="48">
        <f>G11/12</f>
        <v>2222.8333333333335</v>
      </c>
    </row>
    <row r="13" spans="1:26" ht="15.5" x14ac:dyDescent="0.35">
      <c r="A13" s="91" t="s">
        <v>29</v>
      </c>
      <c r="B13" s="91"/>
      <c r="C13" s="91"/>
      <c r="D13" s="91"/>
      <c r="E13" s="91"/>
      <c r="F13" s="91"/>
      <c r="G13" s="49">
        <f>Z9/G11</f>
        <v>150.52987928319712</v>
      </c>
    </row>
    <row r="18" spans="1:27" ht="27" customHeight="1" thickBot="1" x14ac:dyDescent="0.4">
      <c r="A18" s="44" t="s">
        <v>24</v>
      </c>
    </row>
    <row r="19" spans="1:27" x14ac:dyDescent="0.3">
      <c r="A19" s="103" t="s">
        <v>15</v>
      </c>
      <c r="B19" s="92" t="s">
        <v>21</v>
      </c>
      <c r="C19" s="106"/>
      <c r="D19" s="107" t="s">
        <v>21</v>
      </c>
      <c r="E19" s="100"/>
      <c r="F19" s="100" t="s">
        <v>21</v>
      </c>
      <c r="G19" s="100"/>
      <c r="H19" s="100" t="s">
        <v>21</v>
      </c>
      <c r="I19" s="100"/>
      <c r="J19" s="100" t="s">
        <v>21</v>
      </c>
      <c r="K19" s="101"/>
      <c r="L19" s="102" t="s">
        <v>21</v>
      </c>
      <c r="M19" s="92"/>
      <c r="N19" s="92" t="s">
        <v>21</v>
      </c>
      <c r="O19" s="92"/>
      <c r="P19" s="92" t="s">
        <v>21</v>
      </c>
      <c r="Q19" s="92"/>
      <c r="R19" s="92" t="s">
        <v>21</v>
      </c>
      <c r="S19" s="92"/>
      <c r="T19" s="92" t="s">
        <v>21</v>
      </c>
      <c r="U19" s="92"/>
      <c r="V19" s="92" t="s">
        <v>21</v>
      </c>
      <c r="W19" s="92"/>
      <c r="X19" s="92" t="s">
        <v>21</v>
      </c>
      <c r="Y19" s="92"/>
      <c r="Z19" s="38" t="s">
        <v>21</v>
      </c>
    </row>
    <row r="20" spans="1:27" ht="14" customHeight="1" x14ac:dyDescent="0.3">
      <c r="A20" s="104"/>
      <c r="B20" s="93" t="s">
        <v>17</v>
      </c>
      <c r="C20" s="94"/>
      <c r="D20" s="95" t="s">
        <v>18</v>
      </c>
      <c r="E20" s="96"/>
      <c r="F20" s="96" t="s">
        <v>1</v>
      </c>
      <c r="G20" s="96"/>
      <c r="H20" s="96" t="s">
        <v>2</v>
      </c>
      <c r="I20" s="96"/>
      <c r="J20" s="97" t="s">
        <v>3</v>
      </c>
      <c r="K20" s="98"/>
      <c r="L20" s="99" t="s">
        <v>4</v>
      </c>
      <c r="M20" s="93"/>
      <c r="N20" s="99" t="s">
        <v>5</v>
      </c>
      <c r="O20" s="94"/>
      <c r="P20" s="93" t="s">
        <v>6</v>
      </c>
      <c r="Q20" s="93"/>
      <c r="R20" s="99" t="s">
        <v>7</v>
      </c>
      <c r="S20" s="93"/>
      <c r="T20" s="93" t="s">
        <v>8</v>
      </c>
      <c r="U20" s="93"/>
      <c r="V20" s="93" t="s">
        <v>9</v>
      </c>
      <c r="W20" s="93"/>
      <c r="X20" s="93" t="s">
        <v>10</v>
      </c>
      <c r="Y20" s="93"/>
      <c r="Z20" s="39" t="s">
        <v>14</v>
      </c>
    </row>
    <row r="21" spans="1:27" x14ac:dyDescent="0.3">
      <c r="A21" s="104"/>
      <c r="B21" s="3"/>
      <c r="C21" s="67" t="s">
        <v>11</v>
      </c>
      <c r="D21" s="75"/>
      <c r="E21" s="51" t="s">
        <v>11</v>
      </c>
      <c r="F21" s="52"/>
      <c r="G21" s="53" t="s">
        <v>11</v>
      </c>
      <c r="H21" s="50"/>
      <c r="I21" s="51" t="s">
        <v>11</v>
      </c>
      <c r="J21" s="52"/>
      <c r="K21" s="76" t="s">
        <v>11</v>
      </c>
      <c r="L21" s="71"/>
      <c r="M21" s="6" t="s">
        <v>11</v>
      </c>
      <c r="N21" s="3"/>
      <c r="O21" s="6" t="s">
        <v>11</v>
      </c>
      <c r="P21" s="3"/>
      <c r="Q21" s="6" t="s">
        <v>11</v>
      </c>
      <c r="R21" s="40"/>
      <c r="S21" s="41" t="s">
        <v>11</v>
      </c>
      <c r="T21" s="42"/>
      <c r="U21" s="41" t="s">
        <v>11</v>
      </c>
      <c r="V21" s="42"/>
      <c r="W21" s="41" t="s">
        <v>11</v>
      </c>
      <c r="X21" s="42"/>
      <c r="Y21" s="41" t="s">
        <v>11</v>
      </c>
      <c r="Z21" s="43" t="s">
        <v>11</v>
      </c>
    </row>
    <row r="22" spans="1:27" ht="52" x14ac:dyDescent="0.3">
      <c r="A22" s="105"/>
      <c r="B22" s="11" t="s">
        <v>25</v>
      </c>
      <c r="C22" s="68" t="s">
        <v>22</v>
      </c>
      <c r="D22" s="77" t="s">
        <v>12</v>
      </c>
      <c r="E22" s="55" t="s">
        <v>22</v>
      </c>
      <c r="F22" s="56" t="s">
        <v>12</v>
      </c>
      <c r="G22" s="57" t="s">
        <v>22</v>
      </c>
      <c r="H22" s="54" t="s">
        <v>12</v>
      </c>
      <c r="I22" s="55" t="s">
        <v>22</v>
      </c>
      <c r="J22" s="56" t="s">
        <v>12</v>
      </c>
      <c r="K22" s="78" t="s">
        <v>22</v>
      </c>
      <c r="L22" s="72" t="s">
        <v>12</v>
      </c>
      <c r="M22" s="14" t="s">
        <v>22</v>
      </c>
      <c r="N22" s="15" t="s">
        <v>12</v>
      </c>
      <c r="O22" s="14" t="s">
        <v>22</v>
      </c>
      <c r="P22" s="15" t="s">
        <v>12</v>
      </c>
      <c r="Q22" s="14" t="s">
        <v>22</v>
      </c>
      <c r="R22" s="16" t="s">
        <v>12</v>
      </c>
      <c r="S22" s="14" t="s">
        <v>22</v>
      </c>
      <c r="T22" s="16" t="s">
        <v>12</v>
      </c>
      <c r="U22" s="14" t="s">
        <v>22</v>
      </c>
      <c r="V22" s="16" t="s">
        <v>12</v>
      </c>
      <c r="W22" s="14" t="s">
        <v>22</v>
      </c>
      <c r="X22" s="16" t="s">
        <v>12</v>
      </c>
      <c r="Y22" s="14" t="s">
        <v>22</v>
      </c>
      <c r="Z22" s="29" t="s">
        <v>23</v>
      </c>
    </row>
    <row r="23" spans="1:27" x14ac:dyDescent="0.3">
      <c r="A23" s="35" t="s">
        <v>16</v>
      </c>
      <c r="B23" s="17">
        <v>1</v>
      </c>
      <c r="C23" s="69">
        <v>2</v>
      </c>
      <c r="D23" s="79">
        <v>3</v>
      </c>
      <c r="E23" s="59">
        <v>4</v>
      </c>
      <c r="F23" s="60">
        <v>5</v>
      </c>
      <c r="G23" s="61">
        <v>6</v>
      </c>
      <c r="H23" s="58">
        <v>7</v>
      </c>
      <c r="I23" s="59">
        <v>8</v>
      </c>
      <c r="J23" s="60">
        <v>9</v>
      </c>
      <c r="K23" s="80">
        <v>10</v>
      </c>
      <c r="L23" s="73">
        <v>11</v>
      </c>
      <c r="M23" s="22">
        <v>12</v>
      </c>
      <c r="N23" s="21">
        <v>13</v>
      </c>
      <c r="O23" s="22">
        <v>14</v>
      </c>
      <c r="P23" s="21">
        <v>15</v>
      </c>
      <c r="Q23" s="22">
        <v>16</v>
      </c>
      <c r="R23" s="23">
        <v>17</v>
      </c>
      <c r="S23" s="24">
        <v>18</v>
      </c>
      <c r="T23" s="23">
        <v>19</v>
      </c>
      <c r="U23" s="24">
        <v>20</v>
      </c>
      <c r="V23" s="23">
        <v>21</v>
      </c>
      <c r="W23" s="24">
        <v>22</v>
      </c>
      <c r="X23" s="23">
        <v>23</v>
      </c>
      <c r="Y23" s="24">
        <v>24</v>
      </c>
      <c r="Z23" s="30">
        <v>25</v>
      </c>
    </row>
    <row r="24" spans="1:27" ht="65" customHeight="1" thickBot="1" x14ac:dyDescent="0.35">
      <c r="A24" s="36" t="s">
        <v>0</v>
      </c>
      <c r="B24" s="25">
        <v>2241</v>
      </c>
      <c r="C24" s="70">
        <v>382211.6048590506</v>
      </c>
      <c r="D24" s="81">
        <v>2241</v>
      </c>
      <c r="E24" s="63">
        <v>382211.6048590506</v>
      </c>
      <c r="F24" s="62">
        <v>2241</v>
      </c>
      <c r="G24" s="63">
        <v>382211.6048590506</v>
      </c>
      <c r="H24" s="62">
        <v>2241</v>
      </c>
      <c r="I24" s="63">
        <v>382211.6048590506</v>
      </c>
      <c r="J24" s="62">
        <v>2241</v>
      </c>
      <c r="K24" s="82">
        <v>382211.6048590506</v>
      </c>
      <c r="L24" s="74">
        <v>2241</v>
      </c>
      <c r="M24" s="28">
        <v>382211.6048590506</v>
      </c>
      <c r="N24" s="27">
        <v>2241</v>
      </c>
      <c r="O24" s="28">
        <v>382211.6048590506</v>
      </c>
      <c r="P24" s="27">
        <v>2241</v>
      </c>
      <c r="Q24" s="28">
        <v>382211.6048590506</v>
      </c>
      <c r="R24" s="27">
        <v>2241</v>
      </c>
      <c r="S24" s="28">
        <v>382211.6048590506</v>
      </c>
      <c r="T24" s="27">
        <v>2241</v>
      </c>
      <c r="U24" s="28">
        <v>382211.6048590506</v>
      </c>
      <c r="V24" s="27">
        <v>2241</v>
      </c>
      <c r="W24" s="28">
        <v>382211.6048590506</v>
      </c>
      <c r="X24" s="27">
        <v>2241</v>
      </c>
      <c r="Y24" s="28">
        <v>382211.6048590506</v>
      </c>
      <c r="Z24" s="64">
        <f>ROUND(G24+I24+K24+M24+O24+Q24+S24+U24+W24+Y24+E24+C24,0)</f>
        <v>4586539</v>
      </c>
    </row>
    <row r="26" spans="1:27" ht="14.5" thickBot="1" x14ac:dyDescent="0.35">
      <c r="W26" s="88" t="s">
        <v>27</v>
      </c>
      <c r="X26" s="88"/>
      <c r="Y26" s="88"/>
      <c r="Z26" s="46">
        <v>0.69750843220000003</v>
      </c>
      <c r="AA26" s="45"/>
    </row>
    <row r="27" spans="1:27" ht="51.5" customHeight="1" thickBot="1" x14ac:dyDescent="0.35">
      <c r="A27" s="89" t="s">
        <v>28</v>
      </c>
      <c r="B27" s="90"/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90"/>
      <c r="V27" s="90"/>
      <c r="W27" s="90"/>
      <c r="X27" s="90"/>
      <c r="Y27" s="90"/>
      <c r="Z27" s="47">
        <f>Z24*Z26</f>
        <v>3199149.6271141558</v>
      </c>
    </row>
    <row r="28" spans="1:27" x14ac:dyDescent="0.3">
      <c r="K28" s="83" t="s">
        <v>37</v>
      </c>
    </row>
    <row r="29" spans="1:27" hidden="1" x14ac:dyDescent="0.3">
      <c r="G29" s="37">
        <f>B24+D24+F24+H24+J24+L24+N24+P24+R24+T24+V24+X24</f>
        <v>26892</v>
      </c>
      <c r="K29" s="37">
        <f>D24+F24+H24+J24</f>
        <v>8964</v>
      </c>
    </row>
    <row r="30" spans="1:27" ht="15.5" x14ac:dyDescent="0.35">
      <c r="A30" s="91" t="s">
        <v>30</v>
      </c>
      <c r="B30" s="91"/>
      <c r="C30" s="91"/>
      <c r="D30" s="91"/>
      <c r="E30" s="91"/>
      <c r="F30" s="91"/>
      <c r="G30" s="48">
        <f>G29/12</f>
        <v>2241</v>
      </c>
      <c r="J30" s="66"/>
      <c r="K30" s="48">
        <f>K29/4</f>
        <v>2241</v>
      </c>
      <c r="L30" s="66"/>
      <c r="M30" s="66"/>
      <c r="N30" s="66"/>
      <c r="O30" s="66"/>
      <c r="P30" s="48"/>
    </row>
    <row r="31" spans="1:27" ht="15.5" x14ac:dyDescent="0.35">
      <c r="A31" s="91" t="s">
        <v>31</v>
      </c>
      <c r="B31" s="91"/>
      <c r="C31" s="91"/>
      <c r="D31" s="91"/>
      <c r="E31" s="91"/>
      <c r="F31" s="91"/>
      <c r="G31" s="49">
        <f>Z24/G29</f>
        <v>170.5540309385691</v>
      </c>
      <c r="J31" s="66"/>
      <c r="K31" s="49">
        <f>(E24+G24+I24+K24)/K29</f>
        <v>170.55404054397616</v>
      </c>
      <c r="L31" s="66"/>
      <c r="M31" s="66"/>
      <c r="N31" s="66"/>
      <c r="O31" s="66"/>
      <c r="P31" s="49"/>
    </row>
    <row r="35" spans="1:40" ht="35.5" customHeight="1" x14ac:dyDescent="0.35">
      <c r="A35" s="44" t="s">
        <v>32</v>
      </c>
    </row>
    <row r="36" spans="1:40" s="65" customFormat="1" ht="35.5" customHeight="1" thickBot="1" x14ac:dyDescent="0.4">
      <c r="A36" s="44"/>
      <c r="B36" s="117" t="s">
        <v>10</v>
      </c>
      <c r="C36" s="117"/>
      <c r="D36" s="117" t="s">
        <v>17</v>
      </c>
      <c r="E36" s="117"/>
      <c r="F36" s="117" t="s">
        <v>18</v>
      </c>
      <c r="G36" s="117"/>
      <c r="H36" s="117" t="s">
        <v>1</v>
      </c>
      <c r="I36" s="117"/>
      <c r="J36" s="117" t="s">
        <v>2</v>
      </c>
      <c r="K36" s="117"/>
      <c r="L36" s="117" t="s">
        <v>3</v>
      </c>
      <c r="M36" s="117"/>
      <c r="N36" s="117" t="s">
        <v>4</v>
      </c>
      <c r="O36" s="117"/>
      <c r="P36" s="117" t="s">
        <v>5</v>
      </c>
      <c r="Q36" s="117"/>
      <c r="R36" s="117" t="s">
        <v>6</v>
      </c>
      <c r="S36" s="117"/>
      <c r="T36" s="117" t="s">
        <v>7</v>
      </c>
      <c r="U36" s="117"/>
      <c r="V36" s="117" t="s">
        <v>8</v>
      </c>
      <c r="W36" s="117"/>
      <c r="X36" s="117" t="s">
        <v>9</v>
      </c>
      <c r="Y36" s="117"/>
    </row>
    <row r="37" spans="1:40" x14ac:dyDescent="0.3">
      <c r="A37" s="103" t="s">
        <v>15</v>
      </c>
      <c r="B37" s="92" t="s">
        <v>21</v>
      </c>
      <c r="C37" s="92"/>
      <c r="D37" s="100" t="s">
        <v>21</v>
      </c>
      <c r="E37" s="100"/>
      <c r="F37" s="100" t="s">
        <v>21</v>
      </c>
      <c r="G37" s="100"/>
      <c r="H37" s="100" t="s">
        <v>21</v>
      </c>
      <c r="I37" s="100"/>
      <c r="J37" s="100" t="s">
        <v>21</v>
      </c>
      <c r="K37" s="100"/>
      <c r="L37" s="92" t="s">
        <v>21</v>
      </c>
      <c r="M37" s="92"/>
      <c r="N37" s="92" t="s">
        <v>21</v>
      </c>
      <c r="O37" s="92"/>
      <c r="P37" s="92" t="s">
        <v>21</v>
      </c>
      <c r="Q37" s="92"/>
      <c r="R37" s="92" t="s">
        <v>21</v>
      </c>
      <c r="S37" s="92"/>
      <c r="T37" s="92" t="s">
        <v>21</v>
      </c>
      <c r="U37" s="92"/>
      <c r="V37" s="92" t="s">
        <v>21</v>
      </c>
      <c r="W37" s="92"/>
      <c r="X37" s="92" t="s">
        <v>21</v>
      </c>
      <c r="Y37" s="92"/>
      <c r="Z37" s="38" t="s">
        <v>21</v>
      </c>
    </row>
    <row r="38" spans="1:40" ht="14" customHeight="1" x14ac:dyDescent="0.3">
      <c r="A38" s="104"/>
      <c r="B38" s="93" t="s">
        <v>17</v>
      </c>
      <c r="C38" s="93"/>
      <c r="D38" s="96" t="s">
        <v>18</v>
      </c>
      <c r="E38" s="96"/>
      <c r="F38" s="96" t="s">
        <v>1</v>
      </c>
      <c r="G38" s="96"/>
      <c r="H38" s="96" t="s">
        <v>2</v>
      </c>
      <c r="I38" s="96"/>
      <c r="J38" s="97" t="s">
        <v>3</v>
      </c>
      <c r="K38" s="114"/>
      <c r="L38" s="93" t="s">
        <v>4</v>
      </c>
      <c r="M38" s="93"/>
      <c r="N38" s="99" t="s">
        <v>5</v>
      </c>
      <c r="O38" s="94"/>
      <c r="P38" s="93" t="s">
        <v>6</v>
      </c>
      <c r="Q38" s="93"/>
      <c r="R38" s="99" t="s">
        <v>7</v>
      </c>
      <c r="S38" s="93"/>
      <c r="T38" s="93" t="s">
        <v>8</v>
      </c>
      <c r="U38" s="93"/>
      <c r="V38" s="93" t="s">
        <v>9</v>
      </c>
      <c r="W38" s="93"/>
      <c r="X38" s="93" t="s">
        <v>10</v>
      </c>
      <c r="Y38" s="93"/>
      <c r="Z38" s="39" t="s">
        <v>14</v>
      </c>
    </row>
    <row r="39" spans="1:40" ht="17.5" x14ac:dyDescent="0.35">
      <c r="A39" s="104"/>
      <c r="B39" s="3"/>
      <c r="C39" s="4" t="s">
        <v>11</v>
      </c>
      <c r="D39" s="50"/>
      <c r="E39" s="51" t="s">
        <v>11</v>
      </c>
      <c r="F39" s="52"/>
      <c r="G39" s="53" t="s">
        <v>11</v>
      </c>
      <c r="H39" s="50"/>
      <c r="I39" s="51" t="s">
        <v>11</v>
      </c>
      <c r="J39" s="52"/>
      <c r="K39" s="51" t="s">
        <v>11</v>
      </c>
      <c r="L39" s="3"/>
      <c r="M39" s="6" t="s">
        <v>11</v>
      </c>
      <c r="N39" s="3"/>
      <c r="O39" s="6" t="s">
        <v>11</v>
      </c>
      <c r="P39" s="3"/>
      <c r="Q39" s="6" t="s">
        <v>11</v>
      </c>
      <c r="R39" s="40"/>
      <c r="S39" s="41" t="s">
        <v>11</v>
      </c>
      <c r="T39" s="42"/>
      <c r="U39" s="41" t="s">
        <v>11</v>
      </c>
      <c r="V39" s="42"/>
      <c r="W39" s="41" t="s">
        <v>11</v>
      </c>
      <c r="X39" s="42"/>
      <c r="Y39" s="41" t="s">
        <v>11</v>
      </c>
      <c r="Z39" s="43" t="s">
        <v>11</v>
      </c>
      <c r="AE39" s="159" t="s">
        <v>56</v>
      </c>
    </row>
    <row r="40" spans="1:40" ht="52.5" thickBot="1" x14ac:dyDescent="0.45">
      <c r="A40" s="105"/>
      <c r="B40" s="11" t="s">
        <v>25</v>
      </c>
      <c r="C40" s="12" t="s">
        <v>22</v>
      </c>
      <c r="D40" s="54" t="s">
        <v>33</v>
      </c>
      <c r="E40" s="55" t="s">
        <v>34</v>
      </c>
      <c r="F40" s="54" t="s">
        <v>33</v>
      </c>
      <c r="G40" s="55" t="s">
        <v>34</v>
      </c>
      <c r="H40" s="54" t="s">
        <v>33</v>
      </c>
      <c r="I40" s="55" t="s">
        <v>34</v>
      </c>
      <c r="J40" s="54" t="s">
        <v>33</v>
      </c>
      <c r="K40" s="55" t="s">
        <v>34</v>
      </c>
      <c r="L40" s="15" t="s">
        <v>12</v>
      </c>
      <c r="M40" s="14" t="s">
        <v>22</v>
      </c>
      <c r="N40" s="15" t="s">
        <v>12</v>
      </c>
      <c r="O40" s="14" t="s">
        <v>22</v>
      </c>
      <c r="P40" s="15" t="s">
        <v>12</v>
      </c>
      <c r="Q40" s="14" t="s">
        <v>22</v>
      </c>
      <c r="R40" s="16" t="s">
        <v>12</v>
      </c>
      <c r="S40" s="14" t="s">
        <v>22</v>
      </c>
      <c r="T40" s="16" t="s">
        <v>12</v>
      </c>
      <c r="U40" s="14" t="s">
        <v>22</v>
      </c>
      <c r="V40" s="16" t="s">
        <v>12</v>
      </c>
      <c r="W40" s="14" t="s">
        <v>22</v>
      </c>
      <c r="X40" s="16" t="s">
        <v>12</v>
      </c>
      <c r="Y40" s="14" t="s">
        <v>22</v>
      </c>
      <c r="Z40" s="29" t="s">
        <v>23</v>
      </c>
      <c r="AE40" s="158" t="s">
        <v>42</v>
      </c>
      <c r="AF40" s="158"/>
      <c r="AG40" s="158"/>
      <c r="AH40" s="158"/>
      <c r="AI40" s="158"/>
      <c r="AJ40" s="158"/>
      <c r="AK40" s="158"/>
      <c r="AL40" s="118"/>
      <c r="AM40" s="118"/>
      <c r="AN40" s="118"/>
    </row>
    <row r="41" spans="1:40" x14ac:dyDescent="0.3">
      <c r="A41" s="35" t="s">
        <v>16</v>
      </c>
      <c r="B41" s="17">
        <v>1</v>
      </c>
      <c r="C41" s="18">
        <v>2</v>
      </c>
      <c r="D41" s="58">
        <v>3</v>
      </c>
      <c r="E41" s="59">
        <v>4</v>
      </c>
      <c r="F41" s="60">
        <v>5</v>
      </c>
      <c r="G41" s="61">
        <v>6</v>
      </c>
      <c r="H41" s="58">
        <v>7</v>
      </c>
      <c r="I41" s="59">
        <v>8</v>
      </c>
      <c r="J41" s="60">
        <v>9</v>
      </c>
      <c r="K41" s="59">
        <v>10</v>
      </c>
      <c r="L41" s="21">
        <v>11</v>
      </c>
      <c r="M41" s="22">
        <v>12</v>
      </c>
      <c r="N41" s="21">
        <v>13</v>
      </c>
      <c r="O41" s="22">
        <v>14</v>
      </c>
      <c r="P41" s="21">
        <v>15</v>
      </c>
      <c r="Q41" s="22">
        <v>16</v>
      </c>
      <c r="R41" s="23">
        <v>17</v>
      </c>
      <c r="S41" s="24">
        <v>18</v>
      </c>
      <c r="T41" s="23">
        <v>19</v>
      </c>
      <c r="U41" s="24">
        <v>20</v>
      </c>
      <c r="V41" s="23">
        <v>21</v>
      </c>
      <c r="W41" s="24">
        <v>22</v>
      </c>
      <c r="X41" s="23">
        <v>23</v>
      </c>
      <c r="Y41" s="24">
        <v>24</v>
      </c>
      <c r="Z41" s="30">
        <v>25</v>
      </c>
      <c r="AE41" s="118"/>
      <c r="AF41" s="118"/>
      <c r="AG41" s="118"/>
      <c r="AH41" s="119">
        <v>2026</v>
      </c>
      <c r="AI41" s="120"/>
      <c r="AJ41" s="121">
        <v>2026</v>
      </c>
      <c r="AK41" s="122"/>
      <c r="AL41" s="118"/>
      <c r="AM41" s="118"/>
      <c r="AN41" s="118"/>
    </row>
    <row r="42" spans="1:40" ht="65" customHeight="1" thickBot="1" x14ac:dyDescent="0.35">
      <c r="A42" s="36" t="s">
        <v>0</v>
      </c>
      <c r="B42" s="25">
        <v>2241</v>
      </c>
      <c r="C42" s="26">
        <v>382211.6048590506</v>
      </c>
      <c r="D42" s="81">
        <f>D24*1.23</f>
        <v>2756.43</v>
      </c>
      <c r="E42" s="63">
        <f>(E24/D24)*1.29*D42</f>
        <v>606455.15342985548</v>
      </c>
      <c r="F42" s="62">
        <f>F24*1.23</f>
        <v>2756.43</v>
      </c>
      <c r="G42" s="63">
        <f>(G24/F24)*1.29*F42</f>
        <v>606455.15342985548</v>
      </c>
      <c r="H42" s="62">
        <f>H24*1.23</f>
        <v>2756.43</v>
      </c>
      <c r="I42" s="63">
        <f>(I24/H24)*1.29*H42</f>
        <v>606455.15342985548</v>
      </c>
      <c r="J42" s="62">
        <f>J24*1.23</f>
        <v>2756.43</v>
      </c>
      <c r="K42" s="82">
        <f>(K24/J24)*1.29*J42</f>
        <v>606455.15342985548</v>
      </c>
      <c r="L42" s="27">
        <v>2241</v>
      </c>
      <c r="M42" s="28">
        <v>382211.6048590506</v>
      </c>
      <c r="N42" s="27">
        <v>2241</v>
      </c>
      <c r="O42" s="28">
        <v>382211.6048590506</v>
      </c>
      <c r="P42" s="27">
        <v>2241</v>
      </c>
      <c r="Q42" s="28">
        <v>382211.6048590506</v>
      </c>
      <c r="R42" s="27">
        <v>2241</v>
      </c>
      <c r="S42" s="28">
        <v>382211.6048590506</v>
      </c>
      <c r="T42" s="27">
        <v>2241</v>
      </c>
      <c r="U42" s="28">
        <v>382211.6048590506</v>
      </c>
      <c r="V42" s="27">
        <v>2241</v>
      </c>
      <c r="W42" s="28">
        <v>382211.6048590506</v>
      </c>
      <c r="X42" s="27">
        <v>2241</v>
      </c>
      <c r="Y42" s="28">
        <v>382211.6048590506</v>
      </c>
      <c r="Z42" s="64">
        <f>ROUND(G42+I42+K42+M42+O42+Q42+S42+U42+W42+Y42+E42+C42,0)</f>
        <v>5483513</v>
      </c>
      <c r="AB42" s="86"/>
      <c r="AE42" s="118"/>
      <c r="AF42" s="118"/>
      <c r="AG42" s="118"/>
      <c r="AH42" s="125" t="s">
        <v>43</v>
      </c>
      <c r="AI42" s="126"/>
      <c r="AJ42" s="123" t="s">
        <v>44</v>
      </c>
      <c r="AK42" s="124"/>
      <c r="AL42" s="118"/>
      <c r="AM42" s="118"/>
      <c r="AN42" s="118"/>
    </row>
    <row r="43" spans="1:40" s="65" customFormat="1" ht="24.5" customHeight="1" x14ac:dyDescent="0.3">
      <c r="D43" s="65" t="s">
        <v>41</v>
      </c>
      <c r="AE43" s="127" t="s">
        <v>45</v>
      </c>
      <c r="AF43" s="128" t="s">
        <v>46</v>
      </c>
      <c r="AG43" s="129" t="s">
        <v>47</v>
      </c>
      <c r="AH43" s="130">
        <v>2.1</v>
      </c>
      <c r="AI43" s="131">
        <v>19757</v>
      </c>
      <c r="AJ43" s="130">
        <v>2.5</v>
      </c>
      <c r="AK43" s="131">
        <v>22571.662499999999</v>
      </c>
      <c r="AL43" s="118"/>
      <c r="AM43" s="118"/>
      <c r="AN43" s="118"/>
    </row>
    <row r="44" spans="1:40" s="65" customFormat="1" ht="24.5" customHeight="1" thickBot="1" x14ac:dyDescent="0.4">
      <c r="D44" s="65" t="s">
        <v>35</v>
      </c>
      <c r="AE44" s="132"/>
      <c r="AF44" s="133" t="s">
        <v>48</v>
      </c>
      <c r="AG44" s="134" t="s">
        <v>49</v>
      </c>
      <c r="AH44" s="135"/>
      <c r="AI44" s="136">
        <v>186.40798631471284</v>
      </c>
      <c r="AJ44" s="135"/>
      <c r="AK44" s="137">
        <v>240.37832092811504</v>
      </c>
      <c r="AL44" s="138"/>
      <c r="AM44" s="138"/>
      <c r="AN44" s="138"/>
    </row>
    <row r="45" spans="1:40" ht="24.5" customHeight="1" thickBot="1" x14ac:dyDescent="0.5">
      <c r="U45" s="115" t="s">
        <v>38</v>
      </c>
      <c r="V45" s="116"/>
      <c r="W45" s="116"/>
      <c r="X45" s="116"/>
      <c r="Y45" s="116"/>
      <c r="Z45" s="85">
        <f>Z42-Z24</f>
        <v>896974</v>
      </c>
      <c r="AE45" s="139" t="s">
        <v>50</v>
      </c>
      <c r="AF45" s="140" t="s">
        <v>46</v>
      </c>
      <c r="AG45" s="141" t="s">
        <v>47</v>
      </c>
      <c r="AH45" s="142">
        <v>1.7</v>
      </c>
      <c r="AI45" s="143">
        <v>2013</v>
      </c>
      <c r="AJ45" s="142">
        <v>2</v>
      </c>
      <c r="AK45" s="143">
        <v>2521.8375000000001</v>
      </c>
      <c r="AL45" s="118"/>
      <c r="AM45" s="118"/>
      <c r="AN45" s="118"/>
    </row>
    <row r="46" spans="1:40" ht="24.5" customHeight="1" x14ac:dyDescent="0.35">
      <c r="AE46" s="132"/>
      <c r="AF46" s="133" t="s">
        <v>48</v>
      </c>
      <c r="AG46" s="134" t="s">
        <v>49</v>
      </c>
      <c r="AH46" s="135"/>
      <c r="AI46" s="136">
        <v>121.35528421304112</v>
      </c>
      <c r="AJ46" s="135"/>
      <c r="AK46" s="137">
        <v>157.64833066148779</v>
      </c>
      <c r="AL46" s="138"/>
      <c r="AM46" s="138"/>
      <c r="AN46" s="138"/>
    </row>
    <row r="47" spans="1:40" ht="24.5" customHeight="1" x14ac:dyDescent="0.3">
      <c r="K47" s="84" t="s">
        <v>36</v>
      </c>
      <c r="AE47" s="139" t="s">
        <v>51</v>
      </c>
      <c r="AF47" s="140" t="s">
        <v>46</v>
      </c>
      <c r="AG47" s="141" t="s">
        <v>47</v>
      </c>
      <c r="AH47" s="142">
        <v>1.7</v>
      </c>
      <c r="AI47" s="143">
        <v>1219.25</v>
      </c>
      <c r="AJ47" s="142">
        <v>2</v>
      </c>
      <c r="AK47" s="143">
        <v>1660.3250000000003</v>
      </c>
      <c r="AL47" s="118"/>
      <c r="AM47" s="118"/>
      <c r="AN47" s="118"/>
    </row>
    <row r="48" spans="1:40" ht="24.5" customHeight="1" x14ac:dyDescent="0.35">
      <c r="G48" s="37">
        <f>B42+D42+F42+H42+J42+L42+N42+P42+R42+T42+V42+X42</f>
        <v>28953.72</v>
      </c>
      <c r="K48" s="37">
        <f>D42+F42+H42+J42</f>
        <v>11025.72</v>
      </c>
      <c r="AE48" s="132"/>
      <c r="AF48" s="133" t="s">
        <v>48</v>
      </c>
      <c r="AG48" s="134" t="s">
        <v>49</v>
      </c>
      <c r="AH48" s="135"/>
      <c r="AI48" s="136">
        <v>114.2546780242939</v>
      </c>
      <c r="AJ48" s="135"/>
      <c r="AK48" s="137">
        <v>141.33700666038146</v>
      </c>
      <c r="AL48" s="138"/>
      <c r="AM48" s="138"/>
      <c r="AN48" s="138"/>
    </row>
    <row r="49" spans="1:40" ht="24.5" customHeight="1" x14ac:dyDescent="0.35">
      <c r="A49" s="91" t="s">
        <v>30</v>
      </c>
      <c r="B49" s="91"/>
      <c r="C49" s="91"/>
      <c r="D49" s="91"/>
      <c r="E49" s="91"/>
      <c r="F49" s="91"/>
      <c r="G49" s="48">
        <f>G48/12</f>
        <v>2412.81</v>
      </c>
      <c r="K49" s="48">
        <f>K48/4</f>
        <v>2756.43</v>
      </c>
      <c r="M49" s="86">
        <f>K49-K30</f>
        <v>515.42999999999984</v>
      </c>
      <c r="AE49" s="139" t="s">
        <v>52</v>
      </c>
      <c r="AF49" s="140" t="s">
        <v>46</v>
      </c>
      <c r="AG49" s="141" t="s">
        <v>47</v>
      </c>
      <c r="AH49" s="142">
        <v>1.3</v>
      </c>
      <c r="AI49" s="143">
        <v>10050.5</v>
      </c>
      <c r="AJ49" s="142">
        <v>1.7</v>
      </c>
      <c r="AK49" s="143">
        <v>13857.65</v>
      </c>
      <c r="AL49" s="118"/>
      <c r="AM49" s="118"/>
      <c r="AN49" s="118"/>
    </row>
    <row r="50" spans="1:40" ht="24.5" customHeight="1" thickBot="1" x14ac:dyDescent="0.4">
      <c r="A50" s="91" t="s">
        <v>31</v>
      </c>
      <c r="B50" s="91"/>
      <c r="C50" s="91"/>
      <c r="D50" s="91"/>
      <c r="E50" s="91"/>
      <c r="F50" s="91"/>
      <c r="G50" s="49">
        <f>Z42/G48</f>
        <v>189.38889372419158</v>
      </c>
      <c r="K50" s="49">
        <f>(E42+G42+I42+K42)/K48</f>
        <v>220.01471230172925</v>
      </c>
      <c r="M50" s="87">
        <f>K50-K31</f>
        <v>49.46067175775309</v>
      </c>
      <c r="AE50" s="132"/>
      <c r="AF50" s="133" t="s">
        <v>48</v>
      </c>
      <c r="AG50" s="134" t="s">
        <v>49</v>
      </c>
      <c r="AH50" s="135"/>
      <c r="AI50" s="136">
        <v>116.85154472509893</v>
      </c>
      <c r="AJ50" s="135"/>
      <c r="AK50" s="137">
        <v>162.93782609946769</v>
      </c>
      <c r="AL50" s="138" t="s">
        <v>53</v>
      </c>
      <c r="AM50" s="138"/>
      <c r="AN50" s="138"/>
    </row>
    <row r="51" spans="1:40" ht="24.5" customHeight="1" x14ac:dyDescent="0.35">
      <c r="AE51" s="144" t="s">
        <v>54</v>
      </c>
      <c r="AF51" s="128" t="s">
        <v>46</v>
      </c>
      <c r="AG51" s="129" t="s">
        <v>47</v>
      </c>
      <c r="AH51" s="145" t="s">
        <v>15</v>
      </c>
      <c r="AI51" s="146">
        <v>33039.75</v>
      </c>
      <c r="AJ51" s="145" t="s">
        <v>15</v>
      </c>
      <c r="AK51" s="146">
        <v>40611.475000000006</v>
      </c>
      <c r="AL51" s="157">
        <f>AK51*100/AI51-100</f>
        <v>22.917016623915146</v>
      </c>
      <c r="AM51" s="118"/>
      <c r="AN51" s="147">
        <f>AK51-AI51</f>
        <v>7571.7250000000058</v>
      </c>
    </row>
    <row r="52" spans="1:40" ht="24.5" customHeight="1" thickBot="1" x14ac:dyDescent="0.4">
      <c r="AE52" s="148"/>
      <c r="AF52" s="149" t="s">
        <v>48</v>
      </c>
      <c r="AG52" s="150" t="s">
        <v>49</v>
      </c>
      <c r="AH52" s="151"/>
      <c r="AI52" s="152">
        <v>158.6232413738409</v>
      </c>
      <c r="AJ52" s="151"/>
      <c r="AK52" s="153">
        <v>204.76731110631476</v>
      </c>
      <c r="AL52" s="157">
        <f>AK52*100/AI52-100</f>
        <v>29.090358596141783</v>
      </c>
      <c r="AM52" s="138"/>
      <c r="AN52" s="154">
        <f>AK52-AI52</f>
        <v>46.144069732473866</v>
      </c>
    </row>
    <row r="53" spans="1:40" ht="24.5" customHeight="1" x14ac:dyDescent="0.3">
      <c r="AE53" s="155" t="s">
        <v>55</v>
      </c>
      <c r="AF53" s="118"/>
      <c r="AG53" s="118"/>
      <c r="AH53" s="118"/>
      <c r="AI53" s="118"/>
      <c r="AJ53" s="118"/>
      <c r="AK53" s="154"/>
      <c r="AL53" s="156"/>
      <c r="AM53" s="118"/>
      <c r="AN53" s="118"/>
    </row>
    <row r="54" spans="1:40" x14ac:dyDescent="0.3">
      <c r="AE54" s="118"/>
      <c r="AF54" s="118"/>
      <c r="AG54" s="118"/>
      <c r="AH54" s="118"/>
      <c r="AI54" s="118"/>
      <c r="AJ54" s="118"/>
      <c r="AK54" s="118"/>
      <c r="AL54" s="118"/>
      <c r="AM54" s="118"/>
      <c r="AN54" s="118"/>
    </row>
  </sheetData>
  <mergeCells count="118">
    <mergeCell ref="AE51:AE52"/>
    <mergeCell ref="AH51:AH52"/>
    <mergeCell ref="AJ51:AJ52"/>
    <mergeCell ref="AE49:AE50"/>
    <mergeCell ref="AH49:AH50"/>
    <mergeCell ref="AJ49:AJ50"/>
    <mergeCell ref="AE47:AE48"/>
    <mergeCell ref="AH47:AH48"/>
    <mergeCell ref="AJ47:AJ48"/>
    <mergeCell ref="AE45:AE46"/>
    <mergeCell ref="AH45:AH46"/>
    <mergeCell ref="AJ45:AJ46"/>
    <mergeCell ref="AH42:AI42"/>
    <mergeCell ref="AJ42:AK42"/>
    <mergeCell ref="AE43:AE44"/>
    <mergeCell ref="AH43:AH44"/>
    <mergeCell ref="AJ43:AJ44"/>
    <mergeCell ref="AE40:AK40"/>
    <mergeCell ref="AH41:AI41"/>
    <mergeCell ref="AJ41:AK41"/>
    <mergeCell ref="U45:Y45"/>
    <mergeCell ref="A49:F49"/>
    <mergeCell ref="A50:F50"/>
    <mergeCell ref="B36:C36"/>
    <mergeCell ref="D36:E36"/>
    <mergeCell ref="F36:G36"/>
    <mergeCell ref="H36:I36"/>
    <mergeCell ref="J36:K36"/>
    <mergeCell ref="L36:M36"/>
    <mergeCell ref="N36:O36"/>
    <mergeCell ref="P36:Q36"/>
    <mergeCell ref="R36:S36"/>
    <mergeCell ref="T36:U36"/>
    <mergeCell ref="V36:W36"/>
    <mergeCell ref="X36:Y36"/>
    <mergeCell ref="T37:U37"/>
    <mergeCell ref="V37:W37"/>
    <mergeCell ref="X37:Y37"/>
    <mergeCell ref="B38:C38"/>
    <mergeCell ref="D38:E38"/>
    <mergeCell ref="F38:G38"/>
    <mergeCell ref="H38:I38"/>
    <mergeCell ref="J38:K38"/>
    <mergeCell ref="L38:M38"/>
    <mergeCell ref="N38:O38"/>
    <mergeCell ref="P38:Q38"/>
    <mergeCell ref="R38:S38"/>
    <mergeCell ref="T38:U38"/>
    <mergeCell ref="V38:W38"/>
    <mergeCell ref="X38:Y38"/>
    <mergeCell ref="J37:K37"/>
    <mergeCell ref="L37:M37"/>
    <mergeCell ref="N37:O37"/>
    <mergeCell ref="P37:Q37"/>
    <mergeCell ref="R37:S37"/>
    <mergeCell ref="A37:A40"/>
    <mergeCell ref="B37:C37"/>
    <mergeCell ref="D37:E37"/>
    <mergeCell ref="F37:G37"/>
    <mergeCell ref="H37:I37"/>
    <mergeCell ref="V5:W5"/>
    <mergeCell ref="X5:Y5"/>
    <mergeCell ref="R4:S4"/>
    <mergeCell ref="A12:F12"/>
    <mergeCell ref="B5:C5"/>
    <mergeCell ref="D5:E5"/>
    <mergeCell ref="F5:G5"/>
    <mergeCell ref="N4:O4"/>
    <mergeCell ref="H5:I5"/>
    <mergeCell ref="J5:K5"/>
    <mergeCell ref="L5:M5"/>
    <mergeCell ref="N5:O5"/>
    <mergeCell ref="H4:I4"/>
    <mergeCell ref="A13:F13"/>
    <mergeCell ref="A1:Z1"/>
    <mergeCell ref="P5:Q5"/>
    <mergeCell ref="R5:S5"/>
    <mergeCell ref="X4:Y4"/>
    <mergeCell ref="J4:K4"/>
    <mergeCell ref="L4:M4"/>
    <mergeCell ref="P4:Q4"/>
    <mergeCell ref="T4:U4"/>
    <mergeCell ref="V4:W4"/>
    <mergeCell ref="A2:Z2"/>
    <mergeCell ref="A4:A7"/>
    <mergeCell ref="B4:C4"/>
    <mergeCell ref="D4:E4"/>
    <mergeCell ref="F4:G4"/>
    <mergeCell ref="T5:U5"/>
    <mergeCell ref="A19:A22"/>
    <mergeCell ref="B19:C19"/>
    <mergeCell ref="D19:E19"/>
    <mergeCell ref="F19:G19"/>
    <mergeCell ref="H19:I19"/>
    <mergeCell ref="T20:U20"/>
    <mergeCell ref="V20:W20"/>
    <mergeCell ref="X20:Y20"/>
    <mergeCell ref="J19:K19"/>
    <mergeCell ref="L19:M19"/>
    <mergeCell ref="N19:O19"/>
    <mergeCell ref="P19:Q19"/>
    <mergeCell ref="R19:S19"/>
    <mergeCell ref="W26:Y26"/>
    <mergeCell ref="A27:Y27"/>
    <mergeCell ref="A30:F30"/>
    <mergeCell ref="A31:F31"/>
    <mergeCell ref="T19:U19"/>
    <mergeCell ref="V19:W19"/>
    <mergeCell ref="X19:Y19"/>
    <mergeCell ref="B20:C20"/>
    <mergeCell ref="D20:E20"/>
    <mergeCell ref="F20:G20"/>
    <mergeCell ref="H20:I20"/>
    <mergeCell ref="J20:K20"/>
    <mergeCell ref="L20:M20"/>
    <mergeCell ref="N20:O20"/>
    <mergeCell ref="P20:Q20"/>
    <mergeCell ref="R20:S20"/>
  </mergeCells>
  <phoneticPr fontId="16" type="noConversion"/>
  <pageMargins left="0.9055118110236221" right="0.31496062992125984" top="0.94488188976377963" bottom="0.74803149606299213" header="0.31496062992125984" footer="0.31496062992125984"/>
  <pageSetup paperSize="9" scale="42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6.pielikums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2015-06-05T18:17:20Z</dcterms:created>
  <dcterms:modified xsi:type="dcterms:W3CDTF">2026-02-17T15:44:11Z</dcterms:modified>
  <cp:category/>
</cp:coreProperties>
</file>