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MHomeFolders\Liga.Rokjane\Līga\RITA\LIKUMI\Funkciju nodošana VBTAI\"/>
    </mc:Choice>
  </mc:AlternateContent>
  <xr:revisionPtr revIDLastSave="0" documentId="8_{F3DB6C26-9403-4D65-9864-D860FB15C2C1}" xr6:coauthVersionLast="36" xr6:coauthVersionMax="36" xr10:uidLastSave="{00000000-0000-0000-0000-000000000000}"/>
  <bookViews>
    <workbookView xWindow="0" yWindow="0" windowWidth="28800" windowHeight="11630" xr2:uid="{1C8ECB66-2BCE-4D4D-A934-0070AF3A1D08}"/>
  </bookViews>
  <sheets>
    <sheet name="2023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5" l="1"/>
  <c r="I16" i="5" l="1"/>
  <c r="I15" i="5"/>
  <c r="I18" i="5" l="1"/>
  <c r="I17" i="5"/>
  <c r="K17" i="5" s="1"/>
  <c r="K16" i="5"/>
  <c r="M16" i="5" s="1"/>
  <c r="K15" i="5"/>
  <c r="I14" i="5"/>
  <c r="I12" i="5"/>
  <c r="K12" i="5"/>
  <c r="I10" i="5"/>
  <c r="K10" i="5"/>
  <c r="I11" i="5"/>
  <c r="K11" i="5" s="1"/>
  <c r="K18" i="5" l="1"/>
  <c r="M18" i="5" s="1"/>
  <c r="M17" i="5"/>
  <c r="M15" i="5"/>
  <c r="K14" i="5"/>
  <c r="M14" i="5" s="1"/>
  <c r="M13" i="5" l="1"/>
  <c r="M12" i="5" l="1"/>
  <c r="H7" i="5"/>
  <c r="H8" i="5"/>
  <c r="G8" i="5"/>
  <c r="G7" i="5"/>
  <c r="J8" i="5" l="1"/>
  <c r="M11" i="5"/>
  <c r="M10" i="5"/>
  <c r="M9" i="5" s="1"/>
  <c r="M8" i="5" l="1"/>
  <c r="J7" i="5" l="1"/>
  <c r="K7" i="5" l="1"/>
  <c r="M7" i="5" s="1"/>
  <c r="M20" i="5" l="1"/>
</calcChain>
</file>

<file path=xl/sharedStrings.xml><?xml version="1.0" encoding="utf-8"?>
<sst xmlns="http://schemas.openxmlformats.org/spreadsheetml/2006/main" count="53" uniqueCount="47">
  <si>
    <t>KOPĀ</t>
  </si>
  <si>
    <t>Nr.</t>
  </si>
  <si>
    <t>Amats</t>
  </si>
  <si>
    <t>Amatu klasifikācija</t>
  </si>
  <si>
    <t>Amatu saime, līmenis</t>
  </si>
  <si>
    <t>Mēnešalgu grupa Valsts un pašvaldību institūciju amatpersonu un darbinieku atlīdzības likumā</t>
  </si>
  <si>
    <t>Amata vietu skaits</t>
  </si>
  <si>
    <t>8=5x6x0.5</t>
  </si>
  <si>
    <t>10=7+8+9</t>
  </si>
  <si>
    <t>11=10x0.2359</t>
  </si>
  <si>
    <t>Galvenais inspektors</t>
  </si>
  <si>
    <t>36.amata saime un III līmenis</t>
  </si>
  <si>
    <t>Vadošais finansists</t>
  </si>
  <si>
    <t>15.1.amata apakšsaime un II līmenis</t>
  </si>
  <si>
    <t>Atlīdzības aprēķins VBTAI atbalsta centriem normatīvajos aktos noteikto prasību izpildes pārraudzības funkcijas nodrošināšanai</t>
  </si>
  <si>
    <r>
      <t xml:space="preserve">Atvaļinājuma pabalsta apmērs vienam gadam (50% no atalgojuma), </t>
    </r>
    <r>
      <rPr>
        <i/>
        <sz val="12"/>
        <rFont val="Times New Roman"/>
        <family val="1"/>
        <charset val="186"/>
      </rPr>
      <t>euro</t>
    </r>
  </si>
  <si>
    <r>
      <t xml:space="preserve">Darba devēja nodoklis (23,59%) vienam gadam, </t>
    </r>
    <r>
      <rPr>
        <i/>
        <sz val="12"/>
        <rFont val="Times New Roman"/>
        <family val="1"/>
        <charset val="186"/>
      </rPr>
      <t>euro</t>
    </r>
  </si>
  <si>
    <r>
      <t xml:space="preserve">Veselības apdrošināšanas polises, </t>
    </r>
    <r>
      <rPr>
        <i/>
        <sz val="12"/>
        <rFont val="Times New Roman"/>
        <family val="1"/>
        <charset val="186"/>
      </rPr>
      <t>euro</t>
    </r>
  </si>
  <si>
    <r>
      <t xml:space="preserve">ATLĪDZĪBA gadam, </t>
    </r>
    <r>
      <rPr>
        <i/>
        <sz val="12"/>
        <rFont val="Times New Roman"/>
        <family val="1"/>
        <charset val="186"/>
      </rPr>
      <t>euro</t>
    </r>
  </si>
  <si>
    <r>
      <t xml:space="preserve">Atalgojuma apmērs mēnesī vienam darbiniekam, </t>
    </r>
    <r>
      <rPr>
        <i/>
        <sz val="12"/>
        <rFont val="Times New Roman"/>
        <family val="1"/>
        <charset val="186"/>
      </rPr>
      <t>euro</t>
    </r>
  </si>
  <si>
    <r>
      <t xml:space="preserve">Atalgojums kopā, </t>
    </r>
    <r>
      <rPr>
        <i/>
        <sz val="12"/>
        <rFont val="Times New Roman"/>
        <family val="1"/>
        <charset val="186"/>
      </rPr>
      <t>euro</t>
    </r>
  </si>
  <si>
    <r>
      <t xml:space="preserve">Atalgojums 10 mēnešos, </t>
    </r>
    <r>
      <rPr>
        <i/>
        <sz val="12"/>
        <rFont val="Times New Roman"/>
        <family val="1"/>
        <charset val="186"/>
      </rPr>
      <t>euro</t>
    </r>
  </si>
  <si>
    <t>7=5x6x10</t>
  </si>
  <si>
    <t>Piemaksas, t.sk.</t>
  </si>
  <si>
    <t>13=9+10+11+12</t>
  </si>
  <si>
    <t>21.6.amata apakšsaime un III līmenis</t>
  </si>
  <si>
    <t>20.3.amata apakšsaime un II līmenis</t>
  </si>
  <si>
    <t>9=5x0.3x2</t>
  </si>
  <si>
    <t>* jauno darbinieku apmācība, atbalsts problēmjautājumu risināšanā, datu apstrāde informācijas sistēmā “Valsts sociālās politikas monitoringa informācijas sistēma”, datu apstrāde finanšu pārvaldības programmatūrā Jedox, dokumentu apstrāde DVS Lietvaris.</t>
  </si>
  <si>
    <t xml:space="preserve">2023.gadā </t>
  </si>
  <si>
    <t>K.Berga 67021694</t>
  </si>
  <si>
    <t>pielikums_1</t>
  </si>
  <si>
    <t>Piemaksa nepārsniedzot no amatpersonai (darbiniekam) noteiktās mēnešalgas 30%  mēn</t>
  </si>
  <si>
    <t>3.4.1.</t>
  </si>
  <si>
    <t>3.4.2.</t>
  </si>
  <si>
    <t>3.4.3.</t>
  </si>
  <si>
    <t>3.4.4.</t>
  </si>
  <si>
    <t>3.4.5.</t>
  </si>
  <si>
    <t>Galvenais inspektors (jaunā av, piem 25%)</t>
  </si>
  <si>
    <t>Informācijas vadības speciālists (piem 20%)</t>
  </si>
  <si>
    <t>Lietvedis (piem 20%)</t>
  </si>
  <si>
    <t>Galvenais inspektors (piemaksa 3 mēn. par papildus darbu)*</t>
  </si>
  <si>
    <t>Informācijas vadības speciālists (piemaksa 2 mēn. par papildus darbu)*</t>
  </si>
  <si>
    <t>Lietvedis (piemaksa 2 mēn. par papildus darbu)*</t>
  </si>
  <si>
    <t>Galvenais inspektors (sniegts metodiskais atbalsts 30%)</t>
  </si>
  <si>
    <t>Piemaksa par nozīmīgu ieguldījumu attiecīgās institūcijas stratēģisko mērķu sasniegšanā 2023.gadā, t.sk.</t>
  </si>
  <si>
    <t>Vadošais finansists (jaunā av, piem 25%)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</si>
</sst>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4"/>
      <color rgb="FF333333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3" fontId="1" fillId="0" borderId="0" xfId="0" applyNumberFormat="1" applyFont="1"/>
    <xf numFmtId="2" fontId="1" fillId="0" borderId="0" xfId="0" applyNumberFormat="1" applyFont="1"/>
    <xf numFmtId="43" fontId="1" fillId="0" borderId="0" xfId="0" applyNumberFormat="1" applyFont="1"/>
    <xf numFmtId="0" fontId="1" fillId="0" borderId="0" xfId="0" applyFont="1" applyAlignment="1">
      <alignment horizontal="right"/>
    </xf>
    <xf numFmtId="4" fontId="2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3" fontId="5" fillId="0" borderId="0" xfId="0" applyNumberFormat="1" applyFont="1"/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justify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60C08-5626-48E8-80B1-56504154B69F}">
  <dimension ref="A1:R25"/>
  <sheetViews>
    <sheetView tabSelected="1" zoomScale="90" zoomScaleNormal="90" workbookViewId="0">
      <pane xSplit="2" ySplit="5" topLeftCell="C7" activePane="bottomRight" state="frozen"/>
      <selection pane="topRight" activeCell="C1" sqref="C1"/>
      <selection pane="bottomLeft" activeCell="A6" sqref="A6"/>
      <selection pane="bottomRight" activeCell="Q11" sqref="Q11"/>
    </sheetView>
  </sheetViews>
  <sheetFormatPr defaultColWidth="9.1796875" defaultRowHeight="13" x14ac:dyDescent="0.3"/>
  <cols>
    <col min="1" max="1" width="8.81640625" style="11" customWidth="1"/>
    <col min="2" max="2" width="45.81640625" style="11" customWidth="1"/>
    <col min="3" max="3" width="22.26953125" style="11" customWidth="1"/>
    <col min="4" max="4" width="12" style="11" customWidth="1"/>
    <col min="5" max="6" width="9.1796875" style="11"/>
    <col min="7" max="7" width="13.54296875" style="11" customWidth="1"/>
    <col min="8" max="8" width="11.81640625" style="11" bestFit="1" customWidth="1"/>
    <col min="9" max="9" width="14.7265625" style="11" customWidth="1"/>
    <col min="10" max="10" width="11.54296875" style="11" customWidth="1"/>
    <col min="11" max="11" width="11.81640625" style="11" customWidth="1"/>
    <col min="12" max="12" width="11.453125" style="11" customWidth="1"/>
    <col min="13" max="13" width="16.54296875" style="11" customWidth="1"/>
    <col min="14" max="14" width="9.1796875" style="11"/>
    <col min="15" max="15" width="13.26953125" style="11" customWidth="1"/>
    <col min="16" max="19" width="9.1796875" style="11"/>
    <col min="20" max="20" width="40.54296875" style="11" customWidth="1"/>
    <col min="21" max="16384" width="9.1796875" style="11"/>
  </cols>
  <sheetData>
    <row r="1" spans="1:18" x14ac:dyDescent="0.3">
      <c r="M1" s="15" t="s">
        <v>31</v>
      </c>
    </row>
    <row r="2" spans="1:18" ht="15.5" x14ac:dyDescent="0.35">
      <c r="A2" s="4" t="s">
        <v>14</v>
      </c>
    </row>
    <row r="3" spans="1:18" ht="18" x14ac:dyDescent="0.3">
      <c r="A3" s="35" t="s">
        <v>29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2"/>
    </row>
    <row r="4" spans="1:18" ht="18.75" customHeight="1" x14ac:dyDescent="0.3">
      <c r="A4" s="34" t="s">
        <v>1</v>
      </c>
      <c r="B4" s="34" t="s">
        <v>2</v>
      </c>
      <c r="C4" s="34" t="s">
        <v>3</v>
      </c>
      <c r="D4" s="34"/>
      <c r="E4" s="34"/>
      <c r="F4" s="34"/>
      <c r="G4" s="34" t="s">
        <v>21</v>
      </c>
      <c r="H4" s="34" t="s">
        <v>15</v>
      </c>
      <c r="I4" s="34" t="s">
        <v>32</v>
      </c>
      <c r="J4" s="34" t="s">
        <v>20</v>
      </c>
      <c r="K4" s="34" t="s">
        <v>16</v>
      </c>
      <c r="L4" s="34" t="s">
        <v>17</v>
      </c>
      <c r="M4" s="34" t="s">
        <v>18</v>
      </c>
      <c r="N4" s="3"/>
    </row>
    <row r="5" spans="1:18" ht="155" x14ac:dyDescent="0.35">
      <c r="A5" s="34"/>
      <c r="B5" s="34"/>
      <c r="C5" s="8" t="s">
        <v>4</v>
      </c>
      <c r="D5" s="9" t="s">
        <v>5</v>
      </c>
      <c r="E5" s="8" t="s">
        <v>19</v>
      </c>
      <c r="F5" s="8" t="s">
        <v>6</v>
      </c>
      <c r="G5" s="34"/>
      <c r="H5" s="34"/>
      <c r="I5" s="34"/>
      <c r="J5" s="34"/>
      <c r="K5" s="34"/>
      <c r="L5" s="34"/>
      <c r="M5" s="34"/>
      <c r="N5" s="2"/>
    </row>
    <row r="6" spans="1:18" ht="18" hidden="1" x14ac:dyDescent="0.3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 t="s">
        <v>22</v>
      </c>
      <c r="H6" s="1" t="s">
        <v>7</v>
      </c>
      <c r="I6" s="1" t="s">
        <v>27</v>
      </c>
      <c r="J6" s="1" t="s">
        <v>8</v>
      </c>
      <c r="K6" s="1" t="s">
        <v>9</v>
      </c>
      <c r="L6" s="1">
        <v>12</v>
      </c>
      <c r="M6" s="1" t="s">
        <v>24</v>
      </c>
      <c r="N6" s="2"/>
    </row>
    <row r="7" spans="1:18" ht="31" x14ac:dyDescent="0.3">
      <c r="A7" s="7">
        <v>1</v>
      </c>
      <c r="B7" s="7" t="s">
        <v>10</v>
      </c>
      <c r="C7" s="7" t="s">
        <v>11</v>
      </c>
      <c r="D7" s="5">
        <v>9</v>
      </c>
      <c r="E7" s="6">
        <v>1330</v>
      </c>
      <c r="F7" s="5">
        <v>1</v>
      </c>
      <c r="G7" s="6">
        <f>ROUND(E7*F7*10,0)</f>
        <v>13300</v>
      </c>
      <c r="H7" s="5">
        <f>ROUND(E7*F7*0.5,0)</f>
        <v>665</v>
      </c>
      <c r="I7" s="5"/>
      <c r="J7" s="6">
        <f>G7+H7+I7</f>
        <v>13965</v>
      </c>
      <c r="K7" s="10">
        <f>ROUND(J7*0.2359,0)</f>
        <v>3294</v>
      </c>
      <c r="L7" s="5">
        <v>213.43</v>
      </c>
      <c r="M7" s="16">
        <f>J7+K7+L7</f>
        <v>17472.43</v>
      </c>
      <c r="N7" s="2"/>
      <c r="O7" s="12"/>
      <c r="P7" s="13"/>
      <c r="Q7" s="13"/>
      <c r="R7" s="13"/>
    </row>
    <row r="8" spans="1:18" ht="31" x14ac:dyDescent="0.3">
      <c r="A8" s="7">
        <v>2</v>
      </c>
      <c r="B8" s="7" t="s">
        <v>12</v>
      </c>
      <c r="C8" s="7" t="s">
        <v>13</v>
      </c>
      <c r="D8" s="5">
        <v>9</v>
      </c>
      <c r="E8" s="6">
        <v>1330</v>
      </c>
      <c r="F8" s="5">
        <v>0.5</v>
      </c>
      <c r="G8" s="6">
        <f>E8*F8*10</f>
        <v>6650</v>
      </c>
      <c r="H8" s="5">
        <f>ROUND(E8*F8*0.5,0)</f>
        <v>333</v>
      </c>
      <c r="I8" s="5"/>
      <c r="J8" s="6">
        <f>G8+H8+I8</f>
        <v>6983</v>
      </c>
      <c r="K8" s="10">
        <f>ROUND(J8*0.2359,0)</f>
        <v>1647</v>
      </c>
      <c r="L8" s="5">
        <v>213.43</v>
      </c>
      <c r="M8" s="16">
        <f>J8+K8+L8</f>
        <v>8843.43</v>
      </c>
      <c r="N8" s="2"/>
      <c r="O8" s="12"/>
      <c r="P8" s="13"/>
      <c r="Q8" s="13"/>
    </row>
    <row r="9" spans="1:18" ht="18" x14ac:dyDescent="0.3">
      <c r="A9" s="21">
        <v>3</v>
      </c>
      <c r="B9" s="5" t="s">
        <v>23</v>
      </c>
      <c r="C9" s="21"/>
      <c r="D9" s="5"/>
      <c r="E9" s="6"/>
      <c r="F9" s="5"/>
      <c r="G9" s="6"/>
      <c r="H9" s="5"/>
      <c r="I9" s="5"/>
      <c r="J9" s="6"/>
      <c r="K9" s="10"/>
      <c r="L9" s="5"/>
      <c r="M9" s="16">
        <f>M10+M11+M12+M13</f>
        <v>5487</v>
      </c>
      <c r="N9" s="2"/>
      <c r="O9" s="12"/>
      <c r="P9" s="13"/>
      <c r="Q9" s="13"/>
    </row>
    <row r="10" spans="1:18" ht="31" x14ac:dyDescent="0.3">
      <c r="A10" s="22">
        <v>3.1</v>
      </c>
      <c r="B10" s="27" t="s">
        <v>41</v>
      </c>
      <c r="C10" s="23" t="s">
        <v>11</v>
      </c>
      <c r="D10" s="24">
        <v>9</v>
      </c>
      <c r="E10" s="25">
        <v>1330</v>
      </c>
      <c r="F10" s="24"/>
      <c r="G10" s="25"/>
      <c r="H10" s="24"/>
      <c r="I10" s="25">
        <f>ROUND(E10*0.3*3,0)</f>
        <v>1197</v>
      </c>
      <c r="J10" s="25"/>
      <c r="K10" s="10">
        <f>ROUND(I10*0.2359,0)</f>
        <v>282</v>
      </c>
      <c r="L10" s="24"/>
      <c r="M10" s="16">
        <f>I10+K10</f>
        <v>1479</v>
      </c>
      <c r="N10" s="2"/>
      <c r="O10" s="12"/>
      <c r="P10" s="13"/>
      <c r="Q10" s="13"/>
    </row>
    <row r="11" spans="1:18" ht="31" x14ac:dyDescent="0.3">
      <c r="A11" s="22">
        <v>3.2</v>
      </c>
      <c r="B11" s="27" t="s">
        <v>42</v>
      </c>
      <c r="C11" s="23" t="s">
        <v>25</v>
      </c>
      <c r="D11" s="24">
        <v>10</v>
      </c>
      <c r="E11" s="25">
        <v>1846</v>
      </c>
      <c r="F11" s="26"/>
      <c r="G11" s="26"/>
      <c r="H11" s="26"/>
      <c r="I11" s="25">
        <f>ROUND(E11*0.3*2,0)</f>
        <v>1108</v>
      </c>
      <c r="J11" s="26"/>
      <c r="K11" s="10">
        <f t="shared" ref="K11:K12" si="0">ROUND(I11*0.2359,0)</f>
        <v>261</v>
      </c>
      <c r="L11" s="26"/>
      <c r="M11" s="16">
        <f>I11+K11</f>
        <v>1369</v>
      </c>
      <c r="N11" s="2"/>
      <c r="O11" s="14"/>
    </row>
    <row r="12" spans="1:18" ht="31" x14ac:dyDescent="0.3">
      <c r="A12" s="22">
        <v>3.3</v>
      </c>
      <c r="B12" s="27" t="s">
        <v>43</v>
      </c>
      <c r="C12" s="23" t="s">
        <v>26</v>
      </c>
      <c r="D12" s="24">
        <v>8</v>
      </c>
      <c r="E12" s="25">
        <v>1086</v>
      </c>
      <c r="F12" s="25"/>
      <c r="G12" s="25"/>
      <c r="H12" s="25"/>
      <c r="I12" s="25">
        <f>ROUND(E12*0.3*2,0)</f>
        <v>652</v>
      </c>
      <c r="J12" s="25"/>
      <c r="K12" s="10">
        <f t="shared" si="0"/>
        <v>154</v>
      </c>
      <c r="L12" s="25"/>
      <c r="M12" s="16">
        <f>I12+K12</f>
        <v>806</v>
      </c>
      <c r="N12" s="2"/>
      <c r="O12" s="14"/>
    </row>
    <row r="13" spans="1:18" ht="46.5" x14ac:dyDescent="0.3">
      <c r="A13" s="22">
        <v>3.4</v>
      </c>
      <c r="B13" s="27" t="s">
        <v>45</v>
      </c>
      <c r="C13" s="17"/>
      <c r="D13" s="17"/>
      <c r="E13" s="17"/>
      <c r="F13" s="17"/>
      <c r="G13" s="17"/>
      <c r="H13" s="17"/>
      <c r="I13" s="18"/>
      <c r="J13" s="17"/>
      <c r="K13" s="17"/>
      <c r="L13" s="17"/>
      <c r="M13" s="16">
        <f>SUM(M14:M18)</f>
        <v>1833</v>
      </c>
      <c r="N13" s="2"/>
      <c r="O13" s="14"/>
      <c r="P13" s="14"/>
    </row>
    <row r="14" spans="1:18" ht="31" x14ac:dyDescent="0.3">
      <c r="A14" s="28" t="s">
        <v>33</v>
      </c>
      <c r="B14" s="23" t="s">
        <v>44</v>
      </c>
      <c r="C14" s="29" t="s">
        <v>11</v>
      </c>
      <c r="D14" s="24">
        <v>9</v>
      </c>
      <c r="E14" s="25">
        <v>1330</v>
      </c>
      <c r="F14" s="24">
        <v>1</v>
      </c>
      <c r="G14" s="25"/>
      <c r="H14" s="24"/>
      <c r="I14" s="25">
        <f>ROUND(E14*0.3,0)</f>
        <v>399</v>
      </c>
      <c r="J14" s="25"/>
      <c r="K14" s="30">
        <f>ROUND(I14*0.2359,0)</f>
        <v>94</v>
      </c>
      <c r="L14" s="24"/>
      <c r="M14" s="31">
        <f>I14+K14+L14</f>
        <v>493</v>
      </c>
      <c r="N14" s="2"/>
      <c r="O14" s="12"/>
      <c r="P14" s="13"/>
      <c r="Q14" s="13"/>
      <c r="R14" s="13"/>
    </row>
    <row r="15" spans="1:18" ht="31" x14ac:dyDescent="0.3">
      <c r="A15" s="28" t="s">
        <v>34</v>
      </c>
      <c r="B15" s="32" t="s">
        <v>38</v>
      </c>
      <c r="C15" s="29" t="s">
        <v>11</v>
      </c>
      <c r="D15" s="24">
        <v>9</v>
      </c>
      <c r="E15" s="25">
        <v>1330</v>
      </c>
      <c r="F15" s="24">
        <v>1</v>
      </c>
      <c r="G15" s="25"/>
      <c r="H15" s="24"/>
      <c r="I15" s="25">
        <f>ROUND(E15*0.25,0)</f>
        <v>333</v>
      </c>
      <c r="J15" s="25"/>
      <c r="K15" s="30">
        <f t="shared" ref="K15:K18" si="1">ROUND(I15*0.2359,0)</f>
        <v>79</v>
      </c>
      <c r="L15" s="24"/>
      <c r="M15" s="31">
        <f t="shared" ref="M15:M18" si="2">I15+K15+L15</f>
        <v>412</v>
      </c>
      <c r="N15" s="2"/>
      <c r="O15" s="12"/>
      <c r="P15" s="13"/>
      <c r="Q15" s="13"/>
      <c r="R15" s="13"/>
    </row>
    <row r="16" spans="1:18" ht="31" x14ac:dyDescent="0.3">
      <c r="A16" s="28" t="s">
        <v>35</v>
      </c>
      <c r="B16" s="32" t="s">
        <v>46</v>
      </c>
      <c r="C16" s="29" t="s">
        <v>13</v>
      </c>
      <c r="D16" s="24">
        <v>9</v>
      </c>
      <c r="E16" s="25">
        <v>1330</v>
      </c>
      <c r="F16" s="24">
        <v>0.5</v>
      </c>
      <c r="G16" s="25"/>
      <c r="H16" s="24"/>
      <c r="I16" s="25">
        <f>ROUND(E16*0.2485*0.5,0)</f>
        <v>165</v>
      </c>
      <c r="J16" s="25"/>
      <c r="K16" s="30">
        <f t="shared" si="1"/>
        <v>39</v>
      </c>
      <c r="L16" s="24"/>
      <c r="M16" s="31">
        <f t="shared" si="2"/>
        <v>204</v>
      </c>
      <c r="N16" s="2"/>
      <c r="O16" s="12"/>
      <c r="P16" s="13"/>
      <c r="Q16" s="13"/>
    </row>
    <row r="17" spans="1:15" ht="31" x14ac:dyDescent="0.3">
      <c r="A17" s="28" t="s">
        <v>36</v>
      </c>
      <c r="B17" s="23" t="s">
        <v>39</v>
      </c>
      <c r="C17" s="23" t="s">
        <v>25</v>
      </c>
      <c r="D17" s="24">
        <v>10</v>
      </c>
      <c r="E17" s="25">
        <v>1846</v>
      </c>
      <c r="F17" s="24">
        <v>1</v>
      </c>
      <c r="G17" s="26"/>
      <c r="H17" s="26"/>
      <c r="I17" s="25">
        <f>ROUND(E17*0.2,0)</f>
        <v>369</v>
      </c>
      <c r="J17" s="25"/>
      <c r="K17" s="30">
        <f t="shared" si="1"/>
        <v>87</v>
      </c>
      <c r="L17" s="26"/>
      <c r="M17" s="31">
        <f t="shared" si="2"/>
        <v>456</v>
      </c>
      <c r="N17" s="2"/>
      <c r="O17" s="14"/>
    </row>
    <row r="18" spans="1:15" ht="31" x14ac:dyDescent="0.3">
      <c r="A18" s="28" t="s">
        <v>37</v>
      </c>
      <c r="B18" s="23" t="s">
        <v>40</v>
      </c>
      <c r="C18" s="23" t="s">
        <v>26</v>
      </c>
      <c r="D18" s="24">
        <v>8</v>
      </c>
      <c r="E18" s="25">
        <v>1086</v>
      </c>
      <c r="F18" s="24">
        <v>1</v>
      </c>
      <c r="G18" s="25"/>
      <c r="H18" s="25"/>
      <c r="I18" s="25">
        <f>ROUND(E18*0.2,0)</f>
        <v>217</v>
      </c>
      <c r="J18" s="25"/>
      <c r="K18" s="30">
        <f t="shared" si="1"/>
        <v>51</v>
      </c>
      <c r="L18" s="25"/>
      <c r="M18" s="31">
        <f t="shared" si="2"/>
        <v>268</v>
      </c>
      <c r="N18" s="2"/>
      <c r="O18" s="14"/>
    </row>
    <row r="20" spans="1:15" ht="15" x14ac:dyDescent="0.3">
      <c r="L20" s="19" t="s">
        <v>0</v>
      </c>
      <c r="M20" s="20">
        <f>M7+M8+M9</f>
        <v>31802.86</v>
      </c>
    </row>
    <row r="21" spans="1:15" ht="34.5" customHeight="1" x14ac:dyDescent="0.3">
      <c r="A21" s="33" t="s">
        <v>28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15"/>
      <c r="M21" s="12"/>
    </row>
    <row r="22" spans="1:15" ht="12.75" customHeight="1" x14ac:dyDescent="0.3">
      <c r="L22" s="15"/>
      <c r="M22" s="12"/>
    </row>
    <row r="23" spans="1:15" ht="12.75" customHeight="1" x14ac:dyDescent="0.3">
      <c r="A23" t="s">
        <v>30</v>
      </c>
      <c r="L23" s="15"/>
      <c r="M23" s="12"/>
    </row>
    <row r="24" spans="1:15" ht="12.75" customHeight="1" x14ac:dyDescent="0.3"/>
    <row r="25" spans="1:15" x14ac:dyDescent="0.3">
      <c r="M25" s="12"/>
    </row>
  </sheetData>
  <mergeCells count="12">
    <mergeCell ref="A21:K21"/>
    <mergeCell ref="M4:M5"/>
    <mergeCell ref="A3:M3"/>
    <mergeCell ref="A4:A5"/>
    <mergeCell ref="B4:B5"/>
    <mergeCell ref="C4:F4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Līga Rokjāne</cp:lastModifiedBy>
  <dcterms:created xsi:type="dcterms:W3CDTF">2022-09-08T11:36:52Z</dcterms:created>
  <dcterms:modified xsi:type="dcterms:W3CDTF">2023-02-13T10:41:08Z</dcterms:modified>
</cp:coreProperties>
</file>