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lkm1.km.gov.lv\RoamDocu$\GatisG\Desktop\"/>
    </mc:Choice>
  </mc:AlternateContent>
  <xr:revisionPtr revIDLastSave="0" documentId="8_{D9680725-1B15-454A-968D-E68B483A1CFC}" xr6:coauthVersionLast="47" xr6:coauthVersionMax="47" xr10:uidLastSave="{00000000-0000-0000-0000-000000000000}"/>
  <bookViews>
    <workbookView xWindow="12450" yWindow="765" windowWidth="12345" windowHeight="15300" xr2:uid="{5DA8AF4E-42A4-4722-B6CA-2CC4672FCB5B}"/>
  </bookViews>
  <sheets>
    <sheet name="LTV_Energores_Sadārdzin_202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2" l="1"/>
  <c r="F9" i="2" s="1"/>
  <c r="G9" i="2" s="1"/>
  <c r="H19" i="2"/>
  <c r="C16" i="2"/>
  <c r="F16" i="2" s="1"/>
  <c r="G16" i="2" s="1"/>
  <c r="C15" i="2"/>
  <c r="F15" i="2" s="1"/>
  <c r="G15" i="2" s="1"/>
  <c r="G19" i="2" s="1"/>
  <c r="H10" i="2"/>
  <c r="H9" i="2"/>
  <c r="H8" i="2"/>
  <c r="C8" i="2"/>
  <c r="J19" i="2" l="1"/>
  <c r="H11" i="2"/>
  <c r="H31" i="2" s="1"/>
  <c r="C10" i="2"/>
  <c r="F10" i="2" s="1"/>
  <c r="G10" i="2" s="1"/>
  <c r="I10" i="2" s="1"/>
  <c r="I9" i="2"/>
  <c r="I19" i="2"/>
  <c r="F19" i="2"/>
  <c r="F8" i="2"/>
  <c r="G8" i="2" l="1"/>
  <c r="F11" i="2"/>
  <c r="F31" i="2" s="1"/>
  <c r="G11" i="2" l="1"/>
  <c r="I8" i="2"/>
  <c r="I11" i="2" s="1"/>
  <c r="I31" i="2" s="1"/>
  <c r="G31" i="2" l="1"/>
  <c r="J31" i="2" s="1"/>
  <c r="J11" i="2"/>
</calcChain>
</file>

<file path=xl/sharedStrings.xml><?xml version="1.0" encoding="utf-8"?>
<sst xmlns="http://schemas.openxmlformats.org/spreadsheetml/2006/main" count="59" uniqueCount="45">
  <si>
    <t>Paredzamais energoresursu (siltumenerģija un elektroenerģija) pieaugums 2023. gadā</t>
  </si>
  <si>
    <t>salīdzinoši ar 2022. gadu VSIA "Latvijas Televīzija" ēkai Zaķusalas krastmalā 33, Rīgā</t>
  </si>
  <si>
    <t>Siltumenerģija</t>
  </si>
  <si>
    <t>Energoresursu piegādātājs</t>
  </si>
  <si>
    <t>Patēriņš vidēji 2020.-2022. gados MWh</t>
  </si>
  <si>
    <t>Cena par vienību, EUR bez PVN</t>
  </si>
  <si>
    <t>Summa 2023.gadā, EUR bez PVN</t>
  </si>
  <si>
    <t>Summa 2023.gadā, EUR ar PVN</t>
  </si>
  <si>
    <t>starpība, EUR ar PVN</t>
  </si>
  <si>
    <t>Rīgas Siltums</t>
  </si>
  <si>
    <t>Elektroenerģija</t>
  </si>
  <si>
    <t>Energoresursu piegādātājs/ valsts atbalsts</t>
  </si>
  <si>
    <t>patēriņš vidēji 2020.-2022.gados,
kWh</t>
  </si>
  <si>
    <t>Laika periods 2023.g. par kuru tiek veikts aprēķins</t>
  </si>
  <si>
    <t>cena par vienību,
EUR ar PVN</t>
  </si>
  <si>
    <t>summa 2023.gadā,
EUR bez PVN</t>
  </si>
  <si>
    <t>summa 2023.gadā,
EUR ar PVN</t>
  </si>
  <si>
    <t>Enefit (ar ST tarifu)</t>
  </si>
  <si>
    <t>Jauns piegādātājs</t>
  </si>
  <si>
    <t>01.05.-31.12.</t>
  </si>
  <si>
    <t>Valsts atbalsts</t>
  </si>
  <si>
    <t>Atbalsts jau iekļauts rēķinā</t>
  </si>
  <si>
    <t>Valsts atbalsts ST</t>
  </si>
  <si>
    <t>Kopā</t>
  </si>
  <si>
    <t>izmaksas mēnesī,
EUR bez PVN</t>
  </si>
  <si>
    <t>skaits,
mēneši</t>
  </si>
  <si>
    <t>2022. gads,
EUR ar PVN</t>
  </si>
  <si>
    <t>Sadales tīkls ar valsts atbalstu</t>
  </si>
  <si>
    <t>Sadales tīkls</t>
  </si>
  <si>
    <t>Sadales tīkls +50%*</t>
  </si>
  <si>
    <t>Prognozētie dati</t>
  </si>
  <si>
    <t>ST - Sadales tīkls (tarifs iekļauts vienotā rēķinā)</t>
  </si>
  <si>
    <t>Energoresursi kopā:</t>
  </si>
  <si>
    <t>2022.gads,
EUR ar PVN</t>
  </si>
  <si>
    <t>Rīgas siltums – 165,32 EUR par megavatstundu (MWh) + PVN</t>
  </si>
  <si>
    <t>30.03.2023.</t>
  </si>
  <si>
    <t>Rīgas siltums – 183,86 EUR par megavatstundu (MWh) + PVN</t>
  </si>
  <si>
    <t>Enefit/Sadales tīkls – 0,23238 par kilovatu (kWh) + PVN</t>
  </si>
  <si>
    <t>01.01.-31.03.</t>
  </si>
  <si>
    <t>01.01.-30.04.</t>
  </si>
  <si>
    <t>Rīgas siltums – 91,26 EUR par megavatstundu (MWh) + PVN</t>
  </si>
  <si>
    <t>%</t>
  </si>
  <si>
    <t>01.04.-14.05.</t>
  </si>
  <si>
    <t>15.10.-31.12.</t>
  </si>
  <si>
    <t>AJ Power/Sadales tīkls – 0,21681 par kilovatu (kWh) + PVN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</si>
</sst>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0"/>
  </numFmts>
  <fonts count="7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8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3">
    <xf numFmtId="0" fontId="0" fillId="0" borderId="0" xfId="0"/>
    <xf numFmtId="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4" fontId="0" fillId="0" borderId="0" xfId="0" applyNumberFormat="1"/>
    <xf numFmtId="0" fontId="1" fillId="0" borderId="1" xfId="0" applyFont="1" applyBorder="1"/>
    <xf numFmtId="4" fontId="4" fillId="0" borderId="1" xfId="0" applyNumberFormat="1" applyFont="1" applyBorder="1" applyAlignment="1">
      <alignment horizontal="center" vertical="center" wrapText="1"/>
    </xf>
    <xf numFmtId="0" fontId="0" fillId="0" borderId="5" xfId="0" applyBorder="1"/>
    <xf numFmtId="0" fontId="0" fillId="0" borderId="1" xfId="0" applyBorder="1" applyAlignment="1">
      <alignment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left"/>
    </xf>
    <xf numFmtId="4" fontId="3" fillId="0" borderId="1" xfId="0" applyNumberFormat="1" applyFont="1" applyBorder="1"/>
    <xf numFmtId="1" fontId="6" fillId="0" borderId="0" xfId="0" applyNumberFormat="1" applyFont="1"/>
    <xf numFmtId="4" fontId="1" fillId="0" borderId="1" xfId="0" applyNumberFormat="1" applyFont="1" applyBorder="1"/>
    <xf numFmtId="4" fontId="4" fillId="0" borderId="1" xfId="0" applyNumberFormat="1" applyFont="1" applyBorder="1"/>
    <xf numFmtId="43" fontId="0" fillId="0" borderId="1" xfId="1" applyFont="1" applyFill="1" applyBorder="1"/>
    <xf numFmtId="164" fontId="0" fillId="0" borderId="1" xfId="0" applyNumberFormat="1" applyBorder="1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4" fontId="0" fillId="0" borderId="2" xfId="0" applyNumberFormat="1" applyBorder="1"/>
    <xf numFmtId="0" fontId="0" fillId="0" borderId="3" xfId="0" applyBorder="1"/>
    <xf numFmtId="0" fontId="0" fillId="0" borderId="4" xfId="0" applyBorder="1"/>
    <xf numFmtId="4" fontId="0" fillId="0" borderId="2" xfId="0" applyNumberFormat="1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B2477-950A-46D8-9D03-9FFDA6F69FED}">
  <dimension ref="B3:L43"/>
  <sheetViews>
    <sheetView tabSelected="1" zoomScale="66" zoomScaleNormal="66" workbookViewId="0">
      <selection activeCell="C37" sqref="C37"/>
    </sheetView>
  </sheetViews>
  <sheetFormatPr defaultRowHeight="15" x14ac:dyDescent="0.25"/>
  <cols>
    <col min="2" max="2" width="17.85546875" customWidth="1"/>
    <col min="3" max="3" width="14.140625" customWidth="1"/>
    <col min="4" max="4" width="15.28515625" customWidth="1"/>
    <col min="5" max="5" width="13" customWidth="1"/>
    <col min="6" max="6" width="14.7109375" bestFit="1" customWidth="1"/>
    <col min="7" max="7" width="13" customWidth="1"/>
    <col min="8" max="8" width="13.140625" bestFit="1" customWidth="1"/>
    <col min="9" max="9" width="13.42578125" bestFit="1" customWidth="1"/>
    <col min="10" max="10" width="11.28515625" hidden="1" customWidth="1"/>
    <col min="11" max="11" width="0" hidden="1" customWidth="1"/>
    <col min="12" max="12" width="10" bestFit="1" customWidth="1"/>
  </cols>
  <sheetData>
    <row r="3" spans="2:11" ht="15.75" customHeight="1" x14ac:dyDescent="0.25">
      <c r="B3" s="24" t="s">
        <v>0</v>
      </c>
      <c r="C3" s="24"/>
      <c r="D3" s="24"/>
      <c r="E3" s="24"/>
      <c r="F3" s="24"/>
      <c r="G3" s="24"/>
      <c r="H3" s="24"/>
      <c r="I3" s="24"/>
      <c r="J3" s="24"/>
    </row>
    <row r="4" spans="2:11" ht="15.75" x14ac:dyDescent="0.25">
      <c r="B4" s="24" t="s">
        <v>1</v>
      </c>
      <c r="C4" s="24"/>
      <c r="D4" s="24"/>
      <c r="E4" s="24"/>
      <c r="F4" s="24"/>
      <c r="G4" s="24"/>
      <c r="H4" s="24"/>
      <c r="I4" s="24"/>
      <c r="J4" s="24"/>
    </row>
    <row r="6" spans="2:11" x14ac:dyDescent="0.25">
      <c r="C6" s="25" t="s">
        <v>2</v>
      </c>
      <c r="D6" s="25"/>
    </row>
    <row r="7" spans="2:11" ht="60" x14ac:dyDescent="0.25">
      <c r="B7" s="2" t="s">
        <v>3</v>
      </c>
      <c r="C7" s="2" t="s">
        <v>4</v>
      </c>
      <c r="D7" s="3" t="s">
        <v>13</v>
      </c>
      <c r="E7" s="2" t="s">
        <v>5</v>
      </c>
      <c r="F7" s="2" t="s">
        <v>6</v>
      </c>
      <c r="G7" s="2" t="s">
        <v>7</v>
      </c>
      <c r="H7" s="4" t="s">
        <v>33</v>
      </c>
      <c r="I7" s="4" t="s">
        <v>8</v>
      </c>
    </row>
    <row r="8" spans="2:11" x14ac:dyDescent="0.25">
      <c r="B8" s="5" t="s">
        <v>9</v>
      </c>
      <c r="C8" s="1">
        <f>645.47+535.47+468.05</f>
        <v>1648.99</v>
      </c>
      <c r="D8" s="1" t="s">
        <v>38</v>
      </c>
      <c r="E8" s="1">
        <v>183.86</v>
      </c>
      <c r="F8" s="1">
        <f>C8*E8</f>
        <v>303183.3014</v>
      </c>
      <c r="G8" s="1">
        <f>F8*1.21</f>
        <v>366851.79469399998</v>
      </c>
      <c r="H8" s="1">
        <f>133882.51*1.21</f>
        <v>161997.8371</v>
      </c>
      <c r="I8" s="16">
        <f>H8-G8</f>
        <v>-204853.95759399998</v>
      </c>
    </row>
    <row r="9" spans="2:11" x14ac:dyDescent="0.25">
      <c r="B9" s="5" t="s">
        <v>9</v>
      </c>
      <c r="C9" s="1">
        <f>264.23+71.23</f>
        <v>335.46000000000004</v>
      </c>
      <c r="D9" s="1" t="s">
        <v>42</v>
      </c>
      <c r="E9" s="1">
        <v>165.32</v>
      </c>
      <c r="F9" s="1">
        <f>C9*E9</f>
        <v>55458.247200000005</v>
      </c>
      <c r="G9" s="1">
        <f>(F9*1.21)</f>
        <v>67104.479112000001</v>
      </c>
      <c r="H9" s="1">
        <f>47537.88*1.21</f>
        <v>57520.834799999997</v>
      </c>
      <c r="I9" s="16">
        <f>H9-G9</f>
        <v>-9583.644312000004</v>
      </c>
    </row>
    <row r="10" spans="2:11" x14ac:dyDescent="0.25">
      <c r="B10" s="5" t="s">
        <v>9</v>
      </c>
      <c r="C10" s="1">
        <f>3943.85-C8-C9</f>
        <v>1959.3999999999996</v>
      </c>
      <c r="D10" s="1" t="s">
        <v>43</v>
      </c>
      <c r="E10" s="1">
        <v>91.26</v>
      </c>
      <c r="F10" s="1">
        <f>C10*E10</f>
        <v>178814.84399999998</v>
      </c>
      <c r="G10" s="1">
        <f>F10*1.21</f>
        <v>216365.96123999998</v>
      </c>
      <c r="H10" s="1">
        <f>183232.67*1.21</f>
        <v>221711.5307</v>
      </c>
      <c r="I10" s="16">
        <f>H10-G10</f>
        <v>5345.5694600000279</v>
      </c>
    </row>
    <row r="11" spans="2:11" x14ac:dyDescent="0.25">
      <c r="C11" s="6"/>
      <c r="D11" s="6"/>
      <c r="E11" s="7" t="s">
        <v>23</v>
      </c>
      <c r="F11" s="18">
        <f>F8+F9+F10</f>
        <v>537456.3925999999</v>
      </c>
      <c r="G11" s="18">
        <f t="shared" ref="G11:I11" si="0">G8+G9+G10</f>
        <v>650322.23504599999</v>
      </c>
      <c r="H11" s="18">
        <f t="shared" si="0"/>
        <v>441230.20260000002</v>
      </c>
      <c r="I11" s="19">
        <f t="shared" si="0"/>
        <v>-209092.03244599997</v>
      </c>
      <c r="J11" s="17">
        <f>G11/H11*100-100</f>
        <v>47.388422463807103</v>
      </c>
      <c r="K11" t="s">
        <v>41</v>
      </c>
    </row>
    <row r="13" spans="2:11" x14ac:dyDescent="0.25">
      <c r="C13" s="26" t="s">
        <v>10</v>
      </c>
      <c r="D13" s="26"/>
    </row>
    <row r="14" spans="2:11" ht="60" x14ac:dyDescent="0.25">
      <c r="B14" s="2" t="s">
        <v>11</v>
      </c>
      <c r="C14" s="3" t="s">
        <v>12</v>
      </c>
      <c r="D14" s="3" t="s">
        <v>13</v>
      </c>
      <c r="E14" s="3" t="s">
        <v>14</v>
      </c>
      <c r="F14" s="3" t="s">
        <v>15</v>
      </c>
      <c r="G14" s="4" t="s">
        <v>16</v>
      </c>
      <c r="H14" s="4" t="s">
        <v>26</v>
      </c>
      <c r="I14" s="8" t="s">
        <v>8</v>
      </c>
    </row>
    <row r="15" spans="2:11" x14ac:dyDescent="0.25">
      <c r="B15" s="5" t="s">
        <v>17</v>
      </c>
      <c r="C15" s="1">
        <f>((3042.95*1000)/12)*5</f>
        <v>1267895.8333333333</v>
      </c>
      <c r="D15" s="5" t="s">
        <v>39</v>
      </c>
      <c r="E15" s="21">
        <v>0.23238</v>
      </c>
      <c r="F15" s="1">
        <f>C15*E15</f>
        <v>294633.63374999998</v>
      </c>
      <c r="G15" s="1">
        <f>F15*1.21</f>
        <v>356506.69683749997</v>
      </c>
      <c r="H15" s="20"/>
      <c r="I15" s="5"/>
    </row>
    <row r="16" spans="2:11" x14ac:dyDescent="0.25">
      <c r="B16" s="5" t="s">
        <v>18</v>
      </c>
      <c r="C16" s="1">
        <f>((3042.95*1000)/12)*7</f>
        <v>1775054.1666666665</v>
      </c>
      <c r="D16" s="5" t="s">
        <v>19</v>
      </c>
      <c r="E16" s="21">
        <v>0.21681</v>
      </c>
      <c r="F16" s="1">
        <f>C16*E16</f>
        <v>384849.49387499999</v>
      </c>
      <c r="G16" s="1">
        <f>F16*1.21</f>
        <v>465667.88758874999</v>
      </c>
      <c r="H16" s="5"/>
      <c r="I16" s="5"/>
    </row>
    <row r="17" spans="2:12" x14ac:dyDescent="0.25">
      <c r="B17" s="5" t="s">
        <v>20</v>
      </c>
      <c r="C17" s="27" t="s">
        <v>21</v>
      </c>
      <c r="D17" s="28"/>
      <c r="E17" s="29"/>
      <c r="F17" s="9"/>
      <c r="G17" s="9"/>
      <c r="H17" s="5"/>
      <c r="I17" s="5"/>
    </row>
    <row r="18" spans="2:12" x14ac:dyDescent="0.25">
      <c r="B18" s="5" t="s">
        <v>22</v>
      </c>
      <c r="C18" s="30" t="s">
        <v>21</v>
      </c>
      <c r="D18" s="31"/>
      <c r="E18" s="32"/>
      <c r="F18" s="9"/>
      <c r="G18" s="9"/>
      <c r="H18" s="5"/>
      <c r="I18" s="5"/>
    </row>
    <row r="19" spans="2:12" x14ac:dyDescent="0.25">
      <c r="E19" s="7" t="s">
        <v>23</v>
      </c>
      <c r="F19" s="19">
        <f>SUM(F15:F17)</f>
        <v>679483.12762499996</v>
      </c>
      <c r="G19" s="19">
        <f>SUM(G15:G17)</f>
        <v>822174.58442624996</v>
      </c>
      <c r="H19" s="19">
        <f>545352.43*1.21</f>
        <v>659876.44030000002</v>
      </c>
      <c r="I19" s="19">
        <f>-(G19-H19)</f>
        <v>-162298.14412624994</v>
      </c>
      <c r="J19" s="17">
        <f>G19/H19*100-100</f>
        <v>24.595232412368631</v>
      </c>
      <c r="K19" t="s">
        <v>41</v>
      </c>
    </row>
    <row r="20" spans="2:12" hidden="1" x14ac:dyDescent="0.25"/>
    <row r="21" spans="2:12" ht="75" hidden="1" x14ac:dyDescent="0.25">
      <c r="B21" s="2" t="s">
        <v>11</v>
      </c>
      <c r="C21" s="3" t="s">
        <v>24</v>
      </c>
      <c r="D21" s="3" t="s">
        <v>25</v>
      </c>
      <c r="E21" s="3" t="s">
        <v>15</v>
      </c>
      <c r="F21" s="4" t="s">
        <v>16</v>
      </c>
      <c r="G21" s="3" t="s">
        <v>13</v>
      </c>
      <c r="H21" s="4" t="s">
        <v>26</v>
      </c>
      <c r="I21" s="8" t="s">
        <v>8</v>
      </c>
    </row>
    <row r="22" spans="2:12" ht="30" hidden="1" x14ac:dyDescent="0.25">
      <c r="B22" s="10" t="s">
        <v>27</v>
      </c>
      <c r="C22" s="5"/>
      <c r="D22" s="5"/>
      <c r="E22" s="5"/>
      <c r="F22" s="5"/>
      <c r="G22" s="5"/>
    </row>
    <row r="23" spans="2:12" hidden="1" x14ac:dyDescent="0.25">
      <c r="B23" s="10" t="s">
        <v>28</v>
      </c>
      <c r="C23" s="5"/>
      <c r="D23" s="5"/>
      <c r="E23" s="5"/>
      <c r="F23" s="5"/>
      <c r="G23" s="5"/>
    </row>
    <row r="24" spans="2:12" ht="15.75" hidden="1" customHeight="1" x14ac:dyDescent="0.25">
      <c r="B24" s="10" t="s">
        <v>29</v>
      </c>
      <c r="C24" s="5"/>
      <c r="D24" s="5"/>
      <c r="E24" s="5"/>
      <c r="F24" s="5"/>
      <c r="G24" s="5"/>
    </row>
    <row r="25" spans="2:12" hidden="1" x14ac:dyDescent="0.25">
      <c r="D25" s="5"/>
      <c r="E25" s="5"/>
      <c r="F25" s="5"/>
      <c r="H25" s="5"/>
      <c r="I25" s="5"/>
    </row>
    <row r="26" spans="2:12" hidden="1" x14ac:dyDescent="0.25"/>
    <row r="27" spans="2:12" x14ac:dyDescent="0.25">
      <c r="B27" s="22"/>
      <c r="C27" s="23"/>
      <c r="D27" s="23"/>
      <c r="E27" s="23"/>
      <c r="F27" s="23"/>
    </row>
    <row r="28" spans="2:12" x14ac:dyDescent="0.25">
      <c r="B28" t="s">
        <v>30</v>
      </c>
    </row>
    <row r="29" spans="2:12" x14ac:dyDescent="0.25">
      <c r="B29" t="s">
        <v>31</v>
      </c>
    </row>
    <row r="30" spans="2:12" x14ac:dyDescent="0.25">
      <c r="C30" s="11"/>
      <c r="D30" s="11"/>
    </row>
    <row r="31" spans="2:12" x14ac:dyDescent="0.25">
      <c r="C31" s="11"/>
      <c r="E31" s="12" t="s">
        <v>32</v>
      </c>
      <c r="F31" s="19">
        <f>F11+F19</f>
        <v>1216939.5202249999</v>
      </c>
      <c r="G31" s="19">
        <f>G11+G19</f>
        <v>1472496.8194722501</v>
      </c>
      <c r="H31" s="19">
        <f>(H19+H11)</f>
        <v>1101106.6429000001</v>
      </c>
      <c r="I31" s="19">
        <f>(I11+I19)</f>
        <v>-371390.17657224991</v>
      </c>
      <c r="J31" s="17">
        <f>G31/H31*100-100</f>
        <v>33.728810825635804</v>
      </c>
      <c r="K31" t="s">
        <v>41</v>
      </c>
      <c r="L31" s="6"/>
    </row>
    <row r="33" spans="2:2" x14ac:dyDescent="0.25">
      <c r="B33" s="13"/>
    </row>
    <row r="34" spans="2:2" x14ac:dyDescent="0.25">
      <c r="B34" s="13" t="s">
        <v>35</v>
      </c>
    </row>
    <row r="35" spans="2:2" x14ac:dyDescent="0.25">
      <c r="B35" s="13" t="s">
        <v>36</v>
      </c>
    </row>
    <row r="36" spans="2:2" x14ac:dyDescent="0.25">
      <c r="B36" s="13" t="s">
        <v>37</v>
      </c>
    </row>
    <row r="37" spans="2:2" x14ac:dyDescent="0.25">
      <c r="B37" s="13"/>
    </row>
    <row r="38" spans="2:2" x14ac:dyDescent="0.25">
      <c r="B38" s="14">
        <v>45079</v>
      </c>
    </row>
    <row r="39" spans="2:2" x14ac:dyDescent="0.25">
      <c r="B39" s="13" t="s">
        <v>34</v>
      </c>
    </row>
    <row r="40" spans="2:2" x14ac:dyDescent="0.25">
      <c r="B40" s="13" t="s">
        <v>44</v>
      </c>
    </row>
    <row r="42" spans="2:2" x14ac:dyDescent="0.25">
      <c r="B42" s="15">
        <v>45083</v>
      </c>
    </row>
    <row r="43" spans="2:2" x14ac:dyDescent="0.25">
      <c r="B43" s="13" t="s">
        <v>40</v>
      </c>
    </row>
  </sheetData>
  <mergeCells count="7">
    <mergeCell ref="B27:F27"/>
    <mergeCell ref="B3:J3"/>
    <mergeCell ref="B4:J4"/>
    <mergeCell ref="C6:D6"/>
    <mergeCell ref="C13:D13"/>
    <mergeCell ref="C17:E17"/>
    <mergeCell ref="C18:E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LTV_Energores_Sadārdzin_2023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Elīza Bērziņa</dc:creator>
  <cp:lastModifiedBy>Gatis Groza</cp:lastModifiedBy>
  <dcterms:created xsi:type="dcterms:W3CDTF">2023-04-04T11:10:46Z</dcterms:created>
  <dcterms:modified xsi:type="dcterms:W3CDTF">2023-06-15T11:17:30Z</dcterms:modified>
</cp:coreProperties>
</file>