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lkm1.km.gov.lv\RoamDocu$\GatisG\Desktop\"/>
    </mc:Choice>
  </mc:AlternateContent>
  <xr:revisionPtr revIDLastSave="0" documentId="8_{FF66CD86-0D72-4111-BA08-0E9E39B229B8}" xr6:coauthVersionLast="47" xr6:coauthVersionMax="47" xr10:uidLastSave="{00000000-0000-0000-0000-000000000000}"/>
  <bookViews>
    <workbookView xWindow="12810" yWindow="570" windowWidth="12345" windowHeight="15300" xr2:uid="{8F886FC8-462D-47FA-A06F-83ED1E7E1621}"/>
  </bookViews>
  <sheets>
    <sheet name="LR_Energores_Sadārdzin_202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4" l="1"/>
  <c r="G21" i="4" s="1"/>
  <c r="F9" i="4" l="1"/>
  <c r="G9" i="4" s="1"/>
  <c r="F10" i="4"/>
  <c r="F8" i="4"/>
  <c r="H26" i="4"/>
  <c r="H28" i="4" s="1"/>
  <c r="F23" i="4"/>
  <c r="G23" i="4" s="1"/>
  <c r="F22" i="4"/>
  <c r="G22" i="4" s="1"/>
  <c r="H20" i="4"/>
  <c r="C17" i="4"/>
  <c r="C16" i="4"/>
  <c r="F16" i="4" s="1"/>
  <c r="G16" i="4" s="1"/>
  <c r="E15" i="4"/>
  <c r="E17" i="4" s="1"/>
  <c r="C15" i="4"/>
  <c r="H14" i="4"/>
  <c r="F24" i="4" l="1"/>
  <c r="F11" i="4"/>
  <c r="G10" i="4"/>
  <c r="F15" i="4"/>
  <c r="F18" i="4" s="1"/>
  <c r="G24" i="4"/>
  <c r="I24" i="4" s="1"/>
  <c r="F17" i="4"/>
  <c r="G17" i="4" s="1"/>
  <c r="G8" i="4"/>
  <c r="G11" i="4" l="1"/>
  <c r="F26" i="4"/>
  <c r="F28" i="4" s="1"/>
  <c r="G15" i="4"/>
  <c r="G18" i="4" s="1"/>
  <c r="G26" i="4"/>
  <c r="I18" i="4"/>
  <c r="I26" i="4" s="1"/>
  <c r="G28" i="4" l="1"/>
  <c r="K28" i="4" s="1"/>
  <c r="K26" i="4"/>
  <c r="I11" i="4"/>
  <c r="I28" i="4" s="1"/>
  <c r="K11" i="4"/>
</calcChain>
</file>

<file path=xl/sharedStrings.xml><?xml version="1.0" encoding="utf-8"?>
<sst xmlns="http://schemas.openxmlformats.org/spreadsheetml/2006/main" count="64" uniqueCount="41">
  <si>
    <t>Siltumenerģija</t>
  </si>
  <si>
    <t>Elektroenerģija</t>
  </si>
  <si>
    <t>cena par vienību,
EUR bez PVN</t>
  </si>
  <si>
    <t>izmaksas mēnesī,
EUR bez PVN</t>
  </si>
  <si>
    <t>skaits,
mēneši</t>
  </si>
  <si>
    <t>starpība, EUR ar PVN</t>
  </si>
  <si>
    <t>Elektroenerģija kopā:</t>
  </si>
  <si>
    <t>patēriņš vidēji 2020.-2022.gados,
kWh</t>
  </si>
  <si>
    <t>summa 2023.gadā,
EUR bez PVN</t>
  </si>
  <si>
    <t>summa 2023.gadā,
EUR ar PVN</t>
  </si>
  <si>
    <t>Energoresursu piegādātājs</t>
  </si>
  <si>
    <t>Laika periods 2023.g. par kuru tiek veikts aprēķins</t>
  </si>
  <si>
    <t>01.01.-31.07.</t>
  </si>
  <si>
    <t>01.08.-31.12.</t>
  </si>
  <si>
    <t>01.01.-30.04.</t>
  </si>
  <si>
    <t>Energoresursu piegādātājs/ valsts atbalsts</t>
  </si>
  <si>
    <t>Kopā</t>
  </si>
  <si>
    <t>Energoresursiem kopā:</t>
  </si>
  <si>
    <t>Paredzamais energoresursu (siltumenerģija un elektroenerģija) pieaugums 2023.gadā</t>
  </si>
  <si>
    <t>01.01.-31.03.</t>
  </si>
  <si>
    <t>01.07.-31.12.</t>
  </si>
  <si>
    <t>patēriņš vidēji 2020.-2022.gados,
MWh</t>
  </si>
  <si>
    <t>salīdzinoši ar 2022.gadu VSIA "Latvijas Radio" ēkai Doma laukumā 8, Rīgā</t>
  </si>
  <si>
    <t>2022.gads,
EUR ar PVN</t>
  </si>
  <si>
    <t>SIA "AJ Power"</t>
  </si>
  <si>
    <t>AS "Sadales tīkls" ar valsts atbalstu</t>
  </si>
  <si>
    <t>AS "Sadales tīkls"</t>
  </si>
  <si>
    <t>AS "Sadales tīkls" (jaunais tarifs)</t>
  </si>
  <si>
    <t>01.05.-30.06.</t>
  </si>
  <si>
    <t>faktiskā izpilde</t>
  </si>
  <si>
    <t>faktiskā izpilde maijs + jūnija prognoze</t>
  </si>
  <si>
    <t>prognoze ar jauno tarifu</t>
  </si>
  <si>
    <t>pašreiz ir izsludināts atklāts konkurss</t>
  </si>
  <si>
    <t>jauns piegādātājs</t>
  </si>
  <si>
    <t>valsts atbalsts</t>
  </si>
  <si>
    <t>Piezīmes</t>
  </si>
  <si>
    <t>AS "Rīgas Siltums"</t>
  </si>
  <si>
    <t>faktiskā / sagaidāmā izpilde</t>
  </si>
  <si>
    <t>%</t>
  </si>
  <si>
    <t>01.04.-14.05.</t>
  </si>
  <si>
    <t>15.05.-31.12.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</si>
</sst>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;[Red]\-0.00\ "/>
    <numFmt numFmtId="165" formatCode="#,##0.00000"/>
  </numFmts>
  <fonts count="6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1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2" borderId="0" xfId="0" applyFill="1"/>
    <xf numFmtId="0" fontId="4" fillId="2" borderId="0" xfId="0" applyFont="1" applyFill="1"/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4" fontId="4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/>
    </xf>
    <xf numFmtId="4" fontId="4" fillId="2" borderId="0" xfId="0" applyNumberFormat="1" applyFont="1" applyFill="1"/>
    <xf numFmtId="4" fontId="2" fillId="2" borderId="3" xfId="0" applyNumberFormat="1" applyFont="1" applyFill="1" applyBorder="1"/>
    <xf numFmtId="4" fontId="2" fillId="2" borderId="2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/>
    <xf numFmtId="4" fontId="4" fillId="2" borderId="1" xfId="0" applyNumberFormat="1" applyFont="1" applyFill="1" applyBorder="1"/>
    <xf numFmtId="4" fontId="4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/>
    <xf numFmtId="0" fontId="4" fillId="2" borderId="1" xfId="0" applyFont="1" applyFill="1" applyBorder="1" applyAlignment="1">
      <alignment wrapText="1"/>
    </xf>
    <xf numFmtId="3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/>
    </xf>
    <xf numFmtId="4" fontId="2" fillId="2" borderId="0" xfId="0" applyNumberFormat="1" applyFont="1" applyFill="1" applyAlignment="1">
      <alignment horizontal="right"/>
    </xf>
    <xf numFmtId="0" fontId="2" fillId="2" borderId="0" xfId="0" applyFont="1" applyFill="1"/>
    <xf numFmtId="164" fontId="4" fillId="2" borderId="0" xfId="0" applyNumberFormat="1" applyFont="1" applyFill="1"/>
    <xf numFmtId="4" fontId="0" fillId="2" borderId="0" xfId="0" applyNumberFormat="1" applyFill="1"/>
    <xf numFmtId="4" fontId="0" fillId="2" borderId="1" xfId="0" applyNumberFormat="1" applyFill="1" applyBorder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5" fillId="2" borderId="0" xfId="0" applyFont="1" applyFill="1"/>
    <xf numFmtId="1" fontId="5" fillId="2" borderId="0" xfId="0" applyNumberFormat="1" applyFont="1" applyFill="1"/>
    <xf numFmtId="0" fontId="2" fillId="2" borderId="2" xfId="0" applyFont="1" applyFill="1" applyBorder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Parastais_merijumi" xfId="1" xr:uid="{7D5A6684-8787-4C23-9FFE-4C3B0D660A85}"/>
    <cellStyle name="Parasts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E3EC8-2F82-4D51-AD20-89472A5ACE39}">
  <sheetPr>
    <pageSetUpPr fitToPage="1"/>
  </sheetPr>
  <dimension ref="B1:L29"/>
  <sheetViews>
    <sheetView tabSelected="1" topLeftCell="B3" zoomScale="60" zoomScaleNormal="60" workbookViewId="0">
      <selection activeCell="D31" sqref="D31"/>
    </sheetView>
  </sheetViews>
  <sheetFormatPr defaultColWidth="9.140625" defaultRowHeight="15" x14ac:dyDescent="0.25"/>
  <cols>
    <col min="1" max="1" width="0" style="1" hidden="1" customWidth="1"/>
    <col min="2" max="2" width="18.28515625" style="1" customWidth="1"/>
    <col min="3" max="3" width="13.140625" style="1" bestFit="1" customWidth="1"/>
    <col min="4" max="4" width="15.7109375" style="1" customWidth="1"/>
    <col min="5" max="5" width="12.7109375" style="1" customWidth="1"/>
    <col min="6" max="6" width="13.28515625" style="1" bestFit="1" customWidth="1"/>
    <col min="7" max="7" width="15.85546875" style="1" bestFit="1" customWidth="1"/>
    <col min="8" max="9" width="12.28515625" style="1" bestFit="1" customWidth="1"/>
    <col min="10" max="10" width="33" style="28" hidden="1" customWidth="1"/>
    <col min="11" max="12" width="0" style="1" hidden="1" customWidth="1"/>
    <col min="13" max="13" width="9.140625" style="1"/>
    <col min="14" max="14" width="10.140625" style="1" bestFit="1" customWidth="1"/>
    <col min="15" max="16384" width="9.140625" style="1"/>
  </cols>
  <sheetData>
    <row r="1" spans="2:12" hidden="1" x14ac:dyDescent="0.25"/>
    <row r="2" spans="2:12" hidden="1" x14ac:dyDescent="0.25"/>
    <row r="3" spans="2:12" ht="18.75" x14ac:dyDescent="0.3">
      <c r="B3" s="35" t="s">
        <v>18</v>
      </c>
      <c r="C3" s="35"/>
      <c r="D3" s="35"/>
      <c r="E3" s="35"/>
      <c r="F3" s="35"/>
      <c r="G3" s="35"/>
      <c r="H3" s="35"/>
      <c r="I3" s="35"/>
      <c r="J3" s="27"/>
    </row>
    <row r="4" spans="2:12" ht="18.75" x14ac:dyDescent="0.3">
      <c r="B4" s="35" t="s">
        <v>22</v>
      </c>
      <c r="C4" s="35"/>
      <c r="D4" s="35"/>
      <c r="E4" s="35"/>
      <c r="F4" s="35"/>
      <c r="G4" s="35"/>
      <c r="H4" s="35"/>
      <c r="I4" s="35"/>
      <c r="J4" s="27"/>
    </row>
    <row r="5" spans="2:12" x14ac:dyDescent="0.25">
      <c r="B5" s="2"/>
      <c r="C5" s="2"/>
      <c r="D5" s="2"/>
      <c r="E5" s="2"/>
      <c r="F5" s="2"/>
      <c r="G5" s="2"/>
      <c r="H5" s="2"/>
      <c r="I5" s="2"/>
    </row>
    <row r="6" spans="2:12" x14ac:dyDescent="0.25">
      <c r="B6" s="2"/>
      <c r="C6" s="33" t="s">
        <v>0</v>
      </c>
      <c r="D6" s="33"/>
      <c r="E6" s="2"/>
      <c r="F6" s="2"/>
      <c r="G6" s="2"/>
      <c r="H6" s="3"/>
      <c r="I6" s="2"/>
    </row>
    <row r="7" spans="2:12" ht="60" x14ac:dyDescent="0.25">
      <c r="B7" s="4" t="s">
        <v>10</v>
      </c>
      <c r="C7" s="5" t="s">
        <v>21</v>
      </c>
      <c r="D7" s="5" t="s">
        <v>11</v>
      </c>
      <c r="E7" s="5" t="s">
        <v>2</v>
      </c>
      <c r="F7" s="5" t="s">
        <v>8</v>
      </c>
      <c r="G7" s="6" t="s">
        <v>9</v>
      </c>
      <c r="H7" s="6" t="s">
        <v>23</v>
      </c>
      <c r="I7" s="6" t="s">
        <v>5</v>
      </c>
      <c r="J7" s="6" t="s">
        <v>35</v>
      </c>
    </row>
    <row r="8" spans="2:12" x14ac:dyDescent="0.25">
      <c r="B8" s="7" t="s">
        <v>36</v>
      </c>
      <c r="C8" s="8">
        <v>182.55</v>
      </c>
      <c r="D8" s="26" t="s">
        <v>19</v>
      </c>
      <c r="E8" s="8">
        <v>183.86</v>
      </c>
      <c r="F8" s="8">
        <f>C8*E8</f>
        <v>33563.643000000004</v>
      </c>
      <c r="G8" s="8">
        <f>F8*1.21</f>
        <v>40612.008030000005</v>
      </c>
      <c r="H8" s="10"/>
      <c r="I8" s="10"/>
      <c r="J8" s="29" t="s">
        <v>29</v>
      </c>
    </row>
    <row r="9" spans="2:12" x14ac:dyDescent="0.25">
      <c r="B9" s="7" t="s">
        <v>36</v>
      </c>
      <c r="C9" s="8">
        <v>33.090000000000003</v>
      </c>
      <c r="D9" s="26" t="s">
        <v>39</v>
      </c>
      <c r="E9" s="8">
        <v>165.32</v>
      </c>
      <c r="F9" s="8">
        <f>C9*E9</f>
        <v>5470.4387999999999</v>
      </c>
      <c r="G9" s="8">
        <f>F9*1.21</f>
        <v>6619.2309479999994</v>
      </c>
      <c r="H9" s="10"/>
      <c r="I9" s="10"/>
      <c r="J9" s="29" t="s">
        <v>29</v>
      </c>
    </row>
    <row r="10" spans="2:12" x14ac:dyDescent="0.25">
      <c r="B10" s="7" t="s">
        <v>36</v>
      </c>
      <c r="C10" s="8">
        <v>250.18</v>
      </c>
      <c r="D10" s="26" t="s">
        <v>40</v>
      </c>
      <c r="E10" s="8">
        <v>91.26</v>
      </c>
      <c r="F10" s="8">
        <f>C10*E10</f>
        <v>22831.426800000001</v>
      </c>
      <c r="G10" s="8">
        <f>F10*1.21</f>
        <v>27626.026428000001</v>
      </c>
      <c r="H10" s="10"/>
      <c r="I10" s="10"/>
      <c r="J10" s="29" t="s">
        <v>31</v>
      </c>
    </row>
    <row r="11" spans="2:12" x14ac:dyDescent="0.25">
      <c r="B11" s="2"/>
      <c r="C11" s="17"/>
      <c r="D11" s="17"/>
      <c r="E11" s="9" t="s">
        <v>16</v>
      </c>
      <c r="F11" s="10">
        <f>SUM(F8:F10)</f>
        <v>61865.508600000001</v>
      </c>
      <c r="G11" s="10">
        <f>SUM(G8:G10)</f>
        <v>74857.265406000006</v>
      </c>
      <c r="H11" s="10">
        <v>47029.72</v>
      </c>
      <c r="I11" s="10">
        <f>H11-G11</f>
        <v>-27827.545406000005</v>
      </c>
      <c r="J11" s="30"/>
      <c r="K11" s="32">
        <f>G11/H11*100-100</f>
        <v>59.17012775325901</v>
      </c>
      <c r="L11" s="31" t="s">
        <v>38</v>
      </c>
    </row>
    <row r="12" spans="2:12" x14ac:dyDescent="0.25">
      <c r="B12" s="2"/>
      <c r="C12" s="11"/>
      <c r="D12" s="11"/>
      <c r="E12" s="11"/>
      <c r="F12" s="11"/>
      <c r="G12" s="11"/>
      <c r="H12" s="12"/>
      <c r="I12" s="11"/>
    </row>
    <row r="13" spans="2:12" x14ac:dyDescent="0.25">
      <c r="B13" s="2"/>
      <c r="C13" s="34" t="s">
        <v>1</v>
      </c>
      <c r="D13" s="34"/>
      <c r="E13" s="11"/>
      <c r="F13" s="11"/>
      <c r="G13" s="11"/>
      <c r="H13" s="13"/>
      <c r="I13" s="11"/>
      <c r="K13" s="25"/>
    </row>
    <row r="14" spans="2:12" ht="60" x14ac:dyDescent="0.25">
      <c r="B14" s="4" t="s">
        <v>15</v>
      </c>
      <c r="C14" s="5" t="s">
        <v>7</v>
      </c>
      <c r="D14" s="5" t="s">
        <v>11</v>
      </c>
      <c r="E14" s="5" t="s">
        <v>2</v>
      </c>
      <c r="F14" s="5" t="s">
        <v>8</v>
      </c>
      <c r="G14" s="6" t="s">
        <v>9</v>
      </c>
      <c r="H14" s="6" t="str">
        <f>H7</f>
        <v>2022.gads,
EUR ar PVN</v>
      </c>
      <c r="I14" s="6" t="s">
        <v>5</v>
      </c>
      <c r="J14" s="6" t="s">
        <v>35</v>
      </c>
    </row>
    <row r="15" spans="2:12" x14ac:dyDescent="0.25">
      <c r="B15" s="7" t="s">
        <v>24</v>
      </c>
      <c r="C15" s="8">
        <f>457967/12*7</f>
        <v>267147.41666666663</v>
      </c>
      <c r="D15" s="8" t="s">
        <v>12</v>
      </c>
      <c r="E15" s="14">
        <f>0.22262</f>
        <v>0.22262000000000001</v>
      </c>
      <c r="F15" s="8">
        <f>C15*E15</f>
        <v>59472.357898333328</v>
      </c>
      <c r="G15" s="8">
        <f>F15*1.21</f>
        <v>71961.553056983321</v>
      </c>
      <c r="H15" s="15"/>
      <c r="I15" s="16"/>
      <c r="J15" s="29" t="s">
        <v>37</v>
      </c>
    </row>
    <row r="16" spans="2:12" ht="31.15" customHeight="1" x14ac:dyDescent="0.25">
      <c r="B16" s="7" t="s">
        <v>33</v>
      </c>
      <c r="C16" s="8">
        <f>457967/12*5</f>
        <v>190819.58333333331</v>
      </c>
      <c r="D16" s="8" t="s">
        <v>13</v>
      </c>
      <c r="E16" s="14">
        <v>0.15</v>
      </c>
      <c r="F16" s="8">
        <f>C16*E16</f>
        <v>28622.937499999996</v>
      </c>
      <c r="G16" s="8">
        <f>F16*1.21</f>
        <v>34633.754374999997</v>
      </c>
      <c r="H16" s="15"/>
      <c r="I16" s="16"/>
      <c r="J16" s="30" t="s">
        <v>32</v>
      </c>
    </row>
    <row r="17" spans="2:12" x14ac:dyDescent="0.25">
      <c r="B17" s="7" t="s">
        <v>34</v>
      </c>
      <c r="C17" s="8">
        <f>457967/12*3</f>
        <v>114491.75</v>
      </c>
      <c r="D17" s="8" t="s">
        <v>19</v>
      </c>
      <c r="E17" s="14">
        <f>-(E15-0.16)/2</f>
        <v>-3.1310000000000004E-2</v>
      </c>
      <c r="F17" s="8">
        <f>C17*E17</f>
        <v>-3584.7366925000006</v>
      </c>
      <c r="G17" s="8">
        <f>F17*1.21</f>
        <v>-4337.5313979250004</v>
      </c>
      <c r="H17" s="15"/>
      <c r="I17" s="16"/>
      <c r="J17" s="29" t="s">
        <v>29</v>
      </c>
    </row>
    <row r="18" spans="2:12" x14ac:dyDescent="0.25">
      <c r="B18" s="2"/>
      <c r="C18" s="17"/>
      <c r="D18" s="17"/>
      <c r="E18" s="9" t="s">
        <v>16</v>
      </c>
      <c r="F18" s="10">
        <f>SUM(F15:F17)</f>
        <v>84510.558705833333</v>
      </c>
      <c r="G18" s="10">
        <f>SUM(G15:G17)</f>
        <v>102257.77603405832</v>
      </c>
      <c r="H18" s="10">
        <v>56562.65</v>
      </c>
      <c r="I18" s="10">
        <f>H18-G18</f>
        <v>-45695.126034058318</v>
      </c>
      <c r="J18" s="30"/>
    </row>
    <row r="19" spans="2:12" x14ac:dyDescent="0.25">
      <c r="B19" s="2"/>
      <c r="C19" s="17"/>
      <c r="D19" s="17"/>
      <c r="E19" s="17"/>
      <c r="F19" s="11"/>
      <c r="G19" s="11"/>
      <c r="H19" s="18"/>
      <c r="I19" s="11"/>
    </row>
    <row r="20" spans="2:12" ht="60" x14ac:dyDescent="0.25">
      <c r="B20" s="4" t="s">
        <v>15</v>
      </c>
      <c r="C20" s="5" t="s">
        <v>3</v>
      </c>
      <c r="D20" s="5" t="s">
        <v>11</v>
      </c>
      <c r="E20" s="5" t="s">
        <v>4</v>
      </c>
      <c r="F20" s="5" t="s">
        <v>8</v>
      </c>
      <c r="G20" s="6" t="s">
        <v>9</v>
      </c>
      <c r="H20" s="6" t="str">
        <f>H7</f>
        <v>2022.gads,
EUR ar PVN</v>
      </c>
      <c r="I20" s="6" t="s">
        <v>5</v>
      </c>
      <c r="J20" s="6" t="s">
        <v>35</v>
      </c>
    </row>
    <row r="21" spans="2:12" ht="30" x14ac:dyDescent="0.25">
      <c r="B21" s="19" t="s">
        <v>25</v>
      </c>
      <c r="C21" s="8">
        <v>70.760000000000005</v>
      </c>
      <c r="D21" s="8" t="s">
        <v>14</v>
      </c>
      <c r="E21" s="20">
        <v>4</v>
      </c>
      <c r="F21" s="8">
        <f>C21*E21</f>
        <v>283.04000000000002</v>
      </c>
      <c r="G21" s="8">
        <f>F21*1.21</f>
        <v>342.47840000000002</v>
      </c>
      <c r="H21" s="15"/>
      <c r="I21" s="16"/>
      <c r="J21" s="29" t="s">
        <v>29</v>
      </c>
    </row>
    <row r="22" spans="2:12" ht="30" x14ac:dyDescent="0.25">
      <c r="B22" s="19" t="s">
        <v>26</v>
      </c>
      <c r="C22" s="8">
        <v>1525.02</v>
      </c>
      <c r="D22" s="21" t="s">
        <v>28</v>
      </c>
      <c r="E22" s="20">
        <v>2</v>
      </c>
      <c r="F22" s="8">
        <f>C22*E22</f>
        <v>3050.04</v>
      </c>
      <c r="G22" s="8">
        <f>F22*1.21</f>
        <v>3690.5483999999997</v>
      </c>
      <c r="H22" s="15"/>
      <c r="I22" s="16"/>
      <c r="J22" s="29" t="s">
        <v>30</v>
      </c>
    </row>
    <row r="23" spans="2:12" ht="30" x14ac:dyDescent="0.25">
      <c r="B23" s="19" t="s">
        <v>27</v>
      </c>
      <c r="C23" s="8">
        <v>1397.96</v>
      </c>
      <c r="D23" s="8" t="s">
        <v>20</v>
      </c>
      <c r="E23" s="20">
        <v>6</v>
      </c>
      <c r="F23" s="8">
        <f>C23*E23</f>
        <v>8387.76</v>
      </c>
      <c r="G23" s="8">
        <f>F23*1.21</f>
        <v>10149.1896</v>
      </c>
      <c r="H23" s="15"/>
      <c r="I23" s="16"/>
      <c r="J23" s="29" t="s">
        <v>31</v>
      </c>
    </row>
    <row r="24" spans="2:12" x14ac:dyDescent="0.25">
      <c r="B24" s="2"/>
      <c r="C24" s="11"/>
      <c r="D24" s="16"/>
      <c r="E24" s="9" t="s">
        <v>16</v>
      </c>
      <c r="F24" s="10">
        <f>SUM(F21:F23)</f>
        <v>11720.84</v>
      </c>
      <c r="G24" s="10">
        <f>SUM(G21:G23)</f>
        <v>14182.216399999999</v>
      </c>
      <c r="H24" s="10">
        <v>13317.14</v>
      </c>
      <c r="I24" s="10">
        <f>H24-G24</f>
        <v>-865.07639999999992</v>
      </c>
      <c r="J24" s="30"/>
    </row>
    <row r="25" spans="2:12" x14ac:dyDescent="0.25">
      <c r="B25" s="2"/>
      <c r="C25" s="11"/>
      <c r="D25" s="11"/>
      <c r="E25" s="11"/>
      <c r="F25" s="11"/>
      <c r="G25" s="11"/>
      <c r="H25" s="18"/>
      <c r="I25" s="11"/>
      <c r="K25" s="31"/>
      <c r="L25" s="31"/>
    </row>
    <row r="26" spans="2:12" x14ac:dyDescent="0.25">
      <c r="B26" s="2"/>
      <c r="C26" s="11"/>
      <c r="E26" s="22" t="s">
        <v>6</v>
      </c>
      <c r="F26" s="10">
        <f>F18+F24</f>
        <v>96231.39870583333</v>
      </c>
      <c r="G26" s="10">
        <f t="shared" ref="G26:I26" si="0">G18+G24</f>
        <v>116439.99243405832</v>
      </c>
      <c r="H26" s="10">
        <f t="shared" si="0"/>
        <v>69879.790000000008</v>
      </c>
      <c r="I26" s="10">
        <f t="shared" si="0"/>
        <v>-46560.202434058316</v>
      </c>
      <c r="K26" s="32">
        <f>G26/H26*100-100</f>
        <v>66.628995928663073</v>
      </c>
      <c r="L26" s="31" t="s">
        <v>38</v>
      </c>
    </row>
    <row r="27" spans="2:12" x14ac:dyDescent="0.25">
      <c r="B27" s="2"/>
      <c r="C27" s="2"/>
      <c r="E27" s="2"/>
      <c r="F27" s="2"/>
      <c r="G27" s="2"/>
      <c r="H27" s="23"/>
      <c r="I27" s="2"/>
      <c r="K27" s="32"/>
    </row>
    <row r="28" spans="2:12" x14ac:dyDescent="0.25">
      <c r="B28" s="2"/>
      <c r="C28" s="2"/>
      <c r="E28" s="22" t="s">
        <v>17</v>
      </c>
      <c r="F28" s="10">
        <f>F11+F26</f>
        <v>158096.90730583333</v>
      </c>
      <c r="G28" s="10">
        <f t="shared" ref="G28:I28" si="1">G11+G26</f>
        <v>191297.25784005833</v>
      </c>
      <c r="H28" s="10">
        <f t="shared" si="1"/>
        <v>116909.51000000001</v>
      </c>
      <c r="I28" s="10">
        <f t="shared" si="1"/>
        <v>-74387.74784005832</v>
      </c>
      <c r="K28" s="32">
        <f t="shared" ref="K28" si="2">G28/H28*100-100</f>
        <v>63.628483123450195</v>
      </c>
      <c r="L28" s="31" t="s">
        <v>38</v>
      </c>
    </row>
    <row r="29" spans="2:12" x14ac:dyDescent="0.25">
      <c r="B29" s="2"/>
      <c r="C29" s="2"/>
      <c r="D29" s="2"/>
      <c r="E29" s="2"/>
      <c r="F29" s="2"/>
      <c r="G29" s="2"/>
      <c r="H29" s="2"/>
      <c r="I29" s="24"/>
    </row>
  </sheetData>
  <mergeCells count="4">
    <mergeCell ref="C6:D6"/>
    <mergeCell ref="C13:D13"/>
    <mergeCell ref="B3:I3"/>
    <mergeCell ref="B4:I4"/>
  </mergeCells>
  <pageMargins left="0.25" right="0.25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LR_Energores_Sadārdzin_2023</vt:lpstr>
    </vt:vector>
  </TitlesOfParts>
  <Company>Latvijas Radio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Gatis Groza</cp:lastModifiedBy>
  <cp:lastPrinted>2023-06-07T12:51:44Z</cp:lastPrinted>
  <dcterms:created xsi:type="dcterms:W3CDTF">2022-11-10T11:17:58Z</dcterms:created>
  <dcterms:modified xsi:type="dcterms:W3CDTF">2023-06-15T11:17:03Z</dcterms:modified>
</cp:coreProperties>
</file>