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LISE.TROKSA\Desktop\"/>
    </mc:Choice>
  </mc:AlternateContent>
  <xr:revisionPtr revIDLastSave="0" documentId="13_ncr:1_{135B9898-6343-4BC9-B49D-0AE97632D35F}" xr6:coauthVersionLast="47" xr6:coauthVersionMax="47" xr10:uidLastSave="{00000000-0000-0000-0000-000000000000}"/>
  <bookViews>
    <workbookView xWindow="-110" yWindow="-110" windowWidth="19420" windowHeight="11500" tabRatio="780" xr2:uid="{00000000-000D-0000-FFFF-FFFF00000000}"/>
  </bookViews>
  <sheets>
    <sheet name="Finanses (2.lasījums)" sheetId="5" r:id="rId1"/>
    <sheet name="Finanses (1.lasījums)" sheetId="6" r:id="rId2"/>
  </sheets>
  <definedNames>
    <definedName name="_xlnm.Print_Area" localSheetId="1">'Finanses (1.lasījums)'!$A$1:$V$28</definedName>
    <definedName name="_xlnm.Print_Area" localSheetId="0">'Finanses (2.lasījums)'!$A$1:$AD$27</definedName>
    <definedName name="_xlnm.Print_Titles" localSheetId="1">'Finanses (1.lasījums)'!#REF!</definedName>
    <definedName name="_xlnm.Print_Titles" localSheetId="0">'Finanses (2.lasījums)'!$2:$3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7" i="6" l="1"/>
  <c r="O31" i="6"/>
  <c r="V31" i="6"/>
  <c r="U27" i="6"/>
  <c r="N27" i="6"/>
  <c r="G27" i="6"/>
  <c r="V21" i="6"/>
  <c r="O21" i="6"/>
  <c r="H21" i="6"/>
  <c r="V20" i="6"/>
  <c r="O20" i="6"/>
  <c r="H20" i="6"/>
  <c r="V19" i="6"/>
  <c r="O19" i="6"/>
  <c r="H19" i="6"/>
  <c r="V18" i="6"/>
  <c r="O18" i="6"/>
  <c r="H18" i="6"/>
  <c r="V17" i="6"/>
  <c r="O17" i="6"/>
  <c r="G17" i="6"/>
  <c r="G16" i="6" s="1"/>
  <c r="U16" i="6"/>
  <c r="T16" i="6"/>
  <c r="S16" i="6"/>
  <c r="R16" i="6"/>
  <c r="Q16" i="6"/>
  <c r="N16" i="6"/>
  <c r="M16" i="6"/>
  <c r="L16" i="6"/>
  <c r="K16" i="6"/>
  <c r="J16" i="6"/>
  <c r="F16" i="6"/>
  <c r="E16" i="6"/>
  <c r="D16" i="6"/>
  <c r="C16" i="6"/>
  <c r="V15" i="6"/>
  <c r="O15" i="6"/>
  <c r="H15" i="6"/>
  <c r="O14" i="6"/>
  <c r="H14" i="6"/>
  <c r="U13" i="6"/>
  <c r="T13" i="6"/>
  <c r="S13" i="6"/>
  <c r="R13" i="6"/>
  <c r="Q13" i="6"/>
  <c r="N13" i="6"/>
  <c r="M13" i="6"/>
  <c r="L13" i="6"/>
  <c r="K13" i="6"/>
  <c r="J13" i="6"/>
  <c r="G13" i="6"/>
  <c r="F13" i="6"/>
  <c r="E13" i="6"/>
  <c r="D13" i="6"/>
  <c r="C13" i="6"/>
  <c r="V12" i="6"/>
  <c r="O12" i="6"/>
  <c r="H12" i="6"/>
  <c r="V11" i="6"/>
  <c r="H11" i="6"/>
  <c r="U10" i="6"/>
  <c r="T10" i="6"/>
  <c r="S10" i="6"/>
  <c r="R10" i="6"/>
  <c r="Q10" i="6"/>
  <c r="N10" i="6"/>
  <c r="M10" i="6"/>
  <c r="M9" i="6" s="1"/>
  <c r="M7" i="6" s="1"/>
  <c r="M8" i="6" s="1"/>
  <c r="L10" i="6"/>
  <c r="K10" i="6"/>
  <c r="K9" i="6" s="1"/>
  <c r="J10" i="6"/>
  <c r="G10" i="6"/>
  <c r="G9" i="6" s="1"/>
  <c r="G7" i="6" s="1"/>
  <c r="G8" i="6" s="1"/>
  <c r="F10" i="6"/>
  <c r="E10" i="6"/>
  <c r="D10" i="6"/>
  <c r="C10" i="6"/>
  <c r="C9" i="6" s="1"/>
  <c r="C7" i="6" s="1"/>
  <c r="C8" i="6" s="1"/>
  <c r="AA13" i="5"/>
  <c r="AD13" i="5" s="1"/>
  <c r="AA10" i="5"/>
  <c r="AD10" i="5" s="1"/>
  <c r="Z26" i="5"/>
  <c r="AD20" i="5"/>
  <c r="AD19" i="5"/>
  <c r="AD18" i="5"/>
  <c r="AD17" i="5"/>
  <c r="AD16" i="5"/>
  <c r="AC15" i="5"/>
  <c r="AB15" i="5"/>
  <c r="AA15" i="5"/>
  <c r="Z15" i="5"/>
  <c r="Y15" i="5"/>
  <c r="X15" i="5"/>
  <c r="W15" i="5"/>
  <c r="V15" i="5"/>
  <c r="AD14" i="5"/>
  <c r="AC12" i="5"/>
  <c r="AB12" i="5"/>
  <c r="Z12" i="5"/>
  <c r="Y12" i="5"/>
  <c r="X12" i="5"/>
  <c r="W12" i="5"/>
  <c r="V12" i="5"/>
  <c r="AD11" i="5"/>
  <c r="AC9" i="5"/>
  <c r="AB9" i="5"/>
  <c r="Z9" i="5"/>
  <c r="Y9" i="5"/>
  <c r="X9" i="5"/>
  <c r="W9" i="5"/>
  <c r="V9" i="5"/>
  <c r="P26" i="5"/>
  <c r="G26" i="5"/>
  <c r="T16" i="5"/>
  <c r="Q13" i="5"/>
  <c r="Q10" i="5"/>
  <c r="R9" i="5"/>
  <c r="R12" i="5"/>
  <c r="R15" i="5"/>
  <c r="Y8" i="5" l="1"/>
  <c r="Y6" i="5" s="1"/>
  <c r="Y7" i="5" s="1"/>
  <c r="Z8" i="5"/>
  <c r="Z6" i="5" s="1"/>
  <c r="Z7" i="5" s="1"/>
  <c r="V8" i="5"/>
  <c r="V6" i="5" s="1"/>
  <c r="V7" i="5" s="1"/>
  <c r="K7" i="6"/>
  <c r="K8" i="6" s="1"/>
  <c r="H10" i="6"/>
  <c r="Q9" i="6"/>
  <c r="Q7" i="6" s="1"/>
  <c r="Q8" i="6" s="1"/>
  <c r="U9" i="6"/>
  <c r="U7" i="6" s="1"/>
  <c r="D9" i="6"/>
  <c r="D7" i="6" s="1"/>
  <c r="D8" i="6" s="1"/>
  <c r="T9" i="6"/>
  <c r="T7" i="6" s="1"/>
  <c r="H13" i="6"/>
  <c r="H9" i="6" s="1"/>
  <c r="E9" i="6"/>
  <c r="E7" i="6" s="1"/>
  <c r="E8" i="6" s="1"/>
  <c r="O13" i="6"/>
  <c r="F9" i="6"/>
  <c r="F7" i="6" s="1"/>
  <c r="J9" i="6"/>
  <c r="J7" i="6" s="1"/>
  <c r="J8" i="6" s="1"/>
  <c r="N9" i="6"/>
  <c r="N7" i="6" s="1"/>
  <c r="N8" i="6" s="1"/>
  <c r="R9" i="6"/>
  <c r="R7" i="6" s="1"/>
  <c r="R8" i="6" s="1"/>
  <c r="V10" i="6"/>
  <c r="S9" i="6"/>
  <c r="S7" i="6" s="1"/>
  <c r="S8" i="6" s="1"/>
  <c r="L9" i="6"/>
  <c r="L7" i="6" s="1"/>
  <c r="L8" i="6" s="1"/>
  <c r="M23" i="6"/>
  <c r="T8" i="6"/>
  <c r="O11" i="6"/>
  <c r="O10" i="6" s="1"/>
  <c r="V14" i="6"/>
  <c r="V13" i="6" s="1"/>
  <c r="O16" i="6"/>
  <c r="V16" i="6"/>
  <c r="AA12" i="5"/>
  <c r="AC8" i="5"/>
  <c r="AC6" i="5" s="1"/>
  <c r="AC7" i="5" s="1"/>
  <c r="W8" i="5"/>
  <c r="W6" i="5" s="1"/>
  <c r="W7" i="5" s="1"/>
  <c r="AD9" i="5"/>
  <c r="AA9" i="5"/>
  <c r="AD15" i="5"/>
  <c r="AD12" i="5"/>
  <c r="X8" i="5"/>
  <c r="X6" i="5" s="1"/>
  <c r="X7" i="5" s="1"/>
  <c r="AB8" i="5"/>
  <c r="AB6" i="5" s="1"/>
  <c r="AB7" i="5" s="1"/>
  <c r="R8" i="5"/>
  <c r="R6" i="5"/>
  <c r="R7" i="5" s="1"/>
  <c r="T20" i="5"/>
  <c r="T19" i="5"/>
  <c r="T18" i="5"/>
  <c r="T17" i="5"/>
  <c r="S15" i="5"/>
  <c r="Q15" i="5"/>
  <c r="P15" i="5"/>
  <c r="O15" i="5"/>
  <c r="N15" i="5"/>
  <c r="M15" i="5"/>
  <c r="L15" i="5"/>
  <c r="T14" i="5"/>
  <c r="T13" i="5"/>
  <c r="S12" i="5"/>
  <c r="Q12" i="5"/>
  <c r="P12" i="5"/>
  <c r="O12" i="5"/>
  <c r="N12" i="5"/>
  <c r="M12" i="5"/>
  <c r="L12" i="5"/>
  <c r="T11" i="5"/>
  <c r="T10" i="5"/>
  <c r="S9" i="5"/>
  <c r="Q9" i="5"/>
  <c r="P9" i="5"/>
  <c r="O9" i="5"/>
  <c r="N9" i="5"/>
  <c r="M9" i="5"/>
  <c r="L9" i="5"/>
  <c r="G16" i="5"/>
  <c r="G15" i="5" s="1"/>
  <c r="G9" i="5"/>
  <c r="G12" i="5"/>
  <c r="AA8" i="5" l="1"/>
  <c r="AA6" i="5" s="1"/>
  <c r="AA7" i="5" s="1"/>
  <c r="U8" i="6"/>
  <c r="T23" i="6"/>
  <c r="V9" i="6"/>
  <c r="V7" i="6" s="1"/>
  <c r="V8" i="6" s="1"/>
  <c r="O9" i="6"/>
  <c r="O7" i="6" s="1"/>
  <c r="O8" i="6" s="1"/>
  <c r="F23" i="6"/>
  <c r="F8" i="6"/>
  <c r="Y22" i="5"/>
  <c r="AD8" i="5"/>
  <c r="M8" i="5"/>
  <c r="M6" i="5" s="1"/>
  <c r="M7" i="5" s="1"/>
  <c r="P8" i="5"/>
  <c r="P6" i="5" s="1"/>
  <c r="P7" i="5" s="1"/>
  <c r="G8" i="5"/>
  <c r="G6" i="5" s="1"/>
  <c r="G7" i="5" s="1"/>
  <c r="L8" i="5"/>
  <c r="L6" i="5" s="1"/>
  <c r="L7" i="5" s="1"/>
  <c r="O8" i="5"/>
  <c r="O6" i="5" s="1"/>
  <c r="T12" i="5"/>
  <c r="Q8" i="5"/>
  <c r="Q6" i="5" s="1"/>
  <c r="Q7" i="5" s="1"/>
  <c r="T15" i="5"/>
  <c r="S8" i="5"/>
  <c r="S6" i="5" s="1"/>
  <c r="S7" i="5" s="1"/>
  <c r="T9" i="5"/>
  <c r="N8" i="5"/>
  <c r="N6" i="5" s="1"/>
  <c r="N7" i="5" s="1"/>
  <c r="J11" i="5"/>
  <c r="J10" i="5"/>
  <c r="J13" i="5"/>
  <c r="J14" i="5"/>
  <c r="J16" i="5"/>
  <c r="J17" i="5"/>
  <c r="J18" i="5"/>
  <c r="J19" i="5"/>
  <c r="J20" i="5"/>
  <c r="I15" i="5"/>
  <c r="I12" i="5"/>
  <c r="I9" i="5"/>
  <c r="H9" i="5"/>
  <c r="H12" i="5"/>
  <c r="H15" i="5"/>
  <c r="O7" i="5" l="1"/>
  <c r="O22" i="5"/>
  <c r="AD6" i="5"/>
  <c r="AD7" i="5"/>
  <c r="T8" i="5"/>
  <c r="T6" i="5" s="1"/>
  <c r="J15" i="5"/>
  <c r="I8" i="5"/>
  <c r="I6" i="5" s="1"/>
  <c r="I7" i="5" s="1"/>
  <c r="H8" i="5"/>
  <c r="H6" i="5" s="1"/>
  <c r="H7" i="5" s="1"/>
  <c r="T7" i="5" l="1"/>
  <c r="F15" i="5"/>
  <c r="F12" i="5"/>
  <c r="F9" i="5"/>
  <c r="D15" i="5"/>
  <c r="E15" i="5"/>
  <c r="D12" i="5"/>
  <c r="E12" i="5"/>
  <c r="D9" i="5"/>
  <c r="E9" i="5"/>
  <c r="C9" i="5"/>
  <c r="C15" i="5"/>
  <c r="E8" i="5" l="1"/>
  <c r="E6" i="5" s="1"/>
  <c r="E7" i="5" s="1"/>
  <c r="F8" i="5"/>
  <c r="F6" i="5" s="1"/>
  <c r="F22" i="5" s="1"/>
  <c r="D8" i="5"/>
  <c r="D6" i="5" s="1"/>
  <c r="D7" i="5" s="1"/>
  <c r="J9" i="5"/>
  <c r="J12" i="5"/>
  <c r="J8" i="5" l="1"/>
  <c r="C12" i="5"/>
  <c r="C8" i="5" s="1"/>
  <c r="J6" i="5" l="1"/>
  <c r="C6" i="5"/>
  <c r="C7" i="5" s="1"/>
  <c r="F7" i="5"/>
  <c r="J7" i="5" l="1"/>
  <c r="H16" i="6" l="1"/>
  <c r="H7" i="6" s="1"/>
  <c r="H31" i="6" l="1"/>
  <c r="H8" i="6"/>
</calcChain>
</file>

<file path=xl/sharedStrings.xml><?xml version="1.0" encoding="utf-8"?>
<sst xmlns="http://schemas.openxmlformats.org/spreadsheetml/2006/main" count="124" uniqueCount="42">
  <si>
    <t>Speciālās izglītības iestādes</t>
  </si>
  <si>
    <t>Profesionālās izglītības iestādes</t>
  </si>
  <si>
    <t>Interešu izglītība</t>
  </si>
  <si>
    <t>Pamata un vispārējās vidējās izglītības iestādes</t>
  </si>
  <si>
    <t>62.resors "Mērķdotācijas pašvaldībām"</t>
  </si>
  <si>
    <t>t.sk. pedagogi</t>
  </si>
  <si>
    <t>2026.</t>
  </si>
  <si>
    <t>2027.</t>
  </si>
  <si>
    <t>62. Mērķdotācijas pašvaldībām</t>
  </si>
  <si>
    <t>01.00.00</t>
  </si>
  <si>
    <t>05.00.00</t>
  </si>
  <si>
    <t>"Mērķdotācijas izglītības pasākumiem"</t>
  </si>
  <si>
    <t>10.00.00</t>
  </si>
  <si>
    <t>"Mērķdotācijas pašvaldībām – pašvaldību izglītības iestāžu pedagogu darba samaksai un valsts sociālās apdrošināšanas obligātajām iemaksām"</t>
  </si>
  <si>
    <t>"Mērķdotācijas pašvaldībām – pašvaldību izglītības iestādēs bērnu no piecu gadu vecuma izglītošanā nodarbināto pedagogu darba samaksai un valsts sociālās apdrošināšanas obligātajām iemaksām"</t>
  </si>
  <si>
    <t>SIS</t>
  </si>
  <si>
    <t>Spec. grupas</t>
  </si>
  <si>
    <t>Pedagogu darba samaksai un VSAOI</t>
  </si>
  <si>
    <t>Pārējie izdevumi</t>
  </si>
  <si>
    <t>Uzturēšana</t>
  </si>
  <si>
    <t>Mediķu algu palielinājums</t>
  </si>
  <si>
    <r>
      <t xml:space="preserve">UA
(alga </t>
    </r>
    <r>
      <rPr>
        <b/>
        <sz val="11"/>
        <color theme="1"/>
        <rFont val="Aptos Display"/>
        <family val="2"/>
      </rPr>
      <t>9,79</t>
    </r>
    <r>
      <rPr>
        <sz val="11"/>
        <color theme="1"/>
        <rFont val="Aptos Display"/>
        <family val="2"/>
      </rPr>
      <t xml:space="preserve"> €/h)
</t>
    </r>
    <r>
      <rPr>
        <b/>
        <sz val="11"/>
        <color theme="1"/>
        <rFont val="Aptos Display"/>
        <family val="2"/>
      </rPr>
      <t>8 mēn.</t>
    </r>
    <r>
      <rPr>
        <sz val="11"/>
        <color theme="1"/>
        <rFont val="Aptos Display"/>
        <family val="2"/>
      </rPr>
      <t xml:space="preserve">
MK 07.01.2025. Nr.6
FM 24.01.2025. Nr.23</t>
    </r>
  </si>
  <si>
    <r>
      <t xml:space="preserve">Apstiprināts
budžeta likumā
</t>
    </r>
    <r>
      <rPr>
        <sz val="11"/>
        <color theme="1"/>
        <rFont val="Aptos Display"/>
        <family val="2"/>
      </rPr>
      <t xml:space="preserve">(alga </t>
    </r>
    <r>
      <rPr>
        <b/>
        <sz val="11"/>
        <color theme="1"/>
        <rFont val="Aptos Display"/>
        <family val="2"/>
      </rPr>
      <t>9,54</t>
    </r>
    <r>
      <rPr>
        <sz val="11"/>
        <color theme="1"/>
        <rFont val="Aptos Display"/>
        <family val="2"/>
      </rPr>
      <t xml:space="preserve"> €/h)</t>
    </r>
  </si>
  <si>
    <r>
      <t xml:space="preserve">Algas palielināšanai
līdz </t>
    </r>
    <r>
      <rPr>
        <b/>
        <sz val="11"/>
        <color theme="1"/>
        <rFont val="Aptos Display"/>
        <family val="2"/>
      </rPr>
      <t>9,79</t>
    </r>
    <r>
      <rPr>
        <sz val="11"/>
        <color theme="1"/>
        <rFont val="Aptos Display"/>
        <family val="2"/>
      </rPr>
      <t xml:space="preserve"> €/h
MK 07.01.2025. Nr.8
FM 24.01.2025. Nr.24</t>
    </r>
  </si>
  <si>
    <t>Resors / programmas (apakšprogrammas)</t>
  </si>
  <si>
    <t>Izmaiņas</t>
  </si>
  <si>
    <t>t.sk.</t>
  </si>
  <si>
    <t>Apstiprinātās izmaiņas</t>
  </si>
  <si>
    <t>Precizēts
2026. gads</t>
  </si>
  <si>
    <t>UA</t>
  </si>
  <si>
    <r>
      <t xml:space="preserve">Pārdales
</t>
    </r>
    <r>
      <rPr>
        <b/>
        <sz val="11"/>
        <color theme="1"/>
        <rFont val="Aptos Display"/>
        <family val="2"/>
      </rPr>
      <t xml:space="preserve">uz 2. lasījumu
</t>
    </r>
    <r>
      <rPr>
        <sz val="11"/>
        <color theme="1"/>
        <rFont val="Aptos Display"/>
        <family val="2"/>
      </rPr>
      <t>starp 62. res.</t>
    </r>
  </si>
  <si>
    <r>
      <t xml:space="preserve">Pārdales
</t>
    </r>
    <r>
      <rPr>
        <b/>
        <sz val="11"/>
        <color theme="1"/>
        <rFont val="Aptos Display"/>
        <family val="2"/>
      </rPr>
      <t>uz 2. lasījumu</t>
    </r>
    <r>
      <rPr>
        <sz val="11"/>
        <color theme="1"/>
        <rFont val="Aptos Display"/>
        <family val="2"/>
      </rPr>
      <t xml:space="preserve">
starp 62. res.
un
uz IZM</t>
    </r>
  </si>
  <si>
    <r>
      <rPr>
        <b/>
        <sz val="11"/>
        <color theme="1"/>
        <rFont val="Aptos Display"/>
        <family val="2"/>
      </rPr>
      <t>UA_8 mēn</t>
    </r>
    <r>
      <rPr>
        <sz val="11"/>
        <color theme="1"/>
        <rFont val="Aptos Display"/>
        <family val="2"/>
      </rPr>
      <t>.
Pēc likuma pieņemšanas
2026. gada janvārī</t>
    </r>
  </si>
  <si>
    <t>2028.</t>
  </si>
  <si>
    <r>
      <rPr>
        <b/>
        <sz val="11"/>
        <color theme="1"/>
        <rFont val="Aptos Display"/>
        <family val="2"/>
      </rPr>
      <t>PP</t>
    </r>
    <r>
      <rPr>
        <sz val="11"/>
        <color theme="1"/>
        <rFont val="Aptos Display"/>
        <family val="2"/>
      </rPr>
      <t xml:space="preserve">
</t>
    </r>
    <r>
      <rPr>
        <b/>
        <sz val="11"/>
        <color theme="1"/>
        <rFont val="Aptos Display"/>
        <family val="2"/>
      </rPr>
      <t>"Programma skolā"</t>
    </r>
    <r>
      <rPr>
        <sz val="11"/>
        <color theme="1"/>
        <rFont val="Aptos Display"/>
        <family val="2"/>
      </rPr>
      <t xml:space="preserve"> pakāpeniskai ieviešana
MK 22.09.2025. sēdes prot. Nr. 38
1. §, 2.punkts</t>
    </r>
  </si>
  <si>
    <r>
      <rPr>
        <b/>
        <sz val="11"/>
        <color theme="1"/>
        <rFont val="Aptos Display"/>
        <family val="2"/>
      </rPr>
      <t>PP</t>
    </r>
    <r>
      <rPr>
        <sz val="11"/>
        <color theme="1"/>
        <rFont val="Aptos Display"/>
        <family val="2"/>
      </rPr>
      <t xml:space="preserve">
</t>
    </r>
    <r>
      <rPr>
        <b/>
        <sz val="11"/>
        <color theme="1"/>
        <rFont val="Aptos Display"/>
        <family val="2"/>
      </rPr>
      <t xml:space="preserve">"Programma skolā"
</t>
    </r>
    <r>
      <rPr>
        <sz val="11"/>
        <color theme="1"/>
        <rFont val="Aptos Display"/>
        <family val="2"/>
      </rPr>
      <t>ieviešana
MK 22.09.2025. sēdes prot. Nr. 38
1. §, 2.punkts
no 01.09.2026.</t>
    </r>
  </si>
  <si>
    <t>atbalsta personālam uzsākts 01.09.2025. (12M)</t>
  </si>
  <si>
    <t>24-TA-2552</t>
  </si>
  <si>
    <t>Precizēts
2027. gads</t>
  </si>
  <si>
    <t>Precizēts
2028. gads</t>
  </si>
  <si>
    <r>
      <t xml:space="preserve">62. Mērķdotācijas pašvaldībām - </t>
    </r>
    <r>
      <rPr>
        <b/>
        <sz val="12"/>
        <color rgb="FFC00000"/>
        <rFont val="Aptos Display"/>
        <family val="2"/>
      </rPr>
      <t>BEZ UA 2026.gada 8 mēn.</t>
    </r>
  </si>
  <si>
    <t>2.lasījums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</si>
</sst>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2"/>
      <color theme="1"/>
      <name val="Times New Roman"/>
      <family val="2"/>
      <charset val="186"/>
    </font>
    <font>
      <sz val="10"/>
      <name val="Arial"/>
      <family val="2"/>
      <charset val="186"/>
    </font>
    <font>
      <b/>
      <sz val="12"/>
      <color theme="1"/>
      <name val="Aptos Display"/>
      <family val="2"/>
    </font>
    <font>
      <sz val="12"/>
      <color theme="1"/>
      <name val="Aptos Display"/>
      <family val="2"/>
    </font>
    <font>
      <sz val="8"/>
      <name val="Times New Roman"/>
      <family val="2"/>
      <charset val="186"/>
    </font>
    <font>
      <sz val="11"/>
      <color theme="1"/>
      <name val="Aptos Display"/>
      <family val="2"/>
    </font>
    <font>
      <b/>
      <sz val="11"/>
      <color theme="1"/>
      <name val="Aptos Display"/>
      <family val="2"/>
    </font>
    <font>
      <b/>
      <sz val="11"/>
      <name val="Aptos Display"/>
      <family val="2"/>
    </font>
    <font>
      <i/>
      <sz val="11"/>
      <color theme="1"/>
      <name val="Aptos Display"/>
      <family val="2"/>
    </font>
    <font>
      <i/>
      <sz val="11"/>
      <name val="Aptos Display"/>
      <family val="2"/>
    </font>
    <font>
      <sz val="11"/>
      <name val="Aptos Display"/>
      <family val="2"/>
    </font>
    <font>
      <b/>
      <sz val="12"/>
      <color rgb="FFC00000"/>
      <name val="Aptos Display"/>
      <family val="2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2F8E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F5E7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 style="medium">
        <color indexed="64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Border="0"/>
    <xf numFmtId="0" fontId="1" fillId="0" borderId="0"/>
  </cellStyleXfs>
  <cellXfs count="110">
    <xf numFmtId="0" fontId="0" fillId="0" borderId="0" xfId="0"/>
    <xf numFmtId="0" fontId="3" fillId="0" borderId="0" xfId="0" applyFont="1" applyAlignment="1">
      <alignment vertical="center" wrapText="1"/>
    </xf>
    <xf numFmtId="3" fontId="2" fillId="0" borderId="0" xfId="0" applyNumberFormat="1" applyFont="1" applyAlignment="1">
      <alignment wrapText="1"/>
    </xf>
    <xf numFmtId="0" fontId="3" fillId="0" borderId="0" xfId="0" applyFont="1" applyAlignment="1">
      <alignment wrapText="1"/>
    </xf>
    <xf numFmtId="3" fontId="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3" fontId="7" fillId="2" borderId="1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wrapText="1"/>
    </xf>
    <xf numFmtId="3" fontId="9" fillId="0" borderId="1" xfId="0" applyNumberFormat="1" applyFont="1" applyFill="1" applyBorder="1" applyAlignment="1">
      <alignment horizontal="right" wrapText="1"/>
    </xf>
    <xf numFmtId="0" fontId="8" fillId="0" borderId="0" xfId="0" applyFont="1" applyFill="1" applyAlignment="1">
      <alignment wrapText="1"/>
    </xf>
    <xf numFmtId="3" fontId="7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3" fillId="0" borderId="0" xfId="0" applyFont="1" applyAlignment="1">
      <alignment horizontal="center" wrapText="1"/>
    </xf>
    <xf numFmtId="0" fontId="8" fillId="5" borderId="6" xfId="0" applyFont="1" applyFill="1" applyBorder="1" applyAlignment="1">
      <alignment horizontal="center" wrapText="1"/>
    </xf>
    <xf numFmtId="0" fontId="6" fillId="4" borderId="1" xfId="0" applyFont="1" applyFill="1" applyBorder="1" applyAlignment="1">
      <alignment horizontal="left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wrapText="1"/>
    </xf>
    <xf numFmtId="0" fontId="5" fillId="5" borderId="4" xfId="0" applyFont="1" applyFill="1" applyBorder="1" applyAlignment="1">
      <alignment horizontal="center" wrapText="1"/>
    </xf>
    <xf numFmtId="3" fontId="10" fillId="0" borderId="1" xfId="0" applyNumberFormat="1" applyFont="1" applyFill="1" applyBorder="1" applyAlignment="1">
      <alignment horizontal="center" wrapText="1"/>
    </xf>
    <xf numFmtId="0" fontId="5" fillId="5" borderId="6" xfId="0" applyFont="1" applyFill="1" applyBorder="1" applyAlignment="1">
      <alignment horizontal="center" wrapText="1"/>
    </xf>
    <xf numFmtId="0" fontId="5" fillId="0" borderId="0" xfId="0" applyFont="1" applyFill="1" applyAlignment="1">
      <alignment horizontal="right" wrapText="1"/>
    </xf>
    <xf numFmtId="0" fontId="6" fillId="4" borderId="8" xfId="0" applyFont="1" applyFill="1" applyBorder="1" applyAlignment="1">
      <alignment horizontal="left" vertical="center" wrapText="1"/>
    </xf>
    <xf numFmtId="0" fontId="5" fillId="0" borderId="8" xfId="0" applyFont="1" applyFill="1" applyBorder="1" applyAlignment="1">
      <alignment horizontal="left" wrapText="1"/>
    </xf>
    <xf numFmtId="0" fontId="8" fillId="0" borderId="8" xfId="0" applyFont="1" applyFill="1" applyBorder="1" applyAlignment="1">
      <alignment horizontal="right" wrapText="1"/>
    </xf>
    <xf numFmtId="0" fontId="10" fillId="0" borderId="8" xfId="0" applyFont="1" applyFill="1" applyBorder="1" applyAlignment="1">
      <alignment horizontal="left" wrapText="1"/>
    </xf>
    <xf numFmtId="0" fontId="6" fillId="4" borderId="6" xfId="0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right" wrapText="1"/>
    </xf>
    <xf numFmtId="3" fontId="7" fillId="2" borderId="4" xfId="0" applyNumberFormat="1" applyFont="1" applyFill="1" applyBorder="1" applyAlignment="1">
      <alignment horizontal="center" wrapText="1"/>
    </xf>
    <xf numFmtId="3" fontId="3" fillId="0" borderId="0" xfId="0" applyNumberFormat="1" applyFont="1" applyAlignment="1">
      <alignment horizontal="center" wrapText="1"/>
    </xf>
    <xf numFmtId="3" fontId="7" fillId="3" borderId="3" xfId="0" applyNumberFormat="1" applyFont="1" applyFill="1" applyBorder="1" applyAlignment="1">
      <alignment horizontal="center" vertical="center" wrapText="1"/>
    </xf>
    <xf numFmtId="3" fontId="7" fillId="4" borderId="3" xfId="0" applyNumberFormat="1" applyFont="1" applyFill="1" applyBorder="1" applyAlignment="1">
      <alignment horizontal="center" vertical="center" wrapText="1"/>
    </xf>
    <xf numFmtId="3" fontId="10" fillId="0" borderId="3" xfId="0" applyNumberFormat="1" applyFont="1" applyFill="1" applyBorder="1" applyAlignment="1">
      <alignment horizontal="center" wrapText="1"/>
    </xf>
    <xf numFmtId="3" fontId="9" fillId="0" borderId="3" xfId="0" applyNumberFormat="1" applyFont="1" applyFill="1" applyBorder="1" applyAlignment="1">
      <alignment horizontal="right" wrapText="1"/>
    </xf>
    <xf numFmtId="3" fontId="7" fillId="3" borderId="16" xfId="0" applyNumberFormat="1" applyFont="1" applyFill="1" applyBorder="1" applyAlignment="1">
      <alignment horizontal="center" vertical="center" wrapText="1"/>
    </xf>
    <xf numFmtId="3" fontId="7" fillId="4" borderId="16" xfId="0" applyNumberFormat="1" applyFont="1" applyFill="1" applyBorder="1" applyAlignment="1">
      <alignment horizontal="center" vertical="center" wrapText="1"/>
    </xf>
    <xf numFmtId="3" fontId="10" fillId="0" borderId="16" xfId="0" applyNumberFormat="1" applyFont="1" applyFill="1" applyBorder="1" applyAlignment="1">
      <alignment horizontal="center" wrapText="1"/>
    </xf>
    <xf numFmtId="3" fontId="9" fillId="0" borderId="16" xfId="0" applyNumberFormat="1" applyFont="1" applyFill="1" applyBorder="1" applyAlignment="1">
      <alignment horizontal="right" wrapText="1"/>
    </xf>
    <xf numFmtId="3" fontId="7" fillId="4" borderId="18" xfId="0" applyNumberFormat="1" applyFont="1" applyFill="1" applyBorder="1" applyAlignment="1">
      <alignment horizontal="center" vertical="center" wrapText="1"/>
    </xf>
    <xf numFmtId="3" fontId="7" fillId="2" borderId="3" xfId="0" applyNumberFormat="1" applyFont="1" applyFill="1" applyBorder="1" applyAlignment="1">
      <alignment horizontal="center" wrapText="1"/>
    </xf>
    <xf numFmtId="3" fontId="7" fillId="2" borderId="16" xfId="0" applyNumberFormat="1" applyFont="1" applyFill="1" applyBorder="1" applyAlignment="1">
      <alignment horizontal="center" wrapText="1"/>
    </xf>
    <xf numFmtId="3" fontId="3" fillId="0" borderId="0" xfId="0" applyNumberFormat="1" applyFont="1" applyAlignment="1">
      <alignment horizontal="center" vertical="center" wrapText="1"/>
    </xf>
    <xf numFmtId="3" fontId="5" fillId="6" borderId="1" xfId="0" applyNumberFormat="1" applyFont="1" applyFill="1" applyBorder="1" applyAlignment="1">
      <alignment horizontal="center" vertical="center" wrapText="1"/>
    </xf>
    <xf numFmtId="3" fontId="5" fillId="6" borderId="19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Alignment="1">
      <alignment horizontal="center" vertical="center" wrapText="1"/>
    </xf>
    <xf numFmtId="3" fontId="3" fillId="0" borderId="0" xfId="0" applyNumberFormat="1" applyFont="1" applyAlignment="1">
      <alignment horizontal="right" vertical="center"/>
    </xf>
    <xf numFmtId="3" fontId="6" fillId="4" borderId="1" xfId="0" applyNumberFormat="1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wrapText="1"/>
    </xf>
    <xf numFmtId="3" fontId="8" fillId="0" borderId="0" xfId="0" applyNumberFormat="1" applyFont="1" applyFill="1" applyAlignment="1">
      <alignment wrapText="1"/>
    </xf>
    <xf numFmtId="3" fontId="5" fillId="0" borderId="0" xfId="0" applyNumberFormat="1" applyFont="1" applyFill="1" applyAlignment="1">
      <alignment horizontal="right" wrapText="1"/>
    </xf>
    <xf numFmtId="3" fontId="5" fillId="0" borderId="0" xfId="0" applyNumberFormat="1" applyFont="1" applyAlignment="1">
      <alignment wrapText="1"/>
    </xf>
    <xf numFmtId="3" fontId="10" fillId="7" borderId="1" xfId="0" applyNumberFormat="1" applyFont="1" applyFill="1" applyBorder="1" applyAlignment="1">
      <alignment horizontal="center" wrapText="1"/>
    </xf>
    <xf numFmtId="3" fontId="6" fillId="0" borderId="0" xfId="0" applyNumberFormat="1" applyFont="1" applyFill="1" applyAlignment="1">
      <alignment wrapText="1"/>
    </xf>
    <xf numFmtId="3" fontId="2" fillId="0" borderId="0" xfId="0" applyNumberFormat="1" applyFont="1" applyAlignment="1">
      <alignment horizontal="center" vertical="center" wrapText="1"/>
    </xf>
    <xf numFmtId="3" fontId="5" fillId="0" borderId="0" xfId="0" applyNumberFormat="1" applyFont="1" applyAlignment="1">
      <alignment horizontal="left" vertical="center" wrapText="1"/>
    </xf>
    <xf numFmtId="3" fontId="3" fillId="0" borderId="0" xfId="0" applyNumberFormat="1" applyFont="1" applyBorder="1" applyAlignment="1">
      <alignment horizontal="center" wrapText="1"/>
    </xf>
    <xf numFmtId="3" fontId="5" fillId="0" borderId="0" xfId="0" applyNumberFormat="1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vertical="center" wrapText="1"/>
    </xf>
    <xf numFmtId="3" fontId="2" fillId="0" borderId="0" xfId="0" applyNumberFormat="1" applyFont="1" applyBorder="1" applyAlignment="1">
      <alignment horizontal="center" vertical="center" wrapText="1"/>
    </xf>
    <xf numFmtId="3" fontId="5" fillId="0" borderId="24" xfId="0" applyNumberFormat="1" applyFont="1" applyBorder="1" applyAlignment="1">
      <alignment wrapText="1"/>
    </xf>
    <xf numFmtId="3" fontId="5" fillId="0" borderId="25" xfId="0" applyNumberFormat="1" applyFont="1" applyBorder="1" applyAlignment="1">
      <alignment wrapText="1"/>
    </xf>
    <xf numFmtId="3" fontId="5" fillId="0" borderId="0" xfId="0" applyNumberFormat="1" applyFont="1" applyBorder="1" applyAlignment="1">
      <alignment wrapText="1"/>
    </xf>
    <xf numFmtId="3" fontId="5" fillId="0" borderId="0" xfId="0" applyNumberFormat="1" applyFont="1" applyFill="1" applyBorder="1" applyAlignment="1">
      <alignment wrapText="1"/>
    </xf>
    <xf numFmtId="0" fontId="6" fillId="4" borderId="31" xfId="0" applyFont="1" applyFill="1" applyBorder="1" applyAlignment="1">
      <alignment horizontal="center" vertical="center" wrapText="1"/>
    </xf>
    <xf numFmtId="0" fontId="8" fillId="5" borderId="32" xfId="0" applyFont="1" applyFill="1" applyBorder="1" applyAlignment="1">
      <alignment horizontal="center" wrapText="1"/>
    </xf>
    <xf numFmtId="3" fontId="8" fillId="0" borderId="0" xfId="0" applyNumberFormat="1" applyFont="1" applyFill="1" applyBorder="1" applyAlignment="1">
      <alignment wrapText="1"/>
    </xf>
    <xf numFmtId="0" fontId="5" fillId="5" borderId="32" xfId="0" applyFont="1" applyFill="1" applyBorder="1" applyAlignment="1">
      <alignment horizontal="center" wrapText="1"/>
    </xf>
    <xf numFmtId="0" fontId="5" fillId="5" borderId="33" xfId="0" applyFont="1" applyFill="1" applyBorder="1" applyAlignment="1">
      <alignment horizontal="center" wrapText="1"/>
    </xf>
    <xf numFmtId="0" fontId="6" fillId="4" borderId="32" xfId="0" applyFont="1" applyFill="1" applyBorder="1" applyAlignment="1">
      <alignment horizontal="center" vertical="center" wrapText="1"/>
    </xf>
    <xf numFmtId="3" fontId="5" fillId="0" borderId="0" xfId="0" applyNumberFormat="1" applyFont="1" applyFill="1" applyBorder="1" applyAlignment="1">
      <alignment horizontal="right" wrapText="1"/>
    </xf>
    <xf numFmtId="0" fontId="6" fillId="4" borderId="34" xfId="0" applyFont="1" applyFill="1" applyBorder="1" applyAlignment="1">
      <alignment horizontal="center" vertical="center" wrapText="1"/>
    </xf>
    <xf numFmtId="0" fontId="6" fillId="4" borderId="35" xfId="0" applyFont="1" applyFill="1" applyBorder="1" applyAlignment="1">
      <alignment horizontal="left" vertical="center" wrapText="1"/>
    </xf>
    <xf numFmtId="3" fontId="7" fillId="4" borderId="35" xfId="0" applyNumberFormat="1" applyFont="1" applyFill="1" applyBorder="1" applyAlignment="1">
      <alignment horizontal="center" vertical="center" wrapText="1"/>
    </xf>
    <xf numFmtId="3" fontId="7" fillId="4" borderId="36" xfId="0" applyNumberFormat="1" applyFont="1" applyFill="1" applyBorder="1" applyAlignment="1">
      <alignment horizontal="center" vertical="center" wrapText="1"/>
    </xf>
    <xf numFmtId="3" fontId="5" fillId="0" borderId="37" xfId="0" applyNumberFormat="1" applyFont="1" applyFill="1" applyBorder="1" applyAlignment="1">
      <alignment wrapText="1"/>
    </xf>
    <xf numFmtId="3" fontId="10" fillId="2" borderId="16" xfId="0" applyNumberFormat="1" applyFont="1" applyFill="1" applyBorder="1" applyAlignment="1">
      <alignment horizontal="center" wrapText="1"/>
    </xf>
    <xf numFmtId="3" fontId="2" fillId="0" borderId="20" xfId="0" applyNumberFormat="1" applyFont="1" applyBorder="1" applyAlignment="1">
      <alignment horizontal="center" wrapText="1"/>
    </xf>
    <xf numFmtId="3" fontId="2" fillId="0" borderId="21" xfId="0" applyNumberFormat="1" applyFont="1" applyBorder="1" applyAlignment="1">
      <alignment horizont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3" fontId="6" fillId="6" borderId="9" xfId="0" applyNumberFormat="1" applyFont="1" applyFill="1" applyBorder="1" applyAlignment="1">
      <alignment horizontal="center" vertical="center" wrapText="1"/>
    </xf>
    <xf numFmtId="3" fontId="6" fillId="6" borderId="19" xfId="0" applyNumberFormat="1" applyFont="1" applyFill="1" applyBorder="1" applyAlignment="1">
      <alignment horizontal="center" vertical="center" wrapText="1"/>
    </xf>
    <xf numFmtId="3" fontId="6" fillId="6" borderId="3" xfId="0" applyNumberFormat="1" applyFont="1" applyFill="1" applyBorder="1" applyAlignment="1">
      <alignment horizontal="center" vertical="center" wrapText="1"/>
    </xf>
    <xf numFmtId="3" fontId="6" fillId="6" borderId="8" xfId="0" applyNumberFormat="1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right" wrapText="1"/>
    </xf>
    <xf numFmtId="0" fontId="6" fillId="2" borderId="7" xfId="0" applyFont="1" applyFill="1" applyBorder="1" applyAlignment="1">
      <alignment horizontal="right" wrapText="1"/>
    </xf>
    <xf numFmtId="0" fontId="5" fillId="0" borderId="26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6" fillId="6" borderId="9" xfId="0" applyFon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center" vertical="center" wrapText="1"/>
    </xf>
    <xf numFmtId="0" fontId="6" fillId="6" borderId="27" xfId="0" applyFont="1" applyFill="1" applyBorder="1" applyAlignment="1">
      <alignment horizontal="center" vertical="center" wrapText="1"/>
    </xf>
    <xf numFmtId="3" fontId="6" fillId="6" borderId="6" xfId="0" applyNumberFormat="1" applyFont="1" applyFill="1" applyBorder="1" applyAlignment="1">
      <alignment horizontal="center" vertical="center" wrapText="1"/>
    </xf>
    <xf numFmtId="3" fontId="6" fillId="6" borderId="4" xfId="0" applyNumberFormat="1" applyFont="1" applyFill="1" applyBorder="1" applyAlignment="1">
      <alignment horizontal="center" vertical="center" wrapText="1"/>
    </xf>
    <xf numFmtId="3" fontId="6" fillId="6" borderId="15" xfId="0" applyNumberFormat="1" applyFont="1" applyFill="1" applyBorder="1" applyAlignment="1">
      <alignment horizontal="center" vertical="center" wrapText="1"/>
    </xf>
    <xf numFmtId="3" fontId="6" fillId="6" borderId="17" xfId="0" applyNumberFormat="1" applyFont="1" applyFill="1" applyBorder="1" applyAlignment="1">
      <alignment horizontal="center" vertical="center" wrapText="1"/>
    </xf>
    <xf numFmtId="3" fontId="6" fillId="6" borderId="16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right" wrapText="1"/>
    </xf>
    <xf numFmtId="0" fontId="5" fillId="0" borderId="1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</cellXfs>
  <cellStyles count="3">
    <cellStyle name="Normal" xfId="0" builtinId="0"/>
    <cellStyle name="Normal 2 2" xfId="2" xr:uid="{00000000-0005-0000-0000-000001000000}"/>
    <cellStyle name="Normal 2 2 2" xfId="1" xr:uid="{00000000-0005-0000-0000-000002000000}"/>
  </cellStyles>
  <dxfs count="0"/>
  <tableStyles count="0" defaultTableStyle="TableStyleMedium2" defaultPivotStyle="PivotStyleLight16"/>
  <colors>
    <mruColors>
      <color rgb="FFECF4FA"/>
      <color rgb="FFF1E8F8"/>
      <color rgb="FFE6D5F3"/>
      <color rgb="FFECF5E7"/>
      <color rgb="FFFFEFFF"/>
      <color rgb="FFFF8F8F"/>
      <color rgb="FFF3EBF9"/>
      <color rgb="FFDDF7F6"/>
      <color rgb="FFFEF5F0"/>
      <color rgb="FFF2F8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26"/>
  <sheetViews>
    <sheetView tabSelected="1" zoomScale="70" zoomScaleNormal="70" zoomScaleSheetLayoutView="40" workbookViewId="0">
      <pane xSplit="2" ySplit="6" topLeftCell="C7" activePane="bottomRight" state="frozen"/>
      <selection pane="topRight" activeCell="B1" sqref="B1"/>
      <selection pane="bottomLeft" activeCell="A7" sqref="A7"/>
      <selection pane="bottomRight" activeCell="AA4" sqref="AA4:AC4"/>
    </sheetView>
  </sheetViews>
  <sheetFormatPr defaultColWidth="9" defaultRowHeight="16" x14ac:dyDescent="0.35"/>
  <cols>
    <col min="1" max="1" width="10.08203125" style="5" customWidth="1"/>
    <col min="2" max="2" width="31.75" style="1" customWidth="1"/>
    <col min="3" max="3" width="13.33203125" style="4" bestFit="1" customWidth="1"/>
    <col min="4" max="4" width="17.75" style="4" hidden="1" customWidth="1"/>
    <col min="5" max="7" width="17.75" style="4" customWidth="1"/>
    <col min="8" max="8" width="12" style="4" bestFit="1" customWidth="1"/>
    <col min="9" max="9" width="15" style="4" bestFit="1" customWidth="1"/>
    <col min="10" max="10" width="11.75" style="4" customWidth="1"/>
    <col min="11" max="11" width="1.25" style="52" customWidth="1"/>
    <col min="12" max="12" width="13.33203125" style="4" bestFit="1" customWidth="1"/>
    <col min="13" max="13" width="11.33203125" style="4" hidden="1" customWidth="1"/>
    <col min="14" max="16" width="17.75" style="4" customWidth="1"/>
    <col min="17" max="18" width="12" style="4" bestFit="1" customWidth="1"/>
    <col min="19" max="19" width="3.58203125" style="4" customWidth="1"/>
    <col min="20" max="20" width="11.75" style="4" customWidth="1"/>
    <col min="21" max="21" width="1.25" style="52" customWidth="1"/>
    <col min="22" max="22" width="13.33203125" style="4" bestFit="1" customWidth="1"/>
    <col min="23" max="23" width="17.75" style="4" hidden="1" customWidth="1"/>
    <col min="24" max="26" width="17.75" style="4" customWidth="1"/>
    <col min="27" max="28" width="12" style="4" bestFit="1" customWidth="1"/>
    <col min="29" max="29" width="3.25" style="4" customWidth="1"/>
    <col min="30" max="30" width="11.75" style="4" customWidth="1"/>
    <col min="31" max="31" width="10.75" style="52" bestFit="1" customWidth="1"/>
    <col min="32" max="32" width="11.5" style="52" bestFit="1" customWidth="1"/>
    <col min="33" max="38" width="9.75" style="52" customWidth="1"/>
    <col min="39" max="39" width="10.5" style="52" bestFit="1" customWidth="1"/>
    <col min="40" max="42" width="9" style="52"/>
    <col min="43" max="44" width="9.75" style="52" bestFit="1" customWidth="1"/>
    <col min="45" max="62" width="9" style="52"/>
    <col min="63" max="16384" width="9" style="1"/>
  </cols>
  <sheetData>
    <row r="1" spans="1:62" ht="31.9" customHeight="1" x14ac:dyDescent="0.35">
      <c r="A1" s="105" t="s">
        <v>8</v>
      </c>
      <c r="B1" s="105"/>
      <c r="C1" s="105"/>
      <c r="D1" s="105"/>
      <c r="E1" s="105"/>
      <c r="F1" s="105"/>
      <c r="G1" s="105"/>
      <c r="H1" s="105"/>
      <c r="I1" s="105"/>
      <c r="J1" s="105"/>
      <c r="L1" s="52"/>
      <c r="M1" s="52"/>
      <c r="N1" s="52"/>
      <c r="O1" s="52"/>
      <c r="P1" s="52"/>
      <c r="Q1" s="52"/>
      <c r="R1" s="52"/>
      <c r="S1" s="52"/>
      <c r="T1" s="52"/>
      <c r="V1" s="52"/>
      <c r="W1" s="52"/>
      <c r="X1" s="52"/>
      <c r="Y1" s="52"/>
      <c r="Z1" s="52"/>
      <c r="AA1" s="52"/>
      <c r="AB1" s="52"/>
      <c r="AC1" s="52"/>
      <c r="AD1" s="52"/>
    </row>
    <row r="2" spans="1:62" s="6" customFormat="1" ht="27" customHeight="1" thickBot="1" x14ac:dyDescent="0.4">
      <c r="A2" s="107" t="s">
        <v>24</v>
      </c>
      <c r="B2" s="91"/>
      <c r="C2" s="96" t="s">
        <v>6</v>
      </c>
      <c r="D2" s="97"/>
      <c r="E2" s="97"/>
      <c r="F2" s="97"/>
      <c r="G2" s="97"/>
      <c r="H2" s="97"/>
      <c r="I2" s="97"/>
      <c r="J2" s="98"/>
      <c r="K2" s="52"/>
      <c r="L2" s="96" t="s">
        <v>7</v>
      </c>
      <c r="M2" s="97"/>
      <c r="N2" s="97"/>
      <c r="O2" s="97"/>
      <c r="P2" s="97"/>
      <c r="Q2" s="97"/>
      <c r="R2" s="97"/>
      <c r="S2" s="97"/>
      <c r="T2" s="98"/>
      <c r="U2" s="52"/>
      <c r="V2" s="96" t="s">
        <v>33</v>
      </c>
      <c r="W2" s="97"/>
      <c r="X2" s="97"/>
      <c r="Y2" s="97"/>
      <c r="Z2" s="97"/>
      <c r="AA2" s="97"/>
      <c r="AB2" s="97"/>
      <c r="AC2" s="97"/>
      <c r="AD2" s="98"/>
      <c r="AE2" s="52"/>
      <c r="AF2" s="52"/>
      <c r="AG2" s="52"/>
      <c r="AH2" s="52"/>
      <c r="AI2" s="52"/>
      <c r="AJ2" s="52"/>
      <c r="AK2" s="52"/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52"/>
      <c r="AY2" s="52"/>
      <c r="AZ2" s="52"/>
      <c r="BA2" s="52"/>
      <c r="BB2" s="52"/>
      <c r="BC2" s="52"/>
      <c r="BD2" s="52"/>
      <c r="BE2" s="52"/>
      <c r="BF2" s="52"/>
      <c r="BG2" s="52"/>
      <c r="BH2" s="52"/>
      <c r="BI2" s="52"/>
      <c r="BJ2" s="52"/>
    </row>
    <row r="3" spans="1:62" s="6" customFormat="1" ht="27" customHeight="1" x14ac:dyDescent="0.35">
      <c r="A3" s="108"/>
      <c r="B3" s="93"/>
      <c r="C3" s="100" t="s">
        <v>22</v>
      </c>
      <c r="D3" s="84" t="s">
        <v>25</v>
      </c>
      <c r="E3" s="82"/>
      <c r="F3" s="82"/>
      <c r="G3" s="82"/>
      <c r="H3" s="82"/>
      <c r="I3" s="83"/>
      <c r="J3" s="102" t="s">
        <v>28</v>
      </c>
      <c r="K3" s="52"/>
      <c r="L3" s="100" t="s">
        <v>22</v>
      </c>
      <c r="M3" s="84" t="s">
        <v>25</v>
      </c>
      <c r="N3" s="82"/>
      <c r="O3" s="82"/>
      <c r="P3" s="82"/>
      <c r="Q3" s="82"/>
      <c r="R3" s="82"/>
      <c r="S3" s="83"/>
      <c r="T3" s="102" t="s">
        <v>38</v>
      </c>
      <c r="U3" s="52"/>
      <c r="V3" s="100" t="s">
        <v>22</v>
      </c>
      <c r="W3" s="84" t="s">
        <v>25</v>
      </c>
      <c r="X3" s="82"/>
      <c r="Y3" s="82"/>
      <c r="Z3" s="82"/>
      <c r="AA3" s="82"/>
      <c r="AB3" s="82"/>
      <c r="AC3" s="83"/>
      <c r="AD3" s="102" t="s">
        <v>39</v>
      </c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  <c r="BC3" s="52"/>
      <c r="BD3" s="52"/>
      <c r="BE3" s="52"/>
      <c r="BF3" s="52"/>
      <c r="BG3" s="52"/>
      <c r="BH3" s="52"/>
      <c r="BI3" s="52"/>
      <c r="BJ3" s="52"/>
    </row>
    <row r="4" spans="1:62" s="6" customFormat="1" ht="27" customHeight="1" x14ac:dyDescent="0.35">
      <c r="A4" s="108"/>
      <c r="B4" s="93"/>
      <c r="C4" s="100"/>
      <c r="D4" s="84" t="s">
        <v>27</v>
      </c>
      <c r="E4" s="82"/>
      <c r="F4" s="82"/>
      <c r="G4" s="85"/>
      <c r="H4" s="82" t="s">
        <v>41</v>
      </c>
      <c r="I4" s="83"/>
      <c r="J4" s="103"/>
      <c r="K4" s="52"/>
      <c r="L4" s="100"/>
      <c r="M4" s="84" t="s">
        <v>27</v>
      </c>
      <c r="N4" s="82"/>
      <c r="O4" s="82"/>
      <c r="P4" s="85"/>
      <c r="Q4" s="82" t="s">
        <v>41</v>
      </c>
      <c r="R4" s="82"/>
      <c r="S4" s="83"/>
      <c r="T4" s="103"/>
      <c r="U4" s="52"/>
      <c r="V4" s="100"/>
      <c r="W4" s="84" t="s">
        <v>27</v>
      </c>
      <c r="X4" s="82"/>
      <c r="Y4" s="82"/>
      <c r="Z4" s="85"/>
      <c r="AA4" s="82" t="s">
        <v>41</v>
      </c>
      <c r="AB4" s="82"/>
      <c r="AC4" s="83"/>
      <c r="AD4" s="103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</row>
    <row r="5" spans="1:62" s="6" customFormat="1" ht="115.15" customHeight="1" x14ac:dyDescent="0.35">
      <c r="A5" s="109"/>
      <c r="B5" s="95"/>
      <c r="C5" s="101"/>
      <c r="D5" s="44" t="s">
        <v>21</v>
      </c>
      <c r="E5" s="44" t="s">
        <v>23</v>
      </c>
      <c r="F5" s="44" t="s">
        <v>34</v>
      </c>
      <c r="G5" s="44" t="s">
        <v>35</v>
      </c>
      <c r="H5" s="44" t="s">
        <v>31</v>
      </c>
      <c r="I5" s="45" t="s">
        <v>32</v>
      </c>
      <c r="J5" s="104"/>
      <c r="K5" s="52"/>
      <c r="L5" s="101"/>
      <c r="M5" s="44" t="s">
        <v>21</v>
      </c>
      <c r="N5" s="44" t="s">
        <v>23</v>
      </c>
      <c r="O5" s="44" t="s">
        <v>34</v>
      </c>
      <c r="P5" s="44" t="s">
        <v>35</v>
      </c>
      <c r="Q5" s="44" t="s">
        <v>30</v>
      </c>
      <c r="R5" s="44" t="s">
        <v>31</v>
      </c>
      <c r="S5" s="45" t="s">
        <v>29</v>
      </c>
      <c r="T5" s="104"/>
      <c r="U5" s="52"/>
      <c r="V5" s="101"/>
      <c r="W5" s="44" t="s">
        <v>21</v>
      </c>
      <c r="X5" s="44" t="s">
        <v>23</v>
      </c>
      <c r="Y5" s="44" t="s">
        <v>34</v>
      </c>
      <c r="Z5" s="44" t="s">
        <v>35</v>
      </c>
      <c r="AA5" s="44" t="s">
        <v>30</v>
      </c>
      <c r="AB5" s="44" t="s">
        <v>31</v>
      </c>
      <c r="AC5" s="45" t="s">
        <v>29</v>
      </c>
      <c r="AD5" s="104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</row>
    <row r="6" spans="1:62" s="12" customFormat="1" ht="30" customHeight="1" x14ac:dyDescent="0.35">
      <c r="A6" s="87" t="s">
        <v>4</v>
      </c>
      <c r="B6" s="87"/>
      <c r="C6" s="11">
        <f>+C8+C15+C20</f>
        <v>616311365</v>
      </c>
      <c r="D6" s="11">
        <f t="shared" ref="D6:J6" si="0">+D8+D15+D20</f>
        <v>0</v>
      </c>
      <c r="E6" s="32">
        <f t="shared" si="0"/>
        <v>15490932</v>
      </c>
      <c r="F6" s="32">
        <f t="shared" si="0"/>
        <v>20889469</v>
      </c>
      <c r="G6" s="32">
        <f t="shared" ref="G6" si="1">+G8+G15+G20</f>
        <v>21531426</v>
      </c>
      <c r="H6" s="32">
        <f t="shared" si="0"/>
        <v>-1742024</v>
      </c>
      <c r="I6" s="32">
        <f t="shared" ref="I6" si="2">+I8+I15+I20</f>
        <v>4952052</v>
      </c>
      <c r="J6" s="36">
        <f t="shared" si="0"/>
        <v>677433220</v>
      </c>
      <c r="K6" s="49"/>
      <c r="L6" s="11">
        <f>+L8+L15+L20</f>
        <v>615432380</v>
      </c>
      <c r="M6" s="11">
        <f t="shared" ref="M6:T6" si="3">+M8+M15+M20</f>
        <v>0</v>
      </c>
      <c r="N6" s="32">
        <f t="shared" si="3"/>
        <v>15468053</v>
      </c>
      <c r="O6" s="32">
        <f t="shared" si="3"/>
        <v>22029333</v>
      </c>
      <c r="P6" s="32">
        <f t="shared" si="3"/>
        <v>63559671</v>
      </c>
      <c r="Q6" s="32">
        <f t="shared" si="3"/>
        <v>0</v>
      </c>
      <c r="R6" s="32">
        <f t="shared" ref="R6" si="4">+R8+R15+R20</f>
        <v>-1788383</v>
      </c>
      <c r="S6" s="32">
        <f t="shared" si="3"/>
        <v>0</v>
      </c>
      <c r="T6" s="36">
        <f t="shared" si="3"/>
        <v>714701054</v>
      </c>
      <c r="U6" s="49"/>
      <c r="V6" s="11">
        <f>+V8+V15+V20</f>
        <v>615432380</v>
      </c>
      <c r="W6" s="11">
        <f t="shared" ref="W6:AD6" si="5">+W8+W15+W20</f>
        <v>0</v>
      </c>
      <c r="X6" s="32">
        <f t="shared" si="5"/>
        <v>15468053</v>
      </c>
      <c r="Y6" s="32">
        <f t="shared" si="5"/>
        <v>22029333</v>
      </c>
      <c r="Z6" s="32">
        <f t="shared" si="5"/>
        <v>59559671</v>
      </c>
      <c r="AA6" s="32">
        <f t="shared" si="5"/>
        <v>0</v>
      </c>
      <c r="AB6" s="32">
        <f t="shared" si="5"/>
        <v>-1788383</v>
      </c>
      <c r="AC6" s="32">
        <f t="shared" si="5"/>
        <v>0</v>
      </c>
      <c r="AD6" s="36">
        <f t="shared" si="5"/>
        <v>710701054</v>
      </c>
      <c r="AE6" s="49"/>
      <c r="AF6" s="51"/>
      <c r="AG6" s="49"/>
      <c r="AH6" s="49"/>
      <c r="AI6" s="49"/>
      <c r="AJ6" s="49"/>
      <c r="AK6" s="49"/>
      <c r="AL6" s="49"/>
      <c r="AM6" s="49"/>
      <c r="AN6" s="54"/>
      <c r="AO6" s="54"/>
      <c r="AP6" s="54"/>
      <c r="AQ6" s="54"/>
      <c r="AR6" s="54"/>
      <c r="AS6" s="54"/>
      <c r="AT6" s="54"/>
      <c r="AU6" s="54"/>
      <c r="AV6" s="54"/>
      <c r="AW6" s="54"/>
      <c r="AX6" s="54"/>
      <c r="AY6" s="54"/>
      <c r="AZ6" s="54"/>
      <c r="BA6" s="54"/>
      <c r="BB6" s="54"/>
      <c r="BC6" s="54"/>
      <c r="BD6" s="54"/>
      <c r="BE6" s="54"/>
      <c r="BF6" s="54"/>
      <c r="BG6" s="54"/>
      <c r="BH6" s="54"/>
      <c r="BI6" s="54"/>
      <c r="BJ6" s="54"/>
    </row>
    <row r="7" spans="1:62" s="8" customFormat="1" ht="22.9" customHeight="1" x14ac:dyDescent="0.35">
      <c r="A7" s="106" t="s">
        <v>5</v>
      </c>
      <c r="B7" s="89"/>
      <c r="C7" s="7">
        <f>+C6-C12</f>
        <v>594709750</v>
      </c>
      <c r="D7" s="7">
        <f t="shared" ref="D7:J7" si="6">+D6-D12</f>
        <v>0</v>
      </c>
      <c r="E7" s="41">
        <f t="shared" si="6"/>
        <v>15490932</v>
      </c>
      <c r="F7" s="30">
        <f t="shared" si="6"/>
        <v>20889469</v>
      </c>
      <c r="G7" s="30">
        <f t="shared" ref="G7" si="7">+G6-G12</f>
        <v>21531426</v>
      </c>
      <c r="H7" s="30">
        <f t="shared" ref="H7:I7" si="8">+H6-H12</f>
        <v>-2021700</v>
      </c>
      <c r="I7" s="30">
        <f t="shared" si="8"/>
        <v>4806898</v>
      </c>
      <c r="J7" s="42">
        <f t="shared" si="6"/>
        <v>655406775</v>
      </c>
      <c r="K7" s="49"/>
      <c r="L7" s="7">
        <f>+L6-L12</f>
        <v>593830765</v>
      </c>
      <c r="M7" s="7">
        <f t="shared" ref="M7:T7" si="9">+M6-M12</f>
        <v>0</v>
      </c>
      <c r="N7" s="41">
        <f t="shared" si="9"/>
        <v>15468053</v>
      </c>
      <c r="O7" s="30">
        <f t="shared" si="9"/>
        <v>22029333</v>
      </c>
      <c r="P7" s="30">
        <f t="shared" si="9"/>
        <v>63559671</v>
      </c>
      <c r="Q7" s="30">
        <f t="shared" si="9"/>
        <v>-469710</v>
      </c>
      <c r="R7" s="30">
        <f t="shared" ref="R7" si="10">+R6-R12</f>
        <v>-1788383</v>
      </c>
      <c r="S7" s="30">
        <f t="shared" si="9"/>
        <v>0</v>
      </c>
      <c r="T7" s="42">
        <f t="shared" si="9"/>
        <v>692629729</v>
      </c>
      <c r="U7" s="49"/>
      <c r="V7" s="7">
        <f>+V6-V12</f>
        <v>593830765</v>
      </c>
      <c r="W7" s="7">
        <f t="shared" ref="W7:AD7" si="11">+W6-W12</f>
        <v>0</v>
      </c>
      <c r="X7" s="41">
        <f t="shared" si="11"/>
        <v>15468053</v>
      </c>
      <c r="Y7" s="30">
        <f t="shared" si="11"/>
        <v>22029333</v>
      </c>
      <c r="Z7" s="30">
        <f t="shared" si="11"/>
        <v>59559671</v>
      </c>
      <c r="AA7" s="30">
        <f t="shared" si="11"/>
        <v>-469710</v>
      </c>
      <c r="AB7" s="30">
        <f t="shared" si="11"/>
        <v>-1788383</v>
      </c>
      <c r="AC7" s="30">
        <f t="shared" si="11"/>
        <v>0</v>
      </c>
      <c r="AD7" s="42">
        <f t="shared" si="11"/>
        <v>688629729</v>
      </c>
      <c r="AE7" s="49"/>
      <c r="AF7" s="51"/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  <c r="AS7" s="49"/>
      <c r="AT7" s="49"/>
      <c r="AU7" s="49"/>
      <c r="AV7" s="49"/>
      <c r="AW7" s="49"/>
      <c r="AX7" s="49"/>
      <c r="AY7" s="49"/>
      <c r="AZ7" s="49"/>
      <c r="BA7" s="49"/>
      <c r="BB7" s="49"/>
      <c r="BC7" s="49"/>
      <c r="BD7" s="49"/>
      <c r="BE7" s="49"/>
      <c r="BF7" s="49"/>
      <c r="BG7" s="49"/>
      <c r="BH7" s="49"/>
      <c r="BI7" s="49"/>
      <c r="BJ7" s="49"/>
    </row>
    <row r="8" spans="1:62" s="12" customFormat="1" ht="29.5" customHeight="1" x14ac:dyDescent="0.35">
      <c r="A8" s="17" t="s">
        <v>9</v>
      </c>
      <c r="B8" s="24" t="s">
        <v>11</v>
      </c>
      <c r="C8" s="16">
        <f>+C9+C12</f>
        <v>72618100</v>
      </c>
      <c r="D8" s="16">
        <f t="shared" ref="D8:J8" si="12">+D9+D12</f>
        <v>0</v>
      </c>
      <c r="E8" s="33">
        <f t="shared" si="12"/>
        <v>1341429</v>
      </c>
      <c r="F8" s="16">
        <f t="shared" si="12"/>
        <v>0</v>
      </c>
      <c r="G8" s="16">
        <f t="shared" ref="G8" si="13">+G9+G12</f>
        <v>0</v>
      </c>
      <c r="H8" s="16">
        <f t="shared" ref="H8:I8" si="14">+H9+H12</f>
        <v>-331752</v>
      </c>
      <c r="I8" s="16">
        <f t="shared" si="14"/>
        <v>498332</v>
      </c>
      <c r="J8" s="37">
        <f t="shared" si="12"/>
        <v>74126109</v>
      </c>
      <c r="K8" s="49"/>
      <c r="L8" s="16">
        <f>+L9+L12</f>
        <v>72596792</v>
      </c>
      <c r="M8" s="16">
        <f t="shared" ref="M8:T8" si="15">+M9+M12</f>
        <v>0</v>
      </c>
      <c r="N8" s="33">
        <f t="shared" si="15"/>
        <v>1340870</v>
      </c>
      <c r="O8" s="16">
        <f t="shared" si="15"/>
        <v>0</v>
      </c>
      <c r="P8" s="16">
        <f t="shared" si="15"/>
        <v>0</v>
      </c>
      <c r="Q8" s="16">
        <f t="shared" si="15"/>
        <v>0</v>
      </c>
      <c r="R8" s="16">
        <f t="shared" ref="R8" si="16">+R9+R12</f>
        <v>-324050</v>
      </c>
      <c r="S8" s="16">
        <f t="shared" si="15"/>
        <v>0</v>
      </c>
      <c r="T8" s="37">
        <f t="shared" si="15"/>
        <v>73613612</v>
      </c>
      <c r="U8" s="49"/>
      <c r="V8" s="16">
        <f>+V9+V12</f>
        <v>72596792</v>
      </c>
      <c r="W8" s="16">
        <f t="shared" ref="W8:AD8" si="17">+W9+W12</f>
        <v>0</v>
      </c>
      <c r="X8" s="33">
        <f t="shared" si="17"/>
        <v>1340870</v>
      </c>
      <c r="Y8" s="16">
        <f t="shared" si="17"/>
        <v>0</v>
      </c>
      <c r="Z8" s="16">
        <f t="shared" si="17"/>
        <v>0</v>
      </c>
      <c r="AA8" s="16">
        <f t="shared" si="17"/>
        <v>0</v>
      </c>
      <c r="AB8" s="16">
        <f t="shared" si="17"/>
        <v>-324050</v>
      </c>
      <c r="AC8" s="16">
        <f t="shared" si="17"/>
        <v>0</v>
      </c>
      <c r="AD8" s="37">
        <f t="shared" si="17"/>
        <v>73613612</v>
      </c>
      <c r="AE8" s="49"/>
      <c r="AF8" s="51"/>
      <c r="AG8" s="49"/>
      <c r="AH8" s="49"/>
      <c r="AI8" s="49"/>
      <c r="AJ8" s="49"/>
      <c r="AK8" s="49"/>
      <c r="AL8" s="49"/>
      <c r="AM8" s="49"/>
      <c r="AN8" s="54"/>
      <c r="AO8" s="54"/>
      <c r="AP8" s="54"/>
      <c r="AQ8" s="54"/>
      <c r="AR8" s="54"/>
      <c r="AS8" s="54"/>
      <c r="AT8" s="54"/>
      <c r="AU8" s="54"/>
      <c r="AV8" s="54"/>
      <c r="AW8" s="54"/>
      <c r="AX8" s="54"/>
      <c r="AY8" s="54"/>
      <c r="AZ8" s="54"/>
      <c r="BA8" s="54"/>
      <c r="BB8" s="54"/>
      <c r="BC8" s="54"/>
      <c r="BD8" s="54"/>
      <c r="BE8" s="54"/>
      <c r="BF8" s="54"/>
      <c r="BG8" s="54"/>
      <c r="BH8" s="54"/>
      <c r="BI8" s="54"/>
      <c r="BJ8" s="54"/>
    </row>
    <row r="9" spans="1:62" s="10" customFormat="1" ht="18" customHeight="1" x14ac:dyDescent="0.35">
      <c r="A9" s="14"/>
      <c r="B9" s="25" t="s">
        <v>17</v>
      </c>
      <c r="C9" s="21">
        <f>+C10+C11</f>
        <v>51016485</v>
      </c>
      <c r="D9" s="21">
        <f t="shared" ref="D9:J9" si="18">+D10+D11</f>
        <v>0</v>
      </c>
      <c r="E9" s="34">
        <f t="shared" si="18"/>
        <v>1341429</v>
      </c>
      <c r="F9" s="21">
        <f>+F10+F11</f>
        <v>0</v>
      </c>
      <c r="G9" s="21">
        <f>+G10+G11</f>
        <v>0</v>
      </c>
      <c r="H9" s="21">
        <f>+H10+H11</f>
        <v>-611428</v>
      </c>
      <c r="I9" s="21">
        <f>+I10+I11</f>
        <v>353178</v>
      </c>
      <c r="J9" s="38">
        <f t="shared" si="18"/>
        <v>52099664</v>
      </c>
      <c r="K9" s="50"/>
      <c r="L9" s="21">
        <f>+L10+L11</f>
        <v>50995177</v>
      </c>
      <c r="M9" s="21">
        <f t="shared" ref="M9:N9" si="19">+M10+M11</f>
        <v>0</v>
      </c>
      <c r="N9" s="34">
        <f t="shared" si="19"/>
        <v>1340870</v>
      </c>
      <c r="O9" s="21">
        <f>+O10+O11</f>
        <v>0</v>
      </c>
      <c r="P9" s="21">
        <f>+P10+P11</f>
        <v>0</v>
      </c>
      <c r="Q9" s="21">
        <f>+Q10+Q11</f>
        <v>-469710</v>
      </c>
      <c r="R9" s="21">
        <f>+R10+R11</f>
        <v>-324050</v>
      </c>
      <c r="S9" s="21">
        <f>+S10+S11</f>
        <v>0</v>
      </c>
      <c r="T9" s="38">
        <f t="shared" ref="T9" si="20">+T10+T11</f>
        <v>51542287</v>
      </c>
      <c r="U9" s="50"/>
      <c r="V9" s="21">
        <f>+V10+V11</f>
        <v>50995177</v>
      </c>
      <c r="W9" s="21">
        <f t="shared" ref="W9:X9" si="21">+W10+W11</f>
        <v>0</v>
      </c>
      <c r="X9" s="34">
        <f t="shared" si="21"/>
        <v>1340870</v>
      </c>
      <c r="Y9" s="21">
        <f>+Y10+Y11</f>
        <v>0</v>
      </c>
      <c r="Z9" s="21">
        <f>+Z10+Z11</f>
        <v>0</v>
      </c>
      <c r="AA9" s="21">
        <f>+AA10+AA11</f>
        <v>-469710</v>
      </c>
      <c r="AB9" s="21">
        <f>+AB10+AB11</f>
        <v>-324050</v>
      </c>
      <c r="AC9" s="21">
        <f>+AC10+AC11</f>
        <v>0</v>
      </c>
      <c r="AD9" s="38">
        <f t="shared" ref="AD9" si="22">+AD10+AD11</f>
        <v>51542287</v>
      </c>
      <c r="AE9" s="50"/>
      <c r="AF9" s="51"/>
      <c r="AG9" s="50"/>
      <c r="AH9" s="50"/>
      <c r="AI9" s="50"/>
      <c r="AJ9" s="50"/>
      <c r="AK9" s="50"/>
      <c r="AL9" s="50"/>
      <c r="AM9" s="51"/>
      <c r="AN9" s="50"/>
      <c r="AO9" s="50"/>
      <c r="AP9" s="50"/>
      <c r="AQ9" s="50"/>
      <c r="AR9" s="50"/>
      <c r="AS9" s="50"/>
      <c r="AT9" s="50"/>
      <c r="AU9" s="50"/>
      <c r="AV9" s="50"/>
      <c r="AW9" s="50"/>
      <c r="AX9" s="50"/>
      <c r="AY9" s="50"/>
      <c r="AZ9" s="50"/>
      <c r="BA9" s="50"/>
      <c r="BB9" s="50"/>
      <c r="BC9" s="50"/>
      <c r="BD9" s="50"/>
      <c r="BE9" s="50"/>
      <c r="BF9" s="50"/>
      <c r="BG9" s="50"/>
      <c r="BH9" s="50"/>
      <c r="BI9" s="50"/>
      <c r="BJ9" s="50"/>
    </row>
    <row r="10" spans="1:62" s="10" customFormat="1" ht="18" customHeight="1" x14ac:dyDescent="0.35">
      <c r="A10" s="14"/>
      <c r="B10" s="26" t="s">
        <v>15</v>
      </c>
      <c r="C10" s="9">
        <v>48998322</v>
      </c>
      <c r="D10" s="9"/>
      <c r="E10" s="35">
        <v>1288560</v>
      </c>
      <c r="F10" s="9"/>
      <c r="G10" s="9"/>
      <c r="H10" s="9">
        <v>-239887</v>
      </c>
      <c r="I10" s="9">
        <v>342496</v>
      </c>
      <c r="J10" s="39">
        <f>SUM(C10:I10)</f>
        <v>50389491</v>
      </c>
      <c r="K10" s="50"/>
      <c r="L10" s="9">
        <v>48977014</v>
      </c>
      <c r="M10" s="9"/>
      <c r="N10" s="35">
        <v>1288002</v>
      </c>
      <c r="O10" s="9"/>
      <c r="P10" s="9"/>
      <c r="Q10" s="9">
        <f>-469710</f>
        <v>-469710</v>
      </c>
      <c r="R10" s="9">
        <v>47490</v>
      </c>
      <c r="S10" s="9"/>
      <c r="T10" s="39">
        <f>SUM(L10:S10)</f>
        <v>49842796</v>
      </c>
      <c r="U10" s="50"/>
      <c r="V10" s="9">
        <v>48977014</v>
      </c>
      <c r="W10" s="9"/>
      <c r="X10" s="35">
        <v>1288002</v>
      </c>
      <c r="Y10" s="9"/>
      <c r="Z10" s="9"/>
      <c r="AA10" s="9">
        <f>-469710</f>
        <v>-469710</v>
      </c>
      <c r="AB10" s="9">
        <v>47490</v>
      </c>
      <c r="AC10" s="9"/>
      <c r="AD10" s="39">
        <f>SUM(V10:AC10)</f>
        <v>49842796</v>
      </c>
      <c r="AE10" s="50"/>
      <c r="AF10" s="51"/>
      <c r="AG10" s="50"/>
      <c r="AH10" s="50"/>
      <c r="AI10" s="50"/>
      <c r="AJ10" s="50"/>
      <c r="AK10" s="50"/>
      <c r="AL10" s="50"/>
      <c r="AM10" s="51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</row>
    <row r="11" spans="1:62" s="10" customFormat="1" ht="18" customHeight="1" x14ac:dyDescent="0.35">
      <c r="A11" s="14"/>
      <c r="B11" s="26" t="s">
        <v>16</v>
      </c>
      <c r="C11" s="9">
        <v>2018163</v>
      </c>
      <c r="D11" s="9"/>
      <c r="E11" s="35">
        <v>52869</v>
      </c>
      <c r="F11" s="9"/>
      <c r="G11" s="9"/>
      <c r="H11" s="9">
        <v>-371541</v>
      </c>
      <c r="I11" s="9">
        <v>10682</v>
      </c>
      <c r="J11" s="39">
        <f>SUM(C11:I11)</f>
        <v>1710173</v>
      </c>
      <c r="K11" s="50"/>
      <c r="L11" s="9">
        <v>2018163</v>
      </c>
      <c r="M11" s="9"/>
      <c r="N11" s="35">
        <v>52868</v>
      </c>
      <c r="O11" s="9"/>
      <c r="P11" s="9"/>
      <c r="Q11" s="9"/>
      <c r="R11" s="9">
        <v>-371540</v>
      </c>
      <c r="S11" s="9"/>
      <c r="T11" s="39">
        <f>SUM(L11:S11)</f>
        <v>1699491</v>
      </c>
      <c r="U11" s="50"/>
      <c r="V11" s="9">
        <v>2018163</v>
      </c>
      <c r="W11" s="9"/>
      <c r="X11" s="35">
        <v>52868</v>
      </c>
      <c r="Y11" s="9"/>
      <c r="Z11" s="9"/>
      <c r="AA11" s="9"/>
      <c r="AB11" s="9">
        <v>-371540</v>
      </c>
      <c r="AC11" s="9"/>
      <c r="AD11" s="39">
        <f>SUM(V11:AC11)</f>
        <v>1699491</v>
      </c>
      <c r="AE11" s="50"/>
      <c r="AF11" s="51"/>
      <c r="AG11" s="50"/>
      <c r="AH11" s="50"/>
      <c r="AI11" s="50"/>
      <c r="AJ11" s="50"/>
      <c r="AK11" s="50"/>
      <c r="AL11" s="50"/>
      <c r="AM11" s="51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</row>
    <row r="12" spans="1:62" s="8" customFormat="1" ht="18" customHeight="1" x14ac:dyDescent="0.35">
      <c r="A12" s="22"/>
      <c r="B12" s="27" t="s">
        <v>18</v>
      </c>
      <c r="C12" s="21">
        <f t="shared" ref="C12:J12" si="23">+C13+C14</f>
        <v>21601615</v>
      </c>
      <c r="D12" s="21">
        <f t="shared" si="23"/>
        <v>0</v>
      </c>
      <c r="E12" s="34">
        <f t="shared" si="23"/>
        <v>0</v>
      </c>
      <c r="F12" s="21">
        <f>+F13+F14</f>
        <v>0</v>
      </c>
      <c r="G12" s="21">
        <f>+G13+G14</f>
        <v>0</v>
      </c>
      <c r="H12" s="21">
        <f>+H13+H14</f>
        <v>279676</v>
      </c>
      <c r="I12" s="21">
        <f>+I13+I14</f>
        <v>145154</v>
      </c>
      <c r="J12" s="38">
        <f t="shared" si="23"/>
        <v>22026445</v>
      </c>
      <c r="K12" s="49"/>
      <c r="L12" s="21">
        <f t="shared" ref="L12:N12" si="24">+L13+L14</f>
        <v>21601615</v>
      </c>
      <c r="M12" s="21">
        <f t="shared" si="24"/>
        <v>0</v>
      </c>
      <c r="N12" s="34">
        <f t="shared" si="24"/>
        <v>0</v>
      </c>
      <c r="O12" s="21">
        <f>+O13+O14</f>
        <v>0</v>
      </c>
      <c r="P12" s="21">
        <f>+P13+P14</f>
        <v>0</v>
      </c>
      <c r="Q12" s="21">
        <f>+Q13+Q14</f>
        <v>469710</v>
      </c>
      <c r="R12" s="21">
        <f>+R13+R14</f>
        <v>0</v>
      </c>
      <c r="S12" s="21">
        <f>+S13+S14</f>
        <v>0</v>
      </c>
      <c r="T12" s="38">
        <f t="shared" ref="T12" si="25">+T13+T14</f>
        <v>22071325</v>
      </c>
      <c r="U12" s="49"/>
      <c r="V12" s="21">
        <f t="shared" ref="V12:X12" si="26">+V13+V14</f>
        <v>21601615</v>
      </c>
      <c r="W12" s="21">
        <f t="shared" si="26"/>
        <v>0</v>
      </c>
      <c r="X12" s="34">
        <f t="shared" si="26"/>
        <v>0</v>
      </c>
      <c r="Y12" s="21">
        <f>+Y13+Y14</f>
        <v>0</v>
      </c>
      <c r="Z12" s="21">
        <f>+Z13+Z14</f>
        <v>0</v>
      </c>
      <c r="AA12" s="21">
        <f>+AA13+AA14</f>
        <v>469710</v>
      </c>
      <c r="AB12" s="21">
        <f>+AB13+AB14</f>
        <v>0</v>
      </c>
      <c r="AC12" s="21">
        <f>+AC13+AC14</f>
        <v>0</v>
      </c>
      <c r="AD12" s="38">
        <f t="shared" ref="AD12" si="27">+AD13+AD14</f>
        <v>22071325</v>
      </c>
      <c r="AE12" s="49"/>
      <c r="AF12" s="51"/>
      <c r="AG12" s="49"/>
      <c r="AH12" s="49"/>
      <c r="AI12" s="49"/>
      <c r="AJ12" s="49"/>
      <c r="AK12" s="49"/>
      <c r="AL12" s="49"/>
      <c r="AM12" s="51"/>
      <c r="AN12" s="49"/>
      <c r="AO12" s="49"/>
      <c r="AP12" s="49"/>
      <c r="AQ12" s="49"/>
      <c r="AR12" s="49"/>
      <c r="AS12" s="49"/>
      <c r="AT12" s="49"/>
      <c r="AU12" s="49"/>
      <c r="AV12" s="49"/>
      <c r="AW12" s="49"/>
      <c r="AX12" s="49"/>
      <c r="AY12" s="49"/>
      <c r="AZ12" s="49"/>
      <c r="BA12" s="49"/>
      <c r="BB12" s="49"/>
      <c r="BC12" s="49"/>
      <c r="BD12" s="49"/>
      <c r="BE12" s="49"/>
      <c r="BF12" s="49"/>
      <c r="BG12" s="49"/>
      <c r="BH12" s="49"/>
      <c r="BI12" s="49"/>
      <c r="BJ12" s="49"/>
    </row>
    <row r="13" spans="1:62" s="8" customFormat="1" ht="18" customHeight="1" x14ac:dyDescent="0.35">
      <c r="A13" s="22"/>
      <c r="B13" s="29" t="s">
        <v>19</v>
      </c>
      <c r="C13" s="9">
        <v>20281003</v>
      </c>
      <c r="D13" s="9"/>
      <c r="E13" s="35"/>
      <c r="F13" s="9"/>
      <c r="G13" s="9"/>
      <c r="H13" s="9">
        <v>279676</v>
      </c>
      <c r="I13" s="9">
        <v>145154</v>
      </c>
      <c r="J13" s="39">
        <f>SUM(C13:I13)</f>
        <v>20705833</v>
      </c>
      <c r="K13" s="49"/>
      <c r="L13" s="9">
        <v>20281003</v>
      </c>
      <c r="M13" s="9"/>
      <c r="N13" s="35"/>
      <c r="O13" s="9"/>
      <c r="P13" s="9"/>
      <c r="Q13" s="9">
        <f>469710</f>
        <v>469710</v>
      </c>
      <c r="R13" s="9"/>
      <c r="S13" s="9"/>
      <c r="T13" s="39">
        <f>SUM(L13:S13)</f>
        <v>20750713</v>
      </c>
      <c r="U13" s="49"/>
      <c r="V13" s="9">
        <v>20281003</v>
      </c>
      <c r="W13" s="9"/>
      <c r="X13" s="35"/>
      <c r="Y13" s="9"/>
      <c r="Z13" s="9"/>
      <c r="AA13" s="9">
        <f>469710</f>
        <v>469710</v>
      </c>
      <c r="AB13" s="9"/>
      <c r="AC13" s="9"/>
      <c r="AD13" s="39">
        <f>SUM(V13:AC13)</f>
        <v>20750713</v>
      </c>
      <c r="AE13" s="49"/>
      <c r="AF13" s="51"/>
      <c r="AG13" s="49"/>
      <c r="AH13" s="49"/>
      <c r="AI13" s="49"/>
      <c r="AJ13" s="49"/>
      <c r="AK13" s="49"/>
      <c r="AL13" s="49"/>
      <c r="AM13" s="51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  <c r="BC13" s="49"/>
      <c r="BD13" s="49"/>
      <c r="BE13" s="49"/>
      <c r="BF13" s="49"/>
      <c r="BG13" s="49"/>
      <c r="BH13" s="49"/>
      <c r="BI13" s="49"/>
      <c r="BJ13" s="49"/>
    </row>
    <row r="14" spans="1:62" s="8" customFormat="1" ht="18" customHeight="1" x14ac:dyDescent="0.35">
      <c r="A14" s="20"/>
      <c r="B14" s="29" t="s">
        <v>20</v>
      </c>
      <c r="C14" s="9">
        <v>1320612</v>
      </c>
      <c r="D14" s="9"/>
      <c r="E14" s="35"/>
      <c r="F14" s="9"/>
      <c r="G14" s="9"/>
      <c r="H14" s="9"/>
      <c r="I14" s="9"/>
      <c r="J14" s="39">
        <f>SUM(C14:I14)</f>
        <v>1320612</v>
      </c>
      <c r="K14" s="49"/>
      <c r="L14" s="9">
        <v>1320612</v>
      </c>
      <c r="M14" s="9"/>
      <c r="N14" s="35"/>
      <c r="O14" s="9"/>
      <c r="P14" s="9"/>
      <c r="Q14" s="9"/>
      <c r="R14" s="9"/>
      <c r="S14" s="9"/>
      <c r="T14" s="39">
        <f>SUM(L14:S14)</f>
        <v>1320612</v>
      </c>
      <c r="U14" s="49"/>
      <c r="V14" s="9">
        <v>1320612</v>
      </c>
      <c r="W14" s="9"/>
      <c r="X14" s="35"/>
      <c r="Y14" s="9"/>
      <c r="Z14" s="9"/>
      <c r="AA14" s="9"/>
      <c r="AB14" s="9"/>
      <c r="AC14" s="9"/>
      <c r="AD14" s="39">
        <f>SUM(V14:AC14)</f>
        <v>1320612</v>
      </c>
      <c r="AE14" s="49"/>
      <c r="AF14" s="51"/>
      <c r="AG14" s="49"/>
      <c r="AH14" s="49"/>
      <c r="AI14" s="49"/>
      <c r="AJ14" s="49"/>
      <c r="AK14" s="49"/>
      <c r="AL14" s="49"/>
      <c r="AM14" s="51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  <c r="BC14" s="49"/>
      <c r="BD14" s="49"/>
      <c r="BE14" s="49"/>
      <c r="BF14" s="49"/>
      <c r="BG14" s="49"/>
      <c r="BH14" s="49"/>
      <c r="BI14" s="49"/>
      <c r="BJ14" s="49"/>
    </row>
    <row r="15" spans="1:62" s="12" customFormat="1" ht="85.9" customHeight="1" x14ac:dyDescent="0.35">
      <c r="A15" s="28" t="s">
        <v>10</v>
      </c>
      <c r="B15" s="15" t="s">
        <v>13</v>
      </c>
      <c r="C15" s="16">
        <f>SUM(C16:C19)</f>
        <v>472712620</v>
      </c>
      <c r="D15" s="16">
        <f t="shared" ref="D15:E15" si="28">SUM(D16:D19)</f>
        <v>0</v>
      </c>
      <c r="E15" s="33">
        <f t="shared" si="28"/>
        <v>12301500</v>
      </c>
      <c r="F15" s="16">
        <f>SUM(F16:F19)</f>
        <v>20889469</v>
      </c>
      <c r="G15" s="16">
        <f>SUM(G16:G19)</f>
        <v>21531426</v>
      </c>
      <c r="H15" s="16">
        <f>SUM(H16:H19)</f>
        <v>1040260</v>
      </c>
      <c r="I15" s="16">
        <f>SUM(I16:I19)</f>
        <v>4003334</v>
      </c>
      <c r="J15" s="37">
        <f>SUM(J16:J19)</f>
        <v>532478609</v>
      </c>
      <c r="K15" s="49"/>
      <c r="L15" s="16">
        <f>SUM(L16:L19)</f>
        <v>471854943</v>
      </c>
      <c r="M15" s="16">
        <f t="shared" ref="M15:N15" si="29">SUM(M16:M19)</f>
        <v>0</v>
      </c>
      <c r="N15" s="33">
        <f t="shared" si="29"/>
        <v>12279180</v>
      </c>
      <c r="O15" s="16">
        <f t="shared" ref="O15:T15" si="30">SUM(O16:O19)</f>
        <v>22029333</v>
      </c>
      <c r="P15" s="16">
        <f t="shared" si="30"/>
        <v>63559671</v>
      </c>
      <c r="Q15" s="16">
        <f t="shared" si="30"/>
        <v>0</v>
      </c>
      <c r="R15" s="16">
        <f t="shared" si="30"/>
        <v>986199</v>
      </c>
      <c r="S15" s="16">
        <f t="shared" si="30"/>
        <v>0</v>
      </c>
      <c r="T15" s="37">
        <f t="shared" si="30"/>
        <v>570709326</v>
      </c>
      <c r="U15" s="49"/>
      <c r="V15" s="16">
        <f>SUM(V16:V19)</f>
        <v>471854943</v>
      </c>
      <c r="W15" s="16">
        <f t="shared" ref="W15:X15" si="31">SUM(W16:W19)</f>
        <v>0</v>
      </c>
      <c r="X15" s="33">
        <f t="shared" si="31"/>
        <v>12279180</v>
      </c>
      <c r="Y15" s="16">
        <f t="shared" ref="Y15:AD15" si="32">SUM(Y16:Y19)</f>
        <v>22029333</v>
      </c>
      <c r="Z15" s="16">
        <f t="shared" si="32"/>
        <v>59559671</v>
      </c>
      <c r="AA15" s="16">
        <f t="shared" si="32"/>
        <v>0</v>
      </c>
      <c r="AB15" s="16">
        <f t="shared" si="32"/>
        <v>986199</v>
      </c>
      <c r="AC15" s="16">
        <f t="shared" si="32"/>
        <v>0</v>
      </c>
      <c r="AD15" s="37">
        <f t="shared" si="32"/>
        <v>566709326</v>
      </c>
      <c r="AE15" s="49"/>
      <c r="AF15" s="51"/>
      <c r="AG15" s="49"/>
      <c r="AH15" s="49"/>
      <c r="AI15" s="49"/>
      <c r="AJ15" s="49"/>
      <c r="AK15" s="49"/>
      <c r="AL15" s="49"/>
      <c r="AM15" s="49"/>
      <c r="AN15" s="54"/>
      <c r="AO15" s="54"/>
      <c r="AP15" s="54"/>
      <c r="AQ15" s="54"/>
      <c r="AR15" s="54"/>
      <c r="AS15" s="54"/>
      <c r="AT15" s="54"/>
      <c r="AU15" s="54"/>
      <c r="AV15" s="54"/>
      <c r="AW15" s="54"/>
      <c r="AX15" s="54"/>
      <c r="AY15" s="54"/>
      <c r="AZ15" s="54"/>
      <c r="BA15" s="54"/>
      <c r="BB15" s="54"/>
      <c r="BC15" s="54"/>
      <c r="BD15" s="54"/>
      <c r="BE15" s="54"/>
      <c r="BF15" s="54"/>
      <c r="BG15" s="54"/>
      <c r="BH15" s="54"/>
      <c r="BI15" s="54"/>
      <c r="BJ15" s="54"/>
    </row>
    <row r="16" spans="1:62" s="23" customFormat="1" ht="35.5" customHeight="1" x14ac:dyDescent="0.35">
      <c r="A16" s="22"/>
      <c r="B16" s="19" t="s">
        <v>3</v>
      </c>
      <c r="C16" s="21">
        <v>432187658</v>
      </c>
      <c r="D16" s="21"/>
      <c r="E16" s="34">
        <v>11231958</v>
      </c>
      <c r="F16" s="21">
        <v>20889469</v>
      </c>
      <c r="G16" s="53">
        <f>19531426+2000000</f>
        <v>21531426</v>
      </c>
      <c r="H16" s="21">
        <v>-595089</v>
      </c>
      <c r="I16" s="21">
        <v>3698874</v>
      </c>
      <c r="J16" s="77">
        <f t="shared" ref="J16:J18" si="33">SUM(C16:I16)</f>
        <v>488944296</v>
      </c>
      <c r="K16" s="51"/>
      <c r="L16" s="21">
        <v>431329981</v>
      </c>
      <c r="M16" s="21"/>
      <c r="N16" s="34">
        <v>11231957</v>
      </c>
      <c r="O16" s="21">
        <v>22029333</v>
      </c>
      <c r="P16" s="53">
        <v>63559671</v>
      </c>
      <c r="Q16" s="21"/>
      <c r="R16" s="21">
        <v>-1650195</v>
      </c>
      <c r="S16" s="21"/>
      <c r="T16" s="77">
        <f>SUM(L16:S16)</f>
        <v>526500747</v>
      </c>
      <c r="U16" s="51"/>
      <c r="V16" s="21">
        <v>431329981</v>
      </c>
      <c r="W16" s="21"/>
      <c r="X16" s="34">
        <v>11231957</v>
      </c>
      <c r="Y16" s="21">
        <v>22029333</v>
      </c>
      <c r="Z16" s="53">
        <v>59559671</v>
      </c>
      <c r="AA16" s="21"/>
      <c r="AB16" s="21">
        <v>-1650195</v>
      </c>
      <c r="AC16" s="21"/>
      <c r="AD16" s="77">
        <f>SUM(V16:AC16)</f>
        <v>522500747</v>
      </c>
      <c r="AE16" s="51"/>
      <c r="AF16" s="51"/>
      <c r="AG16" s="51"/>
      <c r="AH16" s="51"/>
      <c r="AI16" s="51"/>
      <c r="AJ16" s="51"/>
      <c r="AK16" s="51"/>
      <c r="AL16" s="51"/>
      <c r="AM16" s="51"/>
      <c r="AN16" s="51"/>
      <c r="AO16" s="51"/>
      <c r="AP16" s="51"/>
      <c r="AQ16" s="51"/>
      <c r="AR16" s="51"/>
      <c r="AS16" s="51"/>
      <c r="AT16" s="51"/>
      <c r="AU16" s="51"/>
      <c r="AV16" s="51"/>
      <c r="AW16" s="51"/>
      <c r="AX16" s="51"/>
      <c r="AY16" s="51"/>
      <c r="AZ16" s="51"/>
      <c r="BA16" s="51"/>
      <c r="BB16" s="51"/>
      <c r="BC16" s="51"/>
      <c r="BD16" s="51"/>
      <c r="BE16" s="51"/>
      <c r="BF16" s="51"/>
      <c r="BG16" s="51"/>
      <c r="BH16" s="51"/>
      <c r="BI16" s="51"/>
      <c r="BJ16" s="51"/>
    </row>
    <row r="17" spans="1:62" s="23" customFormat="1" ht="23.5" customHeight="1" x14ac:dyDescent="0.35">
      <c r="A17" s="22"/>
      <c r="B17" s="19" t="s">
        <v>0</v>
      </c>
      <c r="C17" s="21">
        <v>1100357</v>
      </c>
      <c r="D17" s="21"/>
      <c r="E17" s="34">
        <v>32723</v>
      </c>
      <c r="F17" s="21"/>
      <c r="G17" s="21"/>
      <c r="H17" s="21">
        <v>150920</v>
      </c>
      <c r="I17" s="21"/>
      <c r="J17" s="38">
        <f t="shared" si="33"/>
        <v>1284000</v>
      </c>
      <c r="K17" s="51"/>
      <c r="L17" s="21">
        <v>1100357</v>
      </c>
      <c r="M17" s="21"/>
      <c r="N17" s="34">
        <v>32723</v>
      </c>
      <c r="O17" s="21"/>
      <c r="P17" s="21"/>
      <c r="Q17" s="21"/>
      <c r="R17" s="21">
        <v>150920</v>
      </c>
      <c r="S17" s="21"/>
      <c r="T17" s="38">
        <f t="shared" ref="T17:T18" si="34">SUM(L17:S17)</f>
        <v>1284000</v>
      </c>
      <c r="U17" s="51"/>
      <c r="V17" s="21">
        <v>1100357</v>
      </c>
      <c r="W17" s="21"/>
      <c r="X17" s="34">
        <v>32723</v>
      </c>
      <c r="Y17" s="21"/>
      <c r="Z17" s="21"/>
      <c r="AA17" s="21"/>
      <c r="AB17" s="21">
        <v>150920</v>
      </c>
      <c r="AC17" s="21"/>
      <c r="AD17" s="38">
        <f t="shared" ref="AD17:AD18" si="35">SUM(V17:AC17)</f>
        <v>1284000</v>
      </c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  <c r="BC17" s="51"/>
      <c r="BD17" s="51"/>
      <c r="BE17" s="51"/>
      <c r="BF17" s="51"/>
      <c r="BG17" s="51"/>
      <c r="BH17" s="51"/>
      <c r="BI17" s="51"/>
      <c r="BJ17" s="51"/>
    </row>
    <row r="18" spans="1:62" s="23" customFormat="1" ht="23.5" customHeight="1" x14ac:dyDescent="0.35">
      <c r="A18" s="22"/>
      <c r="B18" s="19" t="s">
        <v>1</v>
      </c>
      <c r="C18" s="21">
        <v>2790333</v>
      </c>
      <c r="D18" s="21"/>
      <c r="E18" s="34">
        <v>80750</v>
      </c>
      <c r="F18" s="21"/>
      <c r="G18" s="21"/>
      <c r="H18" s="21">
        <v>287569</v>
      </c>
      <c r="I18" s="21"/>
      <c r="J18" s="38">
        <f t="shared" si="33"/>
        <v>3158652</v>
      </c>
      <c r="K18" s="51"/>
      <c r="L18" s="21">
        <v>2790333</v>
      </c>
      <c r="M18" s="21"/>
      <c r="N18" s="34">
        <v>80750</v>
      </c>
      <c r="O18" s="21"/>
      <c r="P18" s="21"/>
      <c r="Q18" s="21"/>
      <c r="R18" s="21">
        <v>287569</v>
      </c>
      <c r="S18" s="21"/>
      <c r="T18" s="38">
        <f t="shared" si="34"/>
        <v>3158652</v>
      </c>
      <c r="U18" s="51"/>
      <c r="V18" s="21">
        <v>2790333</v>
      </c>
      <c r="W18" s="21"/>
      <c r="X18" s="34">
        <v>80750</v>
      </c>
      <c r="Y18" s="21"/>
      <c r="Z18" s="21"/>
      <c r="AA18" s="21"/>
      <c r="AB18" s="21">
        <v>287569</v>
      </c>
      <c r="AC18" s="21"/>
      <c r="AD18" s="38">
        <f t="shared" si="35"/>
        <v>3158652</v>
      </c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</row>
    <row r="19" spans="1:62" s="23" customFormat="1" ht="23.5" customHeight="1" x14ac:dyDescent="0.35">
      <c r="A19" s="20"/>
      <c r="B19" s="19" t="s">
        <v>2</v>
      </c>
      <c r="C19" s="21">
        <v>36634272</v>
      </c>
      <c r="D19" s="21"/>
      <c r="E19" s="34">
        <v>956069</v>
      </c>
      <c r="F19" s="21"/>
      <c r="G19" s="21"/>
      <c r="H19" s="21">
        <v>1196860</v>
      </c>
      <c r="I19" s="21">
        <v>304460</v>
      </c>
      <c r="J19" s="38">
        <f>SUM(C19:I19)</f>
        <v>39091661</v>
      </c>
      <c r="K19" s="51"/>
      <c r="L19" s="21">
        <v>36634272</v>
      </c>
      <c r="M19" s="21"/>
      <c r="N19" s="34">
        <v>933750</v>
      </c>
      <c r="O19" s="21"/>
      <c r="P19" s="21"/>
      <c r="Q19" s="21"/>
      <c r="R19" s="21">
        <v>2197905</v>
      </c>
      <c r="S19" s="21"/>
      <c r="T19" s="38">
        <f>SUM(L19:S19)</f>
        <v>39765927</v>
      </c>
      <c r="U19" s="51"/>
      <c r="V19" s="21">
        <v>36634272</v>
      </c>
      <c r="W19" s="21"/>
      <c r="X19" s="34">
        <v>933750</v>
      </c>
      <c r="Y19" s="21"/>
      <c r="Z19" s="21"/>
      <c r="AA19" s="21"/>
      <c r="AB19" s="21">
        <v>2197905</v>
      </c>
      <c r="AC19" s="21"/>
      <c r="AD19" s="38">
        <f>SUM(V19:AC19)</f>
        <v>39765927</v>
      </c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</row>
    <row r="20" spans="1:62" s="12" customFormat="1" ht="97.15" customHeight="1" thickBot="1" x14ac:dyDescent="0.4">
      <c r="A20" s="18" t="s">
        <v>12</v>
      </c>
      <c r="B20" s="15" t="s">
        <v>14</v>
      </c>
      <c r="C20" s="16">
        <v>70980645</v>
      </c>
      <c r="D20" s="16"/>
      <c r="E20" s="33">
        <v>1848003</v>
      </c>
      <c r="F20" s="16"/>
      <c r="G20" s="16"/>
      <c r="H20" s="48">
        <v>-2450532</v>
      </c>
      <c r="I20" s="16">
        <v>450386</v>
      </c>
      <c r="J20" s="40">
        <f>SUM(C20:I20)</f>
        <v>70828502</v>
      </c>
      <c r="K20" s="49"/>
      <c r="L20" s="16">
        <v>70980645</v>
      </c>
      <c r="M20" s="16"/>
      <c r="N20" s="33">
        <v>1848003</v>
      </c>
      <c r="O20" s="16"/>
      <c r="P20" s="16"/>
      <c r="Q20" s="48"/>
      <c r="R20" s="48">
        <v>-2450532</v>
      </c>
      <c r="S20" s="16"/>
      <c r="T20" s="40">
        <f>SUM(L20:S20)</f>
        <v>70378116</v>
      </c>
      <c r="U20" s="49"/>
      <c r="V20" s="16">
        <v>70980645</v>
      </c>
      <c r="W20" s="16"/>
      <c r="X20" s="33">
        <v>1848003</v>
      </c>
      <c r="Y20" s="16"/>
      <c r="Z20" s="16"/>
      <c r="AA20" s="48"/>
      <c r="AB20" s="48">
        <v>-2450532</v>
      </c>
      <c r="AC20" s="16"/>
      <c r="AD20" s="40">
        <f>SUM(V20:AC20)</f>
        <v>70378116</v>
      </c>
      <c r="AE20" s="51"/>
      <c r="AF20" s="51"/>
      <c r="AG20" s="51"/>
      <c r="AH20" s="51"/>
      <c r="AI20" s="51"/>
      <c r="AJ20" s="51"/>
      <c r="AK20" s="51"/>
      <c r="AL20" s="51"/>
      <c r="AM20" s="51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</row>
    <row r="21" spans="1:62" s="3" customFormat="1" ht="16.5" thickBot="1" x14ac:dyDescent="0.45">
      <c r="A21" s="13"/>
      <c r="C21" s="2"/>
      <c r="D21" s="2"/>
      <c r="E21" s="2"/>
      <c r="F21" s="2"/>
      <c r="G21" s="2"/>
      <c r="H21" s="2"/>
      <c r="I21" s="2"/>
      <c r="J21" s="2"/>
      <c r="K21" s="52"/>
      <c r="L21" s="2"/>
      <c r="M21" s="2"/>
      <c r="N21" s="2"/>
      <c r="O21" s="2"/>
      <c r="P21" s="2"/>
      <c r="Q21" s="2"/>
      <c r="R21" s="2"/>
      <c r="S21" s="2"/>
      <c r="T21" s="2"/>
      <c r="U21" s="52"/>
      <c r="V21" s="2"/>
      <c r="W21" s="2"/>
      <c r="X21" s="2"/>
      <c r="Y21" s="2"/>
      <c r="Z21" s="2"/>
      <c r="AA21" s="2"/>
      <c r="AB21" s="2"/>
      <c r="AC21" s="2"/>
      <c r="AD21" s="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</row>
    <row r="22" spans="1:62" s="3" customFormat="1" ht="16.5" thickBot="1" x14ac:dyDescent="0.45">
      <c r="A22" s="13"/>
      <c r="C22" s="2"/>
      <c r="D22" s="2"/>
      <c r="E22" s="31" t="s">
        <v>37</v>
      </c>
      <c r="F22" s="78">
        <f>+F6+G6</f>
        <v>42420895</v>
      </c>
      <c r="G22" s="79"/>
      <c r="H22" s="31"/>
      <c r="I22" s="31"/>
      <c r="J22" s="2"/>
      <c r="K22" s="52"/>
      <c r="L22" s="2"/>
      <c r="M22" s="2"/>
      <c r="N22" s="31" t="s">
        <v>37</v>
      </c>
      <c r="O22" s="78">
        <f>+O6+P6</f>
        <v>85589004</v>
      </c>
      <c r="P22" s="79"/>
      <c r="Q22" s="31"/>
      <c r="R22" s="31"/>
      <c r="S22" s="31"/>
      <c r="T22" s="2"/>
      <c r="U22" s="52"/>
      <c r="V22" s="2"/>
      <c r="W22" s="2"/>
      <c r="X22" s="31" t="s">
        <v>37</v>
      </c>
      <c r="Y22" s="78">
        <f>+Y6+Z6</f>
        <v>81589004</v>
      </c>
      <c r="Z22" s="79"/>
      <c r="AA22" s="31"/>
      <c r="AB22" s="31"/>
      <c r="AC22" s="31"/>
      <c r="AD22" s="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  <c r="BG22" s="52"/>
      <c r="BH22" s="52"/>
      <c r="BI22" s="52"/>
      <c r="BJ22" s="52"/>
    </row>
    <row r="23" spans="1:62" x14ac:dyDescent="0.4">
      <c r="F23" s="57"/>
      <c r="G23" s="57" t="s">
        <v>26</v>
      </c>
      <c r="O23" s="31"/>
      <c r="P23" s="31" t="s">
        <v>26</v>
      </c>
      <c r="Y23" s="31"/>
      <c r="Z23" s="31" t="s">
        <v>26</v>
      </c>
    </row>
    <row r="24" spans="1:62" ht="48" x14ac:dyDescent="0.35">
      <c r="F24" s="43" t="s">
        <v>36</v>
      </c>
      <c r="G24" s="58">
        <v>19531426</v>
      </c>
      <c r="H24" s="56"/>
      <c r="N24" s="47"/>
      <c r="O24" s="43" t="s">
        <v>36</v>
      </c>
      <c r="P24" s="46">
        <v>59559671</v>
      </c>
      <c r="Q24" s="56"/>
      <c r="X24" s="47"/>
      <c r="Y24" s="43" t="s">
        <v>36</v>
      </c>
      <c r="Z24" s="46">
        <v>59559671</v>
      </c>
      <c r="AA24" s="56"/>
    </row>
    <row r="25" spans="1:62" x14ac:dyDescent="0.35">
      <c r="E25" s="47"/>
      <c r="F25" s="59"/>
      <c r="G25" s="58">
        <v>2000000</v>
      </c>
      <c r="H25" s="56"/>
      <c r="N25" s="47"/>
      <c r="P25" s="46">
        <v>4000000</v>
      </c>
      <c r="Q25" s="56"/>
      <c r="X25" s="47"/>
      <c r="Z25" s="46">
        <v>0</v>
      </c>
      <c r="AA25" s="56"/>
    </row>
    <row r="26" spans="1:62" x14ac:dyDescent="0.35">
      <c r="F26" s="59"/>
      <c r="G26" s="60">
        <f>+G24+G25</f>
        <v>21531426</v>
      </c>
      <c r="P26" s="55">
        <f>+P24+P25</f>
        <v>63559671</v>
      </c>
      <c r="Z26" s="55">
        <f>+Z24+Z25</f>
        <v>59559671</v>
      </c>
    </row>
  </sheetData>
  <mergeCells count="25">
    <mergeCell ref="F22:G22"/>
    <mergeCell ref="O22:P22"/>
    <mergeCell ref="Y22:Z22"/>
    <mergeCell ref="A1:J1"/>
    <mergeCell ref="L2:T2"/>
    <mergeCell ref="L3:L5"/>
    <mergeCell ref="M3:S3"/>
    <mergeCell ref="T3:T5"/>
    <mergeCell ref="M4:P4"/>
    <mergeCell ref="Q4:S4"/>
    <mergeCell ref="D3:I3"/>
    <mergeCell ref="H4:I4"/>
    <mergeCell ref="D4:G4"/>
    <mergeCell ref="A6:B6"/>
    <mergeCell ref="A7:B7"/>
    <mergeCell ref="A2:B5"/>
    <mergeCell ref="C2:J2"/>
    <mergeCell ref="J3:J5"/>
    <mergeCell ref="C3:C5"/>
    <mergeCell ref="V2:AD2"/>
    <mergeCell ref="V3:V5"/>
    <mergeCell ref="W3:AC3"/>
    <mergeCell ref="AD3:AD5"/>
    <mergeCell ref="W4:Z4"/>
    <mergeCell ref="AA4:AC4"/>
  </mergeCells>
  <phoneticPr fontId="4" type="noConversion"/>
  <printOptions horizontalCentered="1"/>
  <pageMargins left="0.19685039370078741" right="0.19685039370078741" top="0.27559055118110237" bottom="0.19685039370078741" header="0.19685039370078741" footer="0.19685039370078741"/>
  <pageSetup paperSize="8" scale="49" orientation="landscape" r:id="rId1"/>
  <headerFooter>
    <oddFooter>&amp;L&amp;Z
&amp;F; &amp;A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78F87-1C17-4E29-99EB-98449ED12820}">
  <dimension ref="A1:BB31"/>
  <sheetViews>
    <sheetView zoomScale="70" zoomScaleNormal="70" zoomScaleSheetLayoutView="4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G7" sqref="G7"/>
    </sheetView>
  </sheetViews>
  <sheetFormatPr defaultColWidth="9" defaultRowHeight="16" x14ac:dyDescent="0.35"/>
  <cols>
    <col min="1" max="1" width="10.08203125" style="5" customWidth="1"/>
    <col min="2" max="2" width="31.75" style="1" customWidth="1"/>
    <col min="3" max="3" width="13.33203125" style="4" bestFit="1" customWidth="1"/>
    <col min="4" max="4" width="17.75" style="4" hidden="1" customWidth="1"/>
    <col min="5" max="7" width="17.75" style="4" customWidth="1"/>
    <col min="8" max="8" width="12.08203125" style="4" bestFit="1" customWidth="1"/>
    <col min="9" max="9" width="1.25" style="52" customWidth="1"/>
    <col min="10" max="10" width="13.33203125" style="4" bestFit="1" customWidth="1"/>
    <col min="11" max="11" width="11.33203125" style="4" hidden="1" customWidth="1"/>
    <col min="12" max="14" width="17.75" style="4" customWidth="1"/>
    <col min="15" max="15" width="12.08203125" style="4" bestFit="1" customWidth="1"/>
    <col min="16" max="16" width="1.25" style="52" customWidth="1"/>
    <col min="17" max="17" width="13.33203125" style="4" bestFit="1" customWidth="1"/>
    <col min="18" max="18" width="17.75" style="4" hidden="1" customWidth="1"/>
    <col min="19" max="21" width="17.75" style="4" customWidth="1"/>
    <col min="22" max="22" width="12.08203125" style="4" bestFit="1" customWidth="1"/>
    <col min="23" max="23" width="10.75" style="52" bestFit="1" customWidth="1"/>
    <col min="24" max="24" width="11.5" style="52" bestFit="1" customWidth="1"/>
    <col min="25" max="30" width="9.75" style="52" customWidth="1"/>
    <col min="31" max="31" width="10.5" style="52" bestFit="1" customWidth="1"/>
    <col min="32" max="34" width="9" style="52"/>
    <col min="35" max="36" width="9.75" style="52" bestFit="1" customWidth="1"/>
    <col min="37" max="54" width="9" style="52"/>
    <col min="55" max="16384" width="9" style="1"/>
  </cols>
  <sheetData>
    <row r="1" spans="1:54" ht="31.9" customHeight="1" thickBot="1" x14ac:dyDescent="0.4">
      <c r="A1" s="105" t="s">
        <v>8</v>
      </c>
      <c r="B1" s="105"/>
      <c r="C1" s="105"/>
      <c r="D1" s="105"/>
      <c r="E1" s="105"/>
      <c r="F1" s="105"/>
      <c r="G1" s="105"/>
      <c r="H1" s="105"/>
      <c r="J1" s="52"/>
      <c r="K1" s="52"/>
      <c r="L1" s="52"/>
      <c r="M1" s="52"/>
      <c r="N1" s="52"/>
      <c r="O1" s="52"/>
      <c r="Q1" s="52"/>
      <c r="R1" s="52"/>
      <c r="S1" s="52"/>
      <c r="T1" s="52"/>
      <c r="U1" s="52"/>
      <c r="V1" s="52"/>
    </row>
    <row r="2" spans="1:54" ht="31.9" customHeight="1" x14ac:dyDescent="0.35">
      <c r="A2" s="80" t="s">
        <v>40</v>
      </c>
      <c r="B2" s="81"/>
      <c r="C2" s="81"/>
      <c r="D2" s="81"/>
      <c r="E2" s="81"/>
      <c r="F2" s="81"/>
      <c r="G2" s="81"/>
      <c r="H2" s="81"/>
      <c r="I2" s="61"/>
      <c r="J2" s="61"/>
      <c r="K2" s="61"/>
      <c r="L2" s="61"/>
      <c r="M2" s="61"/>
      <c r="N2" s="61"/>
      <c r="O2" s="61"/>
      <c r="P2" s="61"/>
      <c r="Q2" s="61"/>
      <c r="R2" s="61"/>
      <c r="S2" s="61"/>
      <c r="T2" s="61"/>
      <c r="U2" s="61"/>
      <c r="V2" s="62"/>
    </row>
    <row r="3" spans="1:54" s="6" customFormat="1" ht="27" customHeight="1" thickBot="1" x14ac:dyDescent="0.4">
      <c r="A3" s="90" t="s">
        <v>24</v>
      </c>
      <c r="B3" s="91"/>
      <c r="C3" s="96" t="s">
        <v>6</v>
      </c>
      <c r="D3" s="97"/>
      <c r="E3" s="97"/>
      <c r="F3" s="97"/>
      <c r="G3" s="97"/>
      <c r="H3" s="98"/>
      <c r="I3" s="63"/>
      <c r="J3" s="96" t="s">
        <v>7</v>
      </c>
      <c r="K3" s="97"/>
      <c r="L3" s="97"/>
      <c r="M3" s="97"/>
      <c r="N3" s="97"/>
      <c r="O3" s="98"/>
      <c r="P3" s="63"/>
      <c r="Q3" s="96" t="s">
        <v>33</v>
      </c>
      <c r="R3" s="97"/>
      <c r="S3" s="97"/>
      <c r="T3" s="97"/>
      <c r="U3" s="97"/>
      <c r="V3" s="99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52"/>
      <c r="AY3" s="52"/>
      <c r="AZ3" s="52"/>
      <c r="BA3" s="52"/>
      <c r="BB3" s="52"/>
    </row>
    <row r="4" spans="1:54" s="6" customFormat="1" ht="27" customHeight="1" x14ac:dyDescent="0.35">
      <c r="A4" s="92"/>
      <c r="B4" s="93"/>
      <c r="C4" s="100" t="s">
        <v>22</v>
      </c>
      <c r="D4" s="84" t="s">
        <v>25</v>
      </c>
      <c r="E4" s="82"/>
      <c r="F4" s="82"/>
      <c r="G4" s="82"/>
      <c r="H4" s="102" t="s">
        <v>28</v>
      </c>
      <c r="I4" s="63"/>
      <c r="J4" s="100" t="s">
        <v>22</v>
      </c>
      <c r="K4" s="84" t="s">
        <v>25</v>
      </c>
      <c r="L4" s="82"/>
      <c r="M4" s="82"/>
      <c r="N4" s="82"/>
      <c r="O4" s="102" t="s">
        <v>38</v>
      </c>
      <c r="P4" s="63"/>
      <c r="Q4" s="100" t="s">
        <v>22</v>
      </c>
      <c r="R4" s="84" t="s">
        <v>25</v>
      </c>
      <c r="S4" s="82"/>
      <c r="T4" s="82"/>
      <c r="U4" s="82"/>
      <c r="V4" s="102" t="s">
        <v>39</v>
      </c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</row>
    <row r="5" spans="1:54" s="6" customFormat="1" ht="27" customHeight="1" x14ac:dyDescent="0.35">
      <c r="A5" s="92"/>
      <c r="B5" s="93"/>
      <c r="C5" s="100"/>
      <c r="D5" s="84" t="s">
        <v>27</v>
      </c>
      <c r="E5" s="82"/>
      <c r="F5" s="82"/>
      <c r="G5" s="85"/>
      <c r="H5" s="103"/>
      <c r="I5" s="63"/>
      <c r="J5" s="100"/>
      <c r="K5" s="84" t="s">
        <v>27</v>
      </c>
      <c r="L5" s="82"/>
      <c r="M5" s="82"/>
      <c r="N5" s="85"/>
      <c r="O5" s="103"/>
      <c r="P5" s="63"/>
      <c r="Q5" s="100"/>
      <c r="R5" s="84" t="s">
        <v>27</v>
      </c>
      <c r="S5" s="82"/>
      <c r="T5" s="82"/>
      <c r="U5" s="85"/>
      <c r="V5" s="103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</row>
    <row r="6" spans="1:54" s="6" customFormat="1" ht="115.15" customHeight="1" x14ac:dyDescent="0.35">
      <c r="A6" s="94"/>
      <c r="B6" s="95"/>
      <c r="C6" s="101"/>
      <c r="D6" s="44" t="s">
        <v>21</v>
      </c>
      <c r="E6" s="44" t="s">
        <v>23</v>
      </c>
      <c r="F6" s="44" t="s">
        <v>34</v>
      </c>
      <c r="G6" s="44" t="s">
        <v>35</v>
      </c>
      <c r="H6" s="104"/>
      <c r="I6" s="63"/>
      <c r="J6" s="101"/>
      <c r="K6" s="44" t="s">
        <v>21</v>
      </c>
      <c r="L6" s="44" t="s">
        <v>23</v>
      </c>
      <c r="M6" s="44" t="s">
        <v>34</v>
      </c>
      <c r="N6" s="44" t="s">
        <v>35</v>
      </c>
      <c r="O6" s="104"/>
      <c r="P6" s="63"/>
      <c r="Q6" s="101"/>
      <c r="R6" s="44" t="s">
        <v>21</v>
      </c>
      <c r="S6" s="44" t="s">
        <v>23</v>
      </c>
      <c r="T6" s="44" t="s">
        <v>34</v>
      </c>
      <c r="U6" s="44" t="s">
        <v>35</v>
      </c>
      <c r="V6" s="104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</row>
    <row r="7" spans="1:54" s="12" customFormat="1" ht="30" customHeight="1" x14ac:dyDescent="0.35">
      <c r="A7" s="86" t="s">
        <v>4</v>
      </c>
      <c r="B7" s="87"/>
      <c r="C7" s="11">
        <f>+C9+C16+C21</f>
        <v>616311365</v>
      </c>
      <c r="D7" s="11">
        <f t="shared" ref="D7:H7" si="0">+D9+D16+D21</f>
        <v>0</v>
      </c>
      <c r="E7" s="32">
        <f t="shared" si="0"/>
        <v>15490932</v>
      </c>
      <c r="F7" s="32">
        <f t="shared" si="0"/>
        <v>20889469</v>
      </c>
      <c r="G7" s="32">
        <f t="shared" si="0"/>
        <v>21531426</v>
      </c>
      <c r="H7" s="36">
        <f t="shared" si="0"/>
        <v>674223192</v>
      </c>
      <c r="I7" s="64"/>
      <c r="J7" s="11">
        <f>+J9+J16+J21</f>
        <v>615432380</v>
      </c>
      <c r="K7" s="11">
        <f t="shared" ref="K7:O7" si="1">+K9+K16+K21</f>
        <v>0</v>
      </c>
      <c r="L7" s="32">
        <f t="shared" si="1"/>
        <v>15468053</v>
      </c>
      <c r="M7" s="32">
        <f t="shared" si="1"/>
        <v>22029333</v>
      </c>
      <c r="N7" s="32">
        <f t="shared" si="1"/>
        <v>63559671</v>
      </c>
      <c r="O7" s="36">
        <f t="shared" si="1"/>
        <v>716489437</v>
      </c>
      <c r="P7" s="64"/>
      <c r="Q7" s="11">
        <f>+Q9+Q16+Q21</f>
        <v>615432380</v>
      </c>
      <c r="R7" s="11">
        <f t="shared" ref="R7:V7" si="2">+R9+R16+R21</f>
        <v>0</v>
      </c>
      <c r="S7" s="32">
        <f t="shared" si="2"/>
        <v>15468053</v>
      </c>
      <c r="T7" s="32">
        <f t="shared" si="2"/>
        <v>22029333</v>
      </c>
      <c r="U7" s="32">
        <f t="shared" si="2"/>
        <v>59559671</v>
      </c>
      <c r="V7" s="36">
        <f t="shared" si="2"/>
        <v>712489437</v>
      </c>
      <c r="W7" s="49"/>
      <c r="X7" s="51"/>
      <c r="Y7" s="49"/>
      <c r="Z7" s="49"/>
      <c r="AA7" s="49"/>
      <c r="AB7" s="49"/>
      <c r="AC7" s="49"/>
      <c r="AD7" s="49"/>
      <c r="AE7" s="49"/>
      <c r="AF7" s="54"/>
      <c r="AG7" s="54"/>
      <c r="AH7" s="54"/>
      <c r="AI7" s="54"/>
      <c r="AJ7" s="54"/>
      <c r="AK7" s="54"/>
      <c r="AL7" s="54"/>
      <c r="AM7" s="54"/>
      <c r="AN7" s="54"/>
      <c r="AO7" s="54"/>
      <c r="AP7" s="54"/>
      <c r="AQ7" s="54"/>
      <c r="AR7" s="54"/>
      <c r="AS7" s="54"/>
      <c r="AT7" s="54"/>
      <c r="AU7" s="54"/>
      <c r="AV7" s="54"/>
      <c r="AW7" s="54"/>
      <c r="AX7" s="54"/>
      <c r="AY7" s="54"/>
      <c r="AZ7" s="54"/>
      <c r="BA7" s="54"/>
      <c r="BB7" s="54"/>
    </row>
    <row r="8" spans="1:54" s="8" customFormat="1" ht="22.9" customHeight="1" x14ac:dyDescent="0.35">
      <c r="A8" s="88" t="s">
        <v>5</v>
      </c>
      <c r="B8" s="89"/>
      <c r="C8" s="7">
        <f>+C7-C13</f>
        <v>594709750</v>
      </c>
      <c r="D8" s="7">
        <f t="shared" ref="D8:H8" si="3">+D7-D13</f>
        <v>0</v>
      </c>
      <c r="E8" s="41">
        <f t="shared" si="3"/>
        <v>15490932</v>
      </c>
      <c r="F8" s="30">
        <f t="shared" si="3"/>
        <v>20889469</v>
      </c>
      <c r="G8" s="30">
        <f t="shared" si="3"/>
        <v>21531426</v>
      </c>
      <c r="H8" s="42">
        <f t="shared" si="3"/>
        <v>652621577</v>
      </c>
      <c r="I8" s="64"/>
      <c r="J8" s="7">
        <f>+J7-J13</f>
        <v>593830765</v>
      </c>
      <c r="K8" s="7">
        <f t="shared" ref="K8:O8" si="4">+K7-K13</f>
        <v>0</v>
      </c>
      <c r="L8" s="41">
        <f t="shared" si="4"/>
        <v>15468053</v>
      </c>
      <c r="M8" s="30">
        <f t="shared" si="4"/>
        <v>22029333</v>
      </c>
      <c r="N8" s="30">
        <f t="shared" si="4"/>
        <v>63559671</v>
      </c>
      <c r="O8" s="42">
        <f t="shared" si="4"/>
        <v>694887822</v>
      </c>
      <c r="P8" s="64"/>
      <c r="Q8" s="7">
        <f>+Q7-Q13</f>
        <v>593830765</v>
      </c>
      <c r="R8" s="7">
        <f t="shared" ref="R8:V8" si="5">+R7-R13</f>
        <v>0</v>
      </c>
      <c r="S8" s="41">
        <f t="shared" si="5"/>
        <v>15468053</v>
      </c>
      <c r="T8" s="30">
        <f t="shared" si="5"/>
        <v>22029333</v>
      </c>
      <c r="U8" s="30">
        <f t="shared" si="5"/>
        <v>59559671</v>
      </c>
      <c r="V8" s="42">
        <f t="shared" si="5"/>
        <v>690887822</v>
      </c>
      <c r="W8" s="49"/>
      <c r="X8" s="51"/>
      <c r="Y8" s="49"/>
      <c r="Z8" s="49"/>
      <c r="AA8" s="49"/>
      <c r="AB8" s="49"/>
      <c r="AC8" s="49"/>
      <c r="AD8" s="49"/>
      <c r="AE8" s="49"/>
      <c r="AF8" s="49"/>
      <c r="AG8" s="49"/>
      <c r="AH8" s="49"/>
      <c r="AI8" s="49"/>
      <c r="AJ8" s="49"/>
      <c r="AK8" s="49"/>
      <c r="AL8" s="49"/>
      <c r="AM8" s="49"/>
      <c r="AN8" s="49"/>
      <c r="AO8" s="49"/>
      <c r="AP8" s="49"/>
      <c r="AQ8" s="49"/>
      <c r="AR8" s="49"/>
      <c r="AS8" s="49"/>
      <c r="AT8" s="49"/>
      <c r="AU8" s="49"/>
      <c r="AV8" s="49"/>
      <c r="AW8" s="49"/>
      <c r="AX8" s="49"/>
      <c r="AY8" s="49"/>
      <c r="AZ8" s="49"/>
      <c r="BA8" s="49"/>
      <c r="BB8" s="49"/>
    </row>
    <row r="9" spans="1:54" s="12" customFormat="1" ht="29.5" customHeight="1" x14ac:dyDescent="0.35">
      <c r="A9" s="65" t="s">
        <v>9</v>
      </c>
      <c r="B9" s="24" t="s">
        <v>11</v>
      </c>
      <c r="C9" s="16">
        <f>+C10+C13</f>
        <v>72618100</v>
      </c>
      <c r="D9" s="16">
        <f t="shared" ref="D9:H9" si="6">+D10+D13</f>
        <v>0</v>
      </c>
      <c r="E9" s="33">
        <f t="shared" si="6"/>
        <v>1341429</v>
      </c>
      <c r="F9" s="16">
        <f t="shared" si="6"/>
        <v>0</v>
      </c>
      <c r="G9" s="16">
        <f t="shared" si="6"/>
        <v>0</v>
      </c>
      <c r="H9" s="37">
        <f t="shared" si="6"/>
        <v>73959529</v>
      </c>
      <c r="I9" s="64"/>
      <c r="J9" s="16">
        <f>+J10+J13</f>
        <v>72596792</v>
      </c>
      <c r="K9" s="16">
        <f t="shared" ref="K9:O9" si="7">+K10+K13</f>
        <v>0</v>
      </c>
      <c r="L9" s="33">
        <f t="shared" si="7"/>
        <v>1340870</v>
      </c>
      <c r="M9" s="16">
        <f t="shared" si="7"/>
        <v>0</v>
      </c>
      <c r="N9" s="16">
        <f t="shared" si="7"/>
        <v>0</v>
      </c>
      <c r="O9" s="37">
        <f t="shared" si="7"/>
        <v>73937662</v>
      </c>
      <c r="P9" s="64"/>
      <c r="Q9" s="16">
        <f>+Q10+Q13</f>
        <v>72596792</v>
      </c>
      <c r="R9" s="16">
        <f t="shared" ref="R9:V9" si="8">+R10+R13</f>
        <v>0</v>
      </c>
      <c r="S9" s="33">
        <f t="shared" si="8"/>
        <v>1340870</v>
      </c>
      <c r="T9" s="16">
        <f t="shared" si="8"/>
        <v>0</v>
      </c>
      <c r="U9" s="16">
        <f t="shared" si="8"/>
        <v>0</v>
      </c>
      <c r="V9" s="37">
        <f t="shared" si="8"/>
        <v>73937662</v>
      </c>
      <c r="W9" s="49"/>
      <c r="X9" s="51"/>
      <c r="Y9" s="49"/>
      <c r="Z9" s="49"/>
      <c r="AA9" s="49"/>
      <c r="AB9" s="49"/>
      <c r="AC9" s="49"/>
      <c r="AD9" s="49"/>
      <c r="AE9" s="49"/>
      <c r="AF9" s="54"/>
      <c r="AG9" s="54"/>
      <c r="AH9" s="54"/>
      <c r="AI9" s="54"/>
      <c r="AJ9" s="54"/>
      <c r="AK9" s="54"/>
      <c r="AL9" s="54"/>
      <c r="AM9" s="54"/>
      <c r="AN9" s="54"/>
      <c r="AO9" s="54"/>
      <c r="AP9" s="54"/>
      <c r="AQ9" s="54"/>
      <c r="AR9" s="54"/>
      <c r="AS9" s="54"/>
      <c r="AT9" s="54"/>
      <c r="AU9" s="54"/>
      <c r="AV9" s="54"/>
      <c r="AW9" s="54"/>
      <c r="AX9" s="54"/>
      <c r="AY9" s="54"/>
      <c r="AZ9" s="54"/>
      <c r="BA9" s="54"/>
      <c r="BB9" s="54"/>
    </row>
    <row r="10" spans="1:54" s="10" customFormat="1" ht="18" customHeight="1" x14ac:dyDescent="0.35">
      <c r="A10" s="66"/>
      <c r="B10" s="25" t="s">
        <v>17</v>
      </c>
      <c r="C10" s="21">
        <f>+C11+C12</f>
        <v>51016485</v>
      </c>
      <c r="D10" s="21">
        <f t="shared" ref="D10:E10" si="9">+D11+D12</f>
        <v>0</v>
      </c>
      <c r="E10" s="34">
        <f t="shared" si="9"/>
        <v>1341429</v>
      </c>
      <c r="F10" s="21">
        <f>+F11+F12</f>
        <v>0</v>
      </c>
      <c r="G10" s="21">
        <f>+G11+G12</f>
        <v>0</v>
      </c>
      <c r="H10" s="38">
        <f t="shared" ref="H10" si="10">+H11+H12</f>
        <v>52357914</v>
      </c>
      <c r="I10" s="67"/>
      <c r="J10" s="21">
        <f>+J11+J12</f>
        <v>50995177</v>
      </c>
      <c r="K10" s="21">
        <f t="shared" ref="K10:L10" si="11">+K11+K12</f>
        <v>0</v>
      </c>
      <c r="L10" s="34">
        <f t="shared" si="11"/>
        <v>1340870</v>
      </c>
      <c r="M10" s="21">
        <f>+M11+M12</f>
        <v>0</v>
      </c>
      <c r="N10" s="21">
        <f>+N11+N12</f>
        <v>0</v>
      </c>
      <c r="O10" s="38">
        <f t="shared" ref="O10" si="12">+O11+O12</f>
        <v>52336047</v>
      </c>
      <c r="P10" s="67"/>
      <c r="Q10" s="21">
        <f>+Q11+Q12</f>
        <v>50995177</v>
      </c>
      <c r="R10" s="21">
        <f t="shared" ref="R10:S10" si="13">+R11+R12</f>
        <v>0</v>
      </c>
      <c r="S10" s="34">
        <f t="shared" si="13"/>
        <v>1340870</v>
      </c>
      <c r="T10" s="21">
        <f>+T11+T12</f>
        <v>0</v>
      </c>
      <c r="U10" s="21">
        <f>+U11+U12</f>
        <v>0</v>
      </c>
      <c r="V10" s="38">
        <f t="shared" ref="V10" si="14">+V11+V12</f>
        <v>52336047</v>
      </c>
      <c r="W10" s="50"/>
      <c r="X10" s="51"/>
      <c r="Y10" s="50"/>
      <c r="Z10" s="50"/>
      <c r="AA10" s="50"/>
      <c r="AB10" s="50"/>
      <c r="AC10" s="50"/>
      <c r="AD10" s="50"/>
      <c r="AE10" s="51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</row>
    <row r="11" spans="1:54" s="10" customFormat="1" ht="18" customHeight="1" x14ac:dyDescent="0.35">
      <c r="A11" s="66"/>
      <c r="B11" s="26" t="s">
        <v>15</v>
      </c>
      <c r="C11" s="9">
        <v>48998322</v>
      </c>
      <c r="D11" s="9"/>
      <c r="E11" s="35">
        <v>1288560</v>
      </c>
      <c r="F11" s="9"/>
      <c r="G11" s="9"/>
      <c r="H11" s="39">
        <f>SUM(C11:G11)</f>
        <v>50286882</v>
      </c>
      <c r="I11" s="67"/>
      <c r="J11" s="9">
        <v>48977014</v>
      </c>
      <c r="K11" s="9"/>
      <c r="L11" s="35">
        <v>1288002</v>
      </c>
      <c r="M11" s="9"/>
      <c r="N11" s="9"/>
      <c r="O11" s="39">
        <f>SUM(J11:N11)</f>
        <v>50265016</v>
      </c>
      <c r="P11" s="67"/>
      <c r="Q11" s="9">
        <v>48977014</v>
      </c>
      <c r="R11" s="9"/>
      <c r="S11" s="35">
        <v>1288002</v>
      </c>
      <c r="T11" s="9"/>
      <c r="U11" s="9"/>
      <c r="V11" s="39">
        <f>SUM(Q11:U11)</f>
        <v>50265016</v>
      </c>
      <c r="W11" s="50"/>
      <c r="X11" s="51"/>
      <c r="Y11" s="50"/>
      <c r="Z11" s="50"/>
      <c r="AA11" s="50"/>
      <c r="AB11" s="50"/>
      <c r="AC11" s="50"/>
      <c r="AD11" s="50"/>
      <c r="AE11" s="51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</row>
    <row r="12" spans="1:54" s="10" customFormat="1" ht="18" customHeight="1" x14ac:dyDescent="0.35">
      <c r="A12" s="66"/>
      <c r="B12" s="26" t="s">
        <v>16</v>
      </c>
      <c r="C12" s="9">
        <v>2018163</v>
      </c>
      <c r="D12" s="9"/>
      <c r="E12" s="35">
        <v>52869</v>
      </c>
      <c r="F12" s="9"/>
      <c r="G12" s="9"/>
      <c r="H12" s="39">
        <f>SUM(C12:G12)</f>
        <v>2071032</v>
      </c>
      <c r="I12" s="67"/>
      <c r="J12" s="9">
        <v>2018163</v>
      </c>
      <c r="K12" s="9"/>
      <c r="L12" s="35">
        <v>52868</v>
      </c>
      <c r="M12" s="9"/>
      <c r="N12" s="9"/>
      <c r="O12" s="39">
        <f>SUM(J12:N12)</f>
        <v>2071031</v>
      </c>
      <c r="P12" s="67"/>
      <c r="Q12" s="9">
        <v>2018163</v>
      </c>
      <c r="R12" s="9"/>
      <c r="S12" s="35">
        <v>52868</v>
      </c>
      <c r="T12" s="9"/>
      <c r="U12" s="9"/>
      <c r="V12" s="39">
        <f>SUM(Q12:U12)</f>
        <v>2071031</v>
      </c>
      <c r="W12" s="50"/>
      <c r="X12" s="51"/>
      <c r="Y12" s="50"/>
      <c r="Z12" s="50"/>
      <c r="AA12" s="50"/>
      <c r="AB12" s="50"/>
      <c r="AC12" s="50"/>
      <c r="AD12" s="50"/>
      <c r="AE12" s="51"/>
      <c r="AF12" s="50"/>
      <c r="AG12" s="50"/>
      <c r="AH12" s="50"/>
      <c r="AI12" s="50"/>
      <c r="AJ12" s="50"/>
      <c r="AK12" s="50"/>
      <c r="AL12" s="50"/>
      <c r="AM12" s="50"/>
      <c r="AN12" s="50"/>
      <c r="AO12" s="50"/>
      <c r="AP12" s="50"/>
      <c r="AQ12" s="50"/>
      <c r="AR12" s="50"/>
      <c r="AS12" s="50"/>
      <c r="AT12" s="50"/>
      <c r="AU12" s="50"/>
      <c r="AV12" s="50"/>
      <c r="AW12" s="50"/>
      <c r="AX12" s="50"/>
      <c r="AY12" s="50"/>
      <c r="AZ12" s="50"/>
      <c r="BA12" s="50"/>
      <c r="BB12" s="50"/>
    </row>
    <row r="13" spans="1:54" s="8" customFormat="1" ht="18" customHeight="1" x14ac:dyDescent="0.35">
      <c r="A13" s="68"/>
      <c r="B13" s="27" t="s">
        <v>18</v>
      </c>
      <c r="C13" s="21">
        <f t="shared" ref="C13:E13" si="15">+C14+C15</f>
        <v>21601615</v>
      </c>
      <c r="D13" s="21">
        <f t="shared" si="15"/>
        <v>0</v>
      </c>
      <c r="E13" s="34">
        <f t="shared" si="15"/>
        <v>0</v>
      </c>
      <c r="F13" s="21">
        <f>+F14+F15</f>
        <v>0</v>
      </c>
      <c r="G13" s="21">
        <f>+G14+G15</f>
        <v>0</v>
      </c>
      <c r="H13" s="38">
        <f t="shared" ref="H13" si="16">+H14+H15</f>
        <v>21601615</v>
      </c>
      <c r="I13" s="64"/>
      <c r="J13" s="21">
        <f t="shared" ref="J13:L13" si="17">+J14+J15</f>
        <v>21601615</v>
      </c>
      <c r="K13" s="21">
        <f t="shared" si="17"/>
        <v>0</v>
      </c>
      <c r="L13" s="34">
        <f t="shared" si="17"/>
        <v>0</v>
      </c>
      <c r="M13" s="21">
        <f>+M14+M15</f>
        <v>0</v>
      </c>
      <c r="N13" s="21">
        <f>+N14+N15</f>
        <v>0</v>
      </c>
      <c r="O13" s="38">
        <f t="shared" ref="O13" si="18">+O14+O15</f>
        <v>21601615</v>
      </c>
      <c r="P13" s="64"/>
      <c r="Q13" s="21">
        <f t="shared" ref="Q13:S13" si="19">+Q14+Q15</f>
        <v>21601615</v>
      </c>
      <c r="R13" s="21">
        <f t="shared" si="19"/>
        <v>0</v>
      </c>
      <c r="S13" s="34">
        <f t="shared" si="19"/>
        <v>0</v>
      </c>
      <c r="T13" s="21">
        <f>+T14+T15</f>
        <v>0</v>
      </c>
      <c r="U13" s="21">
        <f>+U14+U15</f>
        <v>0</v>
      </c>
      <c r="V13" s="38">
        <f t="shared" ref="V13" si="20">+V14+V15</f>
        <v>21601615</v>
      </c>
      <c r="W13" s="49"/>
      <c r="X13" s="51"/>
      <c r="Y13" s="49"/>
      <c r="Z13" s="49"/>
      <c r="AA13" s="49"/>
      <c r="AB13" s="49"/>
      <c r="AC13" s="49"/>
      <c r="AD13" s="49"/>
      <c r="AE13" s="51"/>
      <c r="AF13" s="49"/>
      <c r="AG13" s="49"/>
      <c r="AH13" s="49"/>
      <c r="AI13" s="49"/>
      <c r="AJ13" s="49"/>
      <c r="AK13" s="49"/>
      <c r="AL13" s="49"/>
      <c r="AM13" s="49"/>
      <c r="AN13" s="49"/>
      <c r="AO13" s="49"/>
      <c r="AP13" s="49"/>
      <c r="AQ13" s="49"/>
      <c r="AR13" s="49"/>
      <c r="AS13" s="49"/>
      <c r="AT13" s="49"/>
      <c r="AU13" s="49"/>
      <c r="AV13" s="49"/>
      <c r="AW13" s="49"/>
      <c r="AX13" s="49"/>
      <c r="AY13" s="49"/>
      <c r="AZ13" s="49"/>
      <c r="BA13" s="49"/>
      <c r="BB13" s="49"/>
    </row>
    <row r="14" spans="1:54" s="8" customFormat="1" ht="18" customHeight="1" x14ac:dyDescent="0.35">
      <c r="A14" s="68"/>
      <c r="B14" s="29" t="s">
        <v>19</v>
      </c>
      <c r="C14" s="9">
        <v>20281003</v>
      </c>
      <c r="D14" s="9"/>
      <c r="E14" s="35"/>
      <c r="F14" s="9"/>
      <c r="G14" s="9"/>
      <c r="H14" s="39">
        <f>SUM(C14:G14)</f>
        <v>20281003</v>
      </c>
      <c r="I14" s="64"/>
      <c r="J14" s="9">
        <v>20281003</v>
      </c>
      <c r="K14" s="9"/>
      <c r="L14" s="35"/>
      <c r="M14" s="9"/>
      <c r="N14" s="9"/>
      <c r="O14" s="39">
        <f>SUM(J14:N14)</f>
        <v>20281003</v>
      </c>
      <c r="P14" s="64"/>
      <c r="Q14" s="9">
        <v>20281003</v>
      </c>
      <c r="R14" s="9"/>
      <c r="S14" s="35"/>
      <c r="T14" s="9"/>
      <c r="U14" s="9"/>
      <c r="V14" s="39">
        <f>SUM(Q14:U14)</f>
        <v>20281003</v>
      </c>
      <c r="W14" s="49"/>
      <c r="X14" s="51"/>
      <c r="Y14" s="49"/>
      <c r="Z14" s="49"/>
      <c r="AA14" s="49"/>
      <c r="AB14" s="49"/>
      <c r="AC14" s="49"/>
      <c r="AD14" s="49"/>
      <c r="AE14" s="51"/>
      <c r="AF14" s="49"/>
      <c r="AG14" s="49"/>
      <c r="AH14" s="49"/>
      <c r="AI14" s="49"/>
      <c r="AJ14" s="49"/>
      <c r="AK14" s="49"/>
      <c r="AL14" s="49"/>
      <c r="AM14" s="49"/>
      <c r="AN14" s="49"/>
      <c r="AO14" s="49"/>
      <c r="AP14" s="49"/>
      <c r="AQ14" s="49"/>
      <c r="AR14" s="49"/>
      <c r="AS14" s="49"/>
      <c r="AT14" s="49"/>
      <c r="AU14" s="49"/>
      <c r="AV14" s="49"/>
      <c r="AW14" s="49"/>
      <c r="AX14" s="49"/>
      <c r="AY14" s="49"/>
      <c r="AZ14" s="49"/>
      <c r="BA14" s="49"/>
      <c r="BB14" s="49"/>
    </row>
    <row r="15" spans="1:54" s="8" customFormat="1" ht="18" customHeight="1" x14ac:dyDescent="0.35">
      <c r="A15" s="69"/>
      <c r="B15" s="29" t="s">
        <v>20</v>
      </c>
      <c r="C15" s="9">
        <v>1320612</v>
      </c>
      <c r="D15" s="9"/>
      <c r="E15" s="35"/>
      <c r="F15" s="9"/>
      <c r="G15" s="9"/>
      <c r="H15" s="39">
        <f>SUM(C15:G15)</f>
        <v>1320612</v>
      </c>
      <c r="I15" s="64"/>
      <c r="J15" s="9">
        <v>1320612</v>
      </c>
      <c r="K15" s="9"/>
      <c r="L15" s="35"/>
      <c r="M15" s="9"/>
      <c r="N15" s="9"/>
      <c r="O15" s="39">
        <f>SUM(J15:N15)</f>
        <v>1320612</v>
      </c>
      <c r="P15" s="64"/>
      <c r="Q15" s="9">
        <v>1320612</v>
      </c>
      <c r="R15" s="9"/>
      <c r="S15" s="35"/>
      <c r="T15" s="9"/>
      <c r="U15" s="9"/>
      <c r="V15" s="39">
        <f>SUM(Q15:U15)</f>
        <v>1320612</v>
      </c>
      <c r="W15" s="49"/>
      <c r="X15" s="51"/>
      <c r="Y15" s="49"/>
      <c r="Z15" s="49"/>
      <c r="AA15" s="49"/>
      <c r="AB15" s="49"/>
      <c r="AC15" s="49"/>
      <c r="AD15" s="49"/>
      <c r="AE15" s="51"/>
      <c r="AF15" s="49"/>
      <c r="AG15" s="49"/>
      <c r="AH15" s="49"/>
      <c r="AI15" s="49"/>
      <c r="AJ15" s="49"/>
      <c r="AK15" s="49"/>
      <c r="AL15" s="49"/>
      <c r="AM15" s="49"/>
      <c r="AN15" s="49"/>
      <c r="AO15" s="49"/>
      <c r="AP15" s="49"/>
      <c r="AQ15" s="49"/>
      <c r="AR15" s="49"/>
      <c r="AS15" s="49"/>
      <c r="AT15" s="49"/>
      <c r="AU15" s="49"/>
      <c r="AV15" s="49"/>
      <c r="AW15" s="49"/>
      <c r="AX15" s="49"/>
      <c r="AY15" s="49"/>
      <c r="AZ15" s="49"/>
      <c r="BA15" s="49"/>
      <c r="BB15" s="49"/>
    </row>
    <row r="16" spans="1:54" s="12" customFormat="1" ht="85.9" customHeight="1" x14ac:dyDescent="0.35">
      <c r="A16" s="70" t="s">
        <v>10</v>
      </c>
      <c r="B16" s="15" t="s">
        <v>13</v>
      </c>
      <c r="C16" s="16">
        <f>SUM(C17:C20)</f>
        <v>472712620</v>
      </c>
      <c r="D16" s="16">
        <f t="shared" ref="D16:E16" si="21">SUM(D17:D20)</f>
        <v>0</v>
      </c>
      <c r="E16" s="33">
        <f t="shared" si="21"/>
        <v>12301500</v>
      </c>
      <c r="F16" s="16">
        <f>SUM(F17:F20)</f>
        <v>20889469</v>
      </c>
      <c r="G16" s="16">
        <f>SUM(G17:G20)</f>
        <v>21531426</v>
      </c>
      <c r="H16" s="37">
        <f>SUM(H17:H20)</f>
        <v>527435015</v>
      </c>
      <c r="I16" s="64"/>
      <c r="J16" s="16">
        <f>SUM(J17:J20)</f>
        <v>471854943</v>
      </c>
      <c r="K16" s="16">
        <f t="shared" ref="K16:O16" si="22">SUM(K17:K20)</f>
        <v>0</v>
      </c>
      <c r="L16" s="33">
        <f t="shared" si="22"/>
        <v>12279180</v>
      </c>
      <c r="M16" s="16">
        <f t="shared" si="22"/>
        <v>22029333</v>
      </c>
      <c r="N16" s="16">
        <f t="shared" si="22"/>
        <v>63559671</v>
      </c>
      <c r="O16" s="37">
        <f t="shared" si="22"/>
        <v>569723127</v>
      </c>
      <c r="P16" s="64"/>
      <c r="Q16" s="16">
        <f>SUM(Q17:Q20)</f>
        <v>471854943</v>
      </c>
      <c r="R16" s="16">
        <f t="shared" ref="R16:V16" si="23">SUM(R17:R20)</f>
        <v>0</v>
      </c>
      <c r="S16" s="33">
        <f t="shared" si="23"/>
        <v>12279180</v>
      </c>
      <c r="T16" s="16">
        <f t="shared" si="23"/>
        <v>22029333</v>
      </c>
      <c r="U16" s="16">
        <f t="shared" si="23"/>
        <v>59559671</v>
      </c>
      <c r="V16" s="37">
        <f t="shared" si="23"/>
        <v>565723127</v>
      </c>
      <c r="W16" s="49"/>
      <c r="X16" s="51"/>
      <c r="Y16" s="49"/>
      <c r="Z16" s="49"/>
      <c r="AA16" s="49"/>
      <c r="AB16" s="49"/>
      <c r="AC16" s="49"/>
      <c r="AD16" s="49"/>
      <c r="AE16" s="49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4"/>
      <c r="AX16" s="54"/>
      <c r="AY16" s="54"/>
      <c r="AZ16" s="54"/>
      <c r="BA16" s="54"/>
      <c r="BB16" s="54"/>
    </row>
    <row r="17" spans="1:54" s="23" customFormat="1" ht="35.5" customHeight="1" x14ac:dyDescent="0.35">
      <c r="A17" s="68"/>
      <c r="B17" s="19" t="s">
        <v>3</v>
      </c>
      <c r="C17" s="21">
        <v>432187658</v>
      </c>
      <c r="D17" s="21"/>
      <c r="E17" s="34">
        <v>11231958</v>
      </c>
      <c r="F17" s="21">
        <v>20889469</v>
      </c>
      <c r="G17" s="53">
        <f>19531426+2000000</f>
        <v>21531426</v>
      </c>
      <c r="H17" s="38">
        <f>SUM(C17:G17)</f>
        <v>485840511</v>
      </c>
      <c r="I17" s="71"/>
      <c r="J17" s="21">
        <v>431329981</v>
      </c>
      <c r="K17" s="21"/>
      <c r="L17" s="34">
        <v>11231957</v>
      </c>
      <c r="M17" s="21">
        <v>22029333</v>
      </c>
      <c r="N17" s="53">
        <v>63559671</v>
      </c>
      <c r="O17" s="38">
        <f>SUM(J17:N17)</f>
        <v>528150942</v>
      </c>
      <c r="P17" s="71"/>
      <c r="Q17" s="21">
        <v>431329981</v>
      </c>
      <c r="R17" s="21"/>
      <c r="S17" s="34">
        <v>11231957</v>
      </c>
      <c r="T17" s="21">
        <v>22029333</v>
      </c>
      <c r="U17" s="53">
        <v>59559671</v>
      </c>
      <c r="V17" s="38">
        <f>SUM(Q17:U17)</f>
        <v>524150942</v>
      </c>
      <c r="W17" s="51"/>
      <c r="X17" s="51"/>
      <c r="Y17" s="51"/>
      <c r="Z17" s="51"/>
      <c r="AA17" s="51"/>
      <c r="AB17" s="51"/>
      <c r="AC17" s="51"/>
      <c r="AD17" s="51"/>
      <c r="AE17" s="51"/>
      <c r="AF17" s="51"/>
      <c r="AG17" s="51"/>
      <c r="AH17" s="51"/>
      <c r="AI17" s="51"/>
      <c r="AJ17" s="51"/>
      <c r="AK17" s="51"/>
      <c r="AL17" s="51"/>
      <c r="AM17" s="51"/>
      <c r="AN17" s="51"/>
      <c r="AO17" s="51"/>
      <c r="AP17" s="51"/>
      <c r="AQ17" s="51"/>
      <c r="AR17" s="51"/>
      <c r="AS17" s="51"/>
      <c r="AT17" s="51"/>
      <c r="AU17" s="51"/>
      <c r="AV17" s="51"/>
      <c r="AW17" s="51"/>
      <c r="AX17" s="51"/>
      <c r="AY17" s="51"/>
      <c r="AZ17" s="51"/>
      <c r="BA17" s="51"/>
      <c r="BB17" s="51"/>
    </row>
    <row r="18" spans="1:54" s="23" customFormat="1" ht="23.5" customHeight="1" x14ac:dyDescent="0.35">
      <c r="A18" s="68"/>
      <c r="B18" s="19" t="s">
        <v>0</v>
      </c>
      <c r="C18" s="21">
        <v>1100357</v>
      </c>
      <c r="D18" s="21"/>
      <c r="E18" s="34">
        <v>32723</v>
      </c>
      <c r="F18" s="21"/>
      <c r="G18" s="21"/>
      <c r="H18" s="38">
        <f>SUM(C18:G18)</f>
        <v>1133080</v>
      </c>
      <c r="I18" s="71"/>
      <c r="J18" s="21">
        <v>1100357</v>
      </c>
      <c r="K18" s="21"/>
      <c r="L18" s="34">
        <v>32723</v>
      </c>
      <c r="M18" s="21"/>
      <c r="N18" s="21"/>
      <c r="O18" s="38">
        <f>SUM(J18:N18)</f>
        <v>1133080</v>
      </c>
      <c r="P18" s="71"/>
      <c r="Q18" s="21">
        <v>1100357</v>
      </c>
      <c r="R18" s="21"/>
      <c r="S18" s="34">
        <v>32723</v>
      </c>
      <c r="T18" s="21"/>
      <c r="U18" s="21"/>
      <c r="V18" s="38">
        <f>SUM(Q18:U18)</f>
        <v>1133080</v>
      </c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</row>
    <row r="19" spans="1:54" s="23" customFormat="1" ht="23.5" customHeight="1" x14ac:dyDescent="0.35">
      <c r="A19" s="68"/>
      <c r="B19" s="19" t="s">
        <v>1</v>
      </c>
      <c r="C19" s="21">
        <v>2790333</v>
      </c>
      <c r="D19" s="21"/>
      <c r="E19" s="34">
        <v>80750</v>
      </c>
      <c r="F19" s="21"/>
      <c r="G19" s="21"/>
      <c r="H19" s="38">
        <f>SUM(C19:G19)</f>
        <v>2871083</v>
      </c>
      <c r="I19" s="71"/>
      <c r="J19" s="21">
        <v>2790333</v>
      </c>
      <c r="K19" s="21"/>
      <c r="L19" s="34">
        <v>80750</v>
      </c>
      <c r="M19" s="21"/>
      <c r="N19" s="21"/>
      <c r="O19" s="38">
        <f>SUM(J19:N19)</f>
        <v>2871083</v>
      </c>
      <c r="P19" s="71"/>
      <c r="Q19" s="21">
        <v>2790333</v>
      </c>
      <c r="R19" s="21"/>
      <c r="S19" s="34">
        <v>80750</v>
      </c>
      <c r="T19" s="21"/>
      <c r="U19" s="21"/>
      <c r="V19" s="38">
        <f>SUM(Q19:U19)</f>
        <v>2871083</v>
      </c>
      <c r="W19" s="51"/>
      <c r="X19" s="51"/>
      <c r="Y19" s="51"/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</row>
    <row r="20" spans="1:54" s="23" customFormat="1" ht="23.5" customHeight="1" x14ac:dyDescent="0.35">
      <c r="A20" s="69"/>
      <c r="B20" s="19" t="s">
        <v>2</v>
      </c>
      <c r="C20" s="21">
        <v>36634272</v>
      </c>
      <c r="D20" s="21"/>
      <c r="E20" s="34">
        <v>956069</v>
      </c>
      <c r="F20" s="21"/>
      <c r="G20" s="21"/>
      <c r="H20" s="38">
        <f>SUM(C20:G20)</f>
        <v>37590341</v>
      </c>
      <c r="I20" s="71"/>
      <c r="J20" s="21">
        <v>36634272</v>
      </c>
      <c r="K20" s="21"/>
      <c r="L20" s="34">
        <v>933750</v>
      </c>
      <c r="M20" s="21"/>
      <c r="N20" s="21"/>
      <c r="O20" s="38">
        <f>SUM(J20:N20)</f>
        <v>37568022</v>
      </c>
      <c r="P20" s="71"/>
      <c r="Q20" s="21">
        <v>36634272</v>
      </c>
      <c r="R20" s="21"/>
      <c r="S20" s="34">
        <v>933750</v>
      </c>
      <c r="T20" s="21"/>
      <c r="U20" s="21"/>
      <c r="V20" s="38">
        <f>SUM(Q20:U20)</f>
        <v>37568022</v>
      </c>
      <c r="W20" s="51"/>
      <c r="X20" s="51"/>
      <c r="Y20" s="51"/>
      <c r="Z20" s="51"/>
      <c r="AA20" s="51"/>
      <c r="AB20" s="51"/>
      <c r="AC20" s="51"/>
      <c r="AD20" s="51"/>
      <c r="AE20" s="51"/>
      <c r="AF20" s="51"/>
      <c r="AG20" s="51"/>
      <c r="AH20" s="51"/>
      <c r="AI20" s="51"/>
      <c r="AJ20" s="51"/>
      <c r="AK20" s="51"/>
      <c r="AL20" s="51"/>
      <c r="AM20" s="51"/>
      <c r="AN20" s="51"/>
      <c r="AO20" s="51"/>
      <c r="AP20" s="51"/>
      <c r="AQ20" s="51"/>
      <c r="AR20" s="51"/>
      <c r="AS20" s="51"/>
      <c r="AT20" s="51"/>
      <c r="AU20" s="51"/>
      <c r="AV20" s="51"/>
      <c r="AW20" s="51"/>
      <c r="AX20" s="51"/>
      <c r="AY20" s="51"/>
      <c r="AZ20" s="51"/>
      <c r="BA20" s="51"/>
      <c r="BB20" s="51"/>
    </row>
    <row r="21" spans="1:54" s="12" customFormat="1" ht="97.15" customHeight="1" thickBot="1" x14ac:dyDescent="0.4">
      <c r="A21" s="72" t="s">
        <v>12</v>
      </c>
      <c r="B21" s="73" t="s">
        <v>14</v>
      </c>
      <c r="C21" s="74">
        <v>70980645</v>
      </c>
      <c r="D21" s="74"/>
      <c r="E21" s="75">
        <v>1848003</v>
      </c>
      <c r="F21" s="74"/>
      <c r="G21" s="74"/>
      <c r="H21" s="40">
        <f>SUM(C21:G21)</f>
        <v>72828648</v>
      </c>
      <c r="I21" s="76"/>
      <c r="J21" s="74">
        <v>70980645</v>
      </c>
      <c r="K21" s="74"/>
      <c r="L21" s="75">
        <v>1848003</v>
      </c>
      <c r="M21" s="74"/>
      <c r="N21" s="74"/>
      <c r="O21" s="40">
        <f>SUM(J21:N21)</f>
        <v>72828648</v>
      </c>
      <c r="P21" s="76"/>
      <c r="Q21" s="74">
        <v>70980645</v>
      </c>
      <c r="R21" s="74"/>
      <c r="S21" s="75">
        <v>1848003</v>
      </c>
      <c r="T21" s="74"/>
      <c r="U21" s="74"/>
      <c r="V21" s="40">
        <f>SUM(Q21:U21)</f>
        <v>72828648</v>
      </c>
      <c r="W21" s="51"/>
      <c r="X21" s="51"/>
      <c r="Y21" s="51"/>
      <c r="Z21" s="51"/>
      <c r="AA21" s="51"/>
      <c r="AB21" s="51"/>
      <c r="AC21" s="51"/>
      <c r="AD21" s="51"/>
      <c r="AE21" s="51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AQ21" s="54"/>
      <c r="AR21" s="54"/>
      <c r="AS21" s="54"/>
      <c r="AT21" s="54"/>
      <c r="AU21" s="54"/>
      <c r="AV21" s="54"/>
      <c r="AW21" s="54"/>
      <c r="AX21" s="54"/>
      <c r="AY21" s="54"/>
      <c r="AZ21" s="54"/>
      <c r="BA21" s="54"/>
      <c r="BB21" s="54"/>
    </row>
    <row r="22" spans="1:54" s="3" customFormat="1" ht="16.5" thickBot="1" x14ac:dyDescent="0.45">
      <c r="A22" s="13"/>
      <c r="C22" s="2"/>
      <c r="D22" s="2"/>
      <c r="E22" s="2"/>
      <c r="F22" s="2"/>
      <c r="G22" s="2"/>
      <c r="H22" s="2"/>
      <c r="I22" s="52"/>
      <c r="J22" s="2"/>
      <c r="K22" s="2"/>
      <c r="L22" s="2"/>
      <c r="M22" s="2"/>
      <c r="N22" s="2"/>
      <c r="O22" s="2"/>
      <c r="P22" s="52"/>
      <c r="Q22" s="2"/>
      <c r="R22" s="2"/>
      <c r="S22" s="2"/>
      <c r="T22" s="2"/>
      <c r="U22" s="2"/>
      <c r="V22" s="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</row>
    <row r="23" spans="1:54" s="3" customFormat="1" ht="16.5" thickBot="1" x14ac:dyDescent="0.45">
      <c r="A23" s="13"/>
      <c r="C23" s="2"/>
      <c r="D23" s="2"/>
      <c r="E23" s="31" t="s">
        <v>37</v>
      </c>
      <c r="F23" s="78">
        <f>+F7+G7</f>
        <v>42420895</v>
      </c>
      <c r="G23" s="79"/>
      <c r="H23" s="2"/>
      <c r="I23" s="52"/>
      <c r="J23" s="2"/>
      <c r="K23" s="2"/>
      <c r="L23" s="31" t="s">
        <v>37</v>
      </c>
      <c r="M23" s="78">
        <f>+M7+N7</f>
        <v>85589004</v>
      </c>
      <c r="N23" s="79"/>
      <c r="O23" s="2"/>
      <c r="P23" s="52"/>
      <c r="Q23" s="2"/>
      <c r="R23" s="2"/>
      <c r="S23" s="31" t="s">
        <v>37</v>
      </c>
      <c r="T23" s="78">
        <f>+T7+U7</f>
        <v>81589004</v>
      </c>
      <c r="U23" s="79"/>
      <c r="V23" s="2"/>
      <c r="W23" s="52"/>
      <c r="X23" s="52"/>
      <c r="Y23" s="52"/>
      <c r="Z23" s="52"/>
      <c r="AA23" s="52"/>
      <c r="AB23" s="52"/>
      <c r="AC23" s="52"/>
      <c r="AD23" s="52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</row>
    <row r="24" spans="1:54" x14ac:dyDescent="0.4">
      <c r="F24" s="57"/>
      <c r="G24" s="57" t="s">
        <v>26</v>
      </c>
      <c r="M24" s="31"/>
      <c r="N24" s="31" t="s">
        <v>26</v>
      </c>
      <c r="T24" s="31"/>
      <c r="U24" s="31" t="s">
        <v>26</v>
      </c>
    </row>
    <row r="25" spans="1:54" ht="48" x14ac:dyDescent="0.35">
      <c r="F25" s="43" t="s">
        <v>36</v>
      </c>
      <c r="G25" s="58">
        <v>19531426</v>
      </c>
      <c r="L25" s="47"/>
      <c r="M25" s="43" t="s">
        <v>36</v>
      </c>
      <c r="N25" s="46">
        <v>59559671</v>
      </c>
      <c r="S25" s="47"/>
      <c r="T25" s="43" t="s">
        <v>36</v>
      </c>
      <c r="U25" s="46">
        <v>59559671</v>
      </c>
    </row>
    <row r="26" spans="1:54" x14ac:dyDescent="0.35">
      <c r="E26" s="47"/>
      <c r="F26" s="59"/>
      <c r="G26" s="58">
        <v>2000000</v>
      </c>
      <c r="L26" s="47"/>
      <c r="N26" s="46">
        <v>4000000</v>
      </c>
      <c r="S26" s="47"/>
      <c r="U26" s="46">
        <v>0</v>
      </c>
    </row>
    <row r="27" spans="1:54" x14ac:dyDescent="0.35">
      <c r="F27" s="59"/>
      <c r="G27" s="60">
        <f>+G25+G26</f>
        <v>21531426</v>
      </c>
      <c r="N27" s="55">
        <f>+N25+N26</f>
        <v>63559671</v>
      </c>
      <c r="U27" s="55">
        <f>+U25+U26</f>
        <v>59559671</v>
      </c>
    </row>
    <row r="30" spans="1:54" x14ac:dyDescent="0.35">
      <c r="F30" s="1"/>
      <c r="G30" s="1"/>
      <c r="H30" s="4">
        <v>674223192</v>
      </c>
      <c r="O30" s="4">
        <v>716489437</v>
      </c>
      <c r="V30" s="4">
        <v>712489437</v>
      </c>
    </row>
    <row r="31" spans="1:54" x14ac:dyDescent="0.35">
      <c r="H31" s="4">
        <f>+H7-H30</f>
        <v>0</v>
      </c>
      <c r="M31" s="1"/>
      <c r="N31" s="1"/>
      <c r="O31" s="4">
        <f>+O7-O30</f>
        <v>0</v>
      </c>
      <c r="S31" s="1"/>
      <c r="T31" s="1"/>
      <c r="V31" s="4">
        <f>+V7-V30</f>
        <v>0</v>
      </c>
    </row>
  </sheetData>
  <mergeCells count="23">
    <mergeCell ref="A2:H2"/>
    <mergeCell ref="A1:H1"/>
    <mergeCell ref="A3:B6"/>
    <mergeCell ref="C3:H3"/>
    <mergeCell ref="J3:O3"/>
    <mergeCell ref="Q3:V3"/>
    <mergeCell ref="C4:C6"/>
    <mergeCell ref="D4:G4"/>
    <mergeCell ref="H4:H6"/>
    <mergeCell ref="J4:J6"/>
    <mergeCell ref="K4:N4"/>
    <mergeCell ref="O4:O6"/>
    <mergeCell ref="Q4:Q6"/>
    <mergeCell ref="R4:U4"/>
    <mergeCell ref="V4:V6"/>
    <mergeCell ref="D5:G5"/>
    <mergeCell ref="K5:N5"/>
    <mergeCell ref="R5:U5"/>
    <mergeCell ref="A7:B7"/>
    <mergeCell ref="A8:B8"/>
    <mergeCell ref="F23:G23"/>
    <mergeCell ref="M23:N23"/>
    <mergeCell ref="T23:U23"/>
  </mergeCells>
  <printOptions horizontalCentered="1"/>
  <pageMargins left="0.19685039370078741" right="0.19685039370078741" top="0.27559055118110237" bottom="0.19685039370078741" header="0.19685039370078741" footer="0.19685039370078741"/>
  <pageSetup paperSize="8" scale="49" orientation="landscape" r:id="rId1"/>
  <headerFooter>
    <oddFooter>&amp;L&amp;Z
&amp;F; 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Finanses (2.lasījums)</vt:lpstr>
      <vt:lpstr>Finanses (1.lasījums)</vt:lpstr>
      <vt:lpstr>'Finanses (1.lasījums)'!Print_Area</vt:lpstr>
      <vt:lpstr>'Finanses (2.lasījums)'!Print_Area</vt:lpstr>
      <vt:lpstr>'Finanses (2.lasījums)'!Print_Titles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Initra Pavloviča</dc:creator>
  <cp:lastModifiedBy>Alise Trokša</cp:lastModifiedBy>
  <cp:lastPrinted>2025-12-04T09:56:52Z</cp:lastPrinted>
  <dcterms:created xsi:type="dcterms:W3CDTF">2016-05-11T04:59:00Z</dcterms:created>
  <dcterms:modified xsi:type="dcterms:W3CDTF">2026-01-27T07:39:16Z</dcterms:modified>
</cp:coreProperties>
</file>