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Budzets\2025.gads\Cenrādis\TAP cenrādis 2025.gads oktobris\"/>
    </mc:Choice>
  </mc:AlternateContent>
  <xr:revisionPtr revIDLastSave="0" documentId="13_ncr:1_{649401F4-17A6-4198-BBC4-9D1F47A6923B}" xr6:coauthVersionLast="36" xr6:coauthVersionMax="36" xr10:uidLastSave="{00000000-0000-0000-0000-000000000000}"/>
  <bookViews>
    <workbookView xWindow="0" yWindow="0" windowWidth="28800" windowHeight="11505" xr2:uid="{F8B6FB91-2D7D-47F9-BDA4-223C5E53C294}"/>
  </bookViews>
  <sheets>
    <sheet name="Sheet3" sheetId="3" r:id="rId1"/>
  </sheets>
  <definedNames>
    <definedName name="_xlnm._FilterDatabase" localSheetId="0" hidden="1">Sheet3!$A$10:$V$10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3" i="3" l="1"/>
  <c r="O62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11" i="3"/>
  <c r="I36" i="3" l="1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N56" i="3" l="1"/>
  <c r="N11" i="3" l="1"/>
  <c r="N34" i="3" l="1"/>
  <c r="N63" i="3"/>
  <c r="N62" i="3"/>
  <c r="G35" i="3" l="1"/>
  <c r="I35" i="3" s="1"/>
  <c r="G34" i="3"/>
  <c r="I34" i="3" s="1"/>
  <c r="G33" i="3"/>
  <c r="I33" i="3" s="1"/>
  <c r="G32" i="3"/>
  <c r="I32" i="3" s="1"/>
  <c r="G31" i="3"/>
  <c r="I31" i="3" s="1"/>
  <c r="G30" i="3"/>
  <c r="I30" i="3" s="1"/>
  <c r="G29" i="3"/>
  <c r="I29" i="3" s="1"/>
  <c r="G28" i="3"/>
  <c r="I28" i="3" s="1"/>
  <c r="G27" i="3"/>
  <c r="I27" i="3" s="1"/>
  <c r="G26" i="3"/>
  <c r="I26" i="3" s="1"/>
  <c r="G25" i="3"/>
  <c r="I25" i="3" s="1"/>
  <c r="G24" i="3"/>
  <c r="I24" i="3" s="1"/>
  <c r="G23" i="3"/>
  <c r="I23" i="3" s="1"/>
  <c r="G22" i="3"/>
  <c r="I22" i="3" s="1"/>
  <c r="G21" i="3"/>
  <c r="I21" i="3" s="1"/>
  <c r="G20" i="3"/>
  <c r="I20" i="3" s="1"/>
  <c r="G19" i="3"/>
  <c r="I19" i="3" s="1"/>
  <c r="G18" i="3"/>
  <c r="I18" i="3" s="1"/>
  <c r="G17" i="3"/>
  <c r="I17" i="3" s="1"/>
  <c r="G16" i="3"/>
  <c r="I16" i="3" s="1"/>
  <c r="G15" i="3"/>
  <c r="I15" i="3" s="1"/>
  <c r="G14" i="3"/>
  <c r="I14" i="3" s="1"/>
  <c r="G13" i="3"/>
  <c r="I13" i="3" s="1"/>
  <c r="G12" i="3"/>
  <c r="I12" i="3" s="1"/>
  <c r="G11" i="3"/>
  <c r="I11" i="3" s="1"/>
  <c r="I64" i="3" l="1"/>
  <c r="N43" i="3"/>
  <c r="N61" i="3" l="1"/>
  <c r="N60" i="3"/>
  <c r="N58" i="3" l="1"/>
  <c r="N59" i="3"/>
  <c r="N55" i="3"/>
  <c r="N57" i="3"/>
  <c r="N52" i="3"/>
  <c r="N53" i="3"/>
  <c r="N54" i="3"/>
  <c r="N48" i="3"/>
  <c r="N49" i="3"/>
  <c r="N50" i="3"/>
  <c r="N51" i="3"/>
  <c r="N44" i="3"/>
  <c r="N45" i="3"/>
  <c r="N46" i="3"/>
  <c r="N47" i="3"/>
  <c r="N41" i="3"/>
  <c r="N42" i="3"/>
  <c r="N39" i="3"/>
  <c r="N40" i="3"/>
  <c r="N35" i="3"/>
  <c r="N36" i="3"/>
  <c r="N37" i="3"/>
  <c r="N38" i="3"/>
  <c r="N33" i="3"/>
  <c r="N30" i="3"/>
  <c r="N31" i="3"/>
  <c r="N32" i="3"/>
  <c r="N26" i="3"/>
  <c r="N27" i="3"/>
  <c r="N28" i="3"/>
  <c r="N29" i="3"/>
  <c r="N24" i="3"/>
  <c r="N25" i="3"/>
  <c r="N21" i="3"/>
  <c r="N22" i="3"/>
  <c r="N23" i="3"/>
  <c r="N18" i="3"/>
  <c r="N19" i="3"/>
  <c r="N20" i="3"/>
  <c r="N15" i="3"/>
  <c r="N16" i="3"/>
  <c r="N17" i="3"/>
  <c r="N12" i="3"/>
  <c r="N13" i="3"/>
  <c r="N14" i="3"/>
  <c r="N64" i="3" l="1"/>
  <c r="O6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Kola</author>
  </authors>
  <commentList>
    <comment ref="K36" authorId="0" shapeId="0" xr:uid="{D579A2A4-1293-4325-B97E-FBF0646672F8}">
      <text>
        <r>
          <rPr>
            <b/>
            <sz val="9"/>
            <color indexed="81"/>
            <rFont val="Tahoma"/>
            <family val="2"/>
            <charset val="186"/>
          </rPr>
          <t>Inga Kola:</t>
        </r>
        <r>
          <rPr>
            <sz val="9"/>
            <color indexed="81"/>
            <rFont val="Tahoma"/>
            <family val="2"/>
            <charset val="186"/>
          </rPr>
          <t xml:space="preserve">
aizpildīt tukšās ailes</t>
        </r>
      </text>
    </comment>
  </commentList>
</comments>
</file>

<file path=xl/sharedStrings.xml><?xml version="1.0" encoding="utf-8"?>
<sst xmlns="http://schemas.openxmlformats.org/spreadsheetml/2006/main" count="233" uniqueCount="123">
  <si>
    <t>Sporta zāles noma Bāriņu ielā 3, Liepājā</t>
  </si>
  <si>
    <t>sporta zāles noma grupai līdz 15 cilvēkiem</t>
  </si>
  <si>
    <t>sporta zāles noma grupai, kurā ir 16 cilvēki un vairāk</t>
  </si>
  <si>
    <t>garderobes noma</t>
  </si>
  <si>
    <t>Nedzīvojamo telpu noma Ugunsdrošības un civilās aizsardzības koledžā Ķengaraga ielā 3, k-1, Rīgā</t>
  </si>
  <si>
    <t>aktu zāles noma</t>
  </si>
  <si>
    <t>trīsistabu divvietīgs numurs (telpa Nr. 1, 4, 6)</t>
  </si>
  <si>
    <t>četrvietīgs numurs</t>
  </si>
  <si>
    <t>sešvietīgs numurs</t>
  </si>
  <si>
    <t>vienistabas divvietīgs numurs (telpa Nr. 2, 5)</t>
  </si>
  <si>
    <t>Maksas pakalpojuma nosaukums</t>
  </si>
  <si>
    <t>Sporta zāles noma A.Pumpura ielā 105B, Daugavpilī</t>
  </si>
  <si>
    <t>Aktu zāles noma nekustamajā īpašumā "Bundulīši", Muceniekos, Ropažu novadā</t>
  </si>
  <si>
    <t>Semināru zāles noma Piestātnes ielā 14, k-1, Jūrmalā</t>
  </si>
  <si>
    <t>Pirts, saunas ar dušu noma Piestātnes ielā 14, k-3, Jūrmalā</t>
  </si>
  <si>
    <t>auditorijas noma</t>
  </si>
  <si>
    <t>Kopā</t>
  </si>
  <si>
    <t>x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</si>
  <si>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</si>
  <si>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</si>
  <si>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</si>
  <si>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</si>
  <si>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</si>
  <si>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divistabu divvietīgs numurs (telpa Nr. 3)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</si>
  <si>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</si>
  <si>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</si>
  <si>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</si>
  <si>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standarta vienistabas divvietīgs numurs (telpa Nr. 1, 2, 3, 4, 5, 6, 7, 9, 10, 11, 12, 13, 14, 15)</t>
  </si>
  <si>
    <t>liels vienistabas divvietīgs numurs (telpa Nr. 8, 16)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</si>
  <si>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</si>
  <si>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</si>
  <si>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</si>
  <si>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</si>
  <si>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</si>
  <si>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</si>
  <si>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</si>
  <si>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</si>
  <si>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</si>
  <si>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Informācija par maksas pakalpojumu cenu un plānoto ieņēmumu izmaiņām</t>
  </si>
  <si>
    <t>Mērvienība</t>
  </si>
  <si>
    <t>stunda</t>
  </si>
  <si>
    <t>diennakts</t>
  </si>
  <si>
    <t>viena gultasvieta diennaktī</t>
  </si>
  <si>
    <t>Papildu vieta viesnīcā Piestātnes ielā 14, Jūrmalā</t>
  </si>
  <si>
    <t>mēnesis</t>
  </si>
  <si>
    <t>viena gultasvieta mēnesī</t>
  </si>
  <si>
    <t>Precizētais cenrādis</t>
  </si>
  <si>
    <t>Spēkā esošais cenrādis</t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</si>
  <si>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3, 4</t>
    </r>
  </si>
  <si>
    <r>
      <t>Dienesta viesnīcas pakalpojumi Ugunsdrošības un civilās aizsardzības koledžā Ķengaraga ielā 3, k-1, Rīgā</t>
    </r>
    <r>
      <rPr>
        <b/>
        <vertAlign val="superscript"/>
        <sz val="12"/>
        <color theme="1"/>
        <rFont val="Times New Roman"/>
        <family val="1"/>
        <charset val="186"/>
      </rPr>
      <t>3,4</t>
    </r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</si>
  <si>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>3,4</t>
    </r>
  </si>
  <si>
    <r>
      <t>Viesnīcas pakalpojumi (izmitināšana) Piestātnes ielā 14, k-8,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</si>
  <si>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k-4,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</si>
  <si>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k-3,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</si>
  <si>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Viesnīcas pakalpojumi (izmitināšana) Piestātnes ielā 14, k-1, Jūrmalā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</si>
  <si>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>Nedzīvojamo telpu noma Klusajā ielā 12, Rīgā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</si>
  <si>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Plānotais skaits gadā</t>
  </si>
  <si>
    <t>2. pielikums</t>
  </si>
  <si>
    <t xml:space="preserve">Ministru kabineta noteikumu projekta ''Nodrošinājuma valsts aģenturas maksas pakalpojumu </t>
  </si>
  <si>
    <t>cenrādis" sākotnējās ietekmes novērtējuma ziņojumam (anotācijai)</t>
  </si>
  <si>
    <t>vienvietīga istaba</t>
  </si>
  <si>
    <t>trīsvietīga istaba</t>
  </si>
  <si>
    <t>Nedzīvojamo telpu noma aģentūras pārvaldībā esošajos īpašumos</t>
  </si>
  <si>
    <t>Zemes noma aģentūras pārvaldībā esošajos īpašumos</t>
  </si>
  <si>
    <t>Nedzīvojamo telpu noma aģentūras pārvaldībā esošajos īpašumos  līdz 1000 m2</t>
  </si>
  <si>
    <t>Zemes noma aģentūras pārvaldībā esošajos īpašumos  līdz 1000 m2</t>
  </si>
  <si>
    <t>Paskaidrojums par cenas izmaiņām</t>
  </si>
  <si>
    <t>1.1.1.</t>
  </si>
  <si>
    <t>1.1.2.</t>
  </si>
  <si>
    <t>1.2.1.</t>
  </si>
  <si>
    <t>1.2.2.</t>
  </si>
  <si>
    <t>1.3.</t>
  </si>
  <si>
    <t>1.4.1.</t>
  </si>
  <si>
    <t>1.4.2.</t>
  </si>
  <si>
    <t>1.5.</t>
  </si>
  <si>
    <t>1.6.</t>
  </si>
  <si>
    <t>1.7.1.</t>
  </si>
  <si>
    <t>1.7.2.</t>
  </si>
  <si>
    <t>2.1.1.</t>
  </si>
  <si>
    <t>2.1.2.</t>
  </si>
  <si>
    <t>2.1.3.</t>
  </si>
  <si>
    <t>2.1.4.</t>
  </si>
  <si>
    <t>2.1.5.</t>
  </si>
  <si>
    <t>2.2.1.</t>
  </si>
  <si>
    <t>2.2.2.</t>
  </si>
  <si>
    <t>2.2.3.</t>
  </si>
  <si>
    <t>2.3.1.</t>
  </si>
  <si>
    <t>2.3.2.</t>
  </si>
  <si>
    <t>2.3.3.</t>
  </si>
  <si>
    <t>2.4.1.</t>
  </si>
  <si>
    <t>2.4.2.</t>
  </si>
  <si>
    <t>2.6.1.</t>
  </si>
  <si>
    <t>2.6.2.</t>
  </si>
  <si>
    <t>2.6.3.</t>
  </si>
  <si>
    <t>Nr.</t>
  </si>
  <si>
    <t>2.6.4.</t>
  </si>
  <si>
    <t>2.6.5.</t>
  </si>
  <si>
    <t>2.6.6.</t>
  </si>
  <si>
    <t>2.6.7.</t>
  </si>
  <si>
    <t>2.6.8.</t>
  </si>
  <si>
    <t>2.6.9.</t>
  </si>
  <si>
    <t>2.7.1.</t>
  </si>
  <si>
    <t>2.7.2.</t>
  </si>
  <si>
    <t>2.8.1.</t>
  </si>
  <si>
    <t>2.8.2.</t>
  </si>
  <si>
    <t>3.1.</t>
  </si>
  <si>
    <t>4.1.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</si>
  <si>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</si>
  <si>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</si>
  <si>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</si>
  <si>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Plānotie ieņēmumi kopā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</si>
  <si>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Izmaiņas (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</t>
    </r>
  </si>
  <si>
    <t>-</t>
  </si>
  <si>
    <t>Jauna pozīcija</t>
  </si>
  <si>
    <t>2.5.</t>
  </si>
  <si>
    <t>Izmaiņas veidojas saistībā  ar cenas pieaugmu kas pamatojams ar sniegto pakalpojumu izmaksu sadārdzinājumu salīdzinājumā ar 2024. gadu.</t>
  </si>
  <si>
    <t>2024. gadā bija ielikti nepamatoti daudz apmeklējumi, salīdzinot ar vēl 2023. gadu, atgriežam iepriekšējā apjomā.</t>
  </si>
  <si>
    <t>2024. gadā bija ielikti nepamatoti maz iznomāšanas gadījumi, salīdzinot ar vēl 2023. gadu, atgriežam iepriekšējā apjomā.</t>
  </si>
  <si>
    <t xml:space="preserve">Stapība veidojas dēļ diennakts un mēness proporcijas nepareizas piemērošanas 2024. gada aprēķinā. 2024. gadā bija ielikti nepamatoti maz iznomāšanas gadījumi, salīdzinot ar vēl 2023. gadu, atgriežam iepriekšējā apjomā. </t>
  </si>
  <si>
    <t>Stapība veidojas dēļ diennakts un mēness proporcijas nepareizas piemērošanas 2024. gada aprēķinā. 2024. gadā bija ielikti nepamatoti daudz iznomāšanas gadījumi, salīdzinot ar vēl 2023. gadu, atgriežam iepriekšējā apjomā.</t>
  </si>
  <si>
    <t>Stapība veidojas dēļ diennakts un mēness proporcijas nepareizas piemērošanas 2024. gada aprēķinā. 2024. gadā bija ielikti nepamatoti daudz iznomāšanas gadījumi.</t>
  </si>
  <si>
    <t xml:space="preserve">Gita.Grinfelde-Funka@agentura.iem.gov.lv </t>
  </si>
  <si>
    <t>Grīnfelde-Funka 67829090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</si>
</sst>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4"/>
      <name val="Times New Roman"/>
      <family val="1"/>
      <charset val="186"/>
    </font>
    <font>
      <sz val="12"/>
      <color theme="8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i/>
      <sz val="10"/>
      <color theme="1"/>
      <name val="Times New Roman"/>
      <family val="1"/>
      <charset val="186"/>
    </font>
    <font>
      <u/>
      <sz val="10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Fill="1"/>
    <xf numFmtId="3" fontId="4" fillId="0" borderId="0" xfId="0" applyNumberFormat="1" applyFont="1" applyFill="1"/>
    <xf numFmtId="0" fontId="4" fillId="0" borderId="0" xfId="0" applyFont="1" applyFill="1" applyAlignment="1"/>
    <xf numFmtId="3" fontId="4" fillId="0" borderId="0" xfId="0" applyNumberFormat="1" applyFont="1" applyFill="1" applyAlignment="1"/>
    <xf numFmtId="0" fontId="1" fillId="0" borderId="0" xfId="0" applyFont="1" applyFill="1" applyAlignment="1">
      <alignment vertical="top"/>
    </xf>
    <xf numFmtId="3" fontId="2" fillId="0" borderId="0" xfId="0" applyNumberFormat="1" applyFont="1" applyFill="1"/>
    <xf numFmtId="0" fontId="1" fillId="0" borderId="0" xfId="0" applyFont="1" applyFill="1"/>
    <xf numFmtId="3" fontId="3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3" fontId="2" fillId="0" borderId="0" xfId="0" applyNumberFormat="1" applyFont="1"/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6" fillId="0" borderId="1" xfId="0" applyFont="1" applyFill="1" applyBorder="1" applyAlignment="1">
      <alignment horizontal="center"/>
    </xf>
    <xf numFmtId="4" fontId="2" fillId="0" borderId="0" xfId="0" applyNumberFormat="1" applyFont="1" applyFill="1"/>
    <xf numFmtId="0" fontId="6" fillId="0" borderId="0" xfId="0" applyFont="1" applyFill="1" applyAlignment="1">
      <alignment vertical="top"/>
    </xf>
    <xf numFmtId="0" fontId="6" fillId="0" borderId="0" xfId="0" applyFont="1" applyFill="1" applyAlignment="1"/>
    <xf numFmtId="3" fontId="5" fillId="0" borderId="3" xfId="0" applyNumberFormat="1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3" fontId="2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1" fillId="0" borderId="0" xfId="1" applyFont="1"/>
    <xf numFmtId="3" fontId="13" fillId="0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3" fontId="15" fillId="0" borderId="0" xfId="0" applyNumberFormat="1" applyFont="1" applyFill="1"/>
    <xf numFmtId="9" fontId="15" fillId="0" borderId="0" xfId="2" applyFont="1" applyFill="1"/>
    <xf numFmtId="16" fontId="6" fillId="0" borderId="1" xfId="0" applyNumberFormat="1" applyFont="1" applyFill="1" applyBorder="1" applyAlignment="1">
      <alignment horizontal="center"/>
    </xf>
    <xf numFmtId="0" fontId="14" fillId="0" borderId="0" xfId="0" applyFont="1" applyFill="1"/>
    <xf numFmtId="0" fontId="16" fillId="0" borderId="0" xfId="0" applyFont="1"/>
    <xf numFmtId="0" fontId="16" fillId="0" borderId="0" xfId="0" applyFont="1" applyAlignment="1">
      <alignment wrapText="1"/>
    </xf>
    <xf numFmtId="0" fontId="16" fillId="0" borderId="0" xfId="0" applyFont="1" applyFill="1"/>
    <xf numFmtId="3" fontId="16" fillId="0" borderId="0" xfId="0" applyNumberFormat="1" applyFont="1" applyFill="1"/>
    <xf numFmtId="3" fontId="14" fillId="0" borderId="0" xfId="0" applyNumberFormat="1" applyFont="1" applyFill="1"/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0" fillId="0" borderId="0" xfId="1" applyFont="1"/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37E5-1B40-4CE2-8E38-70087AE223A9}">
  <sheetPr>
    <pageSetUpPr fitToPage="1"/>
  </sheetPr>
  <dimension ref="A1:Z68"/>
  <sheetViews>
    <sheetView tabSelected="1" zoomScaleNormal="100" workbookViewId="0">
      <pane ySplit="10" topLeftCell="A62" activePane="bottomLeft" state="frozen"/>
      <selection pane="bottomLeft" activeCell="D67" sqref="D67"/>
    </sheetView>
  </sheetViews>
  <sheetFormatPr defaultColWidth="9.140625" defaultRowHeight="15.75" x14ac:dyDescent="0.25"/>
  <cols>
    <col min="1" max="1" width="6.7109375" style="1" customWidth="1"/>
    <col min="2" max="2" width="17.85546875" style="1" customWidth="1"/>
    <col min="3" max="3" width="29.28515625" style="1" customWidth="1"/>
    <col min="4" max="4" width="11.140625" style="1" customWidth="1"/>
    <col min="5" max="5" width="10.28515625" style="12" customWidth="1"/>
    <col min="6" max="6" width="8.7109375" style="12" customWidth="1"/>
    <col min="7" max="7" width="11" style="12" customWidth="1"/>
    <col min="8" max="8" width="11.28515625" style="1" customWidth="1"/>
    <col min="9" max="9" width="15.28515625" style="1" customWidth="1"/>
    <col min="10" max="10" width="10.85546875" style="1" customWidth="1"/>
    <col min="11" max="11" width="8.140625" style="2" customWidth="1"/>
    <col min="12" max="13" width="11.28515625" style="2" customWidth="1"/>
    <col min="14" max="14" width="11.5703125" style="2" customWidth="1"/>
    <col min="15" max="15" width="11" style="16" customWidth="1"/>
    <col min="16" max="16" width="39.5703125" style="2" customWidth="1"/>
    <col min="17" max="17" width="5" style="1" customWidth="1"/>
    <col min="18" max="18" width="10.42578125" style="57" customWidth="1"/>
    <col min="19" max="19" width="10.140625" style="57" customWidth="1"/>
    <col min="20" max="20" width="3.85546875" style="1" customWidth="1"/>
    <col min="21" max="21" width="11.140625" style="65" customWidth="1"/>
    <col min="22" max="22" width="9.140625" style="65"/>
    <col min="23" max="23" width="3.85546875" style="1" customWidth="1"/>
    <col min="24" max="24" width="9.140625" style="1"/>
    <col min="25" max="25" width="12.140625" style="1" customWidth="1"/>
    <col min="26" max="26" width="10.140625" style="1" bestFit="1" customWidth="1"/>
    <col min="27" max="16384" width="9.140625" style="1"/>
  </cols>
  <sheetData>
    <row r="1" spans="1:26" x14ac:dyDescent="0.25">
      <c r="A1" s="2"/>
      <c r="B1" s="3"/>
      <c r="C1" s="3"/>
      <c r="J1" s="11" t="s">
        <v>57</v>
      </c>
      <c r="K1" s="4"/>
      <c r="L1" s="4"/>
      <c r="M1" s="4"/>
      <c r="N1" s="4"/>
    </row>
    <row r="2" spans="1:26" x14ac:dyDescent="0.25">
      <c r="A2" s="2"/>
      <c r="B2" s="5"/>
      <c r="C2" s="5"/>
      <c r="J2" s="18" t="s">
        <v>58</v>
      </c>
      <c r="K2" s="6"/>
      <c r="L2" s="14"/>
      <c r="M2" s="14"/>
      <c r="N2" s="14"/>
    </row>
    <row r="3" spans="1:26" x14ac:dyDescent="0.25">
      <c r="A3" s="2"/>
      <c r="B3" s="5"/>
      <c r="C3" s="5"/>
      <c r="J3" s="17" t="s">
        <v>59</v>
      </c>
      <c r="K3" s="6"/>
      <c r="L3" s="6"/>
      <c r="M3" s="6"/>
      <c r="N3" s="6"/>
    </row>
    <row r="4" spans="1:26" x14ac:dyDescent="0.25">
      <c r="A4" s="2"/>
      <c r="B4" s="40"/>
      <c r="C4" s="7"/>
      <c r="J4" s="2"/>
      <c r="K4" s="8"/>
      <c r="L4" s="8"/>
      <c r="M4" s="8"/>
      <c r="N4" s="8"/>
    </row>
    <row r="5" spans="1:26" x14ac:dyDescent="0.25">
      <c r="A5" s="2"/>
      <c r="B5" s="40"/>
      <c r="C5" s="9"/>
      <c r="D5" s="9"/>
      <c r="E5" s="8"/>
      <c r="F5" s="8"/>
      <c r="G5" s="8"/>
      <c r="H5" s="2"/>
      <c r="I5" s="2"/>
      <c r="J5" s="2"/>
    </row>
    <row r="6" spans="1:26" x14ac:dyDescent="0.25">
      <c r="A6" s="92" t="s">
        <v>38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</row>
    <row r="7" spans="1:26" ht="15.75" customHeight="1" x14ac:dyDescent="0.25">
      <c r="A7" s="2"/>
      <c r="B7" s="9"/>
      <c r="C7" s="9"/>
      <c r="D7" s="9"/>
      <c r="E7" s="8"/>
      <c r="F7" s="16"/>
      <c r="G7" s="8"/>
      <c r="H7" s="93"/>
      <c r="I7" s="93"/>
      <c r="J7" s="24"/>
      <c r="K7" s="24"/>
      <c r="L7" s="24"/>
      <c r="M7" s="24"/>
      <c r="N7" s="24"/>
    </row>
    <row r="8" spans="1:26" ht="15.6" customHeight="1" x14ac:dyDescent="0.25">
      <c r="A8" s="94" t="s">
        <v>94</v>
      </c>
      <c r="B8" s="94" t="s">
        <v>10</v>
      </c>
      <c r="C8" s="94"/>
      <c r="D8" s="95" t="s">
        <v>39</v>
      </c>
      <c r="E8" s="97" t="s">
        <v>47</v>
      </c>
      <c r="F8" s="98"/>
      <c r="G8" s="98"/>
      <c r="H8" s="98"/>
      <c r="I8" s="99"/>
      <c r="J8" s="97" t="s">
        <v>46</v>
      </c>
      <c r="K8" s="98"/>
      <c r="L8" s="98"/>
      <c r="M8" s="98"/>
      <c r="N8" s="99"/>
      <c r="O8" s="81" t="s">
        <v>111</v>
      </c>
      <c r="P8" s="81" t="s">
        <v>66</v>
      </c>
    </row>
    <row r="9" spans="1:26" ht="56.45" customHeight="1" x14ac:dyDescent="0.25">
      <c r="A9" s="94"/>
      <c r="B9" s="94"/>
      <c r="C9" s="94"/>
      <c r="D9" s="96"/>
      <c r="E9" s="21" t="s">
        <v>107</v>
      </c>
      <c r="F9" s="21" t="s">
        <v>108</v>
      </c>
      <c r="G9" s="21" t="s">
        <v>109</v>
      </c>
      <c r="H9" s="22" t="s">
        <v>56</v>
      </c>
      <c r="I9" s="21" t="s">
        <v>110</v>
      </c>
      <c r="J9" s="21" t="s">
        <v>107</v>
      </c>
      <c r="K9" s="21" t="s">
        <v>108</v>
      </c>
      <c r="L9" s="21" t="s">
        <v>109</v>
      </c>
      <c r="M9" s="21" t="s">
        <v>56</v>
      </c>
      <c r="N9" s="21" t="s">
        <v>110</v>
      </c>
      <c r="O9" s="81"/>
      <c r="P9" s="81"/>
      <c r="Q9" s="2"/>
      <c r="R9" s="58"/>
      <c r="S9" s="59"/>
      <c r="U9" s="66"/>
      <c r="Y9" s="66"/>
    </row>
    <row r="10" spans="1:26" s="2" customFormat="1" x14ac:dyDescent="0.25">
      <c r="A10" s="26">
        <v>1</v>
      </c>
      <c r="B10" s="82">
        <v>2</v>
      </c>
      <c r="C10" s="82"/>
      <c r="D10" s="26">
        <v>3</v>
      </c>
      <c r="E10" s="26">
        <v>4</v>
      </c>
      <c r="F10" s="10">
        <v>5</v>
      </c>
      <c r="G10" s="26">
        <v>6</v>
      </c>
      <c r="H10" s="26">
        <v>7</v>
      </c>
      <c r="I10" s="73">
        <v>8</v>
      </c>
      <c r="J10" s="73">
        <v>9</v>
      </c>
      <c r="K10" s="73">
        <v>10</v>
      </c>
      <c r="L10" s="10">
        <v>11</v>
      </c>
      <c r="M10" s="73">
        <v>12</v>
      </c>
      <c r="N10" s="73">
        <v>13</v>
      </c>
      <c r="O10" s="73">
        <v>14</v>
      </c>
      <c r="P10" s="10">
        <v>15</v>
      </c>
      <c r="R10" s="60"/>
      <c r="S10" s="60"/>
      <c r="U10" s="67"/>
      <c r="V10" s="67"/>
    </row>
    <row r="11" spans="1:26" s="2" customFormat="1" ht="34.5" customHeight="1" x14ac:dyDescent="0.25">
      <c r="A11" s="63" t="s">
        <v>67</v>
      </c>
      <c r="B11" s="83" t="s">
        <v>0</v>
      </c>
      <c r="C11" s="35" t="s">
        <v>1</v>
      </c>
      <c r="D11" s="31" t="s">
        <v>40</v>
      </c>
      <c r="E11" s="36">
        <v>26.11</v>
      </c>
      <c r="F11" s="47">
        <f>ROUND((E11*0.21),2)</f>
        <v>5.48</v>
      </c>
      <c r="G11" s="47">
        <f>ROUND((E11*1.21),2)</f>
        <v>31.59</v>
      </c>
      <c r="H11" s="37">
        <v>892</v>
      </c>
      <c r="I11" s="28">
        <f>ROUND(G11*H11,0)</f>
        <v>28178</v>
      </c>
      <c r="J11" s="36">
        <v>28.24</v>
      </c>
      <c r="K11" s="51">
        <v>5.93</v>
      </c>
      <c r="L11" s="71">
        <v>34.17</v>
      </c>
      <c r="M11" s="37">
        <v>891</v>
      </c>
      <c r="N11" s="28">
        <f>ROUND(L11*M11,0)</f>
        <v>30445</v>
      </c>
      <c r="O11" s="56">
        <f>N11-I11</f>
        <v>2267</v>
      </c>
      <c r="P11" s="76" t="s">
        <v>115</v>
      </c>
      <c r="R11" s="61"/>
      <c r="S11" s="62"/>
      <c r="U11" s="67"/>
      <c r="V11" s="68"/>
      <c r="Z11" s="8"/>
    </row>
    <row r="12" spans="1:26" s="2" customFormat="1" ht="31.5" customHeight="1" x14ac:dyDescent="0.25">
      <c r="A12" s="15" t="s">
        <v>68</v>
      </c>
      <c r="B12" s="84"/>
      <c r="C12" s="35" t="s">
        <v>2</v>
      </c>
      <c r="D12" s="31" t="s">
        <v>40</v>
      </c>
      <c r="E12" s="47">
        <v>26.83</v>
      </c>
      <c r="F12" s="47">
        <f t="shared" ref="F12:F14" si="0">ROUND((E12*0.21),2)</f>
        <v>5.63</v>
      </c>
      <c r="G12" s="47">
        <f t="shared" ref="G12:G14" si="1">ROUND((E12*1.21),2)</f>
        <v>32.46</v>
      </c>
      <c r="H12" s="37">
        <v>153</v>
      </c>
      <c r="I12" s="28">
        <f t="shared" ref="I12:I61" si="2">ROUND(G12*H12,0)</f>
        <v>4966</v>
      </c>
      <c r="J12" s="36">
        <v>29.1</v>
      </c>
      <c r="K12" s="51">
        <v>6.11</v>
      </c>
      <c r="L12" s="71">
        <v>35.21</v>
      </c>
      <c r="M12" s="37">
        <v>153</v>
      </c>
      <c r="N12" s="28">
        <f t="shared" ref="N12:N57" si="3">ROUND(L12*M12,0)</f>
        <v>5387</v>
      </c>
      <c r="O12" s="56">
        <f t="shared" ref="O12:O61" si="4">N12-I12</f>
        <v>421</v>
      </c>
      <c r="P12" s="77"/>
      <c r="R12" s="61"/>
      <c r="S12" s="62"/>
      <c r="U12" s="67"/>
      <c r="V12" s="68"/>
      <c r="Z12" s="8"/>
    </row>
    <row r="13" spans="1:26" s="2" customFormat="1" ht="31.5" customHeight="1" x14ac:dyDescent="0.25">
      <c r="A13" s="15" t="s">
        <v>69</v>
      </c>
      <c r="B13" s="86" t="s">
        <v>11</v>
      </c>
      <c r="C13" s="35" t="s">
        <v>1</v>
      </c>
      <c r="D13" s="31" t="s">
        <v>40</v>
      </c>
      <c r="E13" s="47">
        <v>27.39</v>
      </c>
      <c r="F13" s="47">
        <f t="shared" si="0"/>
        <v>5.75</v>
      </c>
      <c r="G13" s="47">
        <f t="shared" si="1"/>
        <v>33.14</v>
      </c>
      <c r="H13" s="37">
        <v>894</v>
      </c>
      <c r="I13" s="28">
        <f t="shared" si="2"/>
        <v>29627</v>
      </c>
      <c r="J13" s="43">
        <v>32.950000000000003</v>
      </c>
      <c r="K13" s="51">
        <v>6.92</v>
      </c>
      <c r="L13" s="71">
        <v>39.869999999999997</v>
      </c>
      <c r="M13" s="37">
        <v>914</v>
      </c>
      <c r="N13" s="28">
        <f t="shared" si="3"/>
        <v>36441</v>
      </c>
      <c r="O13" s="56">
        <f t="shared" si="4"/>
        <v>6814</v>
      </c>
      <c r="P13" s="76" t="s">
        <v>115</v>
      </c>
      <c r="R13" s="61"/>
      <c r="S13" s="62"/>
      <c r="U13" s="67"/>
      <c r="V13" s="68"/>
      <c r="Z13" s="8"/>
    </row>
    <row r="14" spans="1:26" s="2" customFormat="1" ht="33.950000000000003" customHeight="1" x14ac:dyDescent="0.25">
      <c r="A14" s="25" t="s">
        <v>70</v>
      </c>
      <c r="B14" s="86"/>
      <c r="C14" s="35" t="s">
        <v>2</v>
      </c>
      <c r="D14" s="31" t="s">
        <v>40</v>
      </c>
      <c r="E14" s="47">
        <v>28.77</v>
      </c>
      <c r="F14" s="47">
        <f t="shared" si="0"/>
        <v>6.04</v>
      </c>
      <c r="G14" s="47">
        <f t="shared" si="1"/>
        <v>34.81</v>
      </c>
      <c r="H14" s="28">
        <v>24</v>
      </c>
      <c r="I14" s="28">
        <f t="shared" si="2"/>
        <v>835</v>
      </c>
      <c r="J14" s="43">
        <v>33.159999999999997</v>
      </c>
      <c r="K14" s="51">
        <v>6.96</v>
      </c>
      <c r="L14" s="71">
        <v>40.119999999999997</v>
      </c>
      <c r="M14" s="28">
        <v>29</v>
      </c>
      <c r="N14" s="28">
        <f t="shared" si="3"/>
        <v>1163</v>
      </c>
      <c r="O14" s="56">
        <f t="shared" si="4"/>
        <v>328</v>
      </c>
      <c r="P14" s="77"/>
      <c r="R14" s="61"/>
      <c r="S14" s="62"/>
      <c r="U14" s="67"/>
      <c r="V14" s="68"/>
      <c r="Z14" s="8"/>
    </row>
    <row r="15" spans="1:26" s="2" customFormat="1" ht="63" x14ac:dyDescent="0.25">
      <c r="A15" s="63" t="s">
        <v>71</v>
      </c>
      <c r="B15" s="85" t="s">
        <v>12</v>
      </c>
      <c r="C15" s="87"/>
      <c r="D15" s="31" t="s">
        <v>40</v>
      </c>
      <c r="E15" s="44">
        <v>21.61</v>
      </c>
      <c r="F15" s="47">
        <f t="shared" ref="F15:F20" si="5">ROUND((E15*0.21),2)</f>
        <v>4.54</v>
      </c>
      <c r="G15" s="36">
        <f t="shared" ref="G15:G20" si="6">ROUND((E15*1.21),2)</f>
        <v>26.15</v>
      </c>
      <c r="H15" s="37">
        <v>10</v>
      </c>
      <c r="I15" s="28">
        <f t="shared" si="2"/>
        <v>262</v>
      </c>
      <c r="J15" s="44">
        <v>26.27</v>
      </c>
      <c r="K15" s="51">
        <v>5.52</v>
      </c>
      <c r="L15" s="36">
        <v>31.79</v>
      </c>
      <c r="M15" s="37">
        <v>160</v>
      </c>
      <c r="N15" s="28">
        <f t="shared" ref="N15:N20" si="7">ROUND(L15*M15,0)</f>
        <v>5086</v>
      </c>
      <c r="O15" s="56">
        <f t="shared" si="4"/>
        <v>4824</v>
      </c>
      <c r="P15" s="54" t="s">
        <v>115</v>
      </c>
      <c r="R15" s="61"/>
      <c r="S15" s="62"/>
      <c r="U15" s="67"/>
      <c r="V15" s="68"/>
      <c r="Z15" s="8"/>
    </row>
    <row r="16" spans="1:26" s="2" customFormat="1" ht="47.25" customHeight="1" x14ac:dyDescent="0.25">
      <c r="A16" s="15" t="s">
        <v>72</v>
      </c>
      <c r="B16" s="85" t="s">
        <v>55</v>
      </c>
      <c r="C16" s="34" t="s">
        <v>5</v>
      </c>
      <c r="D16" s="31" t="s">
        <v>40</v>
      </c>
      <c r="E16" s="47">
        <v>14.77</v>
      </c>
      <c r="F16" s="36">
        <f t="shared" si="5"/>
        <v>3.1</v>
      </c>
      <c r="G16" s="36">
        <f t="shared" si="6"/>
        <v>17.87</v>
      </c>
      <c r="H16" s="37">
        <v>892</v>
      </c>
      <c r="I16" s="28">
        <f t="shared" si="2"/>
        <v>15940</v>
      </c>
      <c r="J16" s="43">
        <v>17.420000000000002</v>
      </c>
      <c r="K16" s="36">
        <v>3.66</v>
      </c>
      <c r="L16" s="36">
        <v>21.08</v>
      </c>
      <c r="M16" s="37">
        <v>434</v>
      </c>
      <c r="N16" s="28">
        <f t="shared" si="7"/>
        <v>9149</v>
      </c>
      <c r="O16" s="56">
        <f t="shared" si="4"/>
        <v>-6791</v>
      </c>
      <c r="P16" s="78" t="s">
        <v>116</v>
      </c>
      <c r="R16" s="61"/>
      <c r="S16" s="62"/>
      <c r="U16" s="67"/>
      <c r="V16" s="69"/>
      <c r="Z16" s="69"/>
    </row>
    <row r="17" spans="1:26" s="2" customFormat="1" ht="33" customHeight="1" x14ac:dyDescent="0.25">
      <c r="A17" s="15" t="s">
        <v>73</v>
      </c>
      <c r="B17" s="85"/>
      <c r="C17" s="34" t="s">
        <v>3</v>
      </c>
      <c r="D17" s="31" t="s">
        <v>40</v>
      </c>
      <c r="E17" s="47">
        <v>2.63</v>
      </c>
      <c r="F17" s="47">
        <f t="shared" si="5"/>
        <v>0.55000000000000004</v>
      </c>
      <c r="G17" s="36">
        <f t="shared" si="6"/>
        <v>3.18</v>
      </c>
      <c r="H17" s="37">
        <v>98</v>
      </c>
      <c r="I17" s="28">
        <f t="shared" si="2"/>
        <v>312</v>
      </c>
      <c r="J17" s="36">
        <v>3.1</v>
      </c>
      <c r="K17" s="51">
        <v>0.65</v>
      </c>
      <c r="L17" s="36">
        <v>3.75</v>
      </c>
      <c r="M17" s="37">
        <v>51</v>
      </c>
      <c r="N17" s="28">
        <f t="shared" si="7"/>
        <v>191</v>
      </c>
      <c r="O17" s="56">
        <f t="shared" si="4"/>
        <v>-121</v>
      </c>
      <c r="P17" s="79"/>
      <c r="R17" s="61"/>
      <c r="S17" s="62"/>
      <c r="U17" s="67"/>
      <c r="V17" s="69"/>
      <c r="Z17" s="69"/>
    </row>
    <row r="18" spans="1:26" s="2" customFormat="1" ht="63" x14ac:dyDescent="0.25">
      <c r="A18" s="15" t="s">
        <v>74</v>
      </c>
      <c r="B18" s="85" t="s">
        <v>13</v>
      </c>
      <c r="C18" s="85"/>
      <c r="D18" s="31" t="s">
        <v>40</v>
      </c>
      <c r="E18" s="47">
        <v>56.74</v>
      </c>
      <c r="F18" s="47">
        <f t="shared" si="5"/>
        <v>11.92</v>
      </c>
      <c r="G18" s="36">
        <f t="shared" si="6"/>
        <v>68.66</v>
      </c>
      <c r="H18" s="37">
        <v>10</v>
      </c>
      <c r="I18" s="28">
        <f t="shared" si="2"/>
        <v>687</v>
      </c>
      <c r="J18" s="36">
        <v>57.9</v>
      </c>
      <c r="K18" s="51">
        <v>12.16</v>
      </c>
      <c r="L18" s="36">
        <v>70.06</v>
      </c>
      <c r="M18" s="37">
        <v>10</v>
      </c>
      <c r="N18" s="28">
        <f t="shared" si="7"/>
        <v>701</v>
      </c>
      <c r="O18" s="56">
        <f t="shared" si="4"/>
        <v>14</v>
      </c>
      <c r="P18" s="74" t="s">
        <v>115</v>
      </c>
      <c r="R18" s="61"/>
      <c r="S18" s="62"/>
      <c r="U18" s="67"/>
      <c r="V18" s="69"/>
      <c r="Z18" s="69"/>
    </row>
    <row r="19" spans="1:26" s="2" customFormat="1" ht="63" x14ac:dyDescent="0.25">
      <c r="A19" s="15" t="s">
        <v>75</v>
      </c>
      <c r="B19" s="86" t="s">
        <v>14</v>
      </c>
      <c r="C19" s="86"/>
      <c r="D19" s="15" t="s">
        <v>40</v>
      </c>
      <c r="E19" s="47">
        <v>27.93</v>
      </c>
      <c r="F19" s="47">
        <f t="shared" si="5"/>
        <v>5.87</v>
      </c>
      <c r="G19" s="36">
        <f t="shared" si="6"/>
        <v>33.799999999999997</v>
      </c>
      <c r="H19" s="37">
        <v>5</v>
      </c>
      <c r="I19" s="28">
        <f t="shared" si="2"/>
        <v>169</v>
      </c>
      <c r="J19" s="43">
        <v>30.68</v>
      </c>
      <c r="K19" s="51">
        <v>6.44</v>
      </c>
      <c r="L19" s="36">
        <v>37.119999999999997</v>
      </c>
      <c r="M19" s="37">
        <v>5</v>
      </c>
      <c r="N19" s="28">
        <f t="shared" si="7"/>
        <v>186</v>
      </c>
      <c r="O19" s="56">
        <f t="shared" si="4"/>
        <v>17</v>
      </c>
      <c r="P19" s="74" t="s">
        <v>115</v>
      </c>
      <c r="R19" s="61"/>
      <c r="S19" s="62"/>
      <c r="U19" s="67"/>
      <c r="V19" s="69"/>
      <c r="Z19" s="69"/>
    </row>
    <row r="20" spans="1:26" s="2" customFormat="1" ht="60.75" customHeight="1" x14ac:dyDescent="0.25">
      <c r="A20" s="15" t="s">
        <v>76</v>
      </c>
      <c r="B20" s="100" t="s">
        <v>4</v>
      </c>
      <c r="C20" s="38" t="s">
        <v>15</v>
      </c>
      <c r="D20" s="31" t="s">
        <v>40</v>
      </c>
      <c r="E20" s="47">
        <v>23.03</v>
      </c>
      <c r="F20" s="47">
        <f t="shared" si="5"/>
        <v>4.84</v>
      </c>
      <c r="G20" s="36">
        <f t="shared" si="6"/>
        <v>27.87</v>
      </c>
      <c r="H20" s="37">
        <v>20</v>
      </c>
      <c r="I20" s="28">
        <f t="shared" si="2"/>
        <v>557</v>
      </c>
      <c r="J20" s="43">
        <v>24.06</v>
      </c>
      <c r="K20" s="51">
        <v>5.05</v>
      </c>
      <c r="L20" s="36">
        <v>29.11</v>
      </c>
      <c r="M20" s="37">
        <v>71</v>
      </c>
      <c r="N20" s="28">
        <f t="shared" si="7"/>
        <v>2067</v>
      </c>
      <c r="O20" s="56">
        <f t="shared" si="4"/>
        <v>1510</v>
      </c>
      <c r="P20" s="78" t="s">
        <v>115</v>
      </c>
      <c r="R20" s="61"/>
      <c r="S20" s="62"/>
      <c r="U20" s="67"/>
      <c r="V20" s="69"/>
      <c r="Z20" s="69"/>
    </row>
    <row r="21" spans="1:26" s="2" customFormat="1" ht="64.5" customHeight="1" x14ac:dyDescent="0.25">
      <c r="A21" s="15" t="s">
        <v>77</v>
      </c>
      <c r="B21" s="100"/>
      <c r="C21" s="38" t="s">
        <v>5</v>
      </c>
      <c r="D21" s="31" t="s">
        <v>40</v>
      </c>
      <c r="E21" s="47">
        <v>29.73</v>
      </c>
      <c r="F21" s="47">
        <f t="shared" ref="F21" si="8">ROUND((E21*0.21),2)</f>
        <v>6.24</v>
      </c>
      <c r="G21" s="36">
        <f t="shared" ref="G21" si="9">ROUND((E21*1.21),2)</f>
        <v>35.97</v>
      </c>
      <c r="H21" s="37">
        <v>10</v>
      </c>
      <c r="I21" s="28">
        <f t="shared" si="2"/>
        <v>360</v>
      </c>
      <c r="J21" s="43">
        <v>31.04</v>
      </c>
      <c r="K21" s="51">
        <v>6.52</v>
      </c>
      <c r="L21" s="36">
        <v>37.56</v>
      </c>
      <c r="M21" s="37">
        <v>32</v>
      </c>
      <c r="N21" s="28">
        <f t="shared" si="3"/>
        <v>1202</v>
      </c>
      <c r="O21" s="56">
        <f t="shared" si="4"/>
        <v>842</v>
      </c>
      <c r="P21" s="79"/>
      <c r="R21" s="61"/>
      <c r="S21" s="62"/>
      <c r="U21" s="67"/>
      <c r="V21" s="69"/>
      <c r="Z21" s="69"/>
    </row>
    <row r="22" spans="1:26" s="2" customFormat="1" ht="36" customHeight="1" x14ac:dyDescent="0.25">
      <c r="A22" s="15" t="s">
        <v>78</v>
      </c>
      <c r="B22" s="85" t="s">
        <v>54</v>
      </c>
      <c r="C22" s="34" t="s">
        <v>18</v>
      </c>
      <c r="D22" s="32" t="s">
        <v>41</v>
      </c>
      <c r="E22" s="36">
        <v>59.33</v>
      </c>
      <c r="F22" s="47">
        <f>ROUND((E22*0.12),2)</f>
        <v>7.12</v>
      </c>
      <c r="G22" s="36">
        <f>ROUND((E22*1.12),2)</f>
        <v>66.45</v>
      </c>
      <c r="H22" s="37">
        <v>130</v>
      </c>
      <c r="I22" s="28">
        <f t="shared" si="2"/>
        <v>8639</v>
      </c>
      <c r="J22" s="36">
        <v>63.06</v>
      </c>
      <c r="K22" s="51">
        <v>7.57</v>
      </c>
      <c r="L22" s="36">
        <v>70.63</v>
      </c>
      <c r="M22" s="37">
        <v>144</v>
      </c>
      <c r="N22" s="28">
        <f t="shared" si="3"/>
        <v>10171</v>
      </c>
      <c r="O22" s="56">
        <f t="shared" si="4"/>
        <v>1532</v>
      </c>
      <c r="P22" s="78" t="s">
        <v>115</v>
      </c>
      <c r="R22" s="61"/>
      <c r="S22" s="62"/>
      <c r="U22" s="67"/>
      <c r="V22" s="68"/>
      <c r="Z22" s="8"/>
    </row>
    <row r="23" spans="1:26" s="2" customFormat="1" ht="32.25" customHeight="1" x14ac:dyDescent="0.25">
      <c r="A23" s="25" t="s">
        <v>79</v>
      </c>
      <c r="B23" s="85"/>
      <c r="C23" s="34" t="s">
        <v>19</v>
      </c>
      <c r="D23" s="32" t="s">
        <v>41</v>
      </c>
      <c r="E23" s="47">
        <v>34.43</v>
      </c>
      <c r="F23" s="47">
        <f t="shared" ref="F23:F35" si="10">ROUND((E23*0.12),2)</f>
        <v>4.13</v>
      </c>
      <c r="G23" s="36">
        <f t="shared" ref="G23:G35" si="11">ROUND((E23*1.12),2)</f>
        <v>38.56</v>
      </c>
      <c r="H23" s="37">
        <v>42</v>
      </c>
      <c r="I23" s="28">
        <f t="shared" si="2"/>
        <v>1620</v>
      </c>
      <c r="J23" s="36">
        <v>41</v>
      </c>
      <c r="K23" s="51">
        <v>4.92</v>
      </c>
      <c r="L23" s="36">
        <v>45.92</v>
      </c>
      <c r="M23" s="37">
        <v>36</v>
      </c>
      <c r="N23" s="28">
        <f t="shared" si="3"/>
        <v>1653</v>
      </c>
      <c r="O23" s="56">
        <f t="shared" si="4"/>
        <v>33</v>
      </c>
      <c r="P23" s="80"/>
      <c r="R23" s="61"/>
      <c r="S23" s="62"/>
      <c r="U23" s="67"/>
      <c r="V23" s="68"/>
      <c r="Z23" s="8"/>
    </row>
    <row r="24" spans="1:26" s="2" customFormat="1" ht="33" customHeight="1" x14ac:dyDescent="0.25">
      <c r="A24" s="15" t="s">
        <v>80</v>
      </c>
      <c r="B24" s="85"/>
      <c r="C24" s="34" t="s">
        <v>20</v>
      </c>
      <c r="D24" s="32" t="s">
        <v>41</v>
      </c>
      <c r="E24" s="36">
        <v>30.6</v>
      </c>
      <c r="F24" s="47">
        <f t="shared" si="10"/>
        <v>3.67</v>
      </c>
      <c r="G24" s="36">
        <f t="shared" si="11"/>
        <v>34.270000000000003</v>
      </c>
      <c r="H24" s="28">
        <v>150</v>
      </c>
      <c r="I24" s="28">
        <f t="shared" si="2"/>
        <v>5141</v>
      </c>
      <c r="J24" s="43">
        <v>33.94</v>
      </c>
      <c r="K24" s="51">
        <v>4.07</v>
      </c>
      <c r="L24" s="36">
        <v>38.01</v>
      </c>
      <c r="M24" s="28">
        <v>138</v>
      </c>
      <c r="N24" s="28">
        <f t="shared" si="3"/>
        <v>5245</v>
      </c>
      <c r="O24" s="56">
        <f t="shared" si="4"/>
        <v>104</v>
      </c>
      <c r="P24" s="79"/>
      <c r="R24" s="61"/>
      <c r="S24" s="62"/>
      <c r="U24" s="67"/>
      <c r="V24" s="68"/>
      <c r="Z24" s="8"/>
    </row>
    <row r="25" spans="1:26" s="2" customFormat="1" ht="63" x14ac:dyDescent="0.25">
      <c r="A25" s="53" t="s">
        <v>81</v>
      </c>
      <c r="B25" s="85"/>
      <c r="C25" s="34" t="s">
        <v>21</v>
      </c>
      <c r="D25" s="32" t="s">
        <v>41</v>
      </c>
      <c r="E25" s="47">
        <v>61.18</v>
      </c>
      <c r="F25" s="47">
        <f t="shared" si="10"/>
        <v>7.34</v>
      </c>
      <c r="G25" s="36">
        <f t="shared" si="11"/>
        <v>68.52</v>
      </c>
      <c r="H25" s="28">
        <v>540</v>
      </c>
      <c r="I25" s="28">
        <f t="shared" si="2"/>
        <v>37001</v>
      </c>
      <c r="J25" s="43">
        <v>63.65</v>
      </c>
      <c r="K25" s="51">
        <v>7.64</v>
      </c>
      <c r="L25" s="36">
        <v>71.290000000000006</v>
      </c>
      <c r="M25" s="28">
        <v>1019</v>
      </c>
      <c r="N25" s="28">
        <f t="shared" si="3"/>
        <v>72645</v>
      </c>
      <c r="O25" s="56">
        <f t="shared" si="4"/>
        <v>35644</v>
      </c>
      <c r="P25" s="74" t="s">
        <v>117</v>
      </c>
      <c r="R25" s="61"/>
      <c r="S25" s="62"/>
      <c r="U25" s="67"/>
      <c r="V25" s="68"/>
      <c r="Z25" s="8"/>
    </row>
    <row r="26" spans="1:26" s="2" customFormat="1" ht="63" x14ac:dyDescent="0.25">
      <c r="A26" s="15" t="s">
        <v>82</v>
      </c>
      <c r="B26" s="85"/>
      <c r="C26" s="34" t="s">
        <v>22</v>
      </c>
      <c r="D26" s="32" t="s">
        <v>41</v>
      </c>
      <c r="E26" s="47">
        <v>64.33</v>
      </c>
      <c r="F26" s="47">
        <f t="shared" si="10"/>
        <v>7.72</v>
      </c>
      <c r="G26" s="36">
        <f t="shared" si="11"/>
        <v>72.05</v>
      </c>
      <c r="H26" s="28">
        <v>106</v>
      </c>
      <c r="I26" s="28">
        <f t="shared" si="2"/>
        <v>7637</v>
      </c>
      <c r="J26" s="43">
        <v>66.540000000000006</v>
      </c>
      <c r="K26" s="51">
        <v>7.98</v>
      </c>
      <c r="L26" s="36">
        <v>74.52</v>
      </c>
      <c r="M26" s="28">
        <v>147</v>
      </c>
      <c r="N26" s="28">
        <f t="shared" si="3"/>
        <v>10954</v>
      </c>
      <c r="O26" s="56">
        <f t="shared" si="4"/>
        <v>3317</v>
      </c>
      <c r="P26" s="74" t="s">
        <v>115</v>
      </c>
      <c r="R26" s="61"/>
      <c r="S26" s="62"/>
      <c r="U26" s="67"/>
      <c r="V26" s="68"/>
      <c r="Z26" s="8"/>
    </row>
    <row r="27" spans="1:26" s="2" customFormat="1" ht="32.25" customHeight="1" x14ac:dyDescent="0.25">
      <c r="A27" s="15" t="s">
        <v>83</v>
      </c>
      <c r="B27" s="85" t="s">
        <v>53</v>
      </c>
      <c r="C27" s="34" t="s">
        <v>9</v>
      </c>
      <c r="D27" s="32" t="s">
        <v>41</v>
      </c>
      <c r="E27" s="36">
        <v>35.21</v>
      </c>
      <c r="F27" s="47">
        <f t="shared" si="10"/>
        <v>4.2300000000000004</v>
      </c>
      <c r="G27" s="36">
        <f t="shared" si="11"/>
        <v>39.44</v>
      </c>
      <c r="H27" s="28">
        <v>90</v>
      </c>
      <c r="I27" s="28">
        <f t="shared" si="2"/>
        <v>3550</v>
      </c>
      <c r="J27" s="36">
        <v>40.17</v>
      </c>
      <c r="K27" s="51">
        <v>4.82</v>
      </c>
      <c r="L27" s="36">
        <v>44.99</v>
      </c>
      <c r="M27" s="28">
        <v>139</v>
      </c>
      <c r="N27" s="28">
        <f t="shared" si="3"/>
        <v>6254</v>
      </c>
      <c r="O27" s="56">
        <f t="shared" si="4"/>
        <v>2704</v>
      </c>
      <c r="P27" s="78" t="s">
        <v>115</v>
      </c>
      <c r="R27" s="61"/>
      <c r="S27" s="62"/>
      <c r="T27" s="64"/>
      <c r="U27" s="67"/>
      <c r="V27" s="68"/>
      <c r="Z27" s="8"/>
    </row>
    <row r="28" spans="1:26" s="2" customFormat="1" ht="31.5" x14ac:dyDescent="0.25">
      <c r="A28" s="15" t="s">
        <v>84</v>
      </c>
      <c r="B28" s="85"/>
      <c r="C28" s="35" t="s">
        <v>23</v>
      </c>
      <c r="D28" s="30" t="s">
        <v>41</v>
      </c>
      <c r="E28" s="47">
        <v>34.99</v>
      </c>
      <c r="F28" s="47">
        <f t="shared" si="10"/>
        <v>4.2</v>
      </c>
      <c r="G28" s="36">
        <f t="shared" si="11"/>
        <v>39.19</v>
      </c>
      <c r="H28" s="28">
        <v>46</v>
      </c>
      <c r="I28" s="28">
        <f t="shared" si="2"/>
        <v>1803</v>
      </c>
      <c r="J28" s="43">
        <v>39.92</v>
      </c>
      <c r="K28" s="51">
        <v>4.79</v>
      </c>
      <c r="L28" s="36">
        <v>44.71</v>
      </c>
      <c r="M28" s="28">
        <v>70</v>
      </c>
      <c r="N28" s="28">
        <f t="shared" si="3"/>
        <v>3130</v>
      </c>
      <c r="O28" s="56">
        <f t="shared" si="4"/>
        <v>1327</v>
      </c>
      <c r="P28" s="80"/>
      <c r="R28" s="61"/>
      <c r="S28" s="62"/>
      <c r="U28" s="67"/>
      <c r="V28" s="68"/>
      <c r="Z28" s="8"/>
    </row>
    <row r="29" spans="1:26" s="2" customFormat="1" ht="31.5" x14ac:dyDescent="0.25">
      <c r="A29" s="25" t="s">
        <v>85</v>
      </c>
      <c r="B29" s="85"/>
      <c r="C29" s="35" t="s">
        <v>6</v>
      </c>
      <c r="D29" s="30" t="s">
        <v>41</v>
      </c>
      <c r="E29" s="47">
        <v>45.52</v>
      </c>
      <c r="F29" s="47">
        <f t="shared" si="10"/>
        <v>5.46</v>
      </c>
      <c r="G29" s="36">
        <f t="shared" si="11"/>
        <v>50.98</v>
      </c>
      <c r="H29" s="28">
        <v>144</v>
      </c>
      <c r="I29" s="28">
        <f t="shared" si="2"/>
        <v>7341</v>
      </c>
      <c r="J29" s="43">
        <v>49.26</v>
      </c>
      <c r="K29" s="51">
        <v>5.91</v>
      </c>
      <c r="L29" s="36">
        <v>55.17</v>
      </c>
      <c r="M29" s="28">
        <v>249</v>
      </c>
      <c r="N29" s="28">
        <f t="shared" si="3"/>
        <v>13737</v>
      </c>
      <c r="O29" s="56">
        <f t="shared" si="4"/>
        <v>6396</v>
      </c>
      <c r="P29" s="79"/>
      <c r="R29" s="61"/>
      <c r="S29" s="62"/>
      <c r="U29" s="67"/>
      <c r="V29" s="68"/>
      <c r="Z29" s="8"/>
    </row>
    <row r="30" spans="1:26" s="2" customFormat="1" ht="33" customHeight="1" x14ac:dyDescent="0.25">
      <c r="A30" s="15" t="s">
        <v>86</v>
      </c>
      <c r="B30" s="85" t="s">
        <v>52</v>
      </c>
      <c r="C30" s="35" t="s">
        <v>24</v>
      </c>
      <c r="D30" s="31" t="s">
        <v>41</v>
      </c>
      <c r="E30" s="47">
        <v>30.67</v>
      </c>
      <c r="F30" s="47">
        <f t="shared" si="10"/>
        <v>3.68</v>
      </c>
      <c r="G30" s="36">
        <f t="shared" si="11"/>
        <v>34.35</v>
      </c>
      <c r="H30" s="28">
        <v>56</v>
      </c>
      <c r="I30" s="28">
        <f t="shared" si="2"/>
        <v>1924</v>
      </c>
      <c r="J30" s="43">
        <v>36.29</v>
      </c>
      <c r="K30" s="51">
        <v>4.3499999999999996</v>
      </c>
      <c r="L30" s="36">
        <v>40.64</v>
      </c>
      <c r="M30" s="28">
        <v>53</v>
      </c>
      <c r="N30" s="28">
        <f t="shared" si="3"/>
        <v>2154</v>
      </c>
      <c r="O30" s="56">
        <f t="shared" si="4"/>
        <v>230</v>
      </c>
      <c r="P30" s="78" t="s">
        <v>115</v>
      </c>
      <c r="R30" s="61"/>
      <c r="S30" s="62"/>
      <c r="U30" s="67"/>
      <c r="V30" s="68"/>
      <c r="Z30" s="8"/>
    </row>
    <row r="31" spans="1:26" s="2" customFormat="1" ht="48.75" customHeight="1" x14ac:dyDescent="0.25">
      <c r="A31" s="15" t="s">
        <v>87</v>
      </c>
      <c r="B31" s="85"/>
      <c r="C31" s="46" t="s">
        <v>25</v>
      </c>
      <c r="D31" s="32" t="s">
        <v>42</v>
      </c>
      <c r="E31" s="47">
        <v>22.05</v>
      </c>
      <c r="F31" s="47">
        <f t="shared" si="10"/>
        <v>2.65</v>
      </c>
      <c r="G31" s="36">
        <f t="shared" si="11"/>
        <v>24.7</v>
      </c>
      <c r="H31" s="28">
        <v>40</v>
      </c>
      <c r="I31" s="28">
        <f t="shared" si="2"/>
        <v>988</v>
      </c>
      <c r="J31" s="43">
        <v>26.79</v>
      </c>
      <c r="K31" s="51">
        <v>3.21</v>
      </c>
      <c r="L31" s="36">
        <v>30</v>
      </c>
      <c r="M31" s="28">
        <v>138</v>
      </c>
      <c r="N31" s="28">
        <f t="shared" si="3"/>
        <v>4140</v>
      </c>
      <c r="O31" s="56">
        <f t="shared" si="4"/>
        <v>3152</v>
      </c>
      <c r="P31" s="80"/>
      <c r="R31" s="61"/>
      <c r="S31" s="62"/>
      <c r="U31" s="67"/>
      <c r="V31" s="68"/>
      <c r="Z31" s="8"/>
    </row>
    <row r="32" spans="1:26" s="2" customFormat="1" ht="47.25" x14ac:dyDescent="0.25">
      <c r="A32" s="15" t="s">
        <v>88</v>
      </c>
      <c r="B32" s="85"/>
      <c r="C32" s="46" t="s">
        <v>26</v>
      </c>
      <c r="D32" s="30" t="s">
        <v>42</v>
      </c>
      <c r="E32" s="47">
        <v>18.27</v>
      </c>
      <c r="F32" s="47">
        <f t="shared" si="10"/>
        <v>2.19</v>
      </c>
      <c r="G32" s="36">
        <f t="shared" si="11"/>
        <v>20.46</v>
      </c>
      <c r="H32" s="28">
        <v>315</v>
      </c>
      <c r="I32" s="28">
        <f t="shared" si="2"/>
        <v>6445</v>
      </c>
      <c r="J32" s="43">
        <v>22.02</v>
      </c>
      <c r="K32" s="51">
        <v>2.64</v>
      </c>
      <c r="L32" s="36">
        <v>24.66</v>
      </c>
      <c r="M32" s="28">
        <v>434</v>
      </c>
      <c r="N32" s="28">
        <f t="shared" si="3"/>
        <v>10702</v>
      </c>
      <c r="O32" s="56">
        <f t="shared" si="4"/>
        <v>4257</v>
      </c>
      <c r="P32" s="79"/>
      <c r="R32" s="61"/>
      <c r="S32" s="62"/>
      <c r="U32" s="67"/>
      <c r="V32" s="68"/>
      <c r="Z32" s="8"/>
    </row>
    <row r="33" spans="1:26" s="2" customFormat="1" ht="48" customHeight="1" x14ac:dyDescent="0.25">
      <c r="A33" s="15" t="s">
        <v>89</v>
      </c>
      <c r="B33" s="88" t="s">
        <v>51</v>
      </c>
      <c r="C33" s="35" t="s">
        <v>27</v>
      </c>
      <c r="D33" s="32" t="s">
        <v>41</v>
      </c>
      <c r="E33" s="47">
        <v>34.130000000000003</v>
      </c>
      <c r="F33" s="36">
        <f t="shared" si="10"/>
        <v>4.0999999999999996</v>
      </c>
      <c r="G33" s="36">
        <f t="shared" si="11"/>
        <v>38.229999999999997</v>
      </c>
      <c r="H33" s="28">
        <v>599</v>
      </c>
      <c r="I33" s="28">
        <f t="shared" si="2"/>
        <v>22900</v>
      </c>
      <c r="J33" s="43">
        <v>37.450000000000003</v>
      </c>
      <c r="K33" s="51">
        <v>4.49</v>
      </c>
      <c r="L33" s="36">
        <v>41.94</v>
      </c>
      <c r="M33" s="28">
        <v>756</v>
      </c>
      <c r="N33" s="28">
        <f t="shared" si="3"/>
        <v>31707</v>
      </c>
      <c r="O33" s="56">
        <f t="shared" si="4"/>
        <v>8807</v>
      </c>
      <c r="P33" s="78" t="s">
        <v>115</v>
      </c>
      <c r="R33" s="61"/>
      <c r="S33" s="62"/>
      <c r="U33" s="67"/>
      <c r="V33" s="68"/>
      <c r="Z33" s="8"/>
    </row>
    <row r="34" spans="1:26" s="2" customFormat="1" ht="33" customHeight="1" x14ac:dyDescent="0.25">
      <c r="A34" s="15" t="s">
        <v>90</v>
      </c>
      <c r="B34" s="89"/>
      <c r="C34" s="35" t="s">
        <v>28</v>
      </c>
      <c r="D34" s="32" t="s">
        <v>41</v>
      </c>
      <c r="E34" s="47">
        <v>41.85</v>
      </c>
      <c r="F34" s="47">
        <f t="shared" si="10"/>
        <v>5.0199999999999996</v>
      </c>
      <c r="G34" s="36">
        <f t="shared" si="11"/>
        <v>46.87</v>
      </c>
      <c r="H34" s="28">
        <v>99</v>
      </c>
      <c r="I34" s="28">
        <f t="shared" si="2"/>
        <v>4640</v>
      </c>
      <c r="J34" s="43">
        <v>46.84</v>
      </c>
      <c r="K34" s="51">
        <v>5.62</v>
      </c>
      <c r="L34" s="36">
        <v>52.46</v>
      </c>
      <c r="M34" s="28">
        <v>130</v>
      </c>
      <c r="N34" s="28">
        <f>ROUND(L34*M34,0)</f>
        <v>6820</v>
      </c>
      <c r="O34" s="56">
        <f t="shared" si="4"/>
        <v>2180</v>
      </c>
      <c r="P34" s="79"/>
      <c r="R34" s="61"/>
      <c r="S34" s="62"/>
      <c r="U34" s="67"/>
      <c r="V34" s="68"/>
      <c r="Z34" s="8"/>
    </row>
    <row r="35" spans="1:26" s="2" customFormat="1" ht="78.75" customHeight="1" x14ac:dyDescent="0.25">
      <c r="A35" s="25" t="s">
        <v>114</v>
      </c>
      <c r="B35" s="90" t="s">
        <v>43</v>
      </c>
      <c r="C35" s="91"/>
      <c r="D35" s="32" t="s">
        <v>41</v>
      </c>
      <c r="E35" s="47">
        <v>10.24</v>
      </c>
      <c r="F35" s="47">
        <f t="shared" si="10"/>
        <v>1.23</v>
      </c>
      <c r="G35" s="36">
        <f t="shared" si="11"/>
        <v>11.47</v>
      </c>
      <c r="H35" s="28">
        <v>20</v>
      </c>
      <c r="I35" s="28">
        <f t="shared" si="2"/>
        <v>229</v>
      </c>
      <c r="J35" s="43">
        <v>10.77</v>
      </c>
      <c r="K35" s="51">
        <v>1.29</v>
      </c>
      <c r="L35" s="36">
        <v>12.06</v>
      </c>
      <c r="M35" s="28">
        <v>19</v>
      </c>
      <c r="N35" s="28">
        <f t="shared" si="3"/>
        <v>229</v>
      </c>
      <c r="O35" s="56">
        <f t="shared" si="4"/>
        <v>0</v>
      </c>
      <c r="P35" s="75" t="s">
        <v>115</v>
      </c>
      <c r="R35" s="61"/>
      <c r="S35" s="62"/>
      <c r="U35" s="67"/>
      <c r="V35" s="68"/>
      <c r="Z35" s="8"/>
    </row>
    <row r="36" spans="1:26" s="2" customFormat="1" ht="33" customHeight="1" x14ac:dyDescent="0.25">
      <c r="A36" s="15" t="s">
        <v>91</v>
      </c>
      <c r="B36" s="88" t="s">
        <v>50</v>
      </c>
      <c r="C36" s="102" t="s">
        <v>29</v>
      </c>
      <c r="D36" s="31" t="s">
        <v>41</v>
      </c>
      <c r="E36" s="29">
        <v>12.92</v>
      </c>
      <c r="F36" s="29">
        <v>0</v>
      </c>
      <c r="G36" s="29">
        <v>12.92</v>
      </c>
      <c r="H36" s="28">
        <v>77</v>
      </c>
      <c r="I36" s="28">
        <f t="shared" si="2"/>
        <v>995</v>
      </c>
      <c r="J36" s="29">
        <v>17.11</v>
      </c>
      <c r="K36" s="29">
        <v>0</v>
      </c>
      <c r="L36" s="29">
        <v>17.11</v>
      </c>
      <c r="M36" s="28">
        <v>110</v>
      </c>
      <c r="N36" s="28">
        <f t="shared" si="3"/>
        <v>1882</v>
      </c>
      <c r="O36" s="56">
        <f t="shared" si="4"/>
        <v>887</v>
      </c>
      <c r="P36" s="76" t="s">
        <v>115</v>
      </c>
      <c r="R36" s="61"/>
      <c r="S36" s="62"/>
      <c r="U36" s="67"/>
      <c r="V36" s="68"/>
      <c r="Z36" s="8"/>
    </row>
    <row r="37" spans="1:26" s="2" customFormat="1" ht="33" customHeight="1" x14ac:dyDescent="0.25">
      <c r="A37" s="15" t="s">
        <v>91</v>
      </c>
      <c r="B37" s="89"/>
      <c r="C37" s="102"/>
      <c r="D37" s="32" t="s">
        <v>44</v>
      </c>
      <c r="E37" s="29">
        <v>142.15</v>
      </c>
      <c r="F37" s="29">
        <v>0</v>
      </c>
      <c r="G37" s="29">
        <v>142.15</v>
      </c>
      <c r="H37" s="28">
        <v>13</v>
      </c>
      <c r="I37" s="28">
        <f t="shared" si="2"/>
        <v>1848</v>
      </c>
      <c r="J37" s="29">
        <v>188.18</v>
      </c>
      <c r="K37" s="29">
        <v>0</v>
      </c>
      <c r="L37" s="29">
        <v>188.18</v>
      </c>
      <c r="M37" s="28">
        <v>10</v>
      </c>
      <c r="N37" s="28">
        <f t="shared" si="3"/>
        <v>1882</v>
      </c>
      <c r="O37" s="56">
        <f t="shared" si="4"/>
        <v>34</v>
      </c>
      <c r="P37" s="77"/>
      <c r="R37" s="61"/>
      <c r="S37" s="62"/>
      <c r="U37" s="67"/>
      <c r="V37" s="68"/>
    </row>
    <row r="38" spans="1:26" s="2" customFormat="1" ht="94.5" x14ac:dyDescent="0.25">
      <c r="A38" s="15" t="s">
        <v>92</v>
      </c>
      <c r="B38" s="89"/>
      <c r="C38" s="102" t="s">
        <v>30</v>
      </c>
      <c r="D38" s="31" t="s">
        <v>41</v>
      </c>
      <c r="E38" s="33">
        <v>19.48</v>
      </c>
      <c r="F38" s="29">
        <v>0</v>
      </c>
      <c r="G38" s="33">
        <v>19.48</v>
      </c>
      <c r="H38" s="28">
        <v>52</v>
      </c>
      <c r="I38" s="28">
        <f t="shared" si="2"/>
        <v>1013</v>
      </c>
      <c r="J38" s="29">
        <v>25.79</v>
      </c>
      <c r="K38" s="29">
        <v>0</v>
      </c>
      <c r="L38" s="29">
        <v>25.79</v>
      </c>
      <c r="M38" s="28">
        <v>129</v>
      </c>
      <c r="N38" s="28">
        <f t="shared" si="3"/>
        <v>3327</v>
      </c>
      <c r="O38" s="56">
        <f t="shared" si="4"/>
        <v>2314</v>
      </c>
      <c r="P38" s="74" t="s">
        <v>118</v>
      </c>
      <c r="R38" s="61"/>
      <c r="S38" s="62"/>
      <c r="U38" s="67"/>
      <c r="V38" s="68"/>
      <c r="Z38" s="8"/>
    </row>
    <row r="39" spans="1:26" s="2" customFormat="1" ht="94.5" x14ac:dyDescent="0.25">
      <c r="A39" s="15" t="s">
        <v>92</v>
      </c>
      <c r="B39" s="89"/>
      <c r="C39" s="102"/>
      <c r="D39" s="32" t="s">
        <v>44</v>
      </c>
      <c r="E39" s="29">
        <v>253.27</v>
      </c>
      <c r="F39" s="29">
        <v>0</v>
      </c>
      <c r="G39" s="29">
        <v>253.27</v>
      </c>
      <c r="H39" s="28">
        <v>16</v>
      </c>
      <c r="I39" s="28">
        <f t="shared" si="2"/>
        <v>4052</v>
      </c>
      <c r="J39" s="29">
        <v>335.22</v>
      </c>
      <c r="K39" s="29">
        <v>0</v>
      </c>
      <c r="L39" s="29">
        <v>335.22</v>
      </c>
      <c r="M39" s="28">
        <v>10</v>
      </c>
      <c r="N39" s="28">
        <f t="shared" si="3"/>
        <v>3352</v>
      </c>
      <c r="O39" s="56">
        <f t="shared" si="4"/>
        <v>-700</v>
      </c>
      <c r="P39" s="74" t="s">
        <v>119</v>
      </c>
      <c r="R39" s="61"/>
      <c r="S39" s="62"/>
      <c r="U39" s="67"/>
      <c r="V39" s="68"/>
    </row>
    <row r="40" spans="1:26" s="2" customFormat="1" ht="94.5" x14ac:dyDescent="0.25">
      <c r="A40" s="15" t="s">
        <v>93</v>
      </c>
      <c r="B40" s="89"/>
      <c r="C40" s="102" t="s">
        <v>31</v>
      </c>
      <c r="D40" s="30" t="s">
        <v>42</v>
      </c>
      <c r="E40" s="29">
        <v>8.74</v>
      </c>
      <c r="F40" s="29">
        <v>0</v>
      </c>
      <c r="G40" s="29">
        <v>8.74</v>
      </c>
      <c r="H40" s="28">
        <v>100</v>
      </c>
      <c r="I40" s="28">
        <f t="shared" si="2"/>
        <v>874</v>
      </c>
      <c r="J40" s="29">
        <v>11.56</v>
      </c>
      <c r="K40" s="29">
        <v>0</v>
      </c>
      <c r="L40" s="29">
        <v>11.56</v>
      </c>
      <c r="M40" s="28">
        <v>199.2</v>
      </c>
      <c r="N40" s="28">
        <f t="shared" si="3"/>
        <v>2303</v>
      </c>
      <c r="O40" s="56">
        <f t="shared" si="4"/>
        <v>1429</v>
      </c>
      <c r="P40" s="74" t="s">
        <v>118</v>
      </c>
      <c r="R40" s="61"/>
      <c r="S40" s="62"/>
      <c r="U40" s="67"/>
      <c r="V40" s="68"/>
      <c r="Z40" s="8"/>
    </row>
    <row r="41" spans="1:26" s="2" customFormat="1" ht="94.5" x14ac:dyDescent="0.25">
      <c r="A41" s="15" t="s">
        <v>93</v>
      </c>
      <c r="B41" s="89"/>
      <c r="C41" s="102"/>
      <c r="D41" s="32" t="s">
        <v>45</v>
      </c>
      <c r="E41" s="29">
        <v>87.42</v>
      </c>
      <c r="F41" s="29">
        <v>0</v>
      </c>
      <c r="G41" s="29">
        <v>87.42</v>
      </c>
      <c r="H41" s="28">
        <v>30</v>
      </c>
      <c r="I41" s="28">
        <f t="shared" si="2"/>
        <v>2623</v>
      </c>
      <c r="J41" s="29">
        <v>115.64</v>
      </c>
      <c r="K41" s="29">
        <v>0</v>
      </c>
      <c r="L41" s="29">
        <v>115.64</v>
      </c>
      <c r="M41" s="28">
        <v>20</v>
      </c>
      <c r="N41" s="28">
        <f t="shared" si="3"/>
        <v>2313</v>
      </c>
      <c r="O41" s="56">
        <f t="shared" si="4"/>
        <v>-310</v>
      </c>
      <c r="P41" s="74" t="s">
        <v>119</v>
      </c>
      <c r="R41" s="61"/>
      <c r="S41" s="62"/>
      <c r="U41" s="67"/>
      <c r="V41" s="68"/>
    </row>
    <row r="42" spans="1:26" s="2" customFormat="1" ht="94.5" x14ac:dyDescent="0.25">
      <c r="A42" s="15" t="s">
        <v>95</v>
      </c>
      <c r="B42" s="89"/>
      <c r="C42" s="102" t="s">
        <v>32</v>
      </c>
      <c r="D42" s="30" t="s">
        <v>42</v>
      </c>
      <c r="E42" s="29">
        <v>6.88</v>
      </c>
      <c r="F42" s="29">
        <v>0</v>
      </c>
      <c r="G42" s="29">
        <v>6.88</v>
      </c>
      <c r="H42" s="28">
        <v>1100</v>
      </c>
      <c r="I42" s="28">
        <f t="shared" si="2"/>
        <v>7568</v>
      </c>
      <c r="J42" s="29">
        <v>9.11</v>
      </c>
      <c r="K42" s="29">
        <v>0</v>
      </c>
      <c r="L42" s="29">
        <v>9.11</v>
      </c>
      <c r="M42" s="28">
        <v>9899</v>
      </c>
      <c r="N42" s="28">
        <f t="shared" si="3"/>
        <v>90180</v>
      </c>
      <c r="O42" s="56">
        <f t="shared" si="4"/>
        <v>82612</v>
      </c>
      <c r="P42" s="74" t="s">
        <v>118</v>
      </c>
      <c r="R42" s="61"/>
      <c r="S42" s="62"/>
      <c r="U42" s="67"/>
      <c r="V42" s="68"/>
      <c r="Z42" s="8"/>
    </row>
    <row r="43" spans="1:26" s="2" customFormat="1" ht="63" x14ac:dyDescent="0.25">
      <c r="A43" s="15" t="s">
        <v>95</v>
      </c>
      <c r="B43" s="89"/>
      <c r="C43" s="102"/>
      <c r="D43" s="32" t="s">
        <v>45</v>
      </c>
      <c r="E43" s="29">
        <v>68.81</v>
      </c>
      <c r="F43" s="29">
        <v>0</v>
      </c>
      <c r="G43" s="29">
        <v>68.81</v>
      </c>
      <c r="H43" s="28">
        <v>1870</v>
      </c>
      <c r="I43" s="28">
        <f t="shared" si="2"/>
        <v>128675</v>
      </c>
      <c r="J43" s="29">
        <v>91.09</v>
      </c>
      <c r="K43" s="29">
        <v>0</v>
      </c>
      <c r="L43" s="29">
        <v>91.09</v>
      </c>
      <c r="M43" s="28">
        <v>990</v>
      </c>
      <c r="N43" s="28">
        <f>ROUND(L43*M43,0)</f>
        <v>90179</v>
      </c>
      <c r="O43" s="56">
        <f t="shared" si="4"/>
        <v>-38496</v>
      </c>
      <c r="P43" s="74" t="s">
        <v>120</v>
      </c>
      <c r="R43" s="61"/>
      <c r="S43" s="62"/>
      <c r="U43" s="67"/>
      <c r="V43" s="68"/>
    </row>
    <row r="44" spans="1:26" s="2" customFormat="1" ht="45.75" customHeight="1" x14ac:dyDescent="0.25">
      <c r="A44" s="15" t="s">
        <v>96</v>
      </c>
      <c r="B44" s="89"/>
      <c r="C44" s="102" t="s">
        <v>33</v>
      </c>
      <c r="D44" s="45" t="s">
        <v>42</v>
      </c>
      <c r="E44" s="27">
        <v>6.38</v>
      </c>
      <c r="F44" s="29">
        <v>0</v>
      </c>
      <c r="G44" s="27">
        <v>6.38</v>
      </c>
      <c r="H44" s="28">
        <v>1013</v>
      </c>
      <c r="I44" s="28">
        <f t="shared" si="2"/>
        <v>6463</v>
      </c>
      <c r="J44" s="27">
        <v>8.44</v>
      </c>
      <c r="K44" s="29">
        <v>0</v>
      </c>
      <c r="L44" s="70">
        <v>8.44</v>
      </c>
      <c r="M44" s="28">
        <v>1299</v>
      </c>
      <c r="N44" s="28">
        <f t="shared" si="3"/>
        <v>10964</v>
      </c>
      <c r="O44" s="56">
        <f t="shared" si="4"/>
        <v>4501</v>
      </c>
      <c r="P44" s="78" t="s">
        <v>115</v>
      </c>
      <c r="R44" s="61"/>
      <c r="S44" s="62"/>
      <c r="U44" s="67"/>
      <c r="V44" s="68"/>
      <c r="Z44" s="8"/>
    </row>
    <row r="45" spans="1:26" s="2" customFormat="1" ht="45" customHeight="1" x14ac:dyDescent="0.25">
      <c r="A45" s="15" t="s">
        <v>96</v>
      </c>
      <c r="B45" s="89"/>
      <c r="C45" s="102"/>
      <c r="D45" s="32" t="s">
        <v>45</v>
      </c>
      <c r="E45" s="27">
        <v>82.89</v>
      </c>
      <c r="F45" s="29">
        <v>0</v>
      </c>
      <c r="G45" s="27">
        <v>82.89</v>
      </c>
      <c r="H45" s="28">
        <v>122</v>
      </c>
      <c r="I45" s="28">
        <f t="shared" si="2"/>
        <v>10113</v>
      </c>
      <c r="J45" s="27">
        <v>109.73</v>
      </c>
      <c r="K45" s="29">
        <v>0</v>
      </c>
      <c r="L45" s="70">
        <v>109.73</v>
      </c>
      <c r="M45" s="28">
        <v>100</v>
      </c>
      <c r="N45" s="28">
        <f t="shared" si="3"/>
        <v>10973</v>
      </c>
      <c r="O45" s="56">
        <f t="shared" si="4"/>
        <v>860</v>
      </c>
      <c r="P45" s="79"/>
      <c r="R45" s="61"/>
      <c r="S45" s="62"/>
      <c r="U45" s="67"/>
      <c r="V45" s="68"/>
    </row>
    <row r="46" spans="1:26" s="2" customFormat="1" ht="94.5" x14ac:dyDescent="0.25">
      <c r="A46" s="15" t="s">
        <v>97</v>
      </c>
      <c r="B46" s="89"/>
      <c r="C46" s="102" t="s">
        <v>34</v>
      </c>
      <c r="D46" s="30" t="s">
        <v>42</v>
      </c>
      <c r="E46" s="27">
        <v>20.170000000000002</v>
      </c>
      <c r="F46" s="29">
        <v>0</v>
      </c>
      <c r="G46" s="27">
        <v>20.170000000000002</v>
      </c>
      <c r="H46" s="28">
        <v>67</v>
      </c>
      <c r="I46" s="28">
        <f t="shared" si="2"/>
        <v>1351</v>
      </c>
      <c r="J46" s="27">
        <v>26.7</v>
      </c>
      <c r="K46" s="29">
        <v>0</v>
      </c>
      <c r="L46" s="70">
        <v>26.7</v>
      </c>
      <c r="M46" s="28">
        <v>1980</v>
      </c>
      <c r="N46" s="28">
        <f t="shared" si="3"/>
        <v>52866</v>
      </c>
      <c r="O46" s="56">
        <f t="shared" si="4"/>
        <v>51515</v>
      </c>
      <c r="P46" s="74" t="s">
        <v>118</v>
      </c>
      <c r="R46" s="61"/>
      <c r="S46" s="62"/>
      <c r="U46" s="67"/>
      <c r="V46" s="68"/>
      <c r="Z46" s="8"/>
    </row>
    <row r="47" spans="1:26" s="2" customFormat="1" ht="63" x14ac:dyDescent="0.25">
      <c r="A47" s="15" t="s">
        <v>97</v>
      </c>
      <c r="B47" s="89"/>
      <c r="C47" s="102"/>
      <c r="D47" s="32" t="s">
        <v>45</v>
      </c>
      <c r="E47" s="27">
        <v>226.9</v>
      </c>
      <c r="F47" s="29">
        <v>0</v>
      </c>
      <c r="G47" s="27">
        <v>226.9</v>
      </c>
      <c r="H47" s="28">
        <v>346</v>
      </c>
      <c r="I47" s="28">
        <f t="shared" si="2"/>
        <v>78507</v>
      </c>
      <c r="J47" s="27">
        <v>300.36</v>
      </c>
      <c r="K47" s="29">
        <v>0</v>
      </c>
      <c r="L47" s="70">
        <v>300.36</v>
      </c>
      <c r="M47" s="28">
        <v>176</v>
      </c>
      <c r="N47" s="28">
        <f t="shared" si="3"/>
        <v>52863</v>
      </c>
      <c r="O47" s="56">
        <f t="shared" si="4"/>
        <v>-25644</v>
      </c>
      <c r="P47" s="74" t="s">
        <v>120</v>
      </c>
      <c r="R47" s="61"/>
      <c r="S47" s="62"/>
      <c r="U47" s="67"/>
      <c r="V47" s="68"/>
    </row>
    <row r="48" spans="1:26" s="2" customFormat="1" ht="33" customHeight="1" x14ac:dyDescent="0.25">
      <c r="A48" s="15" t="s">
        <v>98</v>
      </c>
      <c r="B48" s="89"/>
      <c r="C48" s="103" t="s">
        <v>35</v>
      </c>
      <c r="D48" s="31" t="s">
        <v>41</v>
      </c>
      <c r="E48" s="27">
        <v>10.62</v>
      </c>
      <c r="F48" s="29">
        <v>0</v>
      </c>
      <c r="G48" s="27">
        <v>10.62</v>
      </c>
      <c r="H48" s="28">
        <v>40</v>
      </c>
      <c r="I48" s="28">
        <f t="shared" si="2"/>
        <v>425</v>
      </c>
      <c r="J48" s="27">
        <v>14.06</v>
      </c>
      <c r="K48" s="29">
        <v>0</v>
      </c>
      <c r="L48" s="70">
        <v>14.06</v>
      </c>
      <c r="M48" s="28">
        <v>40</v>
      </c>
      <c r="N48" s="28">
        <f t="shared" si="3"/>
        <v>562</v>
      </c>
      <c r="O48" s="56">
        <f t="shared" si="4"/>
        <v>137</v>
      </c>
      <c r="P48" s="78" t="s">
        <v>115</v>
      </c>
      <c r="R48" s="61"/>
      <c r="S48" s="62"/>
      <c r="U48" s="67"/>
      <c r="V48" s="68"/>
      <c r="Z48" s="8"/>
    </row>
    <row r="49" spans="1:26" s="2" customFormat="1" ht="33" customHeight="1" x14ac:dyDescent="0.25">
      <c r="A49" s="15" t="s">
        <v>98</v>
      </c>
      <c r="B49" s="89"/>
      <c r="C49" s="103"/>
      <c r="D49" s="32" t="s">
        <v>44</v>
      </c>
      <c r="E49" s="27">
        <v>141.62</v>
      </c>
      <c r="F49" s="29">
        <v>0</v>
      </c>
      <c r="G49" s="27">
        <v>141.62</v>
      </c>
      <c r="H49" s="28">
        <v>3</v>
      </c>
      <c r="I49" s="28">
        <f t="shared" si="2"/>
        <v>425</v>
      </c>
      <c r="J49" s="27">
        <v>187.46</v>
      </c>
      <c r="K49" s="29">
        <v>0</v>
      </c>
      <c r="L49" s="70">
        <v>187.46</v>
      </c>
      <c r="M49" s="28">
        <v>3</v>
      </c>
      <c r="N49" s="28">
        <f t="shared" si="3"/>
        <v>562</v>
      </c>
      <c r="O49" s="56">
        <f t="shared" si="4"/>
        <v>137</v>
      </c>
      <c r="P49" s="79"/>
      <c r="R49" s="61"/>
      <c r="S49" s="62"/>
      <c r="U49" s="67"/>
      <c r="V49" s="68"/>
    </row>
    <row r="50" spans="1:26" s="2" customFormat="1" ht="94.5" x14ac:dyDescent="0.25">
      <c r="A50" s="15" t="s">
        <v>99</v>
      </c>
      <c r="B50" s="89"/>
      <c r="C50" s="102" t="s">
        <v>36</v>
      </c>
      <c r="D50" s="30" t="s">
        <v>42</v>
      </c>
      <c r="E50" s="27">
        <v>10.62</v>
      </c>
      <c r="F50" s="29">
        <v>0</v>
      </c>
      <c r="G50" s="27">
        <v>10.62</v>
      </c>
      <c r="H50" s="28">
        <v>22</v>
      </c>
      <c r="I50" s="28">
        <f t="shared" si="2"/>
        <v>234</v>
      </c>
      <c r="J50" s="27">
        <v>14.06</v>
      </c>
      <c r="K50" s="29">
        <v>0</v>
      </c>
      <c r="L50" s="70">
        <v>14.06</v>
      </c>
      <c r="M50" s="28">
        <v>179</v>
      </c>
      <c r="N50" s="28">
        <f t="shared" si="3"/>
        <v>2517</v>
      </c>
      <c r="O50" s="56">
        <f t="shared" si="4"/>
        <v>2283</v>
      </c>
      <c r="P50" s="74" t="s">
        <v>118</v>
      </c>
      <c r="R50" s="61"/>
      <c r="S50" s="62"/>
      <c r="U50" s="67"/>
      <c r="V50" s="68"/>
      <c r="Z50" s="8"/>
    </row>
    <row r="51" spans="1:26" s="2" customFormat="1" ht="94.5" x14ac:dyDescent="0.25">
      <c r="A51" s="15" t="s">
        <v>99</v>
      </c>
      <c r="B51" s="89"/>
      <c r="C51" s="102"/>
      <c r="D51" s="32" t="s">
        <v>45</v>
      </c>
      <c r="E51" s="27">
        <v>119.49</v>
      </c>
      <c r="F51" s="29">
        <v>0</v>
      </c>
      <c r="G51" s="27">
        <v>119.49</v>
      </c>
      <c r="H51" s="28">
        <v>30</v>
      </c>
      <c r="I51" s="28">
        <f t="shared" si="2"/>
        <v>3585</v>
      </c>
      <c r="J51" s="27">
        <v>158.16999999999999</v>
      </c>
      <c r="K51" s="29">
        <v>0</v>
      </c>
      <c r="L51" s="70">
        <v>158.16999999999999</v>
      </c>
      <c r="M51" s="28">
        <v>16</v>
      </c>
      <c r="N51" s="28">
        <f t="shared" si="3"/>
        <v>2531</v>
      </c>
      <c r="O51" s="56">
        <f t="shared" si="4"/>
        <v>-1054</v>
      </c>
      <c r="P51" s="74" t="s">
        <v>119</v>
      </c>
      <c r="R51" s="61"/>
      <c r="S51" s="62"/>
      <c r="U51" s="67"/>
      <c r="V51" s="68"/>
    </row>
    <row r="52" spans="1:26" s="2" customFormat="1" ht="94.5" x14ac:dyDescent="0.25">
      <c r="A52" s="15" t="s">
        <v>100</v>
      </c>
      <c r="B52" s="89"/>
      <c r="C52" s="102" t="s">
        <v>37</v>
      </c>
      <c r="D52" s="30" t="s">
        <v>42</v>
      </c>
      <c r="E52" s="27">
        <v>8.35</v>
      </c>
      <c r="F52" s="29">
        <v>0</v>
      </c>
      <c r="G52" s="27">
        <v>8.35</v>
      </c>
      <c r="H52" s="28">
        <v>272</v>
      </c>
      <c r="I52" s="28">
        <f t="shared" si="2"/>
        <v>2271</v>
      </c>
      <c r="J52" s="27">
        <v>11.06</v>
      </c>
      <c r="K52" s="29">
        <v>0</v>
      </c>
      <c r="L52" s="70">
        <v>11.06</v>
      </c>
      <c r="M52" s="28">
        <v>4724</v>
      </c>
      <c r="N52" s="28">
        <f t="shared" si="3"/>
        <v>52247</v>
      </c>
      <c r="O52" s="56">
        <f t="shared" si="4"/>
        <v>49976</v>
      </c>
      <c r="P52" s="74" t="s">
        <v>118</v>
      </c>
      <c r="R52" s="61"/>
      <c r="S52" s="62"/>
      <c r="U52" s="67"/>
      <c r="V52" s="68"/>
      <c r="Z52" s="8"/>
    </row>
    <row r="53" spans="1:26" s="2" customFormat="1" ht="63" x14ac:dyDescent="0.25">
      <c r="A53" s="15" t="s">
        <v>100</v>
      </c>
      <c r="B53" s="87"/>
      <c r="C53" s="102"/>
      <c r="D53" s="32" t="s">
        <v>45</v>
      </c>
      <c r="E53" s="27">
        <v>93.95</v>
      </c>
      <c r="F53" s="29">
        <v>0</v>
      </c>
      <c r="G53" s="27">
        <v>93.95</v>
      </c>
      <c r="H53" s="28">
        <v>814</v>
      </c>
      <c r="I53" s="28">
        <f t="shared" si="2"/>
        <v>76475</v>
      </c>
      <c r="J53" s="27">
        <v>124.37</v>
      </c>
      <c r="K53" s="29">
        <v>0</v>
      </c>
      <c r="L53" s="70">
        <v>124.37</v>
      </c>
      <c r="M53" s="28">
        <v>420</v>
      </c>
      <c r="N53" s="28">
        <f t="shared" si="3"/>
        <v>52235</v>
      </c>
      <c r="O53" s="56">
        <f t="shared" si="4"/>
        <v>-24240</v>
      </c>
      <c r="P53" s="74" t="s">
        <v>120</v>
      </c>
      <c r="R53" s="61"/>
      <c r="S53" s="62"/>
      <c r="U53" s="67"/>
      <c r="V53" s="68"/>
    </row>
    <row r="54" spans="1:26" s="2" customFormat="1" ht="94.5" x14ac:dyDescent="0.25">
      <c r="A54" s="15" t="s">
        <v>101</v>
      </c>
      <c r="B54" s="88" t="s">
        <v>49</v>
      </c>
      <c r="C54" s="102" t="s">
        <v>7</v>
      </c>
      <c r="D54" s="30" t="s">
        <v>42</v>
      </c>
      <c r="E54" s="27">
        <v>4.62</v>
      </c>
      <c r="F54" s="29">
        <v>0</v>
      </c>
      <c r="G54" s="27">
        <v>4.62</v>
      </c>
      <c r="H54" s="28">
        <v>106</v>
      </c>
      <c r="I54" s="28">
        <f t="shared" si="2"/>
        <v>490</v>
      </c>
      <c r="J54" s="27">
        <v>5.19</v>
      </c>
      <c r="K54" s="29">
        <v>0</v>
      </c>
      <c r="L54" s="70">
        <v>5.19</v>
      </c>
      <c r="M54" s="28">
        <v>1345</v>
      </c>
      <c r="N54" s="28">
        <f t="shared" si="3"/>
        <v>6981</v>
      </c>
      <c r="O54" s="56">
        <f t="shared" si="4"/>
        <v>6491</v>
      </c>
      <c r="P54" s="74" t="s">
        <v>118</v>
      </c>
      <c r="R54" s="61"/>
      <c r="S54" s="62"/>
      <c r="U54" s="67"/>
      <c r="V54" s="68"/>
      <c r="Z54" s="8"/>
    </row>
    <row r="55" spans="1:26" s="2" customFormat="1" ht="94.5" x14ac:dyDescent="0.25">
      <c r="A55" s="15" t="s">
        <v>101</v>
      </c>
      <c r="B55" s="89"/>
      <c r="C55" s="102"/>
      <c r="D55" s="32" t="s">
        <v>45</v>
      </c>
      <c r="E55" s="27">
        <v>70.569999999999993</v>
      </c>
      <c r="F55" s="29">
        <v>0</v>
      </c>
      <c r="G55" s="27">
        <v>70.569999999999993</v>
      </c>
      <c r="H55" s="28">
        <v>169</v>
      </c>
      <c r="I55" s="28">
        <f t="shared" si="2"/>
        <v>11926</v>
      </c>
      <c r="J55" s="27">
        <v>79.33</v>
      </c>
      <c r="K55" s="29">
        <v>0</v>
      </c>
      <c r="L55" s="70">
        <v>79.33</v>
      </c>
      <c r="M55" s="28">
        <v>88</v>
      </c>
      <c r="N55" s="28">
        <f t="shared" si="3"/>
        <v>6981</v>
      </c>
      <c r="O55" s="56">
        <f t="shared" si="4"/>
        <v>-4945</v>
      </c>
      <c r="P55" s="74" t="s">
        <v>119</v>
      </c>
      <c r="R55" s="61"/>
      <c r="S55" s="62"/>
      <c r="U55" s="67"/>
      <c r="V55" s="68"/>
    </row>
    <row r="56" spans="1:26" s="2" customFormat="1" ht="94.5" x14ac:dyDescent="0.25">
      <c r="A56" s="15" t="s">
        <v>102</v>
      </c>
      <c r="B56" s="89"/>
      <c r="C56" s="78" t="s">
        <v>8</v>
      </c>
      <c r="D56" s="30" t="s">
        <v>42</v>
      </c>
      <c r="E56" s="27">
        <v>4.0199999999999996</v>
      </c>
      <c r="F56" s="29">
        <v>0</v>
      </c>
      <c r="G56" s="27">
        <v>4.0199999999999996</v>
      </c>
      <c r="H56" s="28">
        <v>56</v>
      </c>
      <c r="I56" s="28">
        <f t="shared" si="2"/>
        <v>225</v>
      </c>
      <c r="J56" s="27">
        <v>4.5199999999999996</v>
      </c>
      <c r="K56" s="29">
        <v>0</v>
      </c>
      <c r="L56" s="70">
        <v>4.5199999999999996</v>
      </c>
      <c r="M56" s="28">
        <v>1008</v>
      </c>
      <c r="N56" s="28">
        <f>ROUND(L56*M56,0)</f>
        <v>4556</v>
      </c>
      <c r="O56" s="56">
        <f t="shared" si="4"/>
        <v>4331</v>
      </c>
      <c r="P56" s="74" t="s">
        <v>118</v>
      </c>
      <c r="R56" s="61"/>
      <c r="S56" s="62"/>
      <c r="U56" s="67"/>
      <c r="V56" s="68"/>
      <c r="Z56" s="8"/>
    </row>
    <row r="57" spans="1:26" s="2" customFormat="1" ht="94.5" x14ac:dyDescent="0.25">
      <c r="A57" s="15" t="s">
        <v>102</v>
      </c>
      <c r="B57" s="87"/>
      <c r="C57" s="79"/>
      <c r="D57" s="32" t="s">
        <v>45</v>
      </c>
      <c r="E57" s="27">
        <v>56.33</v>
      </c>
      <c r="F57" s="29">
        <v>0</v>
      </c>
      <c r="G57" s="27">
        <v>56.33</v>
      </c>
      <c r="H57" s="28">
        <v>140</v>
      </c>
      <c r="I57" s="28">
        <f t="shared" si="2"/>
        <v>7886</v>
      </c>
      <c r="J57" s="27">
        <v>63.33</v>
      </c>
      <c r="K57" s="29">
        <v>0</v>
      </c>
      <c r="L57" s="70">
        <v>63.33</v>
      </c>
      <c r="M57" s="28">
        <v>72</v>
      </c>
      <c r="N57" s="28">
        <f t="shared" si="3"/>
        <v>4560</v>
      </c>
      <c r="O57" s="56">
        <f t="shared" si="4"/>
        <v>-3326</v>
      </c>
      <c r="P57" s="74" t="s">
        <v>119</v>
      </c>
      <c r="R57" s="61"/>
      <c r="S57" s="62"/>
      <c r="U57" s="67"/>
      <c r="V57" s="68"/>
    </row>
    <row r="58" spans="1:26" s="2" customFormat="1" ht="30" customHeight="1" x14ac:dyDescent="0.25">
      <c r="A58" s="15" t="s">
        <v>103</v>
      </c>
      <c r="B58" s="88" t="s">
        <v>48</v>
      </c>
      <c r="C58" s="102" t="s">
        <v>60</v>
      </c>
      <c r="D58" s="29" t="s">
        <v>41</v>
      </c>
      <c r="E58" s="47">
        <v>9.07</v>
      </c>
      <c r="F58" s="29">
        <v>0</v>
      </c>
      <c r="G58" s="47">
        <v>9.07</v>
      </c>
      <c r="H58" s="28">
        <v>152</v>
      </c>
      <c r="I58" s="28">
        <f t="shared" si="2"/>
        <v>1379</v>
      </c>
      <c r="J58" s="43">
        <v>9.56</v>
      </c>
      <c r="K58" s="29">
        <v>0</v>
      </c>
      <c r="L58" s="71">
        <v>9.56</v>
      </c>
      <c r="M58" s="28">
        <v>168</v>
      </c>
      <c r="N58" s="28">
        <f>ROUND(L58*M58,0)</f>
        <v>1606</v>
      </c>
      <c r="O58" s="56">
        <f t="shared" si="4"/>
        <v>227</v>
      </c>
      <c r="P58" s="78" t="s">
        <v>115</v>
      </c>
      <c r="R58" s="61"/>
      <c r="S58" s="62"/>
      <c r="U58" s="67"/>
      <c r="V58" s="68"/>
      <c r="Z58" s="8"/>
    </row>
    <row r="59" spans="1:26" s="2" customFormat="1" ht="32.25" customHeight="1" x14ac:dyDescent="0.25">
      <c r="A59" s="15" t="s">
        <v>103</v>
      </c>
      <c r="B59" s="89"/>
      <c r="C59" s="102"/>
      <c r="D59" s="32" t="s">
        <v>44</v>
      </c>
      <c r="E59" s="47">
        <v>138.57</v>
      </c>
      <c r="F59" s="47">
        <v>0</v>
      </c>
      <c r="G59" s="47">
        <v>138.57</v>
      </c>
      <c r="H59" s="28">
        <v>12</v>
      </c>
      <c r="I59" s="28">
        <f t="shared" si="2"/>
        <v>1663</v>
      </c>
      <c r="J59" s="43">
        <v>145.94999999999999</v>
      </c>
      <c r="K59" s="29">
        <v>0</v>
      </c>
      <c r="L59" s="71">
        <v>145.94999999999999</v>
      </c>
      <c r="M59" s="28">
        <v>11</v>
      </c>
      <c r="N59" s="28">
        <f>ROUND(L59*M59,0)</f>
        <v>1605</v>
      </c>
      <c r="O59" s="56">
        <f t="shared" si="4"/>
        <v>-58</v>
      </c>
      <c r="P59" s="79"/>
      <c r="R59" s="61"/>
      <c r="S59" s="62"/>
      <c r="U59" s="67"/>
      <c r="V59" s="68"/>
    </row>
    <row r="60" spans="1:26" s="2" customFormat="1" ht="94.5" x14ac:dyDescent="0.25">
      <c r="A60" s="15" t="s">
        <v>104</v>
      </c>
      <c r="B60" s="89"/>
      <c r="C60" s="102" t="s">
        <v>61</v>
      </c>
      <c r="D60" s="30" t="s">
        <v>42</v>
      </c>
      <c r="E60" s="27">
        <v>4.7300000000000004</v>
      </c>
      <c r="F60" s="29">
        <v>0</v>
      </c>
      <c r="G60" s="27">
        <v>4.7300000000000004</v>
      </c>
      <c r="H60" s="28">
        <v>958</v>
      </c>
      <c r="I60" s="28">
        <f t="shared" si="2"/>
        <v>4531</v>
      </c>
      <c r="J60" s="27">
        <v>4.9800000000000004</v>
      </c>
      <c r="K60" s="29">
        <v>0</v>
      </c>
      <c r="L60" s="70">
        <v>4.9800000000000004</v>
      </c>
      <c r="M60" s="28">
        <v>1944</v>
      </c>
      <c r="N60" s="28">
        <f t="shared" ref="N60:N63" si="12">ROUND(L60*M60,0)</f>
        <v>9681</v>
      </c>
      <c r="O60" s="56">
        <f t="shared" si="4"/>
        <v>5150</v>
      </c>
      <c r="P60" s="74" t="s">
        <v>118</v>
      </c>
      <c r="R60" s="61"/>
      <c r="S60" s="62"/>
      <c r="U60" s="67"/>
      <c r="V60" s="68"/>
      <c r="Z60" s="8"/>
    </row>
    <row r="61" spans="1:26" s="2" customFormat="1" ht="63" x14ac:dyDescent="0.25">
      <c r="A61" s="15" t="s">
        <v>104</v>
      </c>
      <c r="B61" s="89"/>
      <c r="C61" s="102"/>
      <c r="D61" s="42" t="s">
        <v>45</v>
      </c>
      <c r="E61" s="27">
        <v>63.85</v>
      </c>
      <c r="F61" s="29">
        <v>0</v>
      </c>
      <c r="G61" s="27">
        <v>63.85</v>
      </c>
      <c r="H61" s="28">
        <v>217</v>
      </c>
      <c r="I61" s="28">
        <f t="shared" si="2"/>
        <v>13855</v>
      </c>
      <c r="J61" s="27">
        <v>67.25</v>
      </c>
      <c r="K61" s="29">
        <v>0</v>
      </c>
      <c r="L61" s="70">
        <v>67.25</v>
      </c>
      <c r="M61" s="28">
        <v>144</v>
      </c>
      <c r="N61" s="28">
        <f t="shared" si="12"/>
        <v>9684</v>
      </c>
      <c r="O61" s="56">
        <f t="shared" si="4"/>
        <v>-4171</v>
      </c>
      <c r="P61" s="74" t="s">
        <v>120</v>
      </c>
      <c r="R61" s="61"/>
      <c r="S61" s="62"/>
      <c r="U61" s="67"/>
      <c r="V61" s="68"/>
      <c r="Z61" s="8"/>
    </row>
    <row r="62" spans="1:26" s="2" customFormat="1" ht="94.5" x14ac:dyDescent="0.25">
      <c r="A62" s="15" t="s">
        <v>105</v>
      </c>
      <c r="B62" s="48" t="s">
        <v>62</v>
      </c>
      <c r="C62" s="52" t="s">
        <v>64</v>
      </c>
      <c r="D62" s="47" t="s">
        <v>40</v>
      </c>
      <c r="E62" s="49" t="s">
        <v>112</v>
      </c>
      <c r="F62" s="49" t="s">
        <v>112</v>
      </c>
      <c r="G62" s="49" t="s">
        <v>112</v>
      </c>
      <c r="H62" s="49" t="s">
        <v>112</v>
      </c>
      <c r="I62" s="49" t="s">
        <v>112</v>
      </c>
      <c r="J62" s="49">
        <v>17.309999999999999</v>
      </c>
      <c r="K62" s="50">
        <v>3.64</v>
      </c>
      <c r="L62" s="49">
        <v>20.95</v>
      </c>
      <c r="M62" s="39">
        <v>560</v>
      </c>
      <c r="N62" s="39">
        <f t="shared" si="12"/>
        <v>11732</v>
      </c>
      <c r="O62" s="56">
        <f>N62</f>
        <v>11732</v>
      </c>
      <c r="P62" s="54" t="s">
        <v>113</v>
      </c>
      <c r="R62" s="61"/>
      <c r="S62" s="62"/>
      <c r="U62" s="67"/>
      <c r="V62" s="68"/>
      <c r="Z62" s="8"/>
    </row>
    <row r="63" spans="1:26" s="2" customFormat="1" ht="78.75" x14ac:dyDescent="0.25">
      <c r="A63" s="15" t="s">
        <v>106</v>
      </c>
      <c r="B63" s="48" t="s">
        <v>63</v>
      </c>
      <c r="C63" s="52" t="s">
        <v>65</v>
      </c>
      <c r="D63" s="47" t="s">
        <v>40</v>
      </c>
      <c r="E63" s="49" t="s">
        <v>112</v>
      </c>
      <c r="F63" s="49" t="s">
        <v>112</v>
      </c>
      <c r="G63" s="49" t="s">
        <v>112</v>
      </c>
      <c r="H63" s="49" t="s">
        <v>112</v>
      </c>
      <c r="I63" s="49" t="s">
        <v>112</v>
      </c>
      <c r="J63" s="49">
        <v>0.72</v>
      </c>
      <c r="K63" s="50">
        <v>0.15</v>
      </c>
      <c r="L63" s="49">
        <v>0.87</v>
      </c>
      <c r="M63" s="39">
        <v>160</v>
      </c>
      <c r="N63" s="39">
        <f t="shared" si="12"/>
        <v>139</v>
      </c>
      <c r="O63" s="56">
        <f>N63</f>
        <v>139</v>
      </c>
      <c r="P63" s="54" t="s">
        <v>113</v>
      </c>
      <c r="R63" s="61"/>
      <c r="S63" s="62"/>
      <c r="U63" s="67"/>
      <c r="V63" s="68"/>
      <c r="Z63" s="8"/>
    </row>
    <row r="64" spans="1:26" s="2" customFormat="1" ht="27" customHeight="1" x14ac:dyDescent="0.25">
      <c r="A64" s="13"/>
      <c r="B64" s="101" t="s">
        <v>16</v>
      </c>
      <c r="C64" s="101"/>
      <c r="D64" s="23"/>
      <c r="E64" s="20"/>
      <c r="F64" s="20"/>
      <c r="G64" s="20"/>
      <c r="H64" s="19" t="s">
        <v>17</v>
      </c>
      <c r="I64" s="19">
        <f>SUM(I11:I61)</f>
        <v>561203</v>
      </c>
      <c r="J64" s="20"/>
      <c r="K64" s="20"/>
      <c r="L64" s="20"/>
      <c r="M64" s="19" t="s">
        <v>17</v>
      </c>
      <c r="N64" s="19">
        <f>SUM(N11:N63)</f>
        <v>762822</v>
      </c>
      <c r="O64" s="72">
        <f t="shared" ref="O64" si="13">N64-I64</f>
        <v>201619</v>
      </c>
      <c r="P64" s="54"/>
      <c r="R64" s="60"/>
      <c r="S64" s="60"/>
      <c r="U64" s="67"/>
      <c r="V64" s="67"/>
    </row>
    <row r="65" spans="1:22" s="2" customFormat="1" x14ac:dyDescent="0.25">
      <c r="A65" s="11"/>
      <c r="E65" s="8"/>
      <c r="F65" s="8"/>
      <c r="G65" s="8"/>
      <c r="I65" s="16"/>
      <c r="N65" s="8"/>
      <c r="O65" s="16"/>
      <c r="R65" s="60"/>
      <c r="S65" s="60"/>
      <c r="U65" s="67"/>
      <c r="V65" s="67"/>
    </row>
    <row r="66" spans="1:22" x14ac:dyDescent="0.25">
      <c r="O66" s="8"/>
    </row>
    <row r="67" spans="1:22" x14ac:dyDescent="0.25">
      <c r="B67" s="41" t="s">
        <v>122</v>
      </c>
      <c r="C67" s="41"/>
    </row>
    <row r="68" spans="1:22" x14ac:dyDescent="0.25">
      <c r="B68" s="104" t="s">
        <v>121</v>
      </c>
      <c r="C68" s="55"/>
      <c r="N68" s="8"/>
    </row>
  </sheetData>
  <mergeCells count="51">
    <mergeCell ref="C52:C53"/>
    <mergeCell ref="B36:B53"/>
    <mergeCell ref="C36:C37"/>
    <mergeCell ref="C38:C39"/>
    <mergeCell ref="C40:C41"/>
    <mergeCell ref="C42:C43"/>
    <mergeCell ref="C44:C45"/>
    <mergeCell ref="C46:C47"/>
    <mergeCell ref="C48:C49"/>
    <mergeCell ref="C50:C51"/>
    <mergeCell ref="B64:C64"/>
    <mergeCell ref="B54:B57"/>
    <mergeCell ref="C54:C55"/>
    <mergeCell ref="C56:C57"/>
    <mergeCell ref="B58:B61"/>
    <mergeCell ref="C58:C59"/>
    <mergeCell ref="C60:C61"/>
    <mergeCell ref="B33:B34"/>
    <mergeCell ref="B35:C35"/>
    <mergeCell ref="A6:N6"/>
    <mergeCell ref="H7:I7"/>
    <mergeCell ref="A8:A9"/>
    <mergeCell ref="B8:C9"/>
    <mergeCell ref="D8:D9"/>
    <mergeCell ref="E8:I8"/>
    <mergeCell ref="J8:N8"/>
    <mergeCell ref="B30:B32"/>
    <mergeCell ref="B22:B26"/>
    <mergeCell ref="B27:B29"/>
    <mergeCell ref="B18:C18"/>
    <mergeCell ref="B19:C19"/>
    <mergeCell ref="B20:B21"/>
    <mergeCell ref="O8:O9"/>
    <mergeCell ref="P8:P9"/>
    <mergeCell ref="B10:C10"/>
    <mergeCell ref="B11:B12"/>
    <mergeCell ref="B16:B17"/>
    <mergeCell ref="B13:B14"/>
    <mergeCell ref="B15:C15"/>
    <mergeCell ref="P11:P12"/>
    <mergeCell ref="P13:P14"/>
    <mergeCell ref="P16:P17"/>
    <mergeCell ref="P36:P37"/>
    <mergeCell ref="P44:P45"/>
    <mergeCell ref="P48:P49"/>
    <mergeCell ref="P58:P59"/>
    <mergeCell ref="P20:P21"/>
    <mergeCell ref="P22:P24"/>
    <mergeCell ref="P27:P29"/>
    <mergeCell ref="P30:P32"/>
    <mergeCell ref="P33:P34"/>
  </mergeCells>
  <pageMargins left="0.7" right="0.7" top="0.75" bottom="0.75" header="0.3" footer="0.3"/>
  <pageSetup paperSize="9" scale="62" fitToHeight="0" orientation="landscape" r:id="rId1"/>
  <rowBreaks count="1" manualBreakCount="1">
    <brk id="3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Gita Grīnfelde-Funka</dc:creator>
  <cp:lastModifiedBy>Laura Supe</cp:lastModifiedBy>
  <cp:lastPrinted>2025-06-25T10:52:43Z</cp:lastPrinted>
  <dcterms:created xsi:type="dcterms:W3CDTF">2024-02-28T07:03:50Z</dcterms:created>
  <dcterms:modified xsi:type="dcterms:W3CDTF">2025-10-28T07:54:49Z</dcterms:modified>
</cp:coreProperties>
</file>