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C:\Users\agnese.strautina\Desktop\23-TA-1807 (LNG LV-BY robeža)\Tehniskie precizējumi - Copy\"/>
    </mc:Choice>
  </mc:AlternateContent>
  <xr:revisionPtr revIDLastSave="0" documentId="13_ncr:1_{69B1301B-DC57-401F-84D4-A471EB217A19}" xr6:coauthVersionLast="36" xr6:coauthVersionMax="36" xr10:uidLastSave="{00000000-0000-0000-0000-000000000000}"/>
  <bookViews>
    <workbookView xWindow="0" yWindow="0" windowWidth="23040" windowHeight="9108" xr2:uid="{00000000-000D-0000-FFFF-FFFF00000000}"/>
  </bookViews>
  <sheets>
    <sheet name="KOPSAVILKUMS" sheetId="3" r:id="rId1"/>
    <sheet name="1. tabula" sheetId="4" r:id="rId2"/>
    <sheet name="2. tabula" sheetId="5" r:id="rId3"/>
  </sheet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3" l="1"/>
  <c r="H36" i="4" l="1"/>
  <c r="I36" i="4" s="1"/>
  <c r="E36" i="4"/>
  <c r="H35" i="4"/>
  <c r="I35" i="4" s="1"/>
  <c r="E35" i="4"/>
  <c r="H34" i="4"/>
  <c r="I34" i="4" s="1"/>
  <c r="E34" i="4"/>
  <c r="H33" i="4"/>
  <c r="I33" i="4" s="1"/>
  <c r="E33" i="4"/>
  <c r="H32" i="4"/>
  <c r="I32" i="4" s="1"/>
  <c r="E32" i="4"/>
  <c r="H31" i="4"/>
  <c r="I31" i="4" s="1"/>
  <c r="E31" i="4"/>
  <c r="H30" i="4"/>
  <c r="I30" i="4" s="1"/>
  <c r="E30" i="4"/>
  <c r="H29" i="4"/>
  <c r="I29" i="4" s="1"/>
  <c r="E29" i="4"/>
  <c r="H28" i="4"/>
  <c r="I28" i="4" s="1"/>
  <c r="E28" i="4"/>
  <c r="H27" i="4"/>
  <c r="I27" i="4" s="1"/>
  <c r="E27" i="4"/>
  <c r="H26" i="4"/>
  <c r="I26" i="4" s="1"/>
  <c r="E26" i="4"/>
  <c r="H25" i="4"/>
  <c r="I25" i="4" s="1"/>
  <c r="E25" i="4"/>
  <c r="H24" i="4"/>
  <c r="I24" i="4" s="1"/>
  <c r="E24" i="4"/>
  <c r="H23" i="4"/>
  <c r="I23" i="4" s="1"/>
  <c r="E23" i="4"/>
  <c r="H22" i="4"/>
  <c r="I22" i="4" s="1"/>
  <c r="E22" i="4"/>
  <c r="H21" i="4"/>
  <c r="I21" i="4" s="1"/>
  <c r="E21" i="4"/>
  <c r="H20" i="4"/>
  <c r="I20" i="4" s="1"/>
  <c r="E20" i="4"/>
  <c r="H19" i="4"/>
  <c r="I19" i="4" s="1"/>
  <c r="E19" i="4"/>
  <c r="H18" i="4"/>
  <c r="I18" i="4" s="1"/>
  <c r="E18" i="4"/>
  <c r="H17" i="4"/>
  <c r="I17" i="4" s="1"/>
  <c r="E17" i="4"/>
  <c r="H16" i="4"/>
  <c r="I16" i="4" s="1"/>
  <c r="E16" i="4"/>
  <c r="H15" i="4"/>
  <c r="I15" i="4" s="1"/>
  <c r="E15" i="4"/>
  <c r="H14" i="4"/>
  <c r="I14" i="4" s="1"/>
  <c r="E14" i="4"/>
  <c r="H13" i="4"/>
  <c r="I13" i="4" s="1"/>
  <c r="E13" i="4"/>
  <c r="H12" i="4"/>
  <c r="I12" i="4" s="1"/>
  <c r="E12" i="4"/>
  <c r="H11" i="4"/>
  <c r="I11" i="4" s="1"/>
  <c r="E11" i="4"/>
  <c r="H10" i="4"/>
  <c r="E10" i="4"/>
  <c r="H9" i="4"/>
  <c r="I9" i="4" s="1"/>
  <c r="E9" i="4"/>
  <c r="H8" i="4"/>
  <c r="I8" i="4" s="1"/>
  <c r="E8" i="4"/>
  <c r="G6" i="4"/>
  <c r="F6" i="4"/>
  <c r="H6" i="4" l="1"/>
  <c r="I10" i="4"/>
  <c r="I6" i="4" s="1"/>
  <c r="G25" i="5"/>
  <c r="H25" i="5" s="1"/>
  <c r="D25" i="5"/>
  <c r="G24" i="5"/>
  <c r="H24" i="5" s="1"/>
  <c r="D24" i="5"/>
  <c r="G23" i="5"/>
  <c r="H23" i="5" s="1"/>
  <c r="D23" i="5"/>
  <c r="G22" i="5"/>
  <c r="H22" i="5" s="1"/>
  <c r="D22" i="5"/>
  <c r="G21" i="5"/>
  <c r="H21" i="5" s="1"/>
  <c r="D21" i="5"/>
  <c r="G20" i="5"/>
  <c r="H20" i="5" s="1"/>
  <c r="D20" i="5"/>
  <c r="G19" i="5"/>
  <c r="H19" i="5" s="1"/>
  <c r="D19" i="5"/>
  <c r="F18" i="5"/>
  <c r="D18" i="5" s="1"/>
  <c r="G17" i="5"/>
  <c r="H17" i="5" s="1"/>
  <c r="D17" i="5"/>
  <c r="G16" i="5"/>
  <c r="H16" i="5" s="1"/>
  <c r="D16" i="5"/>
  <c r="G15" i="5"/>
  <c r="H15" i="5" s="1"/>
  <c r="D15" i="5"/>
  <c r="F14" i="5"/>
  <c r="G14" i="5" s="1"/>
  <c r="H14" i="5" s="1"/>
  <c r="G13" i="5"/>
  <c r="H13" i="5" s="1"/>
  <c r="D13" i="5"/>
  <c r="G12" i="5"/>
  <c r="H12" i="5" s="1"/>
  <c r="D12" i="5"/>
  <c r="G11" i="5"/>
  <c r="H11" i="5" s="1"/>
  <c r="D11" i="5"/>
  <c r="G10" i="5"/>
  <c r="H10" i="5" s="1"/>
  <c r="D10" i="5"/>
  <c r="G9" i="5"/>
  <c r="H9" i="5" s="1"/>
  <c r="D9" i="5"/>
  <c r="F8" i="5"/>
  <c r="D8" i="5" l="1"/>
  <c r="F6" i="5"/>
  <c r="D14" i="5"/>
  <c r="G8" i="5"/>
  <c r="G18" i="5"/>
  <c r="H18" i="5" s="1"/>
  <c r="D18" i="3"/>
  <c r="D11" i="3" l="1"/>
  <c r="D10" i="3" s="1"/>
  <c r="D24" i="3"/>
  <c r="H8" i="5"/>
  <c r="H6" i="5" s="1"/>
  <c r="G6" i="5"/>
  <c r="D25" i="3" l="1"/>
  <c r="D23" i="3"/>
  <c r="D22" i="3" s="1"/>
  <c r="D21" i="3" s="1"/>
  <c r="D9" i="3" s="1"/>
</calcChain>
</file>

<file path=xl/sharedStrings.xml><?xml version="1.0" encoding="utf-8"?>
<sst xmlns="http://schemas.openxmlformats.org/spreadsheetml/2006/main" count="154" uniqueCount="58">
  <si>
    <t>Nr. p.k.</t>
  </si>
  <si>
    <t>Struktūrvienība</t>
  </si>
  <si>
    <t>Amats</t>
  </si>
  <si>
    <t>Nodarbinātā mēnešalga</t>
  </si>
  <si>
    <t>Stundas likme</t>
  </si>
  <si>
    <t>Stundu skaits</t>
  </si>
  <si>
    <t>Samaksa par virsstundu darbu
(EKK1142)</t>
  </si>
  <si>
    <t>DD VSAOI
(EKK1210)</t>
  </si>
  <si>
    <t>Atlīdzība
(EKK1000)</t>
  </si>
  <si>
    <t>kopā</t>
  </si>
  <si>
    <t>Pilsonības un migrācijas lietu pārvalde</t>
  </si>
  <si>
    <t>Patvēruma meklētāju izmitināšanas nodaļa</t>
  </si>
  <si>
    <t>Vecākais eksperts</t>
  </si>
  <si>
    <t>Patvēruma lietu nodaļa</t>
  </si>
  <si>
    <t>Nozares politikas un politikas plānošanas struktūrvienības vadītājs</t>
  </si>
  <si>
    <t>Nozares politikas un politikas plānošanas struktūrvienības vadītāja vietnieks</t>
  </si>
  <si>
    <t>Vecākais referents</t>
  </si>
  <si>
    <t>Referents</t>
  </si>
  <si>
    <t>Eksperts</t>
  </si>
  <si>
    <t>Juridiskā nodaļa</t>
  </si>
  <si>
    <t>Pamatdarbības atbalsta struktūrvienības vadītājs</t>
  </si>
  <si>
    <t>Pamatdarbības atbalsta struktūrvienības vadītāja vietnieks</t>
  </si>
  <si>
    <t>Jurists</t>
  </si>
  <si>
    <t>Personu statusa kontroles nodaļa</t>
  </si>
  <si>
    <t>Piemaksas apmērs %</t>
  </si>
  <si>
    <t>Piemaksa par nozīmīgu ieguldījumu attiecīgās institūcijas stratēģisko  mērķu sasniegšanā
(EKK1149)</t>
  </si>
  <si>
    <t>Kods</t>
  </si>
  <si>
    <t>Koda nosaukums</t>
  </si>
  <si>
    <t>Detalizēts izdevumu aprēķins</t>
  </si>
  <si>
    <r>
      <t>Izdevumi,</t>
    </r>
    <r>
      <rPr>
        <b/>
        <i/>
        <sz val="10"/>
        <color indexed="8"/>
        <rFont val="Times New Roman"/>
        <family val="1"/>
        <charset val="186"/>
      </rPr>
      <t xml:space="preserve"> euro</t>
    </r>
  </si>
  <si>
    <t>IZDEVUMI KOPĀ</t>
  </si>
  <si>
    <t>Atlīdzība</t>
  </si>
  <si>
    <t>Atalgojums</t>
  </si>
  <si>
    <t>Mēnešalga amatpersonām ar speciālajām dienesta pakāpēm</t>
  </si>
  <si>
    <t xml:space="preserve">Piemaksa par nakts  darbu </t>
  </si>
  <si>
    <t>Samaksa par virsstundu darbu un darbu svētku dienās</t>
  </si>
  <si>
    <t>Citas normatīvajos aktos noteiktās piemaksas, kas nav iepriekš klasificētas</t>
  </si>
  <si>
    <t>Darba devēja valsts sociālās apdrošināšanas obligātās iemaksas</t>
  </si>
  <si>
    <t>23,59% no aprēķinātā atalgojuma</t>
  </si>
  <si>
    <t>Sociālie pabalsti</t>
  </si>
  <si>
    <t>Pārējie valsts pabalsti un kompensācijas</t>
  </si>
  <si>
    <t>Detalizēts aprēķins piemaksām par nozīmīgu ieguldījumu attiecīgās institūcijas stratēģisko mērķu sasniegšanā , LR IeM Pilsonības un migrācijas lietu pārvaldē, lainodrošinātu atbalstu Patvēruma meklētāju izmitināšanas nodaļas "Mucenieki" ārkārtas situācijas laikā, par laika periodu no 2023. gada 01.jūnija līdz 30.jūnijam.</t>
  </si>
  <si>
    <t>No 1.jūnija  līdz 30.jūnijam  veikti izdevumi 9 500 euro, lai nodrošinātu    Dienas uzturnaudas 3 euro izmaksu par 30 dienām vidēji 106 patvēruma meklētājiem.</t>
  </si>
  <si>
    <t>Detalizēts aprēķins virsstundu darba samaksai, LR IeM Pilsonības un migrācijas lietu pārvaldē, lai nodrošinātu atbalstu Patvēruma meklētāju izmitināšanas nodaļas "Mucenieki" ārkārtas situācijas laikā, par laika periodu no 2023. gada 01.jūnija līdz 30.jūnijam.</t>
  </si>
  <si>
    <t>PMLP Centrālās struktūrvienības</t>
  </si>
  <si>
    <t>2) Vidējās izpeļņas pieauguma kompensēšanai</t>
  </si>
  <si>
    <t>×</t>
  </si>
  <si>
    <r>
      <t xml:space="preserve">20 058,58 </t>
    </r>
    <r>
      <rPr>
        <i/>
        <sz val="10"/>
        <rFont val="Times New Roman"/>
        <family val="1"/>
        <charset val="186"/>
      </rPr>
      <t>euro</t>
    </r>
    <r>
      <rPr>
        <sz val="10"/>
        <rFont val="Times New Roman"/>
        <family val="1"/>
        <charset val="186"/>
      </rPr>
      <t xml:space="preserve"> × 8,33% = 1 670,88 </t>
    </r>
    <r>
      <rPr>
        <i/>
        <sz val="10"/>
        <rFont val="Times New Roman"/>
        <family val="1"/>
        <charset val="186"/>
      </rPr>
      <t>euro.</t>
    </r>
  </si>
  <si>
    <t>Ministru kabineta rīkojuma projekta</t>
  </si>
  <si>
    <t>“Par finanšu līdzekļu piešķiršanu no valsts budžeta programmas</t>
  </si>
  <si>
    <t xml:space="preserve"> “Līdzekļi neparedzētiem gadījumiem”” sākotnējās ietekmes novērtējuma ziņojumam (anotācijai)</t>
  </si>
  <si>
    <t>5. pielikums</t>
  </si>
  <si>
    <r>
      <t xml:space="preserve">Kopsavilkums par papildu nepieciešamo finansējumu Pilsonības un migrācijas lietu pārvaldei nodrošinot patvēruma procedūras efektīvu norisi būtiska patvēruma meklētāju skaita pieauguma situācijā </t>
    </r>
    <r>
      <rPr>
        <b/>
        <sz val="12"/>
        <color rgb="FFFF0000"/>
        <rFont val="Times New Roman"/>
        <family val="1"/>
        <charset val="186"/>
      </rPr>
      <t xml:space="preserve"> </t>
    </r>
    <r>
      <rPr>
        <b/>
        <sz val="12"/>
        <rFont val="Times New Roman"/>
        <family val="1"/>
        <charset val="186"/>
      </rPr>
      <t>par laika periodu no 2023. gada 01. jūnija līdz 30. jūnijam.</t>
    </r>
  </si>
  <si>
    <t>Detalizēts aprēķins 1. tabulā
Iesaistītas 29 personas jūnijā, kopējais iesaistes laiks 709 stundas.</t>
  </si>
  <si>
    <t>Detalizēts aprēķins 2. tabulā
Iesaistītas 18 personas jūnijā</t>
  </si>
  <si>
    <t>KOPĀ</t>
  </si>
  <si>
    <t>5. pielikuma 1. tabula</t>
  </si>
  <si>
    <t>5.pielikuma 2. tabula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</si>
</sst>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
  </numFmts>
  <fonts count="14" x14ac:knownFonts="1">
    <font>
      <sz val="10"/>
      <name val="Arial"/>
    </font>
    <font>
      <sz val="10"/>
      <name val="Times New Roman"/>
      <family val="1"/>
      <charset val="186"/>
    </font>
    <font>
      <b/>
      <sz val="12"/>
      <color theme="1"/>
      <name val="Times New Roman"/>
      <family val="1"/>
      <charset val="186"/>
    </font>
    <font>
      <b/>
      <sz val="12"/>
      <color rgb="FFFF0000"/>
      <name val="Times New Roman"/>
      <family val="1"/>
      <charset val="186"/>
    </font>
    <font>
      <sz val="10"/>
      <color theme="1"/>
      <name val="Times New Roman"/>
      <family val="1"/>
      <charset val="186"/>
    </font>
    <font>
      <b/>
      <sz val="10"/>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sz val="11"/>
      <color theme="1"/>
      <name val="Calibri"/>
      <family val="2"/>
      <charset val="186"/>
      <scheme val="minor"/>
    </font>
    <font>
      <sz val="11"/>
      <name val="Calibri"/>
      <family val="2"/>
      <charset val="186"/>
      <scheme val="minor"/>
    </font>
    <font>
      <i/>
      <sz val="10"/>
      <name val="Times New Roman"/>
      <family val="1"/>
      <charset val="186"/>
    </font>
    <font>
      <sz val="10"/>
      <name val="Arial"/>
      <family val="2"/>
      <charset val="186"/>
    </font>
    <font>
      <sz val="1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59999389629810485"/>
        <bgColor indexed="64"/>
      </patternFill>
    </fill>
  </fills>
  <borders count="7">
    <border>
      <left/>
      <right/>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2" fillId="0" borderId="0"/>
    <xf numFmtId="0" fontId="9" fillId="0" borderId="0"/>
    <xf numFmtId="0" fontId="9" fillId="0" borderId="0"/>
  </cellStyleXfs>
  <cellXfs count="98">
    <xf numFmtId="0" fontId="0" fillId="0" borderId="0" xfId="0"/>
    <xf numFmtId="0" fontId="1" fillId="0" borderId="0" xfId="0" applyFont="1" applyAlignment="1">
      <alignment horizontal="center" vertical="center"/>
    </xf>
    <xf numFmtId="0" fontId="1" fillId="0" borderId="0" xfId="0" applyFont="1" applyAlignment="1">
      <alignment vertical="center" wrapText="1"/>
    </xf>
    <xf numFmtId="3" fontId="1" fillId="0" borderId="0" xfId="0" applyNumberFormat="1" applyFont="1" applyAlignment="1">
      <alignment horizontal="center" vertical="center"/>
    </xf>
    <xf numFmtId="0" fontId="1" fillId="0" borderId="0" xfId="0" applyFont="1"/>
    <xf numFmtId="0" fontId="3" fillId="0" borderId="0" xfId="0" applyFont="1" applyFill="1" applyAlignment="1">
      <alignment vertical="center" wrapText="1"/>
    </xf>
    <xf numFmtId="0" fontId="1" fillId="0" borderId="0" xfId="0" applyFont="1" applyFill="1"/>
    <xf numFmtId="0" fontId="3" fillId="0"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3"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0" xfId="0" applyFont="1" applyAlignment="1">
      <alignment horizontal="center"/>
    </xf>
    <xf numFmtId="4" fontId="5" fillId="3" borderId="2" xfId="0" applyNumberFormat="1" applyFont="1" applyFill="1" applyBorder="1" applyAlignment="1">
      <alignment horizontal="center" vertical="center"/>
    </xf>
    <xf numFmtId="4" fontId="5" fillId="0" borderId="0" xfId="0" applyNumberFormat="1" applyFont="1" applyAlignment="1"/>
    <xf numFmtId="0" fontId="5" fillId="0" borderId="0" xfId="0" applyFont="1"/>
    <xf numFmtId="0" fontId="5" fillId="4" borderId="2" xfId="0" applyFont="1" applyFill="1" applyBorder="1" applyAlignment="1">
      <alignment horizontal="center" vertical="center"/>
    </xf>
    <xf numFmtId="0" fontId="5" fillId="4" borderId="2" xfId="0" applyFont="1" applyFill="1" applyBorder="1" applyAlignment="1">
      <alignment horizontal="left" vertical="center"/>
    </xf>
    <xf numFmtId="0" fontId="5" fillId="4" borderId="2" xfId="0" applyFont="1" applyFill="1" applyBorder="1" applyAlignment="1">
      <alignment vertical="center"/>
    </xf>
    <xf numFmtId="49" fontId="1" fillId="0" borderId="2" xfId="0" applyNumberFormat="1" applyFont="1" applyBorder="1" applyAlignment="1">
      <alignment horizontal="left" vertical="center"/>
    </xf>
    <xf numFmtId="164" fontId="1" fillId="0" borderId="2" xfId="0" applyNumberFormat="1" applyFont="1" applyBorder="1" applyAlignment="1">
      <alignment horizontal="center" vertical="center"/>
    </xf>
    <xf numFmtId="4" fontId="1" fillId="0" borderId="2" xfId="0" applyNumberFormat="1" applyFont="1" applyBorder="1" applyAlignment="1">
      <alignment horizontal="center" vertical="center"/>
    </xf>
    <xf numFmtId="165" fontId="1" fillId="0" borderId="2" xfId="0" applyNumberFormat="1" applyFont="1" applyBorder="1" applyAlignment="1">
      <alignment horizontal="center" vertical="center"/>
    </xf>
    <xf numFmtId="4" fontId="1" fillId="2" borderId="2" xfId="0" applyNumberFormat="1" applyFont="1" applyFill="1" applyBorder="1" applyAlignment="1">
      <alignment horizontal="center" vertical="center"/>
    </xf>
    <xf numFmtId="4" fontId="1" fillId="0" borderId="2" xfId="0" applyNumberFormat="1" applyFont="1" applyFill="1" applyBorder="1" applyAlignment="1">
      <alignment horizontal="center" vertical="center"/>
    </xf>
    <xf numFmtId="4" fontId="5" fillId="0" borderId="0" xfId="0" applyNumberFormat="1" applyFont="1" applyAlignment="1">
      <alignment vertical="center"/>
    </xf>
    <xf numFmtId="0" fontId="5" fillId="0" borderId="0" xfId="0" applyFont="1" applyAlignment="1">
      <alignment vertical="center"/>
    </xf>
    <xf numFmtId="49" fontId="1" fillId="0" borderId="2" xfId="0" applyNumberFormat="1" applyFont="1" applyBorder="1" applyAlignment="1">
      <alignment horizontal="left" vertical="center" wrapText="1"/>
    </xf>
    <xf numFmtId="4" fontId="5" fillId="0" borderId="0" xfId="0" applyNumberFormat="1" applyFont="1"/>
    <xf numFmtId="0" fontId="1" fillId="0" borderId="0" xfId="0" applyFont="1" applyFill="1" applyAlignment="1">
      <alignment horizontal="center" vertical="center"/>
    </xf>
    <xf numFmtId="0" fontId="1" fillId="0" borderId="0" xfId="0" applyFont="1" applyFill="1" applyAlignment="1">
      <alignment vertical="center" wrapText="1"/>
    </xf>
    <xf numFmtId="3" fontId="1" fillId="0" borderId="0" xfId="0" applyNumberFormat="1" applyFont="1" applyFill="1" applyAlignment="1">
      <alignment horizontal="center" vertical="center"/>
    </xf>
    <xf numFmtId="0" fontId="3" fillId="0" borderId="0" xfId="0" applyFont="1" applyFill="1" applyBorder="1" applyAlignment="1">
      <alignment vertical="center" wrapText="1"/>
    </xf>
    <xf numFmtId="0" fontId="1" fillId="0" borderId="0" xfId="0" applyFont="1" applyFill="1" applyBorder="1"/>
    <xf numFmtId="0" fontId="3" fillId="0" borderId="0" xfId="0" applyFont="1" applyFill="1" applyBorder="1" applyAlignment="1">
      <alignment horizontal="center" vertical="center" wrapText="1"/>
    </xf>
    <xf numFmtId="49" fontId="5" fillId="4" borderId="2" xfId="0" applyNumberFormat="1" applyFont="1" applyFill="1" applyBorder="1" applyAlignment="1">
      <alignment horizontal="left" vertical="center" wrapText="1"/>
    </xf>
    <xf numFmtId="49" fontId="5"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xf>
    <xf numFmtId="0" fontId="5" fillId="0" borderId="0" xfId="0" applyFont="1" applyAlignment="1">
      <alignment horizontal="left" vertical="center"/>
    </xf>
    <xf numFmtId="0" fontId="1" fillId="0" borderId="2" xfId="0" applyFont="1" applyFill="1" applyBorder="1" applyAlignment="1">
      <alignment horizontal="center" vertical="center"/>
    </xf>
    <xf numFmtId="166" fontId="1" fillId="0" borderId="2" xfId="0" applyNumberFormat="1" applyFont="1" applyBorder="1" applyAlignment="1">
      <alignment horizontal="center" vertical="center"/>
    </xf>
    <xf numFmtId="0" fontId="1" fillId="0" borderId="0" xfId="0" applyFont="1" applyFill="1" applyAlignment="1">
      <alignment vertical="center"/>
    </xf>
    <xf numFmtId="0" fontId="0" fillId="0" borderId="0" xfId="0" applyAlignment="1">
      <alignment vertical="center"/>
    </xf>
    <xf numFmtId="0" fontId="7" fillId="0" borderId="3" xfId="0" applyFont="1" applyBorder="1" applyAlignment="1">
      <alignment horizontal="center" vertical="center"/>
    </xf>
    <xf numFmtId="3" fontId="7" fillId="0" borderId="3" xfId="0" applyNumberFormat="1" applyFont="1" applyBorder="1" applyAlignment="1">
      <alignment horizontal="center" vertical="center" wrapText="1"/>
    </xf>
    <xf numFmtId="0" fontId="4" fillId="0" borderId="3" xfId="0" applyFont="1" applyBorder="1" applyAlignment="1">
      <alignment horizontal="center" vertical="center"/>
    </xf>
    <xf numFmtId="0" fontId="4" fillId="0" borderId="3" xfId="0" applyFont="1" applyBorder="1" applyAlignment="1">
      <alignment vertical="center"/>
    </xf>
    <xf numFmtId="0" fontId="4" fillId="2" borderId="3" xfId="0" applyFont="1" applyFill="1" applyBorder="1" applyAlignment="1">
      <alignment vertical="center"/>
    </xf>
    <xf numFmtId="0" fontId="4" fillId="2" borderId="3" xfId="0" applyFont="1" applyFill="1" applyBorder="1" applyAlignment="1">
      <alignment vertical="center" wrapText="1"/>
    </xf>
    <xf numFmtId="0" fontId="1" fillId="0" borderId="3" xfId="0" applyFont="1" applyFill="1" applyBorder="1" applyAlignment="1">
      <alignment vertical="center" wrapText="1"/>
    </xf>
    <xf numFmtId="0" fontId="4" fillId="0" borderId="3" xfId="0" applyFont="1" applyFill="1" applyBorder="1" applyAlignment="1">
      <alignment vertical="center"/>
    </xf>
    <xf numFmtId="0" fontId="4" fillId="0" borderId="3" xfId="0" applyFont="1" applyFill="1" applyBorder="1" applyAlignment="1">
      <alignment vertical="center" wrapText="1"/>
    </xf>
    <xf numFmtId="0" fontId="4" fillId="0" borderId="3" xfId="0" applyFont="1" applyBorder="1" applyAlignment="1">
      <alignment vertical="center" wrapText="1"/>
    </xf>
    <xf numFmtId="0" fontId="1" fillId="0" borderId="3" xfId="0" applyFont="1" applyBorder="1" applyAlignment="1">
      <alignment vertical="center" wrapText="1"/>
    </xf>
    <xf numFmtId="3" fontId="1" fillId="0" borderId="3" xfId="0" applyNumberFormat="1" applyFont="1" applyBorder="1" applyAlignment="1">
      <alignment horizontal="center" vertical="center"/>
    </xf>
    <xf numFmtId="0" fontId="5" fillId="3" borderId="2" xfId="0" applyFont="1" applyFill="1" applyBorder="1" applyAlignment="1">
      <alignment horizontal="right" vertical="center"/>
    </xf>
    <xf numFmtId="0" fontId="5" fillId="3" borderId="2" xfId="0" applyFont="1" applyFill="1" applyBorder="1" applyAlignment="1">
      <alignment horizontal="right" vertical="center"/>
    </xf>
    <xf numFmtId="0" fontId="1" fillId="0" borderId="0" xfId="0" applyFont="1" applyAlignment="1">
      <alignment horizontal="center" vertical="center" wrapText="1"/>
    </xf>
    <xf numFmtId="0" fontId="5" fillId="4" borderId="2" xfId="0" applyFont="1" applyFill="1" applyBorder="1" applyAlignment="1">
      <alignment horizontal="left" vertical="center" wrapText="1"/>
    </xf>
    <xf numFmtId="0" fontId="10" fillId="0" borderId="0" xfId="1" applyFont="1" applyAlignment="1">
      <alignment vertical="center"/>
    </xf>
    <xf numFmtId="0" fontId="10" fillId="0" borderId="0" xfId="1" applyFont="1" applyAlignment="1">
      <alignment horizontal="center" vertical="center"/>
    </xf>
    <xf numFmtId="0" fontId="10" fillId="0" borderId="0" xfId="1" applyFont="1" applyFill="1" applyAlignment="1">
      <alignment vertical="center"/>
    </xf>
    <xf numFmtId="0" fontId="10" fillId="0" borderId="0" xfId="1" applyFont="1" applyFill="1" applyAlignment="1">
      <alignment horizontal="center" vertical="center"/>
    </xf>
    <xf numFmtId="2" fontId="10" fillId="0" borderId="0" xfId="1" applyNumberFormat="1" applyFont="1" applyFill="1" applyAlignment="1">
      <alignment horizontal="center" vertical="center"/>
    </xf>
    <xf numFmtId="0" fontId="10" fillId="0" borderId="0" xfId="1" applyFont="1" applyAlignment="1">
      <alignment horizontal="right" vertical="center"/>
    </xf>
    <xf numFmtId="0" fontId="1" fillId="0" borderId="3" xfId="1" applyFont="1" applyFill="1" applyBorder="1" applyAlignment="1">
      <alignment horizontal="center" vertical="center"/>
    </xf>
    <xf numFmtId="0" fontId="1" fillId="0" borderId="3" xfId="1" applyFont="1" applyFill="1" applyBorder="1" applyAlignment="1">
      <alignment vertical="center"/>
    </xf>
    <xf numFmtId="0" fontId="5" fillId="0" borderId="3" xfId="1" applyFont="1" applyFill="1" applyBorder="1" applyAlignment="1">
      <alignment horizontal="center" vertical="center"/>
    </xf>
    <xf numFmtId="3" fontId="1" fillId="0" borderId="3" xfId="1" applyNumberFormat="1" applyFont="1" applyFill="1" applyBorder="1" applyAlignment="1">
      <alignment horizontal="right" vertical="center" wrapText="1"/>
    </xf>
    <xf numFmtId="0" fontId="1" fillId="0" borderId="3" xfId="1" applyFont="1" applyFill="1" applyBorder="1" applyAlignment="1">
      <alignment vertical="center" wrapText="1"/>
    </xf>
    <xf numFmtId="0" fontId="1" fillId="0" borderId="0" xfId="2" applyFont="1" applyFill="1" applyAlignment="1">
      <alignment vertical="top" wrapText="1"/>
    </xf>
    <xf numFmtId="1" fontId="13" fillId="2" borderId="0" xfId="0" applyNumberFormat="1" applyFont="1" applyFill="1" applyAlignment="1">
      <alignment horizontal="right"/>
    </xf>
    <xf numFmtId="0" fontId="13" fillId="2" borderId="0" xfId="4" applyFont="1" applyFill="1" applyAlignment="1">
      <alignment horizontal="right"/>
    </xf>
    <xf numFmtId="0" fontId="7" fillId="5" borderId="3" xfId="0" applyFont="1" applyFill="1" applyBorder="1" applyAlignment="1">
      <alignment horizontal="left" vertical="center"/>
    </xf>
    <xf numFmtId="0" fontId="7" fillId="5" borderId="3" xfId="0" applyFont="1" applyFill="1" applyBorder="1" applyAlignment="1">
      <alignment vertical="center"/>
    </xf>
    <xf numFmtId="0" fontId="7" fillId="5" borderId="3" xfId="0" applyFont="1" applyFill="1" applyBorder="1" applyAlignment="1">
      <alignment horizontal="center" vertical="center"/>
    </xf>
    <xf numFmtId="3" fontId="5" fillId="5" borderId="3" xfId="0" applyNumberFormat="1" applyFont="1" applyFill="1" applyBorder="1" applyAlignment="1">
      <alignment horizontal="center" vertical="center"/>
    </xf>
    <xf numFmtId="3" fontId="5" fillId="6" borderId="3" xfId="1" applyNumberFormat="1" applyFont="1" applyFill="1" applyBorder="1" applyAlignment="1">
      <alignment horizontal="right" vertical="center" wrapText="1"/>
    </xf>
    <xf numFmtId="0" fontId="5" fillId="6" borderId="3" xfId="1" applyFont="1" applyFill="1" applyBorder="1" applyAlignment="1">
      <alignment horizontal="left" vertical="center"/>
    </xf>
    <xf numFmtId="0" fontId="5" fillId="6" borderId="3" xfId="1" applyFont="1" applyFill="1" applyBorder="1" applyAlignment="1">
      <alignment vertical="center"/>
    </xf>
    <xf numFmtId="0" fontId="5" fillId="6" borderId="3" xfId="1" applyFont="1" applyFill="1" applyBorder="1" applyAlignment="1">
      <alignment horizontal="center" vertical="center"/>
    </xf>
    <xf numFmtId="3" fontId="1" fillId="0" borderId="3" xfId="0" applyNumberFormat="1" applyFont="1" applyBorder="1" applyAlignment="1">
      <alignment horizontal="center" vertical="center" wrapText="1"/>
    </xf>
    <xf numFmtId="3" fontId="1" fillId="0" borderId="3" xfId="0" applyNumberFormat="1" applyFont="1" applyFill="1" applyBorder="1" applyAlignment="1">
      <alignment horizontal="center" vertical="center" wrapText="1"/>
    </xf>
    <xf numFmtId="4" fontId="1" fillId="0" borderId="3" xfId="0" applyNumberFormat="1" applyFont="1" applyFill="1" applyBorder="1" applyAlignment="1">
      <alignment horizontal="right" vertical="center"/>
    </xf>
    <xf numFmtId="4" fontId="1" fillId="0" borderId="3" xfId="0" applyNumberFormat="1" applyFont="1" applyFill="1" applyBorder="1" applyAlignment="1">
      <alignment horizontal="right" vertical="center" wrapText="1"/>
    </xf>
    <xf numFmtId="4" fontId="1" fillId="0" borderId="3" xfId="1" applyNumberFormat="1" applyFont="1" applyFill="1" applyBorder="1" applyAlignment="1">
      <alignment horizontal="right" vertical="center"/>
    </xf>
    <xf numFmtId="0" fontId="2" fillId="0" borderId="0" xfId="0" applyFont="1" applyAlignment="1">
      <alignment horizontal="center" vertical="center" wrapText="1"/>
    </xf>
    <xf numFmtId="0" fontId="7" fillId="0" borderId="4" xfId="0" applyFont="1" applyBorder="1" applyAlignment="1">
      <alignment horizontal="right" vertical="center"/>
    </xf>
    <xf numFmtId="0" fontId="7" fillId="0" borderId="5" xfId="0" applyFont="1" applyBorder="1" applyAlignment="1">
      <alignment horizontal="right" vertical="center"/>
    </xf>
    <xf numFmtId="0" fontId="7" fillId="0" borderId="6" xfId="0" applyFont="1" applyBorder="1" applyAlignment="1">
      <alignment horizontal="right" vertical="center"/>
    </xf>
    <xf numFmtId="0" fontId="5" fillId="6" borderId="3" xfId="1" applyFont="1" applyFill="1" applyBorder="1" applyAlignment="1">
      <alignment horizontal="left" vertical="center"/>
    </xf>
    <xf numFmtId="0" fontId="2" fillId="0" borderId="0" xfId="0" applyFont="1" applyFill="1" applyBorder="1" applyAlignment="1">
      <alignment horizontal="center" vertical="center" wrapText="1"/>
    </xf>
    <xf numFmtId="0" fontId="5" fillId="3" borderId="2" xfId="0" applyFont="1" applyFill="1" applyBorder="1" applyAlignment="1">
      <alignment horizontal="right" vertical="center"/>
    </xf>
    <xf numFmtId="0" fontId="6" fillId="0" borderId="0" xfId="0" applyFont="1" applyFill="1" applyBorder="1" applyAlignment="1">
      <alignment horizontal="center" vertical="center" wrapText="1"/>
    </xf>
    <xf numFmtId="3" fontId="5" fillId="0" borderId="3" xfId="0" applyNumberFormat="1" applyFont="1" applyFill="1" applyBorder="1" applyAlignment="1">
      <alignment horizontal="center" vertical="center" wrapText="1"/>
    </xf>
    <xf numFmtId="3" fontId="5" fillId="5" borderId="3" xfId="0" applyNumberFormat="1" applyFont="1" applyFill="1" applyBorder="1" applyAlignment="1">
      <alignment horizontal="center" vertical="center" wrapText="1"/>
    </xf>
    <xf numFmtId="0" fontId="1" fillId="0" borderId="0" xfId="0" applyFont="1" applyAlignment="1">
      <alignment horizontal="right" vertical="center"/>
    </xf>
  </cellXfs>
  <cellStyles count="5">
    <cellStyle name="Normal" xfId="0" builtinId="0"/>
    <cellStyle name="Normal 15 2" xfId="2" xr:uid="{FE60AF03-E985-41FC-A576-93C6AE0085AC}"/>
    <cellStyle name="Normal 2" xfId="1" xr:uid="{62A55610-F5E1-4D82-93F4-958B90D5C6B9}"/>
    <cellStyle name="Normal 22" xfId="4" xr:uid="{DBD7DC84-C0E9-4524-87B9-771DA527432F}"/>
    <cellStyle name="Normal 8 2" xfId="3" xr:uid="{D4308A19-6D00-4965-93C9-E5DAB8B1BD49}"/>
  </cellStyles>
  <dxfs count="0"/>
  <tableStyles count="0" defaultTableStyle="TableStyleMedium2" defaultPivotStyle="PivotStyleLight16"/>
  <colors>
    <mruColors>
      <color rgb="FF2DC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6"/>
  <sheetViews>
    <sheetView tabSelected="1" workbookViewId="0">
      <selection activeCell="D9" sqref="D9"/>
    </sheetView>
  </sheetViews>
  <sheetFormatPr defaultRowHeight="13.2" x14ac:dyDescent="0.25"/>
  <cols>
    <col min="1" max="1" width="11.5546875" customWidth="1"/>
    <col min="2" max="2" width="27.5546875" customWidth="1"/>
    <col min="3" max="3" width="42.5546875" customWidth="1"/>
    <col min="4" max="4" width="18.44140625" customWidth="1"/>
  </cols>
  <sheetData>
    <row r="1" spans="1:4" ht="13.8" x14ac:dyDescent="0.25">
      <c r="C1" s="71"/>
      <c r="D1" s="72" t="s">
        <v>51</v>
      </c>
    </row>
    <row r="2" spans="1:4" ht="13.8" x14ac:dyDescent="0.25">
      <c r="C2" s="71"/>
      <c r="D2" s="73" t="s">
        <v>48</v>
      </c>
    </row>
    <row r="3" spans="1:4" ht="13.8" x14ac:dyDescent="0.25">
      <c r="C3" s="71"/>
      <c r="D3" s="73" t="s">
        <v>49</v>
      </c>
    </row>
    <row r="4" spans="1:4" ht="13.8" x14ac:dyDescent="0.25">
      <c r="C4" s="71"/>
      <c r="D4" s="73" t="s">
        <v>50</v>
      </c>
    </row>
    <row r="6" spans="1:4" ht="50.4" customHeight="1" x14ac:dyDescent="0.25">
      <c r="A6" s="87" t="s">
        <v>52</v>
      </c>
      <c r="B6" s="87"/>
      <c r="C6" s="87"/>
      <c r="D6" s="87"/>
    </row>
    <row r="7" spans="1:4" ht="16.2" customHeight="1" x14ac:dyDescent="0.25">
      <c r="A7" s="43"/>
      <c r="B7" s="43"/>
      <c r="C7" s="43"/>
      <c r="D7" s="43"/>
    </row>
    <row r="8" spans="1:4" ht="13.8" x14ac:dyDescent="0.25">
      <c r="A8" s="44" t="s">
        <v>26</v>
      </c>
      <c r="B8" s="44" t="s">
        <v>27</v>
      </c>
      <c r="C8" s="44" t="s">
        <v>28</v>
      </c>
      <c r="D8" s="45" t="s">
        <v>29</v>
      </c>
    </row>
    <row r="9" spans="1:4" x14ac:dyDescent="0.25">
      <c r="A9" s="88" t="s">
        <v>30</v>
      </c>
      <c r="B9" s="89"/>
      <c r="C9" s="90"/>
      <c r="D9" s="95">
        <f>D11+D18+D21</f>
        <v>36355.94</v>
      </c>
    </row>
    <row r="10" spans="1:4" x14ac:dyDescent="0.25">
      <c r="A10" s="88" t="s">
        <v>55</v>
      </c>
      <c r="B10" s="89"/>
      <c r="C10" s="90"/>
      <c r="D10" s="95">
        <f>D11+D18</f>
        <v>34290.770000000004</v>
      </c>
    </row>
    <row r="11" spans="1:4" x14ac:dyDescent="0.25">
      <c r="A11" s="74">
        <v>1000</v>
      </c>
      <c r="B11" s="75" t="s">
        <v>31</v>
      </c>
      <c r="C11" s="76"/>
      <c r="D11" s="96">
        <f>D12+D17</f>
        <v>24790.77</v>
      </c>
    </row>
    <row r="12" spans="1:4" x14ac:dyDescent="0.25">
      <c r="A12" s="46">
        <v>1100</v>
      </c>
      <c r="B12" s="47" t="s">
        <v>32</v>
      </c>
      <c r="C12" s="44"/>
      <c r="D12" s="82">
        <f>ROUNDUP(D15+D16,0)</f>
        <v>20059</v>
      </c>
    </row>
    <row r="13" spans="1:4" ht="26.4" hidden="1" x14ac:dyDescent="0.25">
      <c r="A13" s="48">
        <v>1116</v>
      </c>
      <c r="B13" s="49" t="s">
        <v>33</v>
      </c>
      <c r="C13" s="50"/>
      <c r="D13" s="84"/>
    </row>
    <row r="14" spans="1:4" hidden="1" x14ac:dyDescent="0.25">
      <c r="A14" s="51">
        <v>1141</v>
      </c>
      <c r="B14" s="52" t="s">
        <v>34</v>
      </c>
      <c r="C14" s="50"/>
      <c r="D14" s="85"/>
    </row>
    <row r="15" spans="1:4" ht="39.6" x14ac:dyDescent="0.25">
      <c r="A15" s="51">
        <v>1142</v>
      </c>
      <c r="B15" s="53" t="s">
        <v>35</v>
      </c>
      <c r="C15" s="50" t="s">
        <v>53</v>
      </c>
      <c r="D15" s="85">
        <v>12533.73</v>
      </c>
    </row>
    <row r="16" spans="1:4" ht="39.6" x14ac:dyDescent="0.25">
      <c r="A16" s="51">
        <v>1149</v>
      </c>
      <c r="B16" s="52" t="s">
        <v>36</v>
      </c>
      <c r="C16" s="50" t="s">
        <v>54</v>
      </c>
      <c r="D16" s="84">
        <v>7524.85</v>
      </c>
    </row>
    <row r="17" spans="1:6" ht="26.4" x14ac:dyDescent="0.25">
      <c r="A17" s="46">
        <v>1210</v>
      </c>
      <c r="B17" s="53" t="s">
        <v>37</v>
      </c>
      <c r="C17" s="49" t="s">
        <v>38</v>
      </c>
      <c r="D17" s="83">
        <v>4731.7700000000004</v>
      </c>
    </row>
    <row r="18" spans="1:6" x14ac:dyDescent="0.25">
      <c r="A18" s="74">
        <v>6000</v>
      </c>
      <c r="B18" s="75" t="s">
        <v>39</v>
      </c>
      <c r="C18" s="75"/>
      <c r="D18" s="77">
        <f>D19</f>
        <v>9500</v>
      </c>
    </row>
    <row r="19" spans="1:6" ht="52.8" x14ac:dyDescent="0.25">
      <c r="A19" s="51">
        <v>6239</v>
      </c>
      <c r="B19" s="52" t="s">
        <v>40</v>
      </c>
      <c r="C19" s="54" t="s">
        <v>42</v>
      </c>
      <c r="D19" s="55">
        <v>9500</v>
      </c>
    </row>
    <row r="21" spans="1:6" s="60" customFormat="1" ht="14.4" x14ac:dyDescent="0.25">
      <c r="A21" s="91" t="s">
        <v>45</v>
      </c>
      <c r="B21" s="91"/>
      <c r="C21" s="91"/>
      <c r="D21" s="78">
        <f>D22</f>
        <v>2065.17</v>
      </c>
      <c r="F21" s="61"/>
    </row>
    <row r="22" spans="1:6" s="60" customFormat="1" ht="14.4" x14ac:dyDescent="0.25">
      <c r="A22" s="79">
        <v>1000</v>
      </c>
      <c r="B22" s="80" t="s">
        <v>31</v>
      </c>
      <c r="C22" s="81" t="s">
        <v>46</v>
      </c>
      <c r="D22" s="78">
        <f>D23+D25</f>
        <v>2065.17</v>
      </c>
      <c r="F22" s="61"/>
    </row>
    <row r="23" spans="1:6" s="62" customFormat="1" ht="14.4" x14ac:dyDescent="0.25">
      <c r="A23" s="66">
        <v>1100</v>
      </c>
      <c r="B23" s="67" t="s">
        <v>32</v>
      </c>
      <c r="C23" s="68" t="s">
        <v>46</v>
      </c>
      <c r="D23" s="69">
        <f>ROUND(SUM(D24:D24),0)</f>
        <v>1671</v>
      </c>
      <c r="F23" s="63"/>
    </row>
    <row r="24" spans="1:6" s="62" customFormat="1" ht="38.25" customHeight="1" x14ac:dyDescent="0.25">
      <c r="A24" s="67">
        <v>1116</v>
      </c>
      <c r="B24" s="70" t="s">
        <v>33</v>
      </c>
      <c r="C24" s="70" t="s">
        <v>47</v>
      </c>
      <c r="D24" s="86">
        <f>D12*0.0833</f>
        <v>1670.9147</v>
      </c>
      <c r="F24" s="64"/>
    </row>
    <row r="25" spans="1:6" s="62" customFormat="1" ht="26.4" x14ac:dyDescent="0.25">
      <c r="A25" s="66">
        <v>1210</v>
      </c>
      <c r="B25" s="70" t="s">
        <v>37</v>
      </c>
      <c r="C25" s="70" t="s">
        <v>38</v>
      </c>
      <c r="D25" s="69">
        <f>ROUND(D24*0.2359,2)</f>
        <v>394.17</v>
      </c>
      <c r="F25" s="64"/>
    </row>
    <row r="26" spans="1:6" s="60" customFormat="1" ht="14.4" x14ac:dyDescent="0.25">
      <c r="D26" s="65"/>
      <c r="F26" s="61"/>
    </row>
  </sheetData>
  <mergeCells count="4">
    <mergeCell ref="A6:D6"/>
    <mergeCell ref="A9:C9"/>
    <mergeCell ref="A21:C21"/>
    <mergeCell ref="A10:C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37"/>
  <sheetViews>
    <sheetView zoomScaleNormal="100" workbookViewId="0">
      <selection activeCell="J3" sqref="J3"/>
    </sheetView>
  </sheetViews>
  <sheetFormatPr defaultRowHeight="13.2" x14ac:dyDescent="0.25"/>
  <cols>
    <col min="1" max="1" width="5.6640625" style="1" customWidth="1"/>
    <col min="2" max="2" width="36.5546875" style="2" customWidth="1"/>
    <col min="3" max="3" width="23" style="58" customWidth="1"/>
    <col min="4" max="5" width="9.44140625" style="1" customWidth="1"/>
    <col min="6" max="6" width="10.44140625" style="1" customWidth="1"/>
    <col min="7" max="7" width="11.109375" style="3" customWidth="1"/>
    <col min="8" max="8" width="11.109375" style="1" customWidth="1"/>
    <col min="9" max="9" width="12" style="1" customWidth="1"/>
    <col min="10" max="253" width="9.109375" style="4"/>
    <col min="254" max="254" width="5.6640625" style="4" customWidth="1"/>
    <col min="255" max="255" width="36.5546875" style="4" customWidth="1"/>
    <col min="256" max="258" width="19" style="4" customWidth="1"/>
    <col min="259" max="260" width="9.44140625" style="4" customWidth="1"/>
    <col min="261" max="261" width="10.44140625" style="4" customWidth="1"/>
    <col min="262" max="263" width="11.109375" style="4" customWidth="1"/>
    <col min="264" max="264" width="12" style="4" customWidth="1"/>
    <col min="265" max="265" width="13.44140625" style="4" customWidth="1"/>
    <col min="266" max="509" width="9.109375" style="4"/>
    <col min="510" max="510" width="5.6640625" style="4" customWidth="1"/>
    <col min="511" max="511" width="36.5546875" style="4" customWidth="1"/>
    <col min="512" max="514" width="19" style="4" customWidth="1"/>
    <col min="515" max="516" width="9.44140625" style="4" customWidth="1"/>
    <col min="517" max="517" width="10.44140625" style="4" customWidth="1"/>
    <col min="518" max="519" width="11.109375" style="4" customWidth="1"/>
    <col min="520" max="520" width="12" style="4" customWidth="1"/>
    <col min="521" max="521" width="13.44140625" style="4" customWidth="1"/>
    <col min="522" max="765" width="9.109375" style="4"/>
    <col min="766" max="766" width="5.6640625" style="4" customWidth="1"/>
    <col min="767" max="767" width="36.5546875" style="4" customWidth="1"/>
    <col min="768" max="770" width="19" style="4" customWidth="1"/>
    <col min="771" max="772" width="9.44140625" style="4" customWidth="1"/>
    <col min="773" max="773" width="10.44140625" style="4" customWidth="1"/>
    <col min="774" max="775" width="11.109375" style="4" customWidth="1"/>
    <col min="776" max="776" width="12" style="4" customWidth="1"/>
    <col min="777" max="777" width="13.44140625" style="4" customWidth="1"/>
    <col min="778" max="1021" width="9.109375" style="4"/>
    <col min="1022" max="1022" width="5.6640625" style="4" customWidth="1"/>
    <col min="1023" max="1023" width="36.5546875" style="4" customWidth="1"/>
    <col min="1024" max="1026" width="19" style="4" customWidth="1"/>
    <col min="1027" max="1028" width="9.44140625" style="4" customWidth="1"/>
    <col min="1029" max="1029" width="10.44140625" style="4" customWidth="1"/>
    <col min="1030" max="1031" width="11.109375" style="4" customWidth="1"/>
    <col min="1032" max="1032" width="12" style="4" customWidth="1"/>
    <col min="1033" max="1033" width="13.44140625" style="4" customWidth="1"/>
    <col min="1034" max="1277" width="9.109375" style="4"/>
    <col min="1278" max="1278" width="5.6640625" style="4" customWidth="1"/>
    <col min="1279" max="1279" width="36.5546875" style="4" customWidth="1"/>
    <col min="1280" max="1282" width="19" style="4" customWidth="1"/>
    <col min="1283" max="1284" width="9.44140625" style="4" customWidth="1"/>
    <col min="1285" max="1285" width="10.44140625" style="4" customWidth="1"/>
    <col min="1286" max="1287" width="11.109375" style="4" customWidth="1"/>
    <col min="1288" max="1288" width="12" style="4" customWidth="1"/>
    <col min="1289" max="1289" width="13.44140625" style="4" customWidth="1"/>
    <col min="1290" max="1533" width="9.109375" style="4"/>
    <col min="1534" max="1534" width="5.6640625" style="4" customWidth="1"/>
    <col min="1535" max="1535" width="36.5546875" style="4" customWidth="1"/>
    <col min="1536" max="1538" width="19" style="4" customWidth="1"/>
    <col min="1539" max="1540" width="9.44140625" style="4" customWidth="1"/>
    <col min="1541" max="1541" width="10.44140625" style="4" customWidth="1"/>
    <col min="1542" max="1543" width="11.109375" style="4" customWidth="1"/>
    <col min="1544" max="1544" width="12" style="4" customWidth="1"/>
    <col min="1545" max="1545" width="13.44140625" style="4" customWidth="1"/>
    <col min="1546" max="1789" width="9.109375" style="4"/>
    <col min="1790" max="1790" width="5.6640625" style="4" customWidth="1"/>
    <col min="1791" max="1791" width="36.5546875" style="4" customWidth="1"/>
    <col min="1792" max="1794" width="19" style="4" customWidth="1"/>
    <col min="1795" max="1796" width="9.44140625" style="4" customWidth="1"/>
    <col min="1797" max="1797" width="10.44140625" style="4" customWidth="1"/>
    <col min="1798" max="1799" width="11.109375" style="4" customWidth="1"/>
    <col min="1800" max="1800" width="12" style="4" customWidth="1"/>
    <col min="1801" max="1801" width="13.44140625" style="4" customWidth="1"/>
    <col min="1802" max="2045" width="9.109375" style="4"/>
    <col min="2046" max="2046" width="5.6640625" style="4" customWidth="1"/>
    <col min="2047" max="2047" width="36.5546875" style="4" customWidth="1"/>
    <col min="2048" max="2050" width="19" style="4" customWidth="1"/>
    <col min="2051" max="2052" width="9.44140625" style="4" customWidth="1"/>
    <col min="2053" max="2053" width="10.44140625" style="4" customWidth="1"/>
    <col min="2054" max="2055" width="11.109375" style="4" customWidth="1"/>
    <col min="2056" max="2056" width="12" style="4" customWidth="1"/>
    <col min="2057" max="2057" width="13.44140625" style="4" customWidth="1"/>
    <col min="2058" max="2301" width="9.109375" style="4"/>
    <col min="2302" max="2302" width="5.6640625" style="4" customWidth="1"/>
    <col min="2303" max="2303" width="36.5546875" style="4" customWidth="1"/>
    <col min="2304" max="2306" width="19" style="4" customWidth="1"/>
    <col min="2307" max="2308" width="9.44140625" style="4" customWidth="1"/>
    <col min="2309" max="2309" width="10.44140625" style="4" customWidth="1"/>
    <col min="2310" max="2311" width="11.109375" style="4" customWidth="1"/>
    <col min="2312" max="2312" width="12" style="4" customWidth="1"/>
    <col min="2313" max="2313" width="13.44140625" style="4" customWidth="1"/>
    <col min="2314" max="2557" width="9.109375" style="4"/>
    <col min="2558" max="2558" width="5.6640625" style="4" customWidth="1"/>
    <col min="2559" max="2559" width="36.5546875" style="4" customWidth="1"/>
    <col min="2560" max="2562" width="19" style="4" customWidth="1"/>
    <col min="2563" max="2564" width="9.44140625" style="4" customWidth="1"/>
    <col min="2565" max="2565" width="10.44140625" style="4" customWidth="1"/>
    <col min="2566" max="2567" width="11.109375" style="4" customWidth="1"/>
    <col min="2568" max="2568" width="12" style="4" customWidth="1"/>
    <col min="2569" max="2569" width="13.44140625" style="4" customWidth="1"/>
    <col min="2570" max="2813" width="9.109375" style="4"/>
    <col min="2814" max="2814" width="5.6640625" style="4" customWidth="1"/>
    <col min="2815" max="2815" width="36.5546875" style="4" customWidth="1"/>
    <col min="2816" max="2818" width="19" style="4" customWidth="1"/>
    <col min="2819" max="2820" width="9.44140625" style="4" customWidth="1"/>
    <col min="2821" max="2821" width="10.44140625" style="4" customWidth="1"/>
    <col min="2822" max="2823" width="11.109375" style="4" customWidth="1"/>
    <col min="2824" max="2824" width="12" style="4" customWidth="1"/>
    <col min="2825" max="2825" width="13.44140625" style="4" customWidth="1"/>
    <col min="2826" max="3069" width="9.109375" style="4"/>
    <col min="3070" max="3070" width="5.6640625" style="4" customWidth="1"/>
    <col min="3071" max="3071" width="36.5546875" style="4" customWidth="1"/>
    <col min="3072" max="3074" width="19" style="4" customWidth="1"/>
    <col min="3075" max="3076" width="9.44140625" style="4" customWidth="1"/>
    <col min="3077" max="3077" width="10.44140625" style="4" customWidth="1"/>
    <col min="3078" max="3079" width="11.109375" style="4" customWidth="1"/>
    <col min="3080" max="3080" width="12" style="4" customWidth="1"/>
    <col min="3081" max="3081" width="13.44140625" style="4" customWidth="1"/>
    <col min="3082" max="3325" width="9.109375" style="4"/>
    <col min="3326" max="3326" width="5.6640625" style="4" customWidth="1"/>
    <col min="3327" max="3327" width="36.5546875" style="4" customWidth="1"/>
    <col min="3328" max="3330" width="19" style="4" customWidth="1"/>
    <col min="3331" max="3332" width="9.44140625" style="4" customWidth="1"/>
    <col min="3333" max="3333" width="10.44140625" style="4" customWidth="1"/>
    <col min="3334" max="3335" width="11.109375" style="4" customWidth="1"/>
    <col min="3336" max="3336" width="12" style="4" customWidth="1"/>
    <col min="3337" max="3337" width="13.44140625" style="4" customWidth="1"/>
    <col min="3338" max="3581" width="9.109375" style="4"/>
    <col min="3582" max="3582" width="5.6640625" style="4" customWidth="1"/>
    <col min="3583" max="3583" width="36.5546875" style="4" customWidth="1"/>
    <col min="3584" max="3586" width="19" style="4" customWidth="1"/>
    <col min="3587" max="3588" width="9.44140625" style="4" customWidth="1"/>
    <col min="3589" max="3589" width="10.44140625" style="4" customWidth="1"/>
    <col min="3590" max="3591" width="11.109375" style="4" customWidth="1"/>
    <col min="3592" max="3592" width="12" style="4" customWidth="1"/>
    <col min="3593" max="3593" width="13.44140625" style="4" customWidth="1"/>
    <col min="3594" max="3837" width="9.109375" style="4"/>
    <col min="3838" max="3838" width="5.6640625" style="4" customWidth="1"/>
    <col min="3839" max="3839" width="36.5546875" style="4" customWidth="1"/>
    <col min="3840" max="3842" width="19" style="4" customWidth="1"/>
    <col min="3843" max="3844" width="9.44140625" style="4" customWidth="1"/>
    <col min="3845" max="3845" width="10.44140625" style="4" customWidth="1"/>
    <col min="3846" max="3847" width="11.109375" style="4" customWidth="1"/>
    <col min="3848" max="3848" width="12" style="4" customWidth="1"/>
    <col min="3849" max="3849" width="13.44140625" style="4" customWidth="1"/>
    <col min="3850" max="4093" width="9.109375" style="4"/>
    <col min="4094" max="4094" width="5.6640625" style="4" customWidth="1"/>
    <col min="4095" max="4095" width="36.5546875" style="4" customWidth="1"/>
    <col min="4096" max="4098" width="19" style="4" customWidth="1"/>
    <col min="4099" max="4100" width="9.44140625" style="4" customWidth="1"/>
    <col min="4101" max="4101" width="10.44140625" style="4" customWidth="1"/>
    <col min="4102" max="4103" width="11.109375" style="4" customWidth="1"/>
    <col min="4104" max="4104" width="12" style="4" customWidth="1"/>
    <col min="4105" max="4105" width="13.44140625" style="4" customWidth="1"/>
    <col min="4106" max="4349" width="9.109375" style="4"/>
    <col min="4350" max="4350" width="5.6640625" style="4" customWidth="1"/>
    <col min="4351" max="4351" width="36.5546875" style="4" customWidth="1"/>
    <col min="4352" max="4354" width="19" style="4" customWidth="1"/>
    <col min="4355" max="4356" width="9.44140625" style="4" customWidth="1"/>
    <col min="4357" max="4357" width="10.44140625" style="4" customWidth="1"/>
    <col min="4358" max="4359" width="11.109375" style="4" customWidth="1"/>
    <col min="4360" max="4360" width="12" style="4" customWidth="1"/>
    <col min="4361" max="4361" width="13.44140625" style="4" customWidth="1"/>
    <col min="4362" max="4605" width="9.109375" style="4"/>
    <col min="4606" max="4606" width="5.6640625" style="4" customWidth="1"/>
    <col min="4607" max="4607" width="36.5546875" style="4" customWidth="1"/>
    <col min="4608" max="4610" width="19" style="4" customWidth="1"/>
    <col min="4611" max="4612" width="9.44140625" style="4" customWidth="1"/>
    <col min="4613" max="4613" width="10.44140625" style="4" customWidth="1"/>
    <col min="4614" max="4615" width="11.109375" style="4" customWidth="1"/>
    <col min="4616" max="4616" width="12" style="4" customWidth="1"/>
    <col min="4617" max="4617" width="13.44140625" style="4" customWidth="1"/>
    <col min="4618" max="4861" width="9.109375" style="4"/>
    <col min="4862" max="4862" width="5.6640625" style="4" customWidth="1"/>
    <col min="4863" max="4863" width="36.5546875" style="4" customWidth="1"/>
    <col min="4864" max="4866" width="19" style="4" customWidth="1"/>
    <col min="4867" max="4868" width="9.44140625" style="4" customWidth="1"/>
    <col min="4869" max="4869" width="10.44140625" style="4" customWidth="1"/>
    <col min="4870" max="4871" width="11.109375" style="4" customWidth="1"/>
    <col min="4872" max="4872" width="12" style="4" customWidth="1"/>
    <col min="4873" max="4873" width="13.44140625" style="4" customWidth="1"/>
    <col min="4874" max="5117" width="9.109375" style="4"/>
    <col min="5118" max="5118" width="5.6640625" style="4" customWidth="1"/>
    <col min="5119" max="5119" width="36.5546875" style="4" customWidth="1"/>
    <col min="5120" max="5122" width="19" style="4" customWidth="1"/>
    <col min="5123" max="5124" width="9.44140625" style="4" customWidth="1"/>
    <col min="5125" max="5125" width="10.44140625" style="4" customWidth="1"/>
    <col min="5126" max="5127" width="11.109375" style="4" customWidth="1"/>
    <col min="5128" max="5128" width="12" style="4" customWidth="1"/>
    <col min="5129" max="5129" width="13.44140625" style="4" customWidth="1"/>
    <col min="5130" max="5373" width="9.109375" style="4"/>
    <col min="5374" max="5374" width="5.6640625" style="4" customWidth="1"/>
    <col min="5375" max="5375" width="36.5546875" style="4" customWidth="1"/>
    <col min="5376" max="5378" width="19" style="4" customWidth="1"/>
    <col min="5379" max="5380" width="9.44140625" style="4" customWidth="1"/>
    <col min="5381" max="5381" width="10.44140625" style="4" customWidth="1"/>
    <col min="5382" max="5383" width="11.109375" style="4" customWidth="1"/>
    <col min="5384" max="5384" width="12" style="4" customWidth="1"/>
    <col min="5385" max="5385" width="13.44140625" style="4" customWidth="1"/>
    <col min="5386" max="5629" width="9.109375" style="4"/>
    <col min="5630" max="5630" width="5.6640625" style="4" customWidth="1"/>
    <col min="5631" max="5631" width="36.5546875" style="4" customWidth="1"/>
    <col min="5632" max="5634" width="19" style="4" customWidth="1"/>
    <col min="5635" max="5636" width="9.44140625" style="4" customWidth="1"/>
    <col min="5637" max="5637" width="10.44140625" style="4" customWidth="1"/>
    <col min="5638" max="5639" width="11.109375" style="4" customWidth="1"/>
    <col min="5640" max="5640" width="12" style="4" customWidth="1"/>
    <col min="5641" max="5641" width="13.44140625" style="4" customWidth="1"/>
    <col min="5642" max="5885" width="9.109375" style="4"/>
    <col min="5886" max="5886" width="5.6640625" style="4" customWidth="1"/>
    <col min="5887" max="5887" width="36.5546875" style="4" customWidth="1"/>
    <col min="5888" max="5890" width="19" style="4" customWidth="1"/>
    <col min="5891" max="5892" width="9.44140625" style="4" customWidth="1"/>
    <col min="5893" max="5893" width="10.44140625" style="4" customWidth="1"/>
    <col min="5894" max="5895" width="11.109375" style="4" customWidth="1"/>
    <col min="5896" max="5896" width="12" style="4" customWidth="1"/>
    <col min="5897" max="5897" width="13.44140625" style="4" customWidth="1"/>
    <col min="5898" max="6141" width="9.109375" style="4"/>
    <col min="6142" max="6142" width="5.6640625" style="4" customWidth="1"/>
    <col min="6143" max="6143" width="36.5546875" style="4" customWidth="1"/>
    <col min="6144" max="6146" width="19" style="4" customWidth="1"/>
    <col min="6147" max="6148" width="9.44140625" style="4" customWidth="1"/>
    <col min="6149" max="6149" width="10.44140625" style="4" customWidth="1"/>
    <col min="6150" max="6151" width="11.109375" style="4" customWidth="1"/>
    <col min="6152" max="6152" width="12" style="4" customWidth="1"/>
    <col min="6153" max="6153" width="13.44140625" style="4" customWidth="1"/>
    <col min="6154" max="6397" width="9.109375" style="4"/>
    <col min="6398" max="6398" width="5.6640625" style="4" customWidth="1"/>
    <col min="6399" max="6399" width="36.5546875" style="4" customWidth="1"/>
    <col min="6400" max="6402" width="19" style="4" customWidth="1"/>
    <col min="6403" max="6404" width="9.44140625" style="4" customWidth="1"/>
    <col min="6405" max="6405" width="10.44140625" style="4" customWidth="1"/>
    <col min="6406" max="6407" width="11.109375" style="4" customWidth="1"/>
    <col min="6408" max="6408" width="12" style="4" customWidth="1"/>
    <col min="6409" max="6409" width="13.44140625" style="4" customWidth="1"/>
    <col min="6410" max="6653" width="9.109375" style="4"/>
    <col min="6654" max="6654" width="5.6640625" style="4" customWidth="1"/>
    <col min="6655" max="6655" width="36.5546875" style="4" customWidth="1"/>
    <col min="6656" max="6658" width="19" style="4" customWidth="1"/>
    <col min="6659" max="6660" width="9.44140625" style="4" customWidth="1"/>
    <col min="6661" max="6661" width="10.44140625" style="4" customWidth="1"/>
    <col min="6662" max="6663" width="11.109375" style="4" customWidth="1"/>
    <col min="6664" max="6664" width="12" style="4" customWidth="1"/>
    <col min="6665" max="6665" width="13.44140625" style="4" customWidth="1"/>
    <col min="6666" max="6909" width="9.109375" style="4"/>
    <col min="6910" max="6910" width="5.6640625" style="4" customWidth="1"/>
    <col min="6911" max="6911" width="36.5546875" style="4" customWidth="1"/>
    <col min="6912" max="6914" width="19" style="4" customWidth="1"/>
    <col min="6915" max="6916" width="9.44140625" style="4" customWidth="1"/>
    <col min="6917" max="6917" width="10.44140625" style="4" customWidth="1"/>
    <col min="6918" max="6919" width="11.109375" style="4" customWidth="1"/>
    <col min="6920" max="6920" width="12" style="4" customWidth="1"/>
    <col min="6921" max="6921" width="13.44140625" style="4" customWidth="1"/>
    <col min="6922" max="7165" width="9.109375" style="4"/>
    <col min="7166" max="7166" width="5.6640625" style="4" customWidth="1"/>
    <col min="7167" max="7167" width="36.5546875" style="4" customWidth="1"/>
    <col min="7168" max="7170" width="19" style="4" customWidth="1"/>
    <col min="7171" max="7172" width="9.44140625" style="4" customWidth="1"/>
    <col min="7173" max="7173" width="10.44140625" style="4" customWidth="1"/>
    <col min="7174" max="7175" width="11.109375" style="4" customWidth="1"/>
    <col min="7176" max="7176" width="12" style="4" customWidth="1"/>
    <col min="7177" max="7177" width="13.44140625" style="4" customWidth="1"/>
    <col min="7178" max="7421" width="9.109375" style="4"/>
    <col min="7422" max="7422" width="5.6640625" style="4" customWidth="1"/>
    <col min="7423" max="7423" width="36.5546875" style="4" customWidth="1"/>
    <col min="7424" max="7426" width="19" style="4" customWidth="1"/>
    <col min="7427" max="7428" width="9.44140625" style="4" customWidth="1"/>
    <col min="7429" max="7429" width="10.44140625" style="4" customWidth="1"/>
    <col min="7430" max="7431" width="11.109375" style="4" customWidth="1"/>
    <col min="7432" max="7432" width="12" style="4" customWidth="1"/>
    <col min="7433" max="7433" width="13.44140625" style="4" customWidth="1"/>
    <col min="7434" max="7677" width="9.109375" style="4"/>
    <col min="7678" max="7678" width="5.6640625" style="4" customWidth="1"/>
    <col min="7679" max="7679" width="36.5546875" style="4" customWidth="1"/>
    <col min="7680" max="7682" width="19" style="4" customWidth="1"/>
    <col min="7683" max="7684" width="9.44140625" style="4" customWidth="1"/>
    <col min="7685" max="7685" width="10.44140625" style="4" customWidth="1"/>
    <col min="7686" max="7687" width="11.109375" style="4" customWidth="1"/>
    <col min="7688" max="7688" width="12" style="4" customWidth="1"/>
    <col min="7689" max="7689" width="13.44140625" style="4" customWidth="1"/>
    <col min="7690" max="7933" width="9.109375" style="4"/>
    <col min="7934" max="7934" width="5.6640625" style="4" customWidth="1"/>
    <col min="7935" max="7935" width="36.5546875" style="4" customWidth="1"/>
    <col min="7936" max="7938" width="19" style="4" customWidth="1"/>
    <col min="7939" max="7940" width="9.44140625" style="4" customWidth="1"/>
    <col min="7941" max="7941" width="10.44140625" style="4" customWidth="1"/>
    <col min="7942" max="7943" width="11.109375" style="4" customWidth="1"/>
    <col min="7944" max="7944" width="12" style="4" customWidth="1"/>
    <col min="7945" max="7945" width="13.44140625" style="4" customWidth="1"/>
    <col min="7946" max="8189" width="9.109375" style="4"/>
    <col min="8190" max="8190" width="5.6640625" style="4" customWidth="1"/>
    <col min="8191" max="8191" width="36.5546875" style="4" customWidth="1"/>
    <col min="8192" max="8194" width="19" style="4" customWidth="1"/>
    <col min="8195" max="8196" width="9.44140625" style="4" customWidth="1"/>
    <col min="8197" max="8197" width="10.44140625" style="4" customWidth="1"/>
    <col min="8198" max="8199" width="11.109375" style="4" customWidth="1"/>
    <col min="8200" max="8200" width="12" style="4" customWidth="1"/>
    <col min="8201" max="8201" width="13.44140625" style="4" customWidth="1"/>
    <col min="8202" max="8445" width="9.109375" style="4"/>
    <col min="8446" max="8446" width="5.6640625" style="4" customWidth="1"/>
    <col min="8447" max="8447" width="36.5546875" style="4" customWidth="1"/>
    <col min="8448" max="8450" width="19" style="4" customWidth="1"/>
    <col min="8451" max="8452" width="9.44140625" style="4" customWidth="1"/>
    <col min="8453" max="8453" width="10.44140625" style="4" customWidth="1"/>
    <col min="8454" max="8455" width="11.109375" style="4" customWidth="1"/>
    <col min="8456" max="8456" width="12" style="4" customWidth="1"/>
    <col min="8457" max="8457" width="13.44140625" style="4" customWidth="1"/>
    <col min="8458" max="8701" width="9.109375" style="4"/>
    <col min="8702" max="8702" width="5.6640625" style="4" customWidth="1"/>
    <col min="8703" max="8703" width="36.5546875" style="4" customWidth="1"/>
    <col min="8704" max="8706" width="19" style="4" customWidth="1"/>
    <col min="8707" max="8708" width="9.44140625" style="4" customWidth="1"/>
    <col min="8709" max="8709" width="10.44140625" style="4" customWidth="1"/>
    <col min="8710" max="8711" width="11.109375" style="4" customWidth="1"/>
    <col min="8712" max="8712" width="12" style="4" customWidth="1"/>
    <col min="8713" max="8713" width="13.44140625" style="4" customWidth="1"/>
    <col min="8714" max="8957" width="9.109375" style="4"/>
    <col min="8958" max="8958" width="5.6640625" style="4" customWidth="1"/>
    <col min="8959" max="8959" width="36.5546875" style="4" customWidth="1"/>
    <col min="8960" max="8962" width="19" style="4" customWidth="1"/>
    <col min="8963" max="8964" width="9.44140625" style="4" customWidth="1"/>
    <col min="8965" max="8965" width="10.44140625" style="4" customWidth="1"/>
    <col min="8966" max="8967" width="11.109375" style="4" customWidth="1"/>
    <col min="8968" max="8968" width="12" style="4" customWidth="1"/>
    <col min="8969" max="8969" width="13.44140625" style="4" customWidth="1"/>
    <col min="8970" max="9213" width="9.109375" style="4"/>
    <col min="9214" max="9214" width="5.6640625" style="4" customWidth="1"/>
    <col min="9215" max="9215" width="36.5546875" style="4" customWidth="1"/>
    <col min="9216" max="9218" width="19" style="4" customWidth="1"/>
    <col min="9219" max="9220" width="9.44140625" style="4" customWidth="1"/>
    <col min="9221" max="9221" width="10.44140625" style="4" customWidth="1"/>
    <col min="9222" max="9223" width="11.109375" style="4" customWidth="1"/>
    <col min="9224" max="9224" width="12" style="4" customWidth="1"/>
    <col min="9225" max="9225" width="13.44140625" style="4" customWidth="1"/>
    <col min="9226" max="9469" width="9.109375" style="4"/>
    <col min="9470" max="9470" width="5.6640625" style="4" customWidth="1"/>
    <col min="9471" max="9471" width="36.5546875" style="4" customWidth="1"/>
    <col min="9472" max="9474" width="19" style="4" customWidth="1"/>
    <col min="9475" max="9476" width="9.44140625" style="4" customWidth="1"/>
    <col min="9477" max="9477" width="10.44140625" style="4" customWidth="1"/>
    <col min="9478" max="9479" width="11.109375" style="4" customWidth="1"/>
    <col min="9480" max="9480" width="12" style="4" customWidth="1"/>
    <col min="9481" max="9481" width="13.44140625" style="4" customWidth="1"/>
    <col min="9482" max="9725" width="9.109375" style="4"/>
    <col min="9726" max="9726" width="5.6640625" style="4" customWidth="1"/>
    <col min="9727" max="9727" width="36.5546875" style="4" customWidth="1"/>
    <col min="9728" max="9730" width="19" style="4" customWidth="1"/>
    <col min="9731" max="9732" width="9.44140625" style="4" customWidth="1"/>
    <col min="9733" max="9733" width="10.44140625" style="4" customWidth="1"/>
    <col min="9734" max="9735" width="11.109375" style="4" customWidth="1"/>
    <col min="9736" max="9736" width="12" style="4" customWidth="1"/>
    <col min="9737" max="9737" width="13.44140625" style="4" customWidth="1"/>
    <col min="9738" max="9981" width="9.109375" style="4"/>
    <col min="9982" max="9982" width="5.6640625" style="4" customWidth="1"/>
    <col min="9983" max="9983" width="36.5546875" style="4" customWidth="1"/>
    <col min="9984" max="9986" width="19" style="4" customWidth="1"/>
    <col min="9987" max="9988" width="9.44140625" style="4" customWidth="1"/>
    <col min="9989" max="9989" width="10.44140625" style="4" customWidth="1"/>
    <col min="9990" max="9991" width="11.109375" style="4" customWidth="1"/>
    <col min="9992" max="9992" width="12" style="4" customWidth="1"/>
    <col min="9993" max="9993" width="13.44140625" style="4" customWidth="1"/>
    <col min="9994" max="10237" width="9.109375" style="4"/>
    <col min="10238" max="10238" width="5.6640625" style="4" customWidth="1"/>
    <col min="10239" max="10239" width="36.5546875" style="4" customWidth="1"/>
    <col min="10240" max="10242" width="19" style="4" customWidth="1"/>
    <col min="10243" max="10244" width="9.44140625" style="4" customWidth="1"/>
    <col min="10245" max="10245" width="10.44140625" style="4" customWidth="1"/>
    <col min="10246" max="10247" width="11.109375" style="4" customWidth="1"/>
    <col min="10248" max="10248" width="12" style="4" customWidth="1"/>
    <col min="10249" max="10249" width="13.44140625" style="4" customWidth="1"/>
    <col min="10250" max="10493" width="9.109375" style="4"/>
    <col min="10494" max="10494" width="5.6640625" style="4" customWidth="1"/>
    <col min="10495" max="10495" width="36.5546875" style="4" customWidth="1"/>
    <col min="10496" max="10498" width="19" style="4" customWidth="1"/>
    <col min="10499" max="10500" width="9.44140625" style="4" customWidth="1"/>
    <col min="10501" max="10501" width="10.44140625" style="4" customWidth="1"/>
    <col min="10502" max="10503" width="11.109375" style="4" customWidth="1"/>
    <col min="10504" max="10504" width="12" style="4" customWidth="1"/>
    <col min="10505" max="10505" width="13.44140625" style="4" customWidth="1"/>
    <col min="10506" max="10749" width="9.109375" style="4"/>
    <col min="10750" max="10750" width="5.6640625" style="4" customWidth="1"/>
    <col min="10751" max="10751" width="36.5546875" style="4" customWidth="1"/>
    <col min="10752" max="10754" width="19" style="4" customWidth="1"/>
    <col min="10755" max="10756" width="9.44140625" style="4" customWidth="1"/>
    <col min="10757" max="10757" width="10.44140625" style="4" customWidth="1"/>
    <col min="10758" max="10759" width="11.109375" style="4" customWidth="1"/>
    <col min="10760" max="10760" width="12" style="4" customWidth="1"/>
    <col min="10761" max="10761" width="13.44140625" style="4" customWidth="1"/>
    <col min="10762" max="11005" width="9.109375" style="4"/>
    <col min="11006" max="11006" width="5.6640625" style="4" customWidth="1"/>
    <col min="11007" max="11007" width="36.5546875" style="4" customWidth="1"/>
    <col min="11008" max="11010" width="19" style="4" customWidth="1"/>
    <col min="11011" max="11012" width="9.44140625" style="4" customWidth="1"/>
    <col min="11013" max="11013" width="10.44140625" style="4" customWidth="1"/>
    <col min="11014" max="11015" width="11.109375" style="4" customWidth="1"/>
    <col min="11016" max="11016" width="12" style="4" customWidth="1"/>
    <col min="11017" max="11017" width="13.44140625" style="4" customWidth="1"/>
    <col min="11018" max="11261" width="9.109375" style="4"/>
    <col min="11262" max="11262" width="5.6640625" style="4" customWidth="1"/>
    <col min="11263" max="11263" width="36.5546875" style="4" customWidth="1"/>
    <col min="11264" max="11266" width="19" style="4" customWidth="1"/>
    <col min="11267" max="11268" width="9.44140625" style="4" customWidth="1"/>
    <col min="11269" max="11269" width="10.44140625" style="4" customWidth="1"/>
    <col min="11270" max="11271" width="11.109375" style="4" customWidth="1"/>
    <col min="11272" max="11272" width="12" style="4" customWidth="1"/>
    <col min="11273" max="11273" width="13.44140625" style="4" customWidth="1"/>
    <col min="11274" max="11517" width="9.109375" style="4"/>
    <col min="11518" max="11518" width="5.6640625" style="4" customWidth="1"/>
    <col min="11519" max="11519" width="36.5546875" style="4" customWidth="1"/>
    <col min="11520" max="11522" width="19" style="4" customWidth="1"/>
    <col min="11523" max="11524" width="9.44140625" style="4" customWidth="1"/>
    <col min="11525" max="11525" width="10.44140625" style="4" customWidth="1"/>
    <col min="11526" max="11527" width="11.109375" style="4" customWidth="1"/>
    <col min="11528" max="11528" width="12" style="4" customWidth="1"/>
    <col min="11529" max="11529" width="13.44140625" style="4" customWidth="1"/>
    <col min="11530" max="11773" width="9.109375" style="4"/>
    <col min="11774" max="11774" width="5.6640625" style="4" customWidth="1"/>
    <col min="11775" max="11775" width="36.5546875" style="4" customWidth="1"/>
    <col min="11776" max="11778" width="19" style="4" customWidth="1"/>
    <col min="11779" max="11780" width="9.44140625" style="4" customWidth="1"/>
    <col min="11781" max="11781" width="10.44140625" style="4" customWidth="1"/>
    <col min="11782" max="11783" width="11.109375" style="4" customWidth="1"/>
    <col min="11784" max="11784" width="12" style="4" customWidth="1"/>
    <col min="11785" max="11785" width="13.44140625" style="4" customWidth="1"/>
    <col min="11786" max="12029" width="9.109375" style="4"/>
    <col min="12030" max="12030" width="5.6640625" style="4" customWidth="1"/>
    <col min="12031" max="12031" width="36.5546875" style="4" customWidth="1"/>
    <col min="12032" max="12034" width="19" style="4" customWidth="1"/>
    <col min="12035" max="12036" width="9.44140625" style="4" customWidth="1"/>
    <col min="12037" max="12037" width="10.44140625" style="4" customWidth="1"/>
    <col min="12038" max="12039" width="11.109375" style="4" customWidth="1"/>
    <col min="12040" max="12040" width="12" style="4" customWidth="1"/>
    <col min="12041" max="12041" width="13.44140625" style="4" customWidth="1"/>
    <col min="12042" max="12285" width="9.109375" style="4"/>
    <col min="12286" max="12286" width="5.6640625" style="4" customWidth="1"/>
    <col min="12287" max="12287" width="36.5546875" style="4" customWidth="1"/>
    <col min="12288" max="12290" width="19" style="4" customWidth="1"/>
    <col min="12291" max="12292" width="9.44140625" style="4" customWidth="1"/>
    <col min="12293" max="12293" width="10.44140625" style="4" customWidth="1"/>
    <col min="12294" max="12295" width="11.109375" style="4" customWidth="1"/>
    <col min="12296" max="12296" width="12" style="4" customWidth="1"/>
    <col min="12297" max="12297" width="13.44140625" style="4" customWidth="1"/>
    <col min="12298" max="12541" width="9.109375" style="4"/>
    <col min="12542" max="12542" width="5.6640625" style="4" customWidth="1"/>
    <col min="12543" max="12543" width="36.5546875" style="4" customWidth="1"/>
    <col min="12544" max="12546" width="19" style="4" customWidth="1"/>
    <col min="12547" max="12548" width="9.44140625" style="4" customWidth="1"/>
    <col min="12549" max="12549" width="10.44140625" style="4" customWidth="1"/>
    <col min="12550" max="12551" width="11.109375" style="4" customWidth="1"/>
    <col min="12552" max="12552" width="12" style="4" customWidth="1"/>
    <col min="12553" max="12553" width="13.44140625" style="4" customWidth="1"/>
    <col min="12554" max="12797" width="9.109375" style="4"/>
    <col min="12798" max="12798" width="5.6640625" style="4" customWidth="1"/>
    <col min="12799" max="12799" width="36.5546875" style="4" customWidth="1"/>
    <col min="12800" max="12802" width="19" style="4" customWidth="1"/>
    <col min="12803" max="12804" width="9.44140625" style="4" customWidth="1"/>
    <col min="12805" max="12805" width="10.44140625" style="4" customWidth="1"/>
    <col min="12806" max="12807" width="11.109375" style="4" customWidth="1"/>
    <col min="12808" max="12808" width="12" style="4" customWidth="1"/>
    <col min="12809" max="12809" width="13.44140625" style="4" customWidth="1"/>
    <col min="12810" max="13053" width="9.109375" style="4"/>
    <col min="13054" max="13054" width="5.6640625" style="4" customWidth="1"/>
    <col min="13055" max="13055" width="36.5546875" style="4" customWidth="1"/>
    <col min="13056" max="13058" width="19" style="4" customWidth="1"/>
    <col min="13059" max="13060" width="9.44140625" style="4" customWidth="1"/>
    <col min="13061" max="13061" width="10.44140625" style="4" customWidth="1"/>
    <col min="13062" max="13063" width="11.109375" style="4" customWidth="1"/>
    <col min="13064" max="13064" width="12" style="4" customWidth="1"/>
    <col min="13065" max="13065" width="13.44140625" style="4" customWidth="1"/>
    <col min="13066" max="13309" width="9.109375" style="4"/>
    <col min="13310" max="13310" width="5.6640625" style="4" customWidth="1"/>
    <col min="13311" max="13311" width="36.5546875" style="4" customWidth="1"/>
    <col min="13312" max="13314" width="19" style="4" customWidth="1"/>
    <col min="13315" max="13316" width="9.44140625" style="4" customWidth="1"/>
    <col min="13317" max="13317" width="10.44140625" style="4" customWidth="1"/>
    <col min="13318" max="13319" width="11.109375" style="4" customWidth="1"/>
    <col min="13320" max="13320" width="12" style="4" customWidth="1"/>
    <col min="13321" max="13321" width="13.44140625" style="4" customWidth="1"/>
    <col min="13322" max="13565" width="9.109375" style="4"/>
    <col min="13566" max="13566" width="5.6640625" style="4" customWidth="1"/>
    <col min="13567" max="13567" width="36.5546875" style="4" customWidth="1"/>
    <col min="13568" max="13570" width="19" style="4" customWidth="1"/>
    <col min="13571" max="13572" width="9.44140625" style="4" customWidth="1"/>
    <col min="13573" max="13573" width="10.44140625" style="4" customWidth="1"/>
    <col min="13574" max="13575" width="11.109375" style="4" customWidth="1"/>
    <col min="13576" max="13576" width="12" style="4" customWidth="1"/>
    <col min="13577" max="13577" width="13.44140625" style="4" customWidth="1"/>
    <col min="13578" max="13821" width="9.109375" style="4"/>
    <col min="13822" max="13822" width="5.6640625" style="4" customWidth="1"/>
    <col min="13823" max="13823" width="36.5546875" style="4" customWidth="1"/>
    <col min="13824" max="13826" width="19" style="4" customWidth="1"/>
    <col min="13827" max="13828" width="9.44140625" style="4" customWidth="1"/>
    <col min="13829" max="13829" width="10.44140625" style="4" customWidth="1"/>
    <col min="13830" max="13831" width="11.109375" style="4" customWidth="1"/>
    <col min="13832" max="13832" width="12" style="4" customWidth="1"/>
    <col min="13833" max="13833" width="13.44140625" style="4" customWidth="1"/>
    <col min="13834" max="14077" width="9.109375" style="4"/>
    <col min="14078" max="14078" width="5.6640625" style="4" customWidth="1"/>
    <col min="14079" max="14079" width="36.5546875" style="4" customWidth="1"/>
    <col min="14080" max="14082" width="19" style="4" customWidth="1"/>
    <col min="14083" max="14084" width="9.44140625" style="4" customWidth="1"/>
    <col min="14085" max="14085" width="10.44140625" style="4" customWidth="1"/>
    <col min="14086" max="14087" width="11.109375" style="4" customWidth="1"/>
    <col min="14088" max="14088" width="12" style="4" customWidth="1"/>
    <col min="14089" max="14089" width="13.44140625" style="4" customWidth="1"/>
    <col min="14090" max="14333" width="9.109375" style="4"/>
    <col min="14334" max="14334" width="5.6640625" style="4" customWidth="1"/>
    <col min="14335" max="14335" width="36.5546875" style="4" customWidth="1"/>
    <col min="14336" max="14338" width="19" style="4" customWidth="1"/>
    <col min="14339" max="14340" width="9.44140625" style="4" customWidth="1"/>
    <col min="14341" max="14341" width="10.44140625" style="4" customWidth="1"/>
    <col min="14342" max="14343" width="11.109375" style="4" customWidth="1"/>
    <col min="14344" max="14344" width="12" style="4" customWidth="1"/>
    <col min="14345" max="14345" width="13.44140625" style="4" customWidth="1"/>
    <col min="14346" max="14589" width="9.109375" style="4"/>
    <col min="14590" max="14590" width="5.6640625" style="4" customWidth="1"/>
    <col min="14591" max="14591" width="36.5546875" style="4" customWidth="1"/>
    <col min="14592" max="14594" width="19" style="4" customWidth="1"/>
    <col min="14595" max="14596" width="9.44140625" style="4" customWidth="1"/>
    <col min="14597" max="14597" width="10.44140625" style="4" customWidth="1"/>
    <col min="14598" max="14599" width="11.109375" style="4" customWidth="1"/>
    <col min="14600" max="14600" width="12" style="4" customWidth="1"/>
    <col min="14601" max="14601" width="13.44140625" style="4" customWidth="1"/>
    <col min="14602" max="14845" width="9.109375" style="4"/>
    <col min="14846" max="14846" width="5.6640625" style="4" customWidth="1"/>
    <col min="14847" max="14847" width="36.5546875" style="4" customWidth="1"/>
    <col min="14848" max="14850" width="19" style="4" customWidth="1"/>
    <col min="14851" max="14852" width="9.44140625" style="4" customWidth="1"/>
    <col min="14853" max="14853" width="10.44140625" style="4" customWidth="1"/>
    <col min="14854" max="14855" width="11.109375" style="4" customWidth="1"/>
    <col min="14856" max="14856" width="12" style="4" customWidth="1"/>
    <col min="14857" max="14857" width="13.44140625" style="4" customWidth="1"/>
    <col min="14858" max="15101" width="9.109375" style="4"/>
    <col min="15102" max="15102" width="5.6640625" style="4" customWidth="1"/>
    <col min="15103" max="15103" width="36.5546875" style="4" customWidth="1"/>
    <col min="15104" max="15106" width="19" style="4" customWidth="1"/>
    <col min="15107" max="15108" width="9.44140625" style="4" customWidth="1"/>
    <col min="15109" max="15109" width="10.44140625" style="4" customWidth="1"/>
    <col min="15110" max="15111" width="11.109375" style="4" customWidth="1"/>
    <col min="15112" max="15112" width="12" style="4" customWidth="1"/>
    <col min="15113" max="15113" width="13.44140625" style="4" customWidth="1"/>
    <col min="15114" max="15357" width="9.109375" style="4"/>
    <col min="15358" max="15358" width="5.6640625" style="4" customWidth="1"/>
    <col min="15359" max="15359" width="36.5546875" style="4" customWidth="1"/>
    <col min="15360" max="15362" width="19" style="4" customWidth="1"/>
    <col min="15363" max="15364" width="9.44140625" style="4" customWidth="1"/>
    <col min="15365" max="15365" width="10.44140625" style="4" customWidth="1"/>
    <col min="15366" max="15367" width="11.109375" style="4" customWidth="1"/>
    <col min="15368" max="15368" width="12" style="4" customWidth="1"/>
    <col min="15369" max="15369" width="13.44140625" style="4" customWidth="1"/>
    <col min="15370" max="15613" width="9.109375" style="4"/>
    <col min="15614" max="15614" width="5.6640625" style="4" customWidth="1"/>
    <col min="15615" max="15615" width="36.5546875" style="4" customWidth="1"/>
    <col min="15616" max="15618" width="19" style="4" customWidth="1"/>
    <col min="15619" max="15620" width="9.44140625" style="4" customWidth="1"/>
    <col min="15621" max="15621" width="10.44140625" style="4" customWidth="1"/>
    <col min="15622" max="15623" width="11.109375" style="4" customWidth="1"/>
    <col min="15624" max="15624" width="12" style="4" customWidth="1"/>
    <col min="15625" max="15625" width="13.44140625" style="4" customWidth="1"/>
    <col min="15626" max="15869" width="9.109375" style="4"/>
    <col min="15870" max="15870" width="5.6640625" style="4" customWidth="1"/>
    <col min="15871" max="15871" width="36.5546875" style="4" customWidth="1"/>
    <col min="15872" max="15874" width="19" style="4" customWidth="1"/>
    <col min="15875" max="15876" width="9.44140625" style="4" customWidth="1"/>
    <col min="15877" max="15877" width="10.44140625" style="4" customWidth="1"/>
    <col min="15878" max="15879" width="11.109375" style="4" customWidth="1"/>
    <col min="15880" max="15880" width="12" style="4" customWidth="1"/>
    <col min="15881" max="15881" width="13.44140625" style="4" customWidth="1"/>
    <col min="15882" max="16125" width="9.109375" style="4"/>
    <col min="16126" max="16126" width="5.6640625" style="4" customWidth="1"/>
    <col min="16127" max="16127" width="36.5546875" style="4" customWidth="1"/>
    <col min="16128" max="16130" width="19" style="4" customWidth="1"/>
    <col min="16131" max="16132" width="9.44140625" style="4" customWidth="1"/>
    <col min="16133" max="16133" width="10.44140625" style="4" customWidth="1"/>
    <col min="16134" max="16135" width="11.109375" style="4" customWidth="1"/>
    <col min="16136" max="16136" width="12" style="4" customWidth="1"/>
    <col min="16137" max="16137" width="13.44140625" style="4" customWidth="1"/>
    <col min="16138" max="16380" width="9.109375" style="4"/>
    <col min="16381" max="16384" width="9.109375" style="4" customWidth="1"/>
  </cols>
  <sheetData>
    <row r="1" spans="1:18" x14ac:dyDescent="0.25">
      <c r="I1" s="97" t="s">
        <v>56</v>
      </c>
    </row>
    <row r="3" spans="1:18" s="6" customFormat="1" ht="48" customHeight="1" x14ac:dyDescent="0.25">
      <c r="A3" s="92" t="s">
        <v>43</v>
      </c>
      <c r="B3" s="92"/>
      <c r="C3" s="92"/>
      <c r="D3" s="92"/>
      <c r="E3" s="92"/>
      <c r="F3" s="92"/>
      <c r="G3" s="92"/>
      <c r="H3" s="92"/>
      <c r="I3" s="92"/>
      <c r="J3" s="5"/>
    </row>
    <row r="4" spans="1:18" s="6" customFormat="1" ht="14.25" customHeight="1" x14ac:dyDescent="0.25">
      <c r="A4" s="7"/>
      <c r="B4" s="7"/>
      <c r="C4" s="7"/>
      <c r="D4" s="7"/>
      <c r="E4" s="7"/>
      <c r="F4" s="7"/>
      <c r="G4" s="7"/>
      <c r="H4" s="7"/>
      <c r="I4" s="7"/>
      <c r="J4" s="5"/>
    </row>
    <row r="5" spans="1:18" s="13" customFormat="1" ht="61.5" customHeight="1" x14ac:dyDescent="0.25">
      <c r="A5" s="8" t="s">
        <v>0</v>
      </c>
      <c r="B5" s="9" t="s">
        <v>1</v>
      </c>
      <c r="C5" s="9" t="s">
        <v>2</v>
      </c>
      <c r="D5" s="9" t="s">
        <v>3</v>
      </c>
      <c r="E5" s="9" t="s">
        <v>4</v>
      </c>
      <c r="F5" s="9" t="s">
        <v>5</v>
      </c>
      <c r="G5" s="10" t="s">
        <v>6</v>
      </c>
      <c r="H5" s="11" t="s">
        <v>7</v>
      </c>
      <c r="I5" s="12" t="s">
        <v>8</v>
      </c>
    </row>
    <row r="6" spans="1:18" s="16" customFormat="1" ht="21.75" customHeight="1" x14ac:dyDescent="0.25">
      <c r="A6" s="93" t="s">
        <v>9</v>
      </c>
      <c r="B6" s="93"/>
      <c r="C6" s="93"/>
      <c r="D6" s="57"/>
      <c r="E6" s="57"/>
      <c r="F6" s="14">
        <f>SUM(F7:F37)</f>
        <v>709</v>
      </c>
      <c r="G6" s="14">
        <f>SUM(G7:G37)</f>
        <v>12533.730000000001</v>
      </c>
      <c r="H6" s="14">
        <f>SUM(H7:H37)</f>
        <v>2956.7</v>
      </c>
      <c r="I6" s="14">
        <f>SUM(I7:I37)</f>
        <v>15490.429999999998</v>
      </c>
      <c r="J6" s="15"/>
      <c r="K6" s="13"/>
      <c r="L6" s="13"/>
      <c r="M6" s="13"/>
      <c r="N6" s="13"/>
      <c r="O6" s="13"/>
      <c r="P6" s="13"/>
      <c r="Q6" s="13"/>
      <c r="R6" s="13"/>
    </row>
    <row r="7" spans="1:18" s="16" customFormat="1" ht="19.5" customHeight="1" x14ac:dyDescent="0.25">
      <c r="A7" s="17"/>
      <c r="B7" s="18" t="s">
        <v>10</v>
      </c>
      <c r="C7" s="59"/>
      <c r="D7" s="19"/>
      <c r="E7" s="19"/>
      <c r="F7" s="19"/>
      <c r="G7" s="19"/>
      <c r="H7" s="19"/>
      <c r="I7" s="19"/>
      <c r="J7" s="15"/>
      <c r="K7" s="13"/>
      <c r="L7" s="13"/>
      <c r="M7" s="13"/>
      <c r="N7" s="13"/>
      <c r="O7" s="13"/>
      <c r="P7" s="13"/>
      <c r="Q7" s="13"/>
      <c r="R7" s="13"/>
    </row>
    <row r="8" spans="1:18" s="27" customFormat="1" x14ac:dyDescent="0.25">
      <c r="A8" s="9">
        <v>1</v>
      </c>
      <c r="B8" s="20" t="s">
        <v>11</v>
      </c>
      <c r="C8" s="28" t="s">
        <v>12</v>
      </c>
      <c r="D8" s="21">
        <v>1015</v>
      </c>
      <c r="E8" s="25">
        <f t="shared" ref="E8:E36" si="0">G8/F8/2</f>
        <v>6.1023170731707319</v>
      </c>
      <c r="F8" s="22">
        <v>41</v>
      </c>
      <c r="G8" s="23">
        <v>500.39</v>
      </c>
      <c r="H8" s="24">
        <f t="shared" ref="H8:H36" si="1">ROUND(G8*23.59%,2)</f>
        <v>118.04</v>
      </c>
      <c r="I8" s="25">
        <f t="shared" ref="I8:I36" si="2">G8+H8</f>
        <v>618.42999999999995</v>
      </c>
      <c r="J8" s="26"/>
      <c r="L8" s="13"/>
      <c r="M8" s="13"/>
      <c r="N8" s="13"/>
      <c r="O8" s="13"/>
      <c r="P8" s="13"/>
      <c r="Q8" s="13"/>
      <c r="R8" s="13"/>
    </row>
    <row r="9" spans="1:18" s="27" customFormat="1" x14ac:dyDescent="0.25">
      <c r="A9" s="9">
        <v>2</v>
      </c>
      <c r="B9" s="20" t="s">
        <v>11</v>
      </c>
      <c r="C9" s="28" t="s">
        <v>12</v>
      </c>
      <c r="D9" s="21">
        <v>1015</v>
      </c>
      <c r="E9" s="25">
        <f t="shared" si="0"/>
        <v>6.1025</v>
      </c>
      <c r="F9" s="22">
        <v>10</v>
      </c>
      <c r="G9" s="23">
        <v>122.05</v>
      </c>
      <c r="H9" s="24">
        <f t="shared" si="1"/>
        <v>28.79</v>
      </c>
      <c r="I9" s="25">
        <f t="shared" si="2"/>
        <v>150.84</v>
      </c>
      <c r="J9" s="26"/>
      <c r="L9" s="13"/>
      <c r="M9" s="13"/>
      <c r="N9" s="13"/>
      <c r="O9" s="13"/>
      <c r="P9" s="13"/>
      <c r="Q9" s="13"/>
      <c r="R9" s="13"/>
    </row>
    <row r="10" spans="1:18" s="27" customFormat="1" x14ac:dyDescent="0.25">
      <c r="A10" s="9">
        <v>3</v>
      </c>
      <c r="B10" s="20" t="s">
        <v>11</v>
      </c>
      <c r="C10" s="28" t="s">
        <v>12</v>
      </c>
      <c r="D10" s="21">
        <v>1015</v>
      </c>
      <c r="E10" s="25">
        <f t="shared" si="0"/>
        <v>6.1023529411764699</v>
      </c>
      <c r="F10" s="22">
        <v>17</v>
      </c>
      <c r="G10" s="23">
        <v>207.48</v>
      </c>
      <c r="H10" s="24">
        <f t="shared" si="1"/>
        <v>48.94</v>
      </c>
      <c r="I10" s="25">
        <f t="shared" si="2"/>
        <v>256.41999999999996</v>
      </c>
      <c r="J10" s="26"/>
    </row>
    <row r="11" spans="1:18" s="27" customFormat="1" x14ac:dyDescent="0.25">
      <c r="A11" s="9">
        <v>4</v>
      </c>
      <c r="B11" s="20" t="s">
        <v>11</v>
      </c>
      <c r="C11" s="28" t="s">
        <v>12</v>
      </c>
      <c r="D11" s="21">
        <v>1015</v>
      </c>
      <c r="E11" s="25">
        <f t="shared" si="0"/>
        <v>6.1021875000000003</v>
      </c>
      <c r="F11" s="22">
        <v>16</v>
      </c>
      <c r="G11" s="23">
        <v>195.27</v>
      </c>
      <c r="H11" s="24">
        <f t="shared" si="1"/>
        <v>46.06</v>
      </c>
      <c r="I11" s="25">
        <f t="shared" si="2"/>
        <v>241.33</v>
      </c>
      <c r="J11" s="26"/>
    </row>
    <row r="12" spans="1:18" s="27" customFormat="1" x14ac:dyDescent="0.25">
      <c r="A12" s="9">
        <v>5</v>
      </c>
      <c r="B12" s="20" t="s">
        <v>11</v>
      </c>
      <c r="C12" s="28" t="s">
        <v>12</v>
      </c>
      <c r="D12" s="21">
        <v>1015</v>
      </c>
      <c r="E12" s="25">
        <f t="shared" si="0"/>
        <v>6.1024000000000003</v>
      </c>
      <c r="F12" s="22">
        <v>25</v>
      </c>
      <c r="G12" s="23">
        <v>305.12</v>
      </c>
      <c r="H12" s="24">
        <f t="shared" si="1"/>
        <v>71.98</v>
      </c>
      <c r="I12" s="25">
        <f t="shared" si="2"/>
        <v>377.1</v>
      </c>
      <c r="J12" s="26"/>
    </row>
    <row r="13" spans="1:18" s="27" customFormat="1" x14ac:dyDescent="0.25">
      <c r="A13" s="9">
        <v>6</v>
      </c>
      <c r="B13" s="20" t="s">
        <v>11</v>
      </c>
      <c r="C13" s="28" t="s">
        <v>12</v>
      </c>
      <c r="D13" s="21">
        <v>1015</v>
      </c>
      <c r="E13" s="25">
        <f t="shared" si="0"/>
        <v>6.1025</v>
      </c>
      <c r="F13" s="22">
        <v>8</v>
      </c>
      <c r="G13" s="23">
        <v>97.64</v>
      </c>
      <c r="H13" s="24">
        <f t="shared" si="1"/>
        <v>23.03</v>
      </c>
      <c r="I13" s="25">
        <f t="shared" si="2"/>
        <v>120.67</v>
      </c>
      <c r="J13" s="26"/>
    </row>
    <row r="14" spans="1:18" s="27" customFormat="1" x14ac:dyDescent="0.25">
      <c r="A14" s="9">
        <v>7</v>
      </c>
      <c r="B14" s="20" t="s">
        <v>11</v>
      </c>
      <c r="C14" s="28" t="s">
        <v>12</v>
      </c>
      <c r="D14" s="21">
        <v>1015</v>
      </c>
      <c r="E14" s="25">
        <f t="shared" si="0"/>
        <v>6.1024000000000003</v>
      </c>
      <c r="F14" s="22">
        <v>25</v>
      </c>
      <c r="G14" s="23">
        <v>305.12</v>
      </c>
      <c r="H14" s="24">
        <f t="shared" si="1"/>
        <v>71.98</v>
      </c>
      <c r="I14" s="25">
        <f t="shared" si="2"/>
        <v>377.1</v>
      </c>
      <c r="J14" s="26"/>
    </row>
    <row r="15" spans="1:18" s="27" customFormat="1" ht="39.6" x14ac:dyDescent="0.25">
      <c r="A15" s="9">
        <v>8</v>
      </c>
      <c r="B15" s="20" t="s">
        <v>13</v>
      </c>
      <c r="C15" s="28" t="s">
        <v>14</v>
      </c>
      <c r="D15" s="21">
        <v>2575</v>
      </c>
      <c r="E15" s="25">
        <f t="shared" si="0"/>
        <v>15.419027777777778</v>
      </c>
      <c r="F15" s="22">
        <v>36</v>
      </c>
      <c r="G15" s="23">
        <v>1110.17</v>
      </c>
      <c r="H15" s="24">
        <f t="shared" si="1"/>
        <v>261.89</v>
      </c>
      <c r="I15" s="25">
        <f t="shared" si="2"/>
        <v>1372.06</v>
      </c>
      <c r="J15" s="26"/>
    </row>
    <row r="16" spans="1:18" s="27" customFormat="1" ht="52.8" x14ac:dyDescent="0.25">
      <c r="A16" s="9">
        <v>9</v>
      </c>
      <c r="B16" s="20" t="s">
        <v>13</v>
      </c>
      <c r="C16" s="28" t="s">
        <v>15</v>
      </c>
      <c r="D16" s="21">
        <v>1835</v>
      </c>
      <c r="E16" s="25">
        <f t="shared" si="0"/>
        <v>10.988</v>
      </c>
      <c r="F16" s="22">
        <v>20</v>
      </c>
      <c r="G16" s="23">
        <v>439.52</v>
      </c>
      <c r="H16" s="24">
        <f t="shared" si="1"/>
        <v>103.68</v>
      </c>
      <c r="I16" s="25">
        <f t="shared" si="2"/>
        <v>543.20000000000005</v>
      </c>
      <c r="J16" s="26"/>
    </row>
    <row r="17" spans="1:10" s="27" customFormat="1" ht="52.8" x14ac:dyDescent="0.25">
      <c r="A17" s="9">
        <v>10</v>
      </c>
      <c r="B17" s="20" t="s">
        <v>13</v>
      </c>
      <c r="C17" s="28" t="s">
        <v>15</v>
      </c>
      <c r="D17" s="21">
        <v>1835</v>
      </c>
      <c r="E17" s="25">
        <f t="shared" si="0"/>
        <v>10.988</v>
      </c>
      <c r="F17" s="22">
        <v>40</v>
      </c>
      <c r="G17" s="23">
        <v>879.04</v>
      </c>
      <c r="H17" s="24">
        <f t="shared" si="1"/>
        <v>207.37</v>
      </c>
      <c r="I17" s="25">
        <f t="shared" si="2"/>
        <v>1086.4099999999999</v>
      </c>
      <c r="J17" s="26"/>
    </row>
    <row r="18" spans="1:10" s="27" customFormat="1" x14ac:dyDescent="0.25">
      <c r="A18" s="9">
        <v>11</v>
      </c>
      <c r="B18" s="20" t="s">
        <v>13</v>
      </c>
      <c r="C18" s="28" t="s">
        <v>16</v>
      </c>
      <c r="D18" s="21">
        <v>1215</v>
      </c>
      <c r="E18" s="25">
        <f t="shared" si="0"/>
        <v>7.2749999999999995</v>
      </c>
      <c r="F18" s="22">
        <v>28</v>
      </c>
      <c r="G18" s="23">
        <v>407.4</v>
      </c>
      <c r="H18" s="24">
        <f t="shared" si="1"/>
        <v>96.11</v>
      </c>
      <c r="I18" s="25">
        <f t="shared" si="2"/>
        <v>503.51</v>
      </c>
      <c r="J18" s="26"/>
    </row>
    <row r="19" spans="1:10" s="27" customFormat="1" x14ac:dyDescent="0.25">
      <c r="A19" s="9">
        <v>12</v>
      </c>
      <c r="B19" s="20" t="s">
        <v>13</v>
      </c>
      <c r="C19" s="28" t="s">
        <v>16</v>
      </c>
      <c r="D19" s="21">
        <v>1215</v>
      </c>
      <c r="E19" s="25">
        <f t="shared" si="0"/>
        <v>7.2750000000000004</v>
      </c>
      <c r="F19" s="22">
        <v>32</v>
      </c>
      <c r="G19" s="23">
        <v>465.6</v>
      </c>
      <c r="H19" s="24">
        <f t="shared" si="1"/>
        <v>109.84</v>
      </c>
      <c r="I19" s="25">
        <f t="shared" si="2"/>
        <v>575.44000000000005</v>
      </c>
      <c r="J19" s="26"/>
    </row>
    <row r="20" spans="1:10" s="27" customFormat="1" x14ac:dyDescent="0.25">
      <c r="A20" s="9">
        <v>13</v>
      </c>
      <c r="B20" s="20" t="s">
        <v>13</v>
      </c>
      <c r="C20" s="28" t="s">
        <v>16</v>
      </c>
      <c r="D20" s="21">
        <v>1300</v>
      </c>
      <c r="E20" s="25">
        <f t="shared" si="0"/>
        <v>7.7839705882352934</v>
      </c>
      <c r="F20" s="22">
        <v>34</v>
      </c>
      <c r="G20" s="23">
        <v>529.30999999999995</v>
      </c>
      <c r="H20" s="24">
        <f t="shared" si="1"/>
        <v>124.86</v>
      </c>
      <c r="I20" s="25">
        <f t="shared" si="2"/>
        <v>654.16999999999996</v>
      </c>
      <c r="J20" s="26"/>
    </row>
    <row r="21" spans="1:10" s="27" customFormat="1" x14ac:dyDescent="0.25">
      <c r="A21" s="9">
        <v>14</v>
      </c>
      <c r="B21" s="20" t="s">
        <v>13</v>
      </c>
      <c r="C21" s="28" t="s">
        <v>16</v>
      </c>
      <c r="D21" s="21">
        <v>1300</v>
      </c>
      <c r="E21" s="25">
        <f t="shared" si="0"/>
        <v>7.7840000000000007</v>
      </c>
      <c r="F21" s="22">
        <v>20</v>
      </c>
      <c r="G21" s="23">
        <v>311.36</v>
      </c>
      <c r="H21" s="24">
        <f t="shared" si="1"/>
        <v>73.45</v>
      </c>
      <c r="I21" s="25">
        <f t="shared" si="2"/>
        <v>384.81</v>
      </c>
      <c r="J21" s="26"/>
    </row>
    <row r="22" spans="1:10" s="27" customFormat="1" x14ac:dyDescent="0.25">
      <c r="A22" s="9">
        <v>15</v>
      </c>
      <c r="B22" s="20" t="s">
        <v>13</v>
      </c>
      <c r="C22" s="28" t="s">
        <v>16</v>
      </c>
      <c r="D22" s="21">
        <v>1215</v>
      </c>
      <c r="E22" s="25">
        <f t="shared" si="0"/>
        <v>7.2749999999999995</v>
      </c>
      <c r="F22" s="22">
        <v>34</v>
      </c>
      <c r="G22" s="23">
        <v>494.7</v>
      </c>
      <c r="H22" s="24">
        <f t="shared" si="1"/>
        <v>116.7</v>
      </c>
      <c r="I22" s="25">
        <f t="shared" si="2"/>
        <v>611.4</v>
      </c>
      <c r="J22" s="26"/>
    </row>
    <row r="23" spans="1:10" s="27" customFormat="1" x14ac:dyDescent="0.25">
      <c r="A23" s="9">
        <v>16</v>
      </c>
      <c r="B23" s="20" t="s">
        <v>13</v>
      </c>
      <c r="C23" s="28" t="s">
        <v>16</v>
      </c>
      <c r="D23" s="21">
        <v>1215</v>
      </c>
      <c r="E23" s="25">
        <f t="shared" si="0"/>
        <v>7.2750000000000004</v>
      </c>
      <c r="F23" s="22">
        <v>42</v>
      </c>
      <c r="G23" s="23">
        <v>611.1</v>
      </c>
      <c r="H23" s="24">
        <f t="shared" si="1"/>
        <v>144.16</v>
      </c>
      <c r="I23" s="25">
        <f t="shared" si="2"/>
        <v>755.26</v>
      </c>
      <c r="J23" s="26"/>
    </row>
    <row r="24" spans="1:10" s="27" customFormat="1" x14ac:dyDescent="0.25">
      <c r="A24" s="9">
        <v>17</v>
      </c>
      <c r="B24" s="20" t="s">
        <v>13</v>
      </c>
      <c r="C24" s="28" t="s">
        <v>16</v>
      </c>
      <c r="D24" s="21">
        <v>1215</v>
      </c>
      <c r="E24" s="25">
        <f t="shared" si="0"/>
        <v>7.2749999999999995</v>
      </c>
      <c r="F24" s="22">
        <v>34</v>
      </c>
      <c r="G24" s="23">
        <v>494.7</v>
      </c>
      <c r="H24" s="24">
        <f t="shared" si="1"/>
        <v>116.7</v>
      </c>
      <c r="I24" s="25">
        <f t="shared" si="2"/>
        <v>611.4</v>
      </c>
      <c r="J24" s="26"/>
    </row>
    <row r="25" spans="1:10" s="27" customFormat="1" x14ac:dyDescent="0.25">
      <c r="A25" s="9">
        <v>18</v>
      </c>
      <c r="B25" s="20" t="s">
        <v>13</v>
      </c>
      <c r="C25" s="28" t="s">
        <v>17</v>
      </c>
      <c r="D25" s="21">
        <v>1100</v>
      </c>
      <c r="E25" s="25">
        <f t="shared" si="0"/>
        <v>6.5870588235294116</v>
      </c>
      <c r="F25" s="22">
        <v>34</v>
      </c>
      <c r="G25" s="23">
        <v>447.92</v>
      </c>
      <c r="H25" s="24">
        <f t="shared" si="1"/>
        <v>105.66</v>
      </c>
      <c r="I25" s="25">
        <f t="shared" si="2"/>
        <v>553.58000000000004</v>
      </c>
      <c r="J25" s="26"/>
    </row>
    <row r="26" spans="1:10" s="27" customFormat="1" x14ac:dyDescent="0.25">
      <c r="A26" s="9">
        <v>19</v>
      </c>
      <c r="B26" s="20" t="s">
        <v>13</v>
      </c>
      <c r="C26" s="28" t="s">
        <v>18</v>
      </c>
      <c r="D26" s="21">
        <v>1290</v>
      </c>
      <c r="E26" s="25">
        <f t="shared" si="0"/>
        <v>7.7250000000000005</v>
      </c>
      <c r="F26" s="22">
        <v>46</v>
      </c>
      <c r="G26" s="23">
        <v>710.7</v>
      </c>
      <c r="H26" s="24">
        <f t="shared" si="1"/>
        <v>167.65</v>
      </c>
      <c r="I26" s="25">
        <f t="shared" si="2"/>
        <v>878.35</v>
      </c>
      <c r="J26" s="26"/>
    </row>
    <row r="27" spans="1:10" s="27" customFormat="1" ht="26.4" x14ac:dyDescent="0.25">
      <c r="A27" s="9">
        <v>20</v>
      </c>
      <c r="B27" s="20" t="s">
        <v>19</v>
      </c>
      <c r="C27" s="28" t="s">
        <v>20</v>
      </c>
      <c r="D27" s="21">
        <v>2575</v>
      </c>
      <c r="E27" s="25">
        <f t="shared" si="0"/>
        <v>15.419062500000001</v>
      </c>
      <c r="F27" s="22">
        <v>32</v>
      </c>
      <c r="G27" s="23">
        <v>986.82</v>
      </c>
      <c r="H27" s="24">
        <f t="shared" si="1"/>
        <v>232.79</v>
      </c>
      <c r="I27" s="25">
        <f t="shared" si="2"/>
        <v>1219.6100000000001</v>
      </c>
      <c r="J27" s="26"/>
    </row>
    <row r="28" spans="1:10" s="27" customFormat="1" ht="39.6" x14ac:dyDescent="0.25">
      <c r="A28" s="9">
        <v>21</v>
      </c>
      <c r="B28" s="20" t="s">
        <v>19</v>
      </c>
      <c r="C28" s="28" t="s">
        <v>21</v>
      </c>
      <c r="D28" s="21">
        <v>2090</v>
      </c>
      <c r="E28" s="25">
        <f t="shared" si="0"/>
        <v>12.515000000000001</v>
      </c>
      <c r="F28" s="22">
        <v>4</v>
      </c>
      <c r="G28" s="23">
        <v>100.12</v>
      </c>
      <c r="H28" s="24">
        <f t="shared" si="1"/>
        <v>23.62</v>
      </c>
      <c r="I28" s="25">
        <f t="shared" si="2"/>
        <v>123.74000000000001</v>
      </c>
      <c r="J28" s="26"/>
    </row>
    <row r="29" spans="1:10" s="27" customFormat="1" x14ac:dyDescent="0.25">
      <c r="A29" s="9">
        <v>22</v>
      </c>
      <c r="B29" s="20" t="s">
        <v>19</v>
      </c>
      <c r="C29" s="28" t="s">
        <v>22</v>
      </c>
      <c r="D29" s="21">
        <v>1800</v>
      </c>
      <c r="E29" s="25">
        <f t="shared" si="0"/>
        <v>10.777941176470588</v>
      </c>
      <c r="F29" s="22">
        <v>17</v>
      </c>
      <c r="G29" s="23">
        <v>366.45</v>
      </c>
      <c r="H29" s="24">
        <f t="shared" si="1"/>
        <v>86.45</v>
      </c>
      <c r="I29" s="25">
        <f t="shared" si="2"/>
        <v>452.9</v>
      </c>
      <c r="J29" s="26"/>
    </row>
    <row r="30" spans="1:10" s="27" customFormat="1" x14ac:dyDescent="0.25">
      <c r="A30" s="9">
        <v>23</v>
      </c>
      <c r="B30" s="20" t="s">
        <v>19</v>
      </c>
      <c r="C30" s="28" t="s">
        <v>22</v>
      </c>
      <c r="D30" s="21">
        <v>1870</v>
      </c>
      <c r="E30" s="25">
        <f t="shared" si="0"/>
        <v>11.197941176470589</v>
      </c>
      <c r="F30" s="22">
        <v>17</v>
      </c>
      <c r="G30" s="23">
        <v>380.73</v>
      </c>
      <c r="H30" s="24">
        <f t="shared" si="1"/>
        <v>89.81</v>
      </c>
      <c r="I30" s="25">
        <f t="shared" si="2"/>
        <v>470.54</v>
      </c>
      <c r="J30" s="26"/>
    </row>
    <row r="31" spans="1:10" s="27" customFormat="1" x14ac:dyDescent="0.25">
      <c r="A31" s="9">
        <v>24</v>
      </c>
      <c r="B31" s="20" t="s">
        <v>19</v>
      </c>
      <c r="C31" s="28" t="s">
        <v>22</v>
      </c>
      <c r="D31" s="21">
        <v>1800</v>
      </c>
      <c r="E31" s="25">
        <f t="shared" si="0"/>
        <v>10.777941176470588</v>
      </c>
      <c r="F31" s="22">
        <v>17</v>
      </c>
      <c r="G31" s="23">
        <v>366.45</v>
      </c>
      <c r="H31" s="24">
        <f t="shared" si="1"/>
        <v>86.45</v>
      </c>
      <c r="I31" s="25">
        <f t="shared" si="2"/>
        <v>452.9</v>
      </c>
      <c r="J31" s="26"/>
    </row>
    <row r="32" spans="1:10" s="27" customFormat="1" x14ac:dyDescent="0.25">
      <c r="A32" s="9">
        <v>25</v>
      </c>
      <c r="B32" s="20" t="s">
        <v>19</v>
      </c>
      <c r="C32" s="28" t="s">
        <v>22</v>
      </c>
      <c r="D32" s="21">
        <v>1800</v>
      </c>
      <c r="E32" s="25">
        <f t="shared" si="0"/>
        <v>10.777941176470588</v>
      </c>
      <c r="F32" s="22">
        <v>17</v>
      </c>
      <c r="G32" s="23">
        <v>366.45</v>
      </c>
      <c r="H32" s="24">
        <f t="shared" si="1"/>
        <v>86.45</v>
      </c>
      <c r="I32" s="25">
        <f t="shared" si="2"/>
        <v>452.9</v>
      </c>
      <c r="J32" s="26"/>
    </row>
    <row r="33" spans="1:10" s="27" customFormat="1" x14ac:dyDescent="0.25">
      <c r="A33" s="9">
        <v>26</v>
      </c>
      <c r="B33" s="20" t="s">
        <v>19</v>
      </c>
      <c r="C33" s="28" t="s">
        <v>22</v>
      </c>
      <c r="D33" s="21">
        <v>1870</v>
      </c>
      <c r="E33" s="25">
        <f t="shared" si="0"/>
        <v>11.197941176470589</v>
      </c>
      <c r="F33" s="22">
        <v>17</v>
      </c>
      <c r="G33" s="23">
        <v>380.73</v>
      </c>
      <c r="H33" s="24">
        <f t="shared" si="1"/>
        <v>89.81</v>
      </c>
      <c r="I33" s="25">
        <f t="shared" si="2"/>
        <v>470.54</v>
      </c>
      <c r="J33" s="26"/>
    </row>
    <row r="34" spans="1:10" s="27" customFormat="1" x14ac:dyDescent="0.25">
      <c r="A34" s="9">
        <v>27</v>
      </c>
      <c r="B34" s="20" t="s">
        <v>19</v>
      </c>
      <c r="C34" s="28" t="s">
        <v>22</v>
      </c>
      <c r="D34" s="21">
        <v>1870</v>
      </c>
      <c r="E34" s="25">
        <f t="shared" si="0"/>
        <v>11.197968749999999</v>
      </c>
      <c r="F34" s="22">
        <v>32</v>
      </c>
      <c r="G34" s="23">
        <v>716.67</v>
      </c>
      <c r="H34" s="24">
        <f t="shared" si="1"/>
        <v>169.06</v>
      </c>
      <c r="I34" s="25">
        <f t="shared" si="2"/>
        <v>885.73</v>
      </c>
      <c r="J34" s="26"/>
    </row>
    <row r="35" spans="1:10" s="27" customFormat="1" x14ac:dyDescent="0.25">
      <c r="A35" s="9">
        <v>28</v>
      </c>
      <c r="B35" s="20" t="s">
        <v>23</v>
      </c>
      <c r="C35" s="28" t="s">
        <v>16</v>
      </c>
      <c r="D35" s="21">
        <v>1400</v>
      </c>
      <c r="E35" s="25">
        <f t="shared" si="0"/>
        <v>8.3825000000000003</v>
      </c>
      <c r="F35" s="22">
        <v>4</v>
      </c>
      <c r="G35" s="23">
        <v>67.06</v>
      </c>
      <c r="H35" s="24">
        <f t="shared" si="1"/>
        <v>15.82</v>
      </c>
      <c r="I35" s="25">
        <f t="shared" si="2"/>
        <v>82.88</v>
      </c>
      <c r="J35" s="26"/>
    </row>
    <row r="36" spans="1:10" s="27" customFormat="1" x14ac:dyDescent="0.25">
      <c r="A36" s="9">
        <v>29</v>
      </c>
      <c r="B36" s="20" t="s">
        <v>23</v>
      </c>
      <c r="C36" s="28" t="s">
        <v>16</v>
      </c>
      <c r="D36" s="21">
        <v>1400</v>
      </c>
      <c r="E36" s="25">
        <f t="shared" si="0"/>
        <v>8.3829999999999991</v>
      </c>
      <c r="F36" s="22">
        <v>10</v>
      </c>
      <c r="G36" s="23">
        <v>167.66</v>
      </c>
      <c r="H36" s="24">
        <f t="shared" si="1"/>
        <v>39.549999999999997</v>
      </c>
      <c r="I36" s="25">
        <f t="shared" si="2"/>
        <v>207.20999999999998</v>
      </c>
      <c r="J36" s="26"/>
    </row>
    <row r="37" spans="1:10" s="16" customFormat="1" ht="19.5" customHeight="1" x14ac:dyDescent="0.25">
      <c r="A37" s="17"/>
      <c r="B37" s="18" t="s">
        <v>44</v>
      </c>
      <c r="C37" s="59"/>
      <c r="D37" s="17"/>
      <c r="E37" s="17"/>
      <c r="F37" s="17"/>
      <c r="G37" s="17"/>
      <c r="H37" s="17"/>
      <c r="I37" s="17"/>
      <c r="J37" s="29"/>
    </row>
  </sheetData>
  <mergeCells count="2">
    <mergeCell ref="A3:I3"/>
    <mergeCell ref="A6:C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7"/>
  <sheetViews>
    <sheetView topLeftCell="B1" zoomScaleNormal="100" workbookViewId="0">
      <selection activeCell="J3" sqref="J3"/>
    </sheetView>
  </sheetViews>
  <sheetFormatPr defaultColWidth="9.109375" defaultRowHeight="13.2" x14ac:dyDescent="0.25"/>
  <cols>
    <col min="1" max="1" width="6" style="1" customWidth="1"/>
    <col min="2" max="2" width="36.5546875" style="2" customWidth="1"/>
    <col min="3" max="3" width="20.88671875" style="1" customWidth="1"/>
    <col min="4" max="4" width="13.109375" style="1" customWidth="1"/>
    <col min="5" max="5" width="11.88671875" style="1" customWidth="1"/>
    <col min="6" max="6" width="15.6640625" style="3" customWidth="1"/>
    <col min="7" max="7" width="11.109375" style="1" customWidth="1"/>
    <col min="8" max="8" width="12" style="1" customWidth="1"/>
    <col min="9" max="16384" width="9.109375" style="4"/>
  </cols>
  <sheetData>
    <row r="1" spans="1:14" x14ac:dyDescent="0.25">
      <c r="H1" s="97" t="s">
        <v>57</v>
      </c>
    </row>
    <row r="2" spans="1:14" s="6" customFormat="1" x14ac:dyDescent="0.25">
      <c r="A2" s="30"/>
      <c r="B2" s="31"/>
      <c r="C2" s="30"/>
      <c r="D2" s="30"/>
      <c r="E2" s="30"/>
      <c r="F2" s="32"/>
      <c r="G2" s="30"/>
      <c r="H2" s="30"/>
    </row>
    <row r="3" spans="1:14" s="34" customFormat="1" ht="66.75" customHeight="1" x14ac:dyDescent="0.25">
      <c r="A3" s="94" t="s">
        <v>41</v>
      </c>
      <c r="B3" s="94"/>
      <c r="C3" s="94"/>
      <c r="D3" s="94"/>
      <c r="E3" s="94"/>
      <c r="F3" s="94"/>
      <c r="G3" s="94"/>
      <c r="H3" s="94"/>
      <c r="I3" s="33"/>
    </row>
    <row r="4" spans="1:14" s="34" customFormat="1" ht="17.25" customHeight="1" x14ac:dyDescent="0.25">
      <c r="A4" s="35"/>
      <c r="B4" s="35"/>
      <c r="C4" s="35"/>
      <c r="D4" s="35"/>
      <c r="E4" s="35"/>
      <c r="F4" s="35"/>
      <c r="G4" s="35"/>
      <c r="H4" s="35"/>
      <c r="I4" s="33"/>
    </row>
    <row r="5" spans="1:14" s="13" customFormat="1" ht="105.6" x14ac:dyDescent="0.25">
      <c r="A5" s="8" t="s">
        <v>0</v>
      </c>
      <c r="B5" s="9" t="s">
        <v>1</v>
      </c>
      <c r="C5" s="9" t="s">
        <v>2</v>
      </c>
      <c r="D5" s="9" t="s">
        <v>3</v>
      </c>
      <c r="E5" s="9" t="s">
        <v>24</v>
      </c>
      <c r="F5" s="10" t="s">
        <v>25</v>
      </c>
      <c r="G5" s="11" t="s">
        <v>7</v>
      </c>
      <c r="H5" s="12" t="s">
        <v>8</v>
      </c>
    </row>
    <row r="6" spans="1:14" s="16" customFormat="1" ht="21.75" customHeight="1" x14ac:dyDescent="0.25">
      <c r="A6" s="93" t="s">
        <v>9</v>
      </c>
      <c r="B6" s="93"/>
      <c r="C6" s="93"/>
      <c r="D6" s="56"/>
      <c r="E6" s="56"/>
      <c r="F6" s="14">
        <f t="shared" ref="F6:G6" si="0">SUM(F7:F26)</f>
        <v>7524.8499999999995</v>
      </c>
      <c r="G6" s="14">
        <f t="shared" si="0"/>
        <v>1775.07</v>
      </c>
      <c r="H6" s="14">
        <f>SUM(H7:H26)</f>
        <v>9299.92</v>
      </c>
      <c r="I6" s="13"/>
      <c r="J6" s="34"/>
      <c r="K6" s="34"/>
      <c r="L6" s="34"/>
      <c r="M6" s="34"/>
      <c r="N6" s="34"/>
    </row>
    <row r="7" spans="1:14" s="39" customFormat="1" ht="15.75" customHeight="1" x14ac:dyDescent="0.25">
      <c r="A7" s="17"/>
      <c r="B7" s="18" t="s">
        <v>10</v>
      </c>
      <c r="C7" s="36"/>
      <c r="D7" s="37"/>
      <c r="E7" s="37"/>
      <c r="F7" s="38"/>
      <c r="G7" s="38"/>
      <c r="H7" s="38"/>
      <c r="I7" s="13"/>
      <c r="J7" s="13"/>
      <c r="K7" s="13"/>
      <c r="L7" s="13"/>
      <c r="M7" s="13"/>
      <c r="N7" s="13"/>
    </row>
    <row r="8" spans="1:14" s="42" customFormat="1" ht="39.6" x14ac:dyDescent="0.25">
      <c r="A8" s="40">
        <v>1</v>
      </c>
      <c r="B8" s="28" t="s">
        <v>13</v>
      </c>
      <c r="C8" s="28" t="s">
        <v>14</v>
      </c>
      <c r="D8" s="23">
        <f t="shared" ref="D8:D24" si="1">F8/E8%</f>
        <v>2575</v>
      </c>
      <c r="E8" s="41">
        <v>30</v>
      </c>
      <c r="F8" s="23">
        <f>735.71+36.79</f>
        <v>772.5</v>
      </c>
      <c r="G8" s="24">
        <f t="shared" ref="G8:G19" si="2">ROUND(F8*23.59%,2)</f>
        <v>182.23</v>
      </c>
      <c r="H8" s="25">
        <f t="shared" ref="H8:H25" si="3">F8+G8</f>
        <v>954.73</v>
      </c>
      <c r="J8" s="13"/>
      <c r="K8" s="13"/>
      <c r="L8" s="13"/>
      <c r="M8" s="13"/>
      <c r="N8" s="13"/>
    </row>
    <row r="9" spans="1:14" s="42" customFormat="1" ht="52.8" x14ac:dyDescent="0.25">
      <c r="A9" s="40">
        <v>2</v>
      </c>
      <c r="B9" s="28" t="s">
        <v>13</v>
      </c>
      <c r="C9" s="28" t="s">
        <v>15</v>
      </c>
      <c r="D9" s="23">
        <f t="shared" si="1"/>
        <v>873.8</v>
      </c>
      <c r="E9" s="41">
        <v>30</v>
      </c>
      <c r="F9" s="23">
        <v>262.14</v>
      </c>
      <c r="G9" s="24">
        <f t="shared" si="2"/>
        <v>61.84</v>
      </c>
      <c r="H9" s="25">
        <f t="shared" si="3"/>
        <v>323.98</v>
      </c>
      <c r="J9" s="13"/>
      <c r="K9" s="13"/>
      <c r="L9" s="13"/>
      <c r="M9" s="13"/>
      <c r="N9" s="13"/>
    </row>
    <row r="10" spans="1:14" s="42" customFormat="1" ht="52.8" x14ac:dyDescent="0.25">
      <c r="A10" s="40">
        <v>3</v>
      </c>
      <c r="B10" s="28" t="s">
        <v>13</v>
      </c>
      <c r="C10" s="28" t="s">
        <v>15</v>
      </c>
      <c r="D10" s="23">
        <f t="shared" si="1"/>
        <v>1747.6333333333332</v>
      </c>
      <c r="E10" s="41">
        <v>30</v>
      </c>
      <c r="F10" s="23">
        <v>524.29</v>
      </c>
      <c r="G10" s="24">
        <f t="shared" si="2"/>
        <v>123.68</v>
      </c>
      <c r="H10" s="25">
        <f t="shared" si="3"/>
        <v>647.97</v>
      </c>
      <c r="J10" s="13"/>
      <c r="K10" s="13"/>
      <c r="L10" s="13"/>
      <c r="M10" s="13"/>
      <c r="N10" s="13"/>
    </row>
    <row r="11" spans="1:14" s="42" customFormat="1" x14ac:dyDescent="0.25">
      <c r="A11" s="40">
        <v>4</v>
      </c>
      <c r="B11" s="28" t="s">
        <v>13</v>
      </c>
      <c r="C11" s="28" t="s">
        <v>16</v>
      </c>
      <c r="D11" s="23">
        <f t="shared" si="1"/>
        <v>1041.4333333333334</v>
      </c>
      <c r="E11" s="41">
        <v>30</v>
      </c>
      <c r="F11" s="23">
        <v>312.43</v>
      </c>
      <c r="G11" s="24">
        <f t="shared" si="2"/>
        <v>73.7</v>
      </c>
      <c r="H11" s="25">
        <f t="shared" si="3"/>
        <v>386.13</v>
      </c>
      <c r="J11" s="13"/>
      <c r="K11" s="13"/>
      <c r="L11" s="13"/>
      <c r="M11" s="13"/>
      <c r="N11" s="13"/>
    </row>
    <row r="12" spans="1:14" s="42" customFormat="1" x14ac:dyDescent="0.25">
      <c r="A12" s="40">
        <v>5</v>
      </c>
      <c r="B12" s="28" t="s">
        <v>13</v>
      </c>
      <c r="C12" s="28" t="s">
        <v>16</v>
      </c>
      <c r="D12" s="23">
        <f t="shared" si="1"/>
        <v>925.69999999999993</v>
      </c>
      <c r="E12" s="41">
        <v>30</v>
      </c>
      <c r="F12" s="23">
        <v>277.70999999999998</v>
      </c>
      <c r="G12" s="24">
        <f t="shared" si="2"/>
        <v>65.510000000000005</v>
      </c>
      <c r="H12" s="25">
        <f t="shared" si="3"/>
        <v>343.21999999999997</v>
      </c>
      <c r="J12" s="13"/>
      <c r="K12" s="13"/>
      <c r="L12" s="13"/>
      <c r="M12" s="13"/>
      <c r="N12" s="13"/>
    </row>
    <row r="13" spans="1:14" s="42" customFormat="1" x14ac:dyDescent="0.25">
      <c r="A13" s="40">
        <v>6</v>
      </c>
      <c r="B13" s="28" t="s">
        <v>13</v>
      </c>
      <c r="C13" s="28" t="s">
        <v>16</v>
      </c>
      <c r="D13" s="23">
        <f t="shared" si="1"/>
        <v>1052.3666666666666</v>
      </c>
      <c r="E13" s="41">
        <v>30</v>
      </c>
      <c r="F13" s="23">
        <v>315.70999999999998</v>
      </c>
      <c r="G13" s="24">
        <f t="shared" si="2"/>
        <v>74.48</v>
      </c>
      <c r="H13" s="25">
        <f t="shared" si="3"/>
        <v>390.19</v>
      </c>
      <c r="J13" s="13"/>
      <c r="K13" s="13"/>
      <c r="L13" s="13"/>
      <c r="M13" s="13"/>
      <c r="N13" s="13"/>
    </row>
    <row r="14" spans="1:14" s="42" customFormat="1" x14ac:dyDescent="0.25">
      <c r="A14" s="40">
        <v>7</v>
      </c>
      <c r="B14" s="28" t="s">
        <v>13</v>
      </c>
      <c r="C14" s="28" t="s">
        <v>16</v>
      </c>
      <c r="D14" s="23">
        <f t="shared" si="1"/>
        <v>928.56666666666672</v>
      </c>
      <c r="E14" s="41">
        <v>30</v>
      </c>
      <c r="F14" s="23">
        <f>260+18.57</f>
        <v>278.57</v>
      </c>
      <c r="G14" s="24">
        <f t="shared" si="2"/>
        <v>65.709999999999994</v>
      </c>
      <c r="H14" s="25">
        <f t="shared" si="3"/>
        <v>344.28</v>
      </c>
      <c r="J14" s="13"/>
      <c r="K14" s="13"/>
      <c r="L14" s="13"/>
      <c r="M14" s="13"/>
      <c r="N14" s="13"/>
    </row>
    <row r="15" spans="1:14" s="42" customFormat="1" x14ac:dyDescent="0.25">
      <c r="A15" s="40">
        <v>8</v>
      </c>
      <c r="B15" s="28" t="s">
        <v>13</v>
      </c>
      <c r="C15" s="28" t="s">
        <v>16</v>
      </c>
      <c r="D15" s="23">
        <f t="shared" si="1"/>
        <v>983.56666666666672</v>
      </c>
      <c r="E15" s="41">
        <v>30</v>
      </c>
      <c r="F15" s="23">
        <v>295.07</v>
      </c>
      <c r="G15" s="24">
        <f t="shared" si="2"/>
        <v>69.61</v>
      </c>
      <c r="H15" s="25">
        <f t="shared" si="3"/>
        <v>364.68</v>
      </c>
      <c r="J15" s="13"/>
      <c r="K15" s="13"/>
      <c r="L15" s="13"/>
      <c r="M15" s="13"/>
      <c r="N15" s="13"/>
    </row>
    <row r="16" spans="1:14" s="42" customFormat="1" x14ac:dyDescent="0.25">
      <c r="A16" s="40">
        <v>9</v>
      </c>
      <c r="B16" s="28" t="s">
        <v>13</v>
      </c>
      <c r="C16" s="28" t="s">
        <v>16</v>
      </c>
      <c r="D16" s="23">
        <f t="shared" si="1"/>
        <v>1215</v>
      </c>
      <c r="E16" s="41">
        <v>30</v>
      </c>
      <c r="F16" s="23">
        <v>364.5</v>
      </c>
      <c r="G16" s="24">
        <f t="shared" si="2"/>
        <v>85.99</v>
      </c>
      <c r="H16" s="25">
        <f t="shared" si="3"/>
        <v>450.49</v>
      </c>
      <c r="J16" s="13"/>
      <c r="K16" s="13"/>
      <c r="L16" s="13"/>
      <c r="M16" s="13"/>
      <c r="N16" s="13"/>
    </row>
    <row r="17" spans="1:14" s="42" customFormat="1" x14ac:dyDescent="0.25">
      <c r="A17" s="40">
        <v>10</v>
      </c>
      <c r="B17" s="28" t="s">
        <v>13</v>
      </c>
      <c r="C17" s="28" t="s">
        <v>16</v>
      </c>
      <c r="D17" s="23">
        <f t="shared" si="1"/>
        <v>983.56666666666672</v>
      </c>
      <c r="E17" s="41">
        <v>30</v>
      </c>
      <c r="F17" s="23">
        <v>295.07</v>
      </c>
      <c r="G17" s="24">
        <f t="shared" si="2"/>
        <v>69.61</v>
      </c>
      <c r="H17" s="25">
        <f t="shared" si="3"/>
        <v>364.68</v>
      </c>
      <c r="J17" s="13"/>
      <c r="K17" s="13"/>
      <c r="L17" s="13"/>
      <c r="M17" s="13"/>
      <c r="N17" s="13"/>
    </row>
    <row r="18" spans="1:14" s="42" customFormat="1" x14ac:dyDescent="0.25">
      <c r="A18" s="40">
        <v>11</v>
      </c>
      <c r="B18" s="28" t="s">
        <v>13</v>
      </c>
      <c r="C18" s="28" t="s">
        <v>17</v>
      </c>
      <c r="D18" s="23">
        <f t="shared" si="1"/>
        <v>1100</v>
      </c>
      <c r="E18" s="41">
        <v>30</v>
      </c>
      <c r="F18" s="23">
        <f>314.29+15.71</f>
        <v>330</v>
      </c>
      <c r="G18" s="24">
        <f t="shared" si="2"/>
        <v>77.849999999999994</v>
      </c>
      <c r="H18" s="25">
        <f t="shared" si="3"/>
        <v>407.85</v>
      </c>
      <c r="J18" s="13"/>
      <c r="K18" s="13"/>
      <c r="L18" s="13"/>
      <c r="M18" s="13"/>
      <c r="N18" s="13"/>
    </row>
    <row r="19" spans="1:14" s="42" customFormat="1" x14ac:dyDescent="0.25">
      <c r="A19" s="40">
        <v>12</v>
      </c>
      <c r="B19" s="28" t="s">
        <v>13</v>
      </c>
      <c r="C19" s="28" t="s">
        <v>18</v>
      </c>
      <c r="D19" s="23">
        <f t="shared" si="1"/>
        <v>1167.1333333333334</v>
      </c>
      <c r="E19" s="41">
        <v>30</v>
      </c>
      <c r="F19" s="23">
        <v>350.14</v>
      </c>
      <c r="G19" s="24">
        <f t="shared" si="2"/>
        <v>82.6</v>
      </c>
      <c r="H19" s="25">
        <f t="shared" si="3"/>
        <v>432.74</v>
      </c>
      <c r="J19" s="13"/>
      <c r="K19" s="13"/>
      <c r="L19" s="13"/>
      <c r="M19" s="13"/>
      <c r="N19" s="13"/>
    </row>
    <row r="20" spans="1:14" s="42" customFormat="1" x14ac:dyDescent="0.25">
      <c r="A20" s="40">
        <v>13</v>
      </c>
      <c r="B20" s="20" t="s">
        <v>19</v>
      </c>
      <c r="C20" s="28" t="s">
        <v>22</v>
      </c>
      <c r="D20" s="23">
        <f t="shared" si="1"/>
        <v>1800</v>
      </c>
      <c r="E20" s="41">
        <v>30</v>
      </c>
      <c r="F20" s="23">
        <v>540</v>
      </c>
      <c r="G20" s="24">
        <f t="shared" ref="G20:G25" si="4">ROUND(F20*23.59%,2)-0.01</f>
        <v>127.38</v>
      </c>
      <c r="H20" s="25">
        <f t="shared" si="3"/>
        <v>667.38</v>
      </c>
      <c r="J20" s="13"/>
      <c r="K20" s="13"/>
      <c r="L20" s="13"/>
      <c r="M20" s="13"/>
      <c r="N20" s="13"/>
    </row>
    <row r="21" spans="1:14" s="42" customFormat="1" x14ac:dyDescent="0.25">
      <c r="A21" s="40">
        <v>14</v>
      </c>
      <c r="B21" s="20" t="s">
        <v>19</v>
      </c>
      <c r="C21" s="28" t="s">
        <v>22</v>
      </c>
      <c r="D21" s="23">
        <f t="shared" si="1"/>
        <v>1870</v>
      </c>
      <c r="E21" s="41">
        <v>30</v>
      </c>
      <c r="F21" s="23">
        <v>561</v>
      </c>
      <c r="G21" s="24">
        <f t="shared" si="4"/>
        <v>132.33000000000001</v>
      </c>
      <c r="H21" s="25">
        <f t="shared" si="3"/>
        <v>693.33</v>
      </c>
      <c r="J21" s="13"/>
      <c r="K21" s="13"/>
      <c r="L21" s="13"/>
      <c r="M21" s="13"/>
      <c r="N21" s="13"/>
    </row>
    <row r="22" spans="1:14" s="42" customFormat="1" x14ac:dyDescent="0.25">
      <c r="A22" s="40">
        <v>15</v>
      </c>
      <c r="B22" s="20" t="s">
        <v>19</v>
      </c>
      <c r="C22" s="28" t="s">
        <v>22</v>
      </c>
      <c r="D22" s="23">
        <f t="shared" si="1"/>
        <v>1714.3</v>
      </c>
      <c r="E22" s="41">
        <v>30</v>
      </c>
      <c r="F22" s="23">
        <v>514.29</v>
      </c>
      <c r="G22" s="24">
        <f t="shared" si="4"/>
        <v>121.30999999999999</v>
      </c>
      <c r="H22" s="25">
        <f t="shared" si="3"/>
        <v>635.59999999999991</v>
      </c>
      <c r="J22" s="13"/>
      <c r="K22" s="13"/>
      <c r="L22" s="13"/>
      <c r="M22" s="13"/>
      <c r="N22" s="13"/>
    </row>
    <row r="23" spans="1:14" s="42" customFormat="1" x14ac:dyDescent="0.25">
      <c r="A23" s="40">
        <v>16</v>
      </c>
      <c r="B23" s="20" t="s">
        <v>19</v>
      </c>
      <c r="C23" s="28" t="s">
        <v>22</v>
      </c>
      <c r="D23" s="23">
        <f t="shared" si="1"/>
        <v>1542.8666666666668</v>
      </c>
      <c r="E23" s="41">
        <v>30</v>
      </c>
      <c r="F23" s="23">
        <v>462.86</v>
      </c>
      <c r="G23" s="24">
        <f t="shared" si="4"/>
        <v>109.17999999999999</v>
      </c>
      <c r="H23" s="25">
        <f t="shared" si="3"/>
        <v>572.04</v>
      </c>
      <c r="J23" s="13"/>
      <c r="K23" s="13"/>
      <c r="L23" s="13"/>
      <c r="M23" s="13"/>
      <c r="N23" s="13"/>
    </row>
    <row r="24" spans="1:14" s="42" customFormat="1" x14ac:dyDescent="0.25">
      <c r="A24" s="40">
        <v>17</v>
      </c>
      <c r="B24" s="20" t="s">
        <v>19</v>
      </c>
      <c r="C24" s="28" t="s">
        <v>22</v>
      </c>
      <c r="D24" s="23">
        <f t="shared" si="1"/>
        <v>1870</v>
      </c>
      <c r="E24" s="41">
        <v>30</v>
      </c>
      <c r="F24" s="23">
        <v>561</v>
      </c>
      <c r="G24" s="24">
        <f t="shared" si="4"/>
        <v>132.33000000000001</v>
      </c>
      <c r="H24" s="25">
        <f t="shared" si="3"/>
        <v>693.33</v>
      </c>
      <c r="J24" s="13"/>
      <c r="K24" s="13"/>
      <c r="L24" s="13"/>
      <c r="M24" s="13"/>
      <c r="N24" s="13"/>
    </row>
    <row r="25" spans="1:14" s="42" customFormat="1" x14ac:dyDescent="0.25">
      <c r="A25" s="40">
        <v>18</v>
      </c>
      <c r="B25" s="20" t="s">
        <v>19</v>
      </c>
      <c r="C25" s="28" t="s">
        <v>22</v>
      </c>
      <c r="D25" s="23">
        <f>F25/E25%</f>
        <v>1691.9</v>
      </c>
      <c r="E25" s="41">
        <v>30</v>
      </c>
      <c r="F25" s="23">
        <v>507.57</v>
      </c>
      <c r="G25" s="24">
        <f t="shared" si="4"/>
        <v>119.72999999999999</v>
      </c>
      <c r="H25" s="25">
        <f t="shared" si="3"/>
        <v>627.29999999999995</v>
      </c>
      <c r="J25" s="13"/>
      <c r="K25" s="13"/>
      <c r="L25" s="13"/>
      <c r="M25" s="13"/>
      <c r="N25" s="13"/>
    </row>
    <row r="26" spans="1:14" x14ac:dyDescent="0.25">
      <c r="A26" s="19"/>
      <c r="B26" s="18" t="s">
        <v>10</v>
      </c>
      <c r="C26" s="18"/>
      <c r="D26" s="17"/>
      <c r="E26" s="17"/>
      <c r="F26" s="17"/>
      <c r="G26" s="17"/>
      <c r="H26" s="17"/>
      <c r="I26" s="42"/>
      <c r="J26" s="34"/>
      <c r="K26" s="34"/>
      <c r="L26" s="34"/>
      <c r="M26" s="34"/>
      <c r="N26" s="13"/>
    </row>
    <row r="27" spans="1:14" x14ac:dyDescent="0.25">
      <c r="F27" s="1"/>
      <c r="I27" s="42"/>
      <c r="J27" s="13"/>
      <c r="K27" s="13"/>
      <c r="L27" s="13"/>
      <c r="M27" s="13"/>
      <c r="N27" s="34"/>
    </row>
    <row r="28" spans="1:14" x14ac:dyDescent="0.25">
      <c r="F28" s="1"/>
      <c r="I28" s="42"/>
      <c r="J28" s="13"/>
      <c r="K28" s="13"/>
      <c r="L28" s="13"/>
      <c r="M28" s="13"/>
      <c r="N28" s="13"/>
    </row>
    <row r="29" spans="1:14" x14ac:dyDescent="0.25">
      <c r="F29" s="1"/>
      <c r="I29" s="42"/>
      <c r="J29" s="34"/>
      <c r="K29" s="34"/>
      <c r="L29" s="34"/>
      <c r="M29" s="34"/>
      <c r="N29" s="34"/>
    </row>
    <row r="30" spans="1:14" x14ac:dyDescent="0.25">
      <c r="F30" s="1"/>
      <c r="I30" s="42"/>
      <c r="J30" s="13"/>
      <c r="K30" s="13"/>
      <c r="L30" s="13"/>
      <c r="M30" s="13"/>
      <c r="N30" s="13"/>
    </row>
    <row r="31" spans="1:14" x14ac:dyDescent="0.25">
      <c r="F31" s="1"/>
      <c r="I31" s="42"/>
      <c r="J31" s="34"/>
      <c r="K31" s="34"/>
      <c r="L31" s="34"/>
      <c r="M31" s="34"/>
      <c r="N31" s="34"/>
    </row>
    <row r="32" spans="1:14" x14ac:dyDescent="0.25">
      <c r="F32" s="1"/>
      <c r="I32" s="1"/>
      <c r="J32" s="13"/>
      <c r="K32" s="13"/>
      <c r="L32" s="13"/>
      <c r="M32" s="13"/>
      <c r="N32" s="13"/>
    </row>
    <row r="33" spans="6:14" x14ac:dyDescent="0.25">
      <c r="F33" s="1"/>
      <c r="I33" s="1"/>
      <c r="J33" s="34"/>
      <c r="K33" s="34"/>
      <c r="L33" s="34"/>
      <c r="M33" s="34"/>
      <c r="N33" s="34"/>
    </row>
    <row r="34" spans="6:14" x14ac:dyDescent="0.25">
      <c r="F34" s="1"/>
      <c r="I34" s="1"/>
      <c r="J34" s="13"/>
      <c r="K34" s="13"/>
      <c r="L34" s="13"/>
      <c r="M34" s="13"/>
      <c r="N34" s="13"/>
    </row>
    <row r="35" spans="6:14" x14ac:dyDescent="0.25">
      <c r="F35" s="1"/>
      <c r="I35" s="1"/>
      <c r="J35" s="34"/>
      <c r="K35" s="34"/>
      <c r="L35" s="34"/>
      <c r="M35" s="34"/>
      <c r="N35" s="34"/>
    </row>
    <row r="36" spans="6:14" x14ac:dyDescent="0.25">
      <c r="F36" s="1"/>
      <c r="I36" s="1"/>
      <c r="J36" s="13"/>
      <c r="K36" s="13"/>
      <c r="L36" s="13"/>
      <c r="M36" s="13"/>
      <c r="N36" s="13"/>
    </row>
    <row r="37" spans="6:14" x14ac:dyDescent="0.25">
      <c r="F37" s="1"/>
      <c r="I37" s="1"/>
      <c r="J37" s="34"/>
      <c r="K37" s="34"/>
      <c r="L37" s="34"/>
      <c r="M37" s="34"/>
      <c r="N37" s="34"/>
    </row>
    <row r="38" spans="6:14" x14ac:dyDescent="0.25">
      <c r="F38" s="1"/>
      <c r="I38" s="1"/>
      <c r="J38" s="13"/>
      <c r="K38" s="13"/>
      <c r="L38" s="13"/>
      <c r="M38" s="13"/>
      <c r="N38" s="13"/>
    </row>
    <row r="39" spans="6:14" x14ac:dyDescent="0.25">
      <c r="F39" s="1"/>
      <c r="I39" s="1"/>
      <c r="J39" s="34"/>
      <c r="K39" s="34"/>
      <c r="L39" s="34"/>
      <c r="M39" s="34"/>
      <c r="N39" s="34"/>
    </row>
    <row r="40" spans="6:14" x14ac:dyDescent="0.25">
      <c r="F40" s="1"/>
      <c r="I40" s="1"/>
      <c r="J40" s="13"/>
      <c r="K40" s="13"/>
      <c r="L40" s="13"/>
      <c r="M40" s="13"/>
      <c r="N40" s="13"/>
    </row>
    <row r="41" spans="6:14" x14ac:dyDescent="0.25">
      <c r="F41" s="1"/>
      <c r="I41" s="1"/>
      <c r="J41" s="34"/>
      <c r="K41" s="34"/>
      <c r="L41" s="34"/>
      <c r="M41" s="34"/>
      <c r="N41" s="34"/>
    </row>
    <row r="42" spans="6:14" x14ac:dyDescent="0.25">
      <c r="F42" s="1"/>
      <c r="I42" s="1"/>
      <c r="J42" s="13"/>
      <c r="K42" s="13"/>
      <c r="L42" s="13"/>
      <c r="M42" s="13"/>
      <c r="N42" s="13"/>
    </row>
    <row r="43" spans="6:14" x14ac:dyDescent="0.25">
      <c r="F43" s="1"/>
      <c r="I43" s="1"/>
      <c r="J43" s="34"/>
      <c r="K43" s="34"/>
      <c r="L43" s="34"/>
      <c r="M43" s="34"/>
      <c r="N43" s="34"/>
    </row>
    <row r="44" spans="6:14" x14ac:dyDescent="0.25">
      <c r="F44" s="1"/>
      <c r="I44" s="1"/>
      <c r="J44" s="1"/>
      <c r="K44" s="1"/>
      <c r="L44" s="1"/>
      <c r="M44" s="1"/>
    </row>
    <row r="45" spans="6:14" x14ac:dyDescent="0.25">
      <c r="F45" s="1"/>
      <c r="I45" s="1"/>
      <c r="J45" s="1"/>
      <c r="K45" s="1"/>
      <c r="L45" s="1"/>
      <c r="M45" s="1"/>
    </row>
    <row r="46" spans="6:14" x14ac:dyDescent="0.25">
      <c r="F46" s="1"/>
      <c r="I46" s="1"/>
      <c r="J46" s="1"/>
      <c r="K46" s="1"/>
      <c r="L46" s="1"/>
      <c r="M46" s="1"/>
    </row>
    <row r="47" spans="6:14" x14ac:dyDescent="0.25">
      <c r="F47" s="1"/>
      <c r="I47" s="1"/>
      <c r="J47" s="1"/>
      <c r="K47" s="1"/>
      <c r="L47" s="1"/>
      <c r="M47" s="1"/>
    </row>
    <row r="48" spans="6:14" x14ac:dyDescent="0.25">
      <c r="F48" s="1"/>
      <c r="I48" s="1"/>
      <c r="J48" s="1"/>
      <c r="K48" s="1"/>
      <c r="L48" s="1"/>
      <c r="M48" s="1"/>
    </row>
    <row r="49" spans="6:13" x14ac:dyDescent="0.25">
      <c r="F49" s="1"/>
      <c r="I49" s="1"/>
      <c r="J49" s="1"/>
      <c r="K49" s="1"/>
      <c r="L49" s="1"/>
      <c r="M49" s="1"/>
    </row>
    <row r="50" spans="6:13" x14ac:dyDescent="0.25">
      <c r="F50" s="1"/>
      <c r="I50" s="1"/>
      <c r="J50" s="1"/>
      <c r="K50" s="1"/>
      <c r="L50" s="1"/>
      <c r="M50" s="1"/>
    </row>
    <row r="51" spans="6:13" x14ac:dyDescent="0.25">
      <c r="F51" s="1"/>
      <c r="I51" s="1"/>
      <c r="J51" s="1"/>
      <c r="K51" s="1"/>
      <c r="L51" s="1"/>
      <c r="M51" s="1"/>
    </row>
    <row r="52" spans="6:13" x14ac:dyDescent="0.25">
      <c r="F52" s="1"/>
      <c r="I52" s="1"/>
      <c r="J52" s="1"/>
      <c r="K52" s="1"/>
      <c r="L52" s="1"/>
      <c r="M52" s="1"/>
    </row>
    <row r="53" spans="6:13" x14ac:dyDescent="0.25">
      <c r="F53" s="1"/>
      <c r="I53" s="1"/>
      <c r="J53" s="1"/>
      <c r="K53" s="1"/>
      <c r="L53" s="1"/>
      <c r="M53" s="1"/>
    </row>
    <row r="54" spans="6:13" x14ac:dyDescent="0.25">
      <c r="F54" s="1"/>
      <c r="I54" s="1"/>
      <c r="J54" s="1"/>
      <c r="K54" s="1"/>
      <c r="L54" s="1"/>
      <c r="M54" s="1"/>
    </row>
    <row r="55" spans="6:13" x14ac:dyDescent="0.25">
      <c r="F55" s="1"/>
      <c r="I55" s="1"/>
      <c r="J55" s="1"/>
      <c r="K55" s="1"/>
      <c r="L55" s="1"/>
      <c r="M55" s="1"/>
    </row>
    <row r="56" spans="6:13" x14ac:dyDescent="0.25">
      <c r="I56" s="1"/>
      <c r="J56" s="1"/>
      <c r="K56" s="1"/>
      <c r="L56" s="1"/>
      <c r="M56" s="1"/>
    </row>
    <row r="57" spans="6:13" x14ac:dyDescent="0.25">
      <c r="J57" s="1"/>
      <c r="K57" s="1"/>
      <c r="L57" s="1"/>
      <c r="M57" s="1"/>
    </row>
  </sheetData>
  <mergeCells count="2">
    <mergeCell ref="A3:H3"/>
    <mergeCell ref="A6:C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vt:lpstr>
      <vt:lpstr>1. tabula</vt:lpstr>
      <vt:lpstr>2. tabula</vt:lpstr>
    </vt:vector>
  </TitlesOfParts>
  <Company>LR IEM IC Zemgale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Gundega Nesteroviča</dc:creator>
  <cp:lastModifiedBy>Agnese Strautiņa</cp:lastModifiedBy>
  <dcterms:created xsi:type="dcterms:W3CDTF">2023-05-12T11:43:33Z</dcterms:created>
  <dcterms:modified xsi:type="dcterms:W3CDTF">2023-08-02T07:40:37Z</dcterms:modified>
</cp:coreProperties>
</file>