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0"/>
  <workbookPr/>
  <mc:AlternateContent xmlns:mc="http://schemas.openxmlformats.org/markup-compatibility/2006">
    <mc:Choice Requires="x15">
      <x15ac:absPath xmlns:x15ac="http://schemas.microsoft.com/office/spreadsheetml/2010/11/ac" url="C:\Users\agnese.strautina\Desktop\VP precizēti 26.07.2023\"/>
    </mc:Choice>
  </mc:AlternateContent>
  <xr:revisionPtr revIDLastSave="0" documentId="13_ncr:1_{38F5903A-5134-49D9-B82B-4F715CD18FB7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KOPSAVILKUMS" sheetId="12" r:id="rId1"/>
    <sheet name="1.tabula" sheetId="20" r:id="rId2"/>
    <sheet name="2.tabula" sheetId="25" r:id="rId3"/>
    <sheet name="3.tabula" sheetId="21" r:id="rId4"/>
    <sheet name="4.tabula" sheetId="26" r:id="rId5"/>
    <sheet name="5.tabula" sheetId="18" r:id="rId6"/>
  </sheets>
  <definedNames>
    <definedName name="_xlnm._FilterDatabase" localSheetId="1" hidden="1">'1.tabula'!$A$5:$I$257</definedName>
    <definedName name="_xlnm._FilterDatabase" localSheetId="2" hidden="1">'2.tabula'!$A$5:$I$8</definedName>
    <definedName name="_xlnm._FilterDatabase" localSheetId="3" hidden="1">'3.tabula'!$A$1:$J$76</definedName>
    <definedName name="_xlnm._FilterDatabase" localSheetId="4" hidden="1">'4.tabula'!$B$5:$L$419</definedName>
    <definedName name="_xlnm.Print_Area" localSheetId="1">'1.tabula'!$A$1:$I$257</definedName>
    <definedName name="_xlnm.Print_Area" localSheetId="2">'2.tabula'!$A$1:$I$8</definedName>
    <definedName name="_xlnm.Print_Area" localSheetId="3">'3.tabula'!$A$1:$I$76</definedName>
    <definedName name="_xlnm.Print_Area" localSheetId="4">'4.tabula'!$A$1:$J$419</definedName>
    <definedName name="_xlnm.Print_Area" localSheetId="0">KOPSAVILKUMS!$A$1:$D$49</definedName>
    <definedName name="_xlnm.Print_Titles" localSheetId="1">'1.tabula'!$5:$5</definedName>
    <definedName name="_xlnm.Print_Titles" localSheetId="2">'2.tabula'!$5:$5</definedName>
    <definedName name="_xlnm.Print_Titles" localSheetId="3">'3.tabula'!$5:$5</definedName>
    <definedName name="_xlnm.Print_Titles" localSheetId="4">'4.tabula'!$5:$5</definedName>
    <definedName name="_xlnm.Print_Titles" localSheetId="5">'5.tabula'!$5:$5</definedName>
    <definedName name="_xlnm.Print_Titles" localSheetId="0">KOPSAVILKUMS!$10:$10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2" l="1"/>
  <c r="F10" i="26" l="1"/>
  <c r="F11" i="26"/>
  <c r="F12" i="26"/>
  <c r="F13" i="26"/>
  <c r="F14" i="26"/>
  <c r="F15" i="26"/>
  <c r="F16" i="26"/>
  <c r="F17" i="26"/>
  <c r="F18" i="26"/>
  <c r="F19" i="26"/>
  <c r="F20" i="26"/>
  <c r="F21" i="26"/>
  <c r="F22" i="26"/>
  <c r="F23" i="26"/>
  <c r="F24" i="26"/>
  <c r="F25" i="26"/>
  <c r="F26" i="26"/>
  <c r="F27" i="26"/>
  <c r="F28" i="26"/>
  <c r="F29" i="26"/>
  <c r="F30" i="26"/>
  <c r="F31" i="26"/>
  <c r="F32" i="26"/>
  <c r="F33" i="26"/>
  <c r="F34" i="26"/>
  <c r="F35" i="26"/>
  <c r="F36" i="26"/>
  <c r="F37" i="26"/>
  <c r="F38" i="26"/>
  <c r="F39" i="26"/>
  <c r="F40" i="26"/>
  <c r="F41" i="26"/>
  <c r="F42" i="26"/>
  <c r="F43" i="26"/>
  <c r="F44" i="26"/>
  <c r="F45" i="26"/>
  <c r="F46" i="26"/>
  <c r="F47" i="26"/>
  <c r="F48" i="26"/>
  <c r="F49" i="26"/>
  <c r="F50" i="26"/>
  <c r="F51" i="26"/>
  <c r="F52" i="26"/>
  <c r="F53" i="26"/>
  <c r="F54" i="26"/>
  <c r="F55" i="26"/>
  <c r="F56" i="26"/>
  <c r="F57" i="26"/>
  <c r="F58" i="26"/>
  <c r="F59" i="26"/>
  <c r="F60" i="26"/>
  <c r="F61" i="26"/>
  <c r="F62" i="26"/>
  <c r="F63" i="26"/>
  <c r="F64" i="26"/>
  <c r="F65" i="26"/>
  <c r="F66" i="26"/>
  <c r="F67" i="26"/>
  <c r="F68" i="26"/>
  <c r="F69" i="26"/>
  <c r="F70" i="26"/>
  <c r="F71" i="26"/>
  <c r="F72" i="26"/>
  <c r="F73" i="26"/>
  <c r="F74" i="26"/>
  <c r="F75" i="26"/>
  <c r="F76" i="26"/>
  <c r="F77" i="26"/>
  <c r="F78" i="26"/>
  <c r="F79" i="26"/>
  <c r="F80" i="26"/>
  <c r="F81" i="26"/>
  <c r="F82" i="26"/>
  <c r="F83" i="26"/>
  <c r="F84" i="26"/>
  <c r="F85" i="26"/>
  <c r="F86" i="26"/>
  <c r="F87" i="26"/>
  <c r="F88" i="26"/>
  <c r="F89" i="26"/>
  <c r="F90" i="26"/>
  <c r="F91" i="26"/>
  <c r="F92" i="26"/>
  <c r="F93" i="26"/>
  <c r="F94" i="26"/>
  <c r="F95" i="26"/>
  <c r="F96" i="26"/>
  <c r="F97" i="26"/>
  <c r="F98" i="26"/>
  <c r="F99" i="26"/>
  <c r="F100" i="26"/>
  <c r="F101" i="26"/>
  <c r="F102" i="26"/>
  <c r="F103" i="26"/>
  <c r="F104" i="26"/>
  <c r="F105" i="26"/>
  <c r="F106" i="26"/>
  <c r="F107" i="26"/>
  <c r="F108" i="26"/>
  <c r="F109" i="26"/>
  <c r="F110" i="26"/>
  <c r="F111" i="26"/>
  <c r="F112" i="26"/>
  <c r="F113" i="26"/>
  <c r="F114" i="26"/>
  <c r="F115" i="26"/>
  <c r="F116" i="26"/>
  <c r="F117" i="26"/>
  <c r="F118" i="26"/>
  <c r="F119" i="26"/>
  <c r="F120" i="26"/>
  <c r="F121" i="26"/>
  <c r="F122" i="26"/>
  <c r="F123" i="26"/>
  <c r="F124" i="26"/>
  <c r="F125" i="26"/>
  <c r="F126" i="26"/>
  <c r="F127" i="26"/>
  <c r="F128" i="26"/>
  <c r="F129" i="26"/>
  <c r="F130" i="26"/>
  <c r="F131" i="26"/>
  <c r="F132" i="26"/>
  <c r="F133" i="26"/>
  <c r="F134" i="26"/>
  <c r="F135" i="26"/>
  <c r="F136" i="26"/>
  <c r="F137" i="26"/>
  <c r="F138" i="26"/>
  <c r="F139" i="26"/>
  <c r="F140" i="26"/>
  <c r="F141" i="26"/>
  <c r="F142" i="26"/>
  <c r="F143" i="26"/>
  <c r="F144" i="26"/>
  <c r="F145" i="26"/>
  <c r="F146" i="26"/>
  <c r="F147" i="26"/>
  <c r="F148" i="26"/>
  <c r="F149" i="26"/>
  <c r="F150" i="26"/>
  <c r="F151" i="26"/>
  <c r="F152" i="26"/>
  <c r="F153" i="26"/>
  <c r="F154" i="26"/>
  <c r="F155" i="26"/>
  <c r="F156" i="26"/>
  <c r="F157" i="26"/>
  <c r="F158" i="26"/>
  <c r="F159" i="26"/>
  <c r="F160" i="26"/>
  <c r="F161" i="26"/>
  <c r="F162" i="26"/>
  <c r="F163" i="26"/>
  <c r="F164" i="26"/>
  <c r="F165" i="26"/>
  <c r="F166" i="26"/>
  <c r="F167" i="26"/>
  <c r="F168" i="26"/>
  <c r="F169" i="26"/>
  <c r="F170" i="26"/>
  <c r="F171" i="26"/>
  <c r="F172" i="26"/>
  <c r="F173" i="26"/>
  <c r="F174" i="26"/>
  <c r="F175" i="26"/>
  <c r="F176" i="26"/>
  <c r="F177" i="26"/>
  <c r="F178" i="26"/>
  <c r="F179" i="26"/>
  <c r="F180" i="26"/>
  <c r="F181" i="26"/>
  <c r="F182" i="26"/>
  <c r="F183" i="26"/>
  <c r="F184" i="26"/>
  <c r="F185" i="26"/>
  <c r="F186" i="26"/>
  <c r="F187" i="26"/>
  <c r="F188" i="26"/>
  <c r="F189" i="26"/>
  <c r="F190" i="26"/>
  <c r="F191" i="26"/>
  <c r="F192" i="26"/>
  <c r="F193" i="26"/>
  <c r="F194" i="26"/>
  <c r="F195" i="26"/>
  <c r="F196" i="26"/>
  <c r="F197" i="26"/>
  <c r="F198" i="26"/>
  <c r="F199" i="26"/>
  <c r="F200" i="26"/>
  <c r="F201" i="26"/>
  <c r="F202" i="26"/>
  <c r="F203" i="26"/>
  <c r="F204" i="26"/>
  <c r="F205" i="26"/>
  <c r="F206" i="26"/>
  <c r="F207" i="26"/>
  <c r="F208" i="26"/>
  <c r="F209" i="26"/>
  <c r="F210" i="26"/>
  <c r="F211" i="26"/>
  <c r="F212" i="26"/>
  <c r="F213" i="26"/>
  <c r="F214" i="26"/>
  <c r="F215" i="26"/>
  <c r="F216" i="26"/>
  <c r="F217" i="26"/>
  <c r="F218" i="26"/>
  <c r="F219" i="26"/>
  <c r="F220" i="26"/>
  <c r="F221" i="26"/>
  <c r="F222" i="26"/>
  <c r="F223" i="26"/>
  <c r="F224" i="26"/>
  <c r="F225" i="26"/>
  <c r="F226" i="26"/>
  <c r="F227" i="26"/>
  <c r="F228" i="26"/>
  <c r="F229" i="26"/>
  <c r="F230" i="26"/>
  <c r="F231" i="26"/>
  <c r="F232" i="26"/>
  <c r="F233" i="26"/>
  <c r="F234" i="26"/>
  <c r="F235" i="26"/>
  <c r="F236" i="26"/>
  <c r="F237" i="26"/>
  <c r="F238" i="26"/>
  <c r="F239" i="26"/>
  <c r="F240" i="26"/>
  <c r="F241" i="26"/>
  <c r="F242" i="26"/>
  <c r="F243" i="26"/>
  <c r="F244" i="26"/>
  <c r="F245" i="26"/>
  <c r="F246" i="26"/>
  <c r="F247" i="26"/>
  <c r="F248" i="26"/>
  <c r="F249" i="26"/>
  <c r="F250" i="26"/>
  <c r="F251" i="26"/>
  <c r="F252" i="26"/>
  <c r="F253" i="26"/>
  <c r="F254" i="26"/>
  <c r="F255" i="26"/>
  <c r="F256" i="26"/>
  <c r="F257" i="26"/>
  <c r="F258" i="26"/>
  <c r="F259" i="26"/>
  <c r="F260" i="26"/>
  <c r="F261" i="26"/>
  <c r="F262" i="26"/>
  <c r="F263" i="26"/>
  <c r="F264" i="26"/>
  <c r="F265" i="26"/>
  <c r="F266" i="26"/>
  <c r="F267" i="26"/>
  <c r="F268" i="26"/>
  <c r="F269" i="26"/>
  <c r="F270" i="26"/>
  <c r="F271" i="26"/>
  <c r="F272" i="26"/>
  <c r="F273" i="26"/>
  <c r="F274" i="26"/>
  <c r="F275" i="26"/>
  <c r="F276" i="26"/>
  <c r="F277" i="26"/>
  <c r="F278" i="26"/>
  <c r="F279" i="26"/>
  <c r="F280" i="26"/>
  <c r="F281" i="26"/>
  <c r="F282" i="26"/>
  <c r="F283" i="26"/>
  <c r="F284" i="26"/>
  <c r="F285" i="26"/>
  <c r="F286" i="26"/>
  <c r="F287" i="26"/>
  <c r="F288" i="26"/>
  <c r="F289" i="26"/>
  <c r="F290" i="26"/>
  <c r="F291" i="26"/>
  <c r="F292" i="26"/>
  <c r="F293" i="26"/>
  <c r="F294" i="26"/>
  <c r="F295" i="26"/>
  <c r="F296" i="26"/>
  <c r="F297" i="26"/>
  <c r="F298" i="26"/>
  <c r="F299" i="26"/>
  <c r="F300" i="26"/>
  <c r="F301" i="26"/>
  <c r="F302" i="26"/>
  <c r="F303" i="26"/>
  <c r="F304" i="26"/>
  <c r="F305" i="26"/>
  <c r="F306" i="26"/>
  <c r="F307" i="26"/>
  <c r="F308" i="26"/>
  <c r="F309" i="26"/>
  <c r="F310" i="26"/>
  <c r="F311" i="26"/>
  <c r="F312" i="26"/>
  <c r="F313" i="26"/>
  <c r="F314" i="26"/>
  <c r="F315" i="26"/>
  <c r="F316" i="26"/>
  <c r="F317" i="26"/>
  <c r="F318" i="26"/>
  <c r="F319" i="26"/>
  <c r="F320" i="26"/>
  <c r="F321" i="26"/>
  <c r="F322" i="26"/>
  <c r="F323" i="26"/>
  <c r="F324" i="26"/>
  <c r="F325" i="26"/>
  <c r="F326" i="26"/>
  <c r="F327" i="26"/>
  <c r="F328" i="26"/>
  <c r="F329" i="26"/>
  <c r="F330" i="26"/>
  <c r="F331" i="26"/>
  <c r="F332" i="26"/>
  <c r="F333" i="26"/>
  <c r="F334" i="26"/>
  <c r="F335" i="26"/>
  <c r="F336" i="26"/>
  <c r="F337" i="26"/>
  <c r="F338" i="26"/>
  <c r="F339" i="26"/>
  <c r="F340" i="26"/>
  <c r="F341" i="26"/>
  <c r="F342" i="26"/>
  <c r="F343" i="26"/>
  <c r="F344" i="26"/>
  <c r="F345" i="26"/>
  <c r="F346" i="26"/>
  <c r="F347" i="26"/>
  <c r="F348" i="26"/>
  <c r="F349" i="26"/>
  <c r="F350" i="26"/>
  <c r="F351" i="26"/>
  <c r="F352" i="26"/>
  <c r="F353" i="26"/>
  <c r="F354" i="26"/>
  <c r="F355" i="26"/>
  <c r="F356" i="26"/>
  <c r="F357" i="26"/>
  <c r="F358" i="26"/>
  <c r="F359" i="26"/>
  <c r="F360" i="26"/>
  <c r="F361" i="26"/>
  <c r="F362" i="26"/>
  <c r="F363" i="26"/>
  <c r="F364" i="26"/>
  <c r="F365" i="26"/>
  <c r="F366" i="26"/>
  <c r="F367" i="26"/>
  <c r="F368" i="26"/>
  <c r="F369" i="26"/>
  <c r="F370" i="26"/>
  <c r="F371" i="26"/>
  <c r="F372" i="26"/>
  <c r="F373" i="26"/>
  <c r="F374" i="26"/>
  <c r="F375" i="26"/>
  <c r="F376" i="26"/>
  <c r="F377" i="26"/>
  <c r="F378" i="26"/>
  <c r="F379" i="26"/>
  <c r="F380" i="26"/>
  <c r="F381" i="26"/>
  <c r="F382" i="26"/>
  <c r="F383" i="26"/>
  <c r="F384" i="26"/>
  <c r="F385" i="26"/>
  <c r="F386" i="26"/>
  <c r="F387" i="26"/>
  <c r="F388" i="26"/>
  <c r="F389" i="26"/>
  <c r="F390" i="26"/>
  <c r="F391" i="26"/>
  <c r="F392" i="26"/>
  <c r="F393" i="26"/>
  <c r="F394" i="26"/>
  <c r="F396" i="26"/>
  <c r="F397" i="26"/>
  <c r="F398" i="26"/>
  <c r="F399" i="26"/>
  <c r="F400" i="26"/>
  <c r="F401" i="26"/>
  <c r="F402" i="26"/>
  <c r="F403" i="26"/>
  <c r="F404" i="26"/>
  <c r="F405" i="26"/>
  <c r="F406" i="26"/>
  <c r="F407" i="26"/>
  <c r="F408" i="26"/>
  <c r="F409" i="26"/>
  <c r="F410" i="26"/>
  <c r="F411" i="26"/>
  <c r="F412" i="26"/>
  <c r="F413" i="26"/>
  <c r="F414" i="26"/>
  <c r="F415" i="26"/>
  <c r="F416" i="26"/>
  <c r="F417" i="26"/>
  <c r="F418" i="26"/>
  <c r="F419" i="26"/>
  <c r="F420" i="26"/>
  <c r="F421" i="26"/>
  <c r="F422" i="26"/>
  <c r="F423" i="26"/>
  <c r="F9" i="26"/>
  <c r="F8" i="26"/>
  <c r="E9" i="20" l="1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35" i="20"/>
  <c r="E36" i="20"/>
  <c r="E37" i="20"/>
  <c r="E38" i="20"/>
  <c r="E39" i="20"/>
  <c r="E40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87" i="20"/>
  <c r="E88" i="20"/>
  <c r="E89" i="20"/>
  <c r="E90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4" i="20"/>
  <c r="E195" i="20"/>
  <c r="E196" i="20"/>
  <c r="E197" i="20"/>
  <c r="E198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59" i="20"/>
  <c r="E8" i="20"/>
  <c r="E9" i="21"/>
  <c r="E10" i="21"/>
  <c r="E11" i="21"/>
  <c r="E12" i="21"/>
  <c r="E13" i="21"/>
  <c r="E14" i="21"/>
  <c r="E15" i="21"/>
  <c r="E16" i="21"/>
  <c r="E17" i="21"/>
  <c r="E18" i="21"/>
  <c r="E19" i="21"/>
  <c r="E20" i="21"/>
  <c r="E21" i="21"/>
  <c r="E22" i="21"/>
  <c r="E23" i="21"/>
  <c r="E24" i="21"/>
  <c r="E25" i="21"/>
  <c r="E26" i="21"/>
  <c r="E27" i="21"/>
  <c r="E28" i="21"/>
  <c r="E29" i="21"/>
  <c r="E30" i="21"/>
  <c r="E31" i="21"/>
  <c r="E32" i="21"/>
  <c r="E33" i="21"/>
  <c r="E34" i="21"/>
  <c r="E35" i="21"/>
  <c r="E36" i="21"/>
  <c r="E37" i="21"/>
  <c r="E38" i="21"/>
  <c r="E39" i="21"/>
  <c r="E40" i="21"/>
  <c r="E41" i="21"/>
  <c r="E42" i="21"/>
  <c r="E43" i="21"/>
  <c r="E44" i="21"/>
  <c r="E45" i="21"/>
  <c r="E46" i="21"/>
  <c r="E47" i="21"/>
  <c r="E48" i="21"/>
  <c r="E49" i="21"/>
  <c r="E50" i="21"/>
  <c r="E51" i="21"/>
  <c r="E52" i="21"/>
  <c r="E53" i="21"/>
  <c r="E54" i="21"/>
  <c r="E55" i="21"/>
  <c r="E56" i="21"/>
  <c r="E57" i="21"/>
  <c r="E58" i="21"/>
  <c r="E59" i="21"/>
  <c r="E60" i="21"/>
  <c r="E61" i="21"/>
  <c r="E62" i="21"/>
  <c r="E63" i="21"/>
  <c r="E64" i="21"/>
  <c r="E66" i="21"/>
  <c r="E67" i="21"/>
  <c r="E68" i="21"/>
  <c r="E69" i="21"/>
  <c r="E70" i="21"/>
  <c r="E71" i="21"/>
  <c r="E72" i="21"/>
  <c r="E73" i="21"/>
  <c r="E74" i="21"/>
  <c r="E75" i="21"/>
  <c r="E76" i="21"/>
  <c r="E77" i="21"/>
  <c r="E78" i="21"/>
  <c r="E79" i="21"/>
  <c r="E8" i="21"/>
  <c r="D25" i="12" l="1"/>
  <c r="G6" i="21"/>
  <c r="F6" i="21"/>
  <c r="H77" i="21"/>
  <c r="I77" i="21" s="1"/>
  <c r="I78" i="21"/>
  <c r="H79" i="21"/>
  <c r="I79" i="21" s="1"/>
  <c r="A67" i="21"/>
  <c r="A68" i="21" s="1"/>
  <c r="A69" i="21" s="1"/>
  <c r="A70" i="21" s="1"/>
  <c r="A71" i="21" s="1"/>
  <c r="A72" i="21" s="1"/>
  <c r="A73" i="21" s="1"/>
  <c r="A74" i="21" s="1"/>
  <c r="A75" i="21" s="1"/>
  <c r="A76" i="21" s="1"/>
  <c r="A77" i="21" s="1"/>
  <c r="A78" i="21" s="1"/>
  <c r="A79" i="21" s="1"/>
  <c r="H67" i="21"/>
  <c r="H68" i="21"/>
  <c r="H69" i="21"/>
  <c r="H70" i="21"/>
  <c r="H71" i="21"/>
  <c r="H72" i="21"/>
  <c r="H73" i="21"/>
  <c r="H74" i="21"/>
  <c r="H75" i="21"/>
  <c r="H76" i="21"/>
  <c r="H9" i="21"/>
  <c r="H10" i="21"/>
  <c r="H11" i="21"/>
  <c r="H12" i="21"/>
  <c r="H13" i="21"/>
  <c r="H14" i="21"/>
  <c r="H15" i="21"/>
  <c r="H16" i="21"/>
  <c r="H17" i="21"/>
  <c r="H18" i="21"/>
  <c r="H19" i="21"/>
  <c r="H20" i="21"/>
  <c r="H21" i="21"/>
  <c r="H22" i="21"/>
  <c r="H23" i="21"/>
  <c r="H24" i="21"/>
  <c r="H25" i="21"/>
  <c r="H26" i="21"/>
  <c r="H27" i="21"/>
  <c r="H28" i="21"/>
  <c r="H29" i="21"/>
  <c r="H30" i="21"/>
  <c r="H31" i="21"/>
  <c r="H32" i="21"/>
  <c r="H33" i="21"/>
  <c r="H34" i="21"/>
  <c r="H35" i="21"/>
  <c r="H36" i="21"/>
  <c r="H37" i="21"/>
  <c r="H38" i="21"/>
  <c r="H39" i="21"/>
  <c r="H40" i="21"/>
  <c r="H41" i="21"/>
  <c r="H42" i="21"/>
  <c r="H43" i="21"/>
  <c r="H44" i="21"/>
  <c r="H45" i="21"/>
  <c r="H46" i="21"/>
  <c r="H47" i="21"/>
  <c r="H48" i="21"/>
  <c r="H49" i="21"/>
  <c r="H50" i="21"/>
  <c r="H51" i="21"/>
  <c r="H52" i="21"/>
  <c r="H53" i="21"/>
  <c r="H54" i="21"/>
  <c r="H55" i="21"/>
  <c r="H56" i="21"/>
  <c r="H57" i="21"/>
  <c r="H58" i="21"/>
  <c r="H59" i="21"/>
  <c r="H60" i="21"/>
  <c r="H61" i="21"/>
  <c r="H62" i="21"/>
  <c r="H63" i="21"/>
  <c r="H64" i="21"/>
  <c r="H154" i="20"/>
  <c r="H93" i="20"/>
  <c r="H79" i="20"/>
  <c r="H50" i="20"/>
  <c r="H38" i="20"/>
  <c r="H33" i="20"/>
  <c r="H24" i="20"/>
  <c r="H256" i="20"/>
  <c r="H257" i="20"/>
  <c r="I258" i="20"/>
  <c r="H259" i="20"/>
  <c r="I259" i="20" s="1"/>
  <c r="H244" i="20"/>
  <c r="H243" i="20"/>
  <c r="H242" i="20"/>
  <c r="H241" i="20"/>
  <c r="H240" i="20"/>
  <c r="H239" i="20"/>
  <c r="H238" i="20"/>
  <c r="H237" i="20"/>
  <c r="H236" i="20"/>
  <c r="H235" i="20"/>
  <c r="H234" i="20"/>
  <c r="H233" i="20"/>
  <c r="H232" i="20"/>
  <c r="H231" i="20"/>
  <c r="H230" i="20"/>
  <c r="H229" i="20"/>
  <c r="H228" i="20"/>
  <c r="H227" i="20"/>
  <c r="H226" i="20"/>
  <c r="H225" i="20"/>
  <c r="H224" i="20"/>
  <c r="H223" i="20"/>
  <c r="H222" i="20"/>
  <c r="H221" i="20"/>
  <c r="H220" i="20"/>
  <c r="H219" i="20"/>
  <c r="H218" i="20"/>
  <c r="H217" i="20"/>
  <c r="H216" i="20"/>
  <c r="H215" i="20"/>
  <c r="H214" i="20"/>
  <c r="H213" i="20"/>
  <c r="H212" i="20"/>
  <c r="H211" i="20"/>
  <c r="H210" i="20"/>
  <c r="H209" i="20"/>
  <c r="H208" i="20"/>
  <c r="H207" i="20"/>
  <c r="H206" i="20"/>
  <c r="H205" i="20"/>
  <c r="H204" i="20"/>
  <c r="H203" i="20"/>
  <c r="H202" i="20"/>
  <c r="H201" i="20"/>
  <c r="H200" i="20"/>
  <c r="H199" i="20"/>
  <c r="H198" i="20"/>
  <c r="H197" i="20"/>
  <c r="H196" i="20"/>
  <c r="H195" i="20"/>
  <c r="H194" i="20"/>
  <c r="H193" i="20"/>
  <c r="H192" i="20"/>
  <c r="H191" i="20"/>
  <c r="H190" i="20"/>
  <c r="H189" i="20"/>
  <c r="H188" i="20"/>
  <c r="H187" i="20"/>
  <c r="H186" i="20"/>
  <c r="H185" i="20"/>
  <c r="H184" i="20"/>
  <c r="H183" i="20"/>
  <c r="H182" i="20"/>
  <c r="H181" i="20"/>
  <c r="H180" i="20"/>
  <c r="H179" i="20"/>
  <c r="H178" i="20"/>
  <c r="H177" i="20"/>
  <c r="H176" i="20"/>
  <c r="H175" i="20"/>
  <c r="H174" i="20"/>
  <c r="H173" i="20"/>
  <c r="H172" i="20"/>
  <c r="H171" i="20"/>
  <c r="H170" i="20"/>
  <c r="H169" i="20"/>
  <c r="H168" i="20"/>
  <c r="H167" i="20"/>
  <c r="H166" i="20"/>
  <c r="H165" i="20"/>
  <c r="H164" i="20"/>
  <c r="H163" i="20"/>
  <c r="H162" i="20"/>
  <c r="H161" i="20"/>
  <c r="H160" i="20"/>
  <c r="H159" i="20"/>
  <c r="H158" i="20"/>
  <c r="H157" i="20"/>
  <c r="H156" i="20"/>
  <c r="H155" i="20"/>
  <c r="H153" i="20"/>
  <c r="H152" i="20"/>
  <c r="H151" i="20"/>
  <c r="H150" i="20"/>
  <c r="H149" i="20"/>
  <c r="H148" i="20"/>
  <c r="H147" i="20"/>
  <c r="H146" i="20"/>
  <c r="H145" i="20"/>
  <c r="H144" i="20"/>
  <c r="H143" i="20"/>
  <c r="H142" i="20"/>
  <c r="H141" i="20"/>
  <c r="H140" i="20"/>
  <c r="H139" i="20"/>
  <c r="H138" i="20"/>
  <c r="H137" i="20"/>
  <c r="H136" i="20"/>
  <c r="H135" i="20"/>
  <c r="H134" i="20"/>
  <c r="H133" i="20"/>
  <c r="H132" i="20"/>
  <c r="H131" i="20"/>
  <c r="H130" i="20"/>
  <c r="H129" i="20"/>
  <c r="H128" i="20"/>
  <c r="H127" i="20"/>
  <c r="H126" i="20"/>
  <c r="H125" i="20"/>
  <c r="H124" i="20"/>
  <c r="H123" i="20"/>
  <c r="H122" i="20"/>
  <c r="H121" i="20"/>
  <c r="H120" i="20"/>
  <c r="H119" i="20"/>
  <c r="H118" i="20"/>
  <c r="H117" i="20"/>
  <c r="H116" i="20"/>
  <c r="H115" i="20"/>
  <c r="H114" i="20"/>
  <c r="H113" i="20"/>
  <c r="H112" i="20"/>
  <c r="H111" i="20"/>
  <c r="H110" i="20"/>
  <c r="H109" i="20"/>
  <c r="H108" i="20"/>
  <c r="H107" i="20"/>
  <c r="H106" i="20"/>
  <c r="H105" i="20"/>
  <c r="H104" i="20"/>
  <c r="H103" i="20"/>
  <c r="H102" i="20"/>
  <c r="H101" i="20"/>
  <c r="H100" i="20"/>
  <c r="H99" i="20"/>
  <c r="H98" i="20"/>
  <c r="H97" i="20"/>
  <c r="H96" i="20"/>
  <c r="H95" i="20"/>
  <c r="H94" i="20"/>
  <c r="H92" i="20"/>
  <c r="H91" i="20"/>
  <c r="H90" i="20"/>
  <c r="H89" i="20"/>
  <c r="H88" i="20"/>
  <c r="H87" i="20"/>
  <c r="H86" i="20"/>
  <c r="H85" i="20"/>
  <c r="H84" i="20"/>
  <c r="H83" i="20"/>
  <c r="H82" i="20"/>
  <c r="H81" i="20"/>
  <c r="H80" i="20"/>
  <c r="H78" i="20"/>
  <c r="H77" i="20"/>
  <c r="H76" i="20"/>
  <c r="H75" i="20"/>
  <c r="H74" i="20"/>
  <c r="H73" i="20"/>
  <c r="H72" i="20"/>
  <c r="H71" i="20"/>
  <c r="H70" i="20"/>
  <c r="H69" i="20"/>
  <c r="H68" i="20"/>
  <c r="H67" i="20"/>
  <c r="H66" i="20"/>
  <c r="H65" i="20"/>
  <c r="H64" i="20"/>
  <c r="H63" i="20"/>
  <c r="H61" i="20"/>
  <c r="H60" i="20"/>
  <c r="H59" i="20"/>
  <c r="H58" i="20"/>
  <c r="H57" i="20"/>
  <c r="H56" i="20"/>
  <c r="H55" i="20"/>
  <c r="H54" i="20"/>
  <c r="H53" i="20"/>
  <c r="H52" i="20"/>
  <c r="H51" i="20"/>
  <c r="H49" i="20"/>
  <c r="H48" i="20"/>
  <c r="H47" i="20"/>
  <c r="H46" i="20"/>
  <c r="H45" i="20"/>
  <c r="H44" i="20"/>
  <c r="H43" i="20"/>
  <c r="H42" i="20"/>
  <c r="H41" i="20"/>
  <c r="H40" i="20"/>
  <c r="H39" i="20"/>
  <c r="H37" i="20"/>
  <c r="H36" i="20"/>
  <c r="H35" i="20"/>
  <c r="H34" i="20"/>
  <c r="H32" i="20"/>
  <c r="H31" i="20"/>
  <c r="H30" i="20"/>
  <c r="H29" i="20"/>
  <c r="H28" i="20"/>
  <c r="H27" i="20"/>
  <c r="H26" i="20"/>
  <c r="H25" i="20"/>
  <c r="H23" i="20"/>
  <c r="H22" i="20"/>
  <c r="H21" i="20"/>
  <c r="H20" i="20"/>
  <c r="H19" i="20"/>
  <c r="H18" i="20"/>
  <c r="H17" i="20"/>
  <c r="H16" i="20"/>
  <c r="H15" i="20"/>
  <c r="H14" i="20"/>
  <c r="H13" i="20"/>
  <c r="H12" i="20"/>
  <c r="H11" i="20"/>
  <c r="H10" i="20"/>
  <c r="H9" i="20"/>
  <c r="G6" i="20"/>
  <c r="F6" i="20"/>
  <c r="A247" i="20"/>
  <c r="A248" i="20" s="1"/>
  <c r="A249" i="20" s="1"/>
  <c r="A250" i="20" s="1"/>
  <c r="A251" i="20" s="1"/>
  <c r="A252" i="20" s="1"/>
  <c r="A253" i="20" s="1"/>
  <c r="A254" i="20" s="1"/>
  <c r="A255" i="20" s="1"/>
  <c r="A256" i="20" s="1"/>
  <c r="A257" i="20" s="1"/>
  <c r="A258" i="20" s="1"/>
  <c r="A259" i="20" s="1"/>
  <c r="H6" i="26"/>
  <c r="D26" i="12" s="1"/>
  <c r="G6" i="26"/>
  <c r="I422" i="26"/>
  <c r="J422" i="26" s="1"/>
  <c r="I423" i="26"/>
  <c r="J423" i="26" s="1"/>
  <c r="J421" i="26"/>
  <c r="I419" i="26"/>
  <c r="I418" i="26"/>
  <c r="I417" i="26"/>
  <c r="I416" i="26"/>
  <c r="J416" i="26" s="1"/>
  <c r="I415" i="26"/>
  <c r="I414" i="26"/>
  <c r="J414" i="26" s="1"/>
  <c r="I413" i="26"/>
  <c r="J413" i="26" s="1"/>
  <c r="I412" i="26"/>
  <c r="I411" i="26"/>
  <c r="I410" i="26"/>
  <c r="I409" i="26"/>
  <c r="J409" i="26" s="1"/>
  <c r="I408" i="26"/>
  <c r="J408" i="26" s="1"/>
  <c r="I407" i="26"/>
  <c r="I406" i="26"/>
  <c r="J406" i="26" s="1"/>
  <c r="I405" i="26"/>
  <c r="J405" i="26" s="1"/>
  <c r="I404" i="26"/>
  <c r="I403" i="26"/>
  <c r="I402" i="26"/>
  <c r="J402" i="26" s="1"/>
  <c r="I401" i="26"/>
  <c r="J401" i="26" s="1"/>
  <c r="I400" i="26"/>
  <c r="J400" i="26" s="1"/>
  <c r="I399" i="26"/>
  <c r="I398" i="26"/>
  <c r="J398" i="26" s="1"/>
  <c r="I397" i="26"/>
  <c r="J397" i="26" s="1"/>
  <c r="I22" i="26"/>
  <c r="I13" i="26"/>
  <c r="I394" i="26"/>
  <c r="I393" i="26"/>
  <c r="I392" i="26"/>
  <c r="I391" i="26"/>
  <c r="I390" i="26"/>
  <c r="I389" i="26"/>
  <c r="I388" i="26"/>
  <c r="I387" i="26"/>
  <c r="I386" i="26"/>
  <c r="I385" i="26"/>
  <c r="I384" i="26"/>
  <c r="I383" i="26"/>
  <c r="I382" i="26"/>
  <c r="I381" i="26"/>
  <c r="I380" i="26"/>
  <c r="I379" i="26"/>
  <c r="I378" i="26"/>
  <c r="I377" i="26"/>
  <c r="I376" i="26"/>
  <c r="I375" i="26"/>
  <c r="I374" i="26"/>
  <c r="I373" i="26"/>
  <c r="I372" i="26"/>
  <c r="I371" i="26"/>
  <c r="I370" i="26"/>
  <c r="I369" i="26"/>
  <c r="I368" i="26"/>
  <c r="I367" i="26"/>
  <c r="I366" i="26"/>
  <c r="I365" i="26"/>
  <c r="I364" i="26"/>
  <c r="I363" i="26"/>
  <c r="I362" i="26"/>
  <c r="I361" i="26"/>
  <c r="I360" i="26"/>
  <c r="I359" i="26"/>
  <c r="I358" i="26"/>
  <c r="I357" i="26"/>
  <c r="I356" i="26"/>
  <c r="I355" i="26"/>
  <c r="I354" i="26"/>
  <c r="I353" i="26"/>
  <c r="I352" i="26"/>
  <c r="I351" i="26"/>
  <c r="I350" i="26"/>
  <c r="I349" i="26"/>
  <c r="I348" i="26"/>
  <c r="I347" i="26"/>
  <c r="I346" i="26"/>
  <c r="I345" i="26"/>
  <c r="I344" i="26"/>
  <c r="I343" i="26"/>
  <c r="I342" i="26"/>
  <c r="I341" i="26"/>
  <c r="I340" i="26"/>
  <c r="I339" i="26"/>
  <c r="I338" i="26"/>
  <c r="I337" i="26"/>
  <c r="I336" i="26"/>
  <c r="I335" i="26"/>
  <c r="I334" i="26"/>
  <c r="I333" i="26"/>
  <c r="I332" i="26"/>
  <c r="I331" i="26"/>
  <c r="I330" i="26"/>
  <c r="I329" i="26"/>
  <c r="I328" i="26"/>
  <c r="I327" i="26"/>
  <c r="I326" i="26"/>
  <c r="I325" i="26"/>
  <c r="I324" i="26"/>
  <c r="I323" i="26"/>
  <c r="I322" i="26"/>
  <c r="I321" i="26"/>
  <c r="I320" i="26"/>
  <c r="I319" i="26"/>
  <c r="I318" i="26"/>
  <c r="I317" i="26"/>
  <c r="I316" i="26"/>
  <c r="I315" i="26"/>
  <c r="I314" i="26"/>
  <c r="I313" i="26"/>
  <c r="I312" i="26"/>
  <c r="I311" i="26"/>
  <c r="I310" i="26"/>
  <c r="I309" i="26"/>
  <c r="I308" i="26"/>
  <c r="I307" i="26"/>
  <c r="I306" i="26"/>
  <c r="I305" i="26"/>
  <c r="I304" i="26"/>
  <c r="I303" i="26"/>
  <c r="I302" i="26"/>
  <c r="I301" i="26"/>
  <c r="I300" i="26"/>
  <c r="I299" i="26"/>
  <c r="I298" i="26"/>
  <c r="I297" i="26"/>
  <c r="I296" i="26"/>
  <c r="I295" i="26"/>
  <c r="I294" i="26"/>
  <c r="I293" i="26"/>
  <c r="I292" i="26"/>
  <c r="I291" i="26"/>
  <c r="I290" i="26"/>
  <c r="I289" i="26"/>
  <c r="I288" i="26"/>
  <c r="I287" i="26"/>
  <c r="I286" i="26"/>
  <c r="I285" i="26"/>
  <c r="I284" i="26"/>
  <c r="I283" i="26"/>
  <c r="I282" i="26"/>
  <c r="I281" i="26"/>
  <c r="I280" i="26"/>
  <c r="I279" i="26"/>
  <c r="I278" i="26"/>
  <c r="I277" i="26"/>
  <c r="I276" i="26"/>
  <c r="I275" i="26"/>
  <c r="I274" i="26"/>
  <c r="I273" i="26"/>
  <c r="I272" i="26"/>
  <c r="I271" i="26"/>
  <c r="I270" i="26"/>
  <c r="I269" i="26"/>
  <c r="I268" i="26"/>
  <c r="I267" i="26"/>
  <c r="I266" i="26"/>
  <c r="I265" i="26"/>
  <c r="I264" i="26"/>
  <c r="I263" i="26"/>
  <c r="I262" i="26"/>
  <c r="I261" i="26"/>
  <c r="I260" i="26"/>
  <c r="I259" i="26"/>
  <c r="I258" i="26"/>
  <c r="I257" i="26"/>
  <c r="I256" i="26"/>
  <c r="I255" i="26"/>
  <c r="I254" i="26"/>
  <c r="I253" i="26"/>
  <c r="I252" i="26"/>
  <c r="I251" i="26"/>
  <c r="I250" i="26"/>
  <c r="I249" i="26"/>
  <c r="I248" i="26"/>
  <c r="I247" i="26"/>
  <c r="I246" i="26"/>
  <c r="I245" i="26"/>
  <c r="I244" i="26"/>
  <c r="I243" i="26"/>
  <c r="I242" i="26"/>
  <c r="I241" i="26"/>
  <c r="I240" i="26"/>
  <c r="I239" i="26"/>
  <c r="I238" i="26"/>
  <c r="I237" i="26"/>
  <c r="I236" i="26"/>
  <c r="I235" i="26"/>
  <c r="I234" i="26"/>
  <c r="I233" i="26"/>
  <c r="I232" i="26"/>
  <c r="I231" i="26"/>
  <c r="I230" i="26"/>
  <c r="I229" i="26"/>
  <c r="I228" i="26"/>
  <c r="I227" i="26"/>
  <c r="I226" i="26"/>
  <c r="I225" i="26"/>
  <c r="I224" i="26"/>
  <c r="I223" i="26"/>
  <c r="I222" i="26"/>
  <c r="I221" i="26"/>
  <c r="I220" i="26"/>
  <c r="I219" i="26"/>
  <c r="I218" i="26"/>
  <c r="I217" i="26"/>
  <c r="I216" i="26"/>
  <c r="I215" i="26"/>
  <c r="I214" i="26"/>
  <c r="I213" i="26"/>
  <c r="I212" i="26"/>
  <c r="I211" i="26"/>
  <c r="I210" i="26"/>
  <c r="I209" i="26"/>
  <c r="I208" i="26"/>
  <c r="I207" i="26"/>
  <c r="I206" i="26"/>
  <c r="I205" i="26"/>
  <c r="I204" i="26"/>
  <c r="I203" i="26"/>
  <c r="I202" i="26"/>
  <c r="I201" i="26"/>
  <c r="I200" i="26"/>
  <c r="I199" i="26"/>
  <c r="I198" i="26"/>
  <c r="I197" i="26"/>
  <c r="I196" i="26"/>
  <c r="I195" i="26"/>
  <c r="I194" i="26"/>
  <c r="I193" i="26"/>
  <c r="I192" i="26"/>
  <c r="I191" i="26"/>
  <c r="I190" i="26"/>
  <c r="I189" i="26"/>
  <c r="I188" i="26"/>
  <c r="I187" i="26"/>
  <c r="I186" i="26"/>
  <c r="I185" i="26"/>
  <c r="I184" i="26"/>
  <c r="I183" i="26"/>
  <c r="I182" i="26"/>
  <c r="I181" i="26"/>
  <c r="I180" i="26"/>
  <c r="I179" i="26"/>
  <c r="I177" i="26"/>
  <c r="I176" i="26"/>
  <c r="I175" i="26"/>
  <c r="I174" i="26"/>
  <c r="I173" i="26"/>
  <c r="I172" i="26"/>
  <c r="I171" i="26"/>
  <c r="I170" i="26"/>
  <c r="I169" i="26"/>
  <c r="I168" i="26"/>
  <c r="I167" i="26"/>
  <c r="I166" i="26"/>
  <c r="I165" i="26"/>
  <c r="I164" i="26"/>
  <c r="I163" i="26"/>
  <c r="I162" i="26"/>
  <c r="I161" i="26"/>
  <c r="I160" i="26"/>
  <c r="I159" i="26"/>
  <c r="I158" i="26"/>
  <c r="I157" i="26"/>
  <c r="I156" i="26"/>
  <c r="I155" i="26"/>
  <c r="I154" i="26"/>
  <c r="I153" i="26"/>
  <c r="I152" i="26"/>
  <c r="I151" i="26"/>
  <c r="I150" i="26"/>
  <c r="I149" i="26"/>
  <c r="I148" i="26"/>
  <c r="I147" i="26"/>
  <c r="I146" i="26"/>
  <c r="I145" i="26"/>
  <c r="I144" i="26"/>
  <c r="I143" i="26"/>
  <c r="I142" i="26"/>
  <c r="I141" i="26"/>
  <c r="I140" i="26"/>
  <c r="I139" i="26"/>
  <c r="I138" i="26"/>
  <c r="I137" i="26"/>
  <c r="I136" i="26"/>
  <c r="I135" i="26"/>
  <c r="I134" i="26"/>
  <c r="I133" i="26"/>
  <c r="I132" i="26"/>
  <c r="I131" i="26"/>
  <c r="I130" i="26"/>
  <c r="I129" i="26"/>
  <c r="I128" i="26"/>
  <c r="I127" i="26"/>
  <c r="I126" i="26"/>
  <c r="I125" i="26"/>
  <c r="I124" i="26"/>
  <c r="I123" i="26"/>
  <c r="I122" i="26"/>
  <c r="I121" i="26"/>
  <c r="I120" i="26"/>
  <c r="I119" i="26"/>
  <c r="I118" i="26"/>
  <c r="I117" i="26"/>
  <c r="I116" i="26"/>
  <c r="I115" i="26"/>
  <c r="I114" i="26"/>
  <c r="I113" i="26"/>
  <c r="I112" i="26"/>
  <c r="I111" i="26"/>
  <c r="I110" i="26"/>
  <c r="I109" i="26"/>
  <c r="I108" i="26"/>
  <c r="I107" i="26"/>
  <c r="I106" i="26"/>
  <c r="I105" i="26"/>
  <c r="I104" i="26"/>
  <c r="I103" i="26"/>
  <c r="I102" i="26"/>
  <c r="I101" i="26"/>
  <c r="I100" i="26"/>
  <c r="I99" i="26"/>
  <c r="I98" i="26"/>
  <c r="I97" i="26"/>
  <c r="I96" i="26"/>
  <c r="I95" i="26"/>
  <c r="I94" i="26"/>
  <c r="I93" i="26"/>
  <c r="I92" i="26"/>
  <c r="I91" i="26"/>
  <c r="I90" i="26"/>
  <c r="I89" i="26"/>
  <c r="I87" i="26"/>
  <c r="I86" i="26"/>
  <c r="I85" i="26"/>
  <c r="I84" i="26"/>
  <c r="I83" i="26"/>
  <c r="I82" i="26"/>
  <c r="I81" i="26"/>
  <c r="I80" i="26"/>
  <c r="I79" i="26"/>
  <c r="I78" i="26"/>
  <c r="I77" i="26"/>
  <c r="I76" i="26"/>
  <c r="I75" i="26"/>
  <c r="I74" i="26"/>
  <c r="I73" i="26"/>
  <c r="I72" i="26"/>
  <c r="I71" i="26"/>
  <c r="I70" i="26"/>
  <c r="I69" i="26"/>
  <c r="I68" i="26"/>
  <c r="I67" i="26"/>
  <c r="I66" i="26"/>
  <c r="I65" i="26"/>
  <c r="I64" i="26"/>
  <c r="I63" i="26"/>
  <c r="I62" i="26"/>
  <c r="I61" i="26"/>
  <c r="I60" i="26"/>
  <c r="I59" i="26"/>
  <c r="I58" i="26"/>
  <c r="I57" i="26"/>
  <c r="I56" i="26"/>
  <c r="I55" i="26"/>
  <c r="I54" i="26"/>
  <c r="I53" i="26"/>
  <c r="I52" i="26"/>
  <c r="I51" i="26"/>
  <c r="I50" i="26"/>
  <c r="I49" i="26"/>
  <c r="I48" i="26"/>
  <c r="I47" i="26"/>
  <c r="I46" i="26"/>
  <c r="I45" i="26"/>
  <c r="I44" i="26"/>
  <c r="I43" i="26"/>
  <c r="I42" i="26"/>
  <c r="I41" i="26"/>
  <c r="I40" i="26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1" i="26"/>
  <c r="I20" i="26"/>
  <c r="I19" i="26"/>
  <c r="I18" i="26"/>
  <c r="I17" i="26"/>
  <c r="I16" i="26"/>
  <c r="I15" i="26"/>
  <c r="I14" i="26"/>
  <c r="I12" i="26"/>
  <c r="I11" i="26"/>
  <c r="I10" i="26"/>
  <c r="I9" i="26"/>
  <c r="I6" i="26" s="1"/>
  <c r="I8" i="26"/>
  <c r="J8" i="26" s="1"/>
  <c r="J403" i="26"/>
  <c r="J404" i="26"/>
  <c r="J412" i="26"/>
  <c r="J418" i="26"/>
  <c r="J419" i="26"/>
  <c r="J420" i="26"/>
  <c r="A397" i="26"/>
  <c r="A398" i="26" s="1"/>
  <c r="A399" i="26" s="1"/>
  <c r="A400" i="26" s="1"/>
  <c r="A401" i="26" s="1"/>
  <c r="A402" i="26" s="1"/>
  <c r="A403" i="26" s="1"/>
  <c r="A404" i="26" s="1"/>
  <c r="A405" i="26" s="1"/>
  <c r="A406" i="26" s="1"/>
  <c r="A407" i="26" s="1"/>
  <c r="A408" i="26" s="1"/>
  <c r="A409" i="26" s="1"/>
  <c r="A410" i="26" s="1"/>
  <c r="A411" i="26" s="1"/>
  <c r="A412" i="26" s="1"/>
  <c r="A413" i="26" s="1"/>
  <c r="A414" i="26" s="1"/>
  <c r="A415" i="26" s="1"/>
  <c r="A416" i="26" s="1"/>
  <c r="A417" i="26" s="1"/>
  <c r="A418" i="26" s="1"/>
  <c r="A419" i="26" s="1"/>
  <c r="A420" i="26" s="1"/>
  <c r="A421" i="26" s="1"/>
  <c r="A422" i="26" s="1"/>
  <c r="A423" i="26" s="1"/>
  <c r="I396" i="26"/>
  <c r="J396" i="26" s="1"/>
  <c r="J399" i="26"/>
  <c r="J407" i="26"/>
  <c r="J410" i="26"/>
  <c r="J411" i="26"/>
  <c r="J415" i="26"/>
  <c r="J417" i="26" l="1"/>
  <c r="J9" i="26"/>
  <c r="J10" i="26"/>
  <c r="J11" i="26"/>
  <c r="J12" i="26"/>
  <c r="J13" i="26"/>
  <c r="J14" i="26"/>
  <c r="J15" i="26"/>
  <c r="J16" i="26"/>
  <c r="J17" i="26"/>
  <c r="J18" i="26"/>
  <c r="J19" i="26"/>
  <c r="J20" i="26"/>
  <c r="J21" i="26"/>
  <c r="J22" i="26"/>
  <c r="J23" i="26"/>
  <c r="J24" i="26"/>
  <c r="J25" i="26"/>
  <c r="J26" i="26"/>
  <c r="J27" i="26"/>
  <c r="J28" i="26"/>
  <c r="J29" i="26"/>
  <c r="J30" i="26"/>
  <c r="J31" i="26"/>
  <c r="J32" i="26"/>
  <c r="J33" i="26"/>
  <c r="J34" i="26"/>
  <c r="J35" i="26"/>
  <c r="J36" i="26"/>
  <c r="J37" i="26"/>
  <c r="J38" i="26"/>
  <c r="J39" i="26"/>
  <c r="J40" i="26"/>
  <c r="J41" i="26"/>
  <c r="J42" i="26"/>
  <c r="J43" i="26"/>
  <c r="J44" i="26"/>
  <c r="J45" i="26"/>
  <c r="J46" i="26"/>
  <c r="J47" i="26"/>
  <c r="J48" i="26"/>
  <c r="J49" i="26"/>
  <c r="J50" i="26"/>
  <c r="J51" i="26"/>
  <c r="J52" i="26"/>
  <c r="J53" i="26"/>
  <c r="J54" i="26"/>
  <c r="J55" i="26"/>
  <c r="J56" i="26"/>
  <c r="J57" i="26"/>
  <c r="J58" i="26"/>
  <c r="J59" i="26"/>
  <c r="J60" i="26"/>
  <c r="J61" i="26"/>
  <c r="J62" i="26"/>
  <c r="J63" i="26"/>
  <c r="J64" i="26"/>
  <c r="J65" i="26"/>
  <c r="J66" i="26"/>
  <c r="J67" i="26"/>
  <c r="J68" i="26"/>
  <c r="J69" i="26"/>
  <c r="J70" i="26"/>
  <c r="J71" i="26"/>
  <c r="J72" i="26"/>
  <c r="J73" i="26"/>
  <c r="J74" i="26"/>
  <c r="J75" i="26"/>
  <c r="J76" i="26"/>
  <c r="J77" i="26"/>
  <c r="J78" i="26"/>
  <c r="J79" i="26"/>
  <c r="J80" i="26"/>
  <c r="J81" i="26"/>
  <c r="J82" i="26"/>
  <c r="J83" i="26"/>
  <c r="J84" i="26"/>
  <c r="J85" i="26"/>
  <c r="J86" i="26"/>
  <c r="J87" i="26"/>
  <c r="J88" i="26"/>
  <c r="J89" i="26"/>
  <c r="J90" i="26"/>
  <c r="J91" i="26"/>
  <c r="J92" i="26"/>
  <c r="J93" i="26"/>
  <c r="J94" i="26"/>
  <c r="J95" i="26"/>
  <c r="J96" i="26"/>
  <c r="J97" i="26"/>
  <c r="J98" i="26"/>
  <c r="J99" i="26"/>
  <c r="J100" i="26"/>
  <c r="J101" i="26"/>
  <c r="J102" i="26"/>
  <c r="J103" i="26"/>
  <c r="J104" i="26"/>
  <c r="J105" i="26"/>
  <c r="J106" i="26"/>
  <c r="J107" i="26"/>
  <c r="J108" i="26"/>
  <c r="J109" i="26"/>
  <c r="J110" i="26"/>
  <c r="J111" i="26"/>
  <c r="J112" i="26"/>
  <c r="J113" i="26"/>
  <c r="J114" i="26"/>
  <c r="J115" i="26"/>
  <c r="J116" i="26"/>
  <c r="J117" i="26"/>
  <c r="J118" i="26"/>
  <c r="J119" i="26"/>
  <c r="J120" i="26"/>
  <c r="J121" i="26"/>
  <c r="J122" i="26"/>
  <c r="J123" i="26"/>
  <c r="J124" i="26"/>
  <c r="J125" i="26"/>
  <c r="J126" i="26"/>
  <c r="J127" i="26"/>
  <c r="J128" i="26"/>
  <c r="J129" i="26"/>
  <c r="J130" i="26"/>
  <c r="J131" i="26"/>
  <c r="J132" i="26"/>
  <c r="J133" i="26"/>
  <c r="J134" i="26"/>
  <c r="J135" i="26"/>
  <c r="J136" i="26"/>
  <c r="J137" i="26"/>
  <c r="J138" i="26"/>
  <c r="J139" i="26"/>
  <c r="J140" i="26"/>
  <c r="J141" i="26"/>
  <c r="J142" i="26"/>
  <c r="J143" i="26"/>
  <c r="J144" i="26"/>
  <c r="J145" i="26"/>
  <c r="J146" i="26"/>
  <c r="J147" i="26"/>
  <c r="J148" i="26"/>
  <c r="J149" i="26"/>
  <c r="J150" i="26"/>
  <c r="J151" i="26"/>
  <c r="J152" i="26"/>
  <c r="J153" i="26"/>
  <c r="J154" i="26"/>
  <c r="J155" i="26"/>
  <c r="J156" i="26"/>
  <c r="J157" i="26"/>
  <c r="J158" i="26"/>
  <c r="J159" i="26"/>
  <c r="J160" i="26"/>
  <c r="J161" i="26"/>
  <c r="J162" i="26"/>
  <c r="J163" i="26"/>
  <c r="J164" i="26"/>
  <c r="J165" i="26"/>
  <c r="J166" i="26"/>
  <c r="J167" i="26"/>
  <c r="J168" i="26"/>
  <c r="J169" i="26"/>
  <c r="J170" i="26"/>
  <c r="J171" i="26"/>
  <c r="J172" i="26"/>
  <c r="J173" i="26"/>
  <c r="J174" i="26"/>
  <c r="J175" i="26"/>
  <c r="J176" i="26"/>
  <c r="J177" i="26"/>
  <c r="J178" i="26"/>
  <c r="J179" i="26"/>
  <c r="J180" i="26"/>
  <c r="J181" i="26"/>
  <c r="J182" i="26"/>
  <c r="J183" i="26"/>
  <c r="J184" i="26"/>
  <c r="J185" i="26"/>
  <c r="J186" i="26"/>
  <c r="J187" i="26"/>
  <c r="J188" i="26"/>
  <c r="J189" i="26"/>
  <c r="J190" i="26"/>
  <c r="J191" i="26"/>
  <c r="J192" i="26"/>
  <c r="J193" i="26"/>
  <c r="J194" i="26"/>
  <c r="J195" i="26"/>
  <c r="J196" i="26"/>
  <c r="J197" i="26"/>
  <c r="J198" i="26"/>
  <c r="J199" i="26"/>
  <c r="J200" i="26"/>
  <c r="J201" i="26"/>
  <c r="J202" i="26"/>
  <c r="J203" i="26"/>
  <c r="J204" i="26"/>
  <c r="J205" i="26"/>
  <c r="J206" i="26"/>
  <c r="J207" i="26"/>
  <c r="J208" i="26"/>
  <c r="J209" i="26"/>
  <c r="J210" i="26"/>
  <c r="J211" i="26"/>
  <c r="J212" i="26"/>
  <c r="J213" i="26"/>
  <c r="J214" i="26"/>
  <c r="J215" i="26"/>
  <c r="J216" i="26"/>
  <c r="J217" i="26"/>
  <c r="J218" i="26"/>
  <c r="J219" i="26"/>
  <c r="J220" i="26"/>
  <c r="J221" i="26"/>
  <c r="J222" i="26"/>
  <c r="J223" i="26"/>
  <c r="J224" i="26"/>
  <c r="J225" i="26"/>
  <c r="J226" i="26"/>
  <c r="J227" i="26"/>
  <c r="J228" i="26"/>
  <c r="J229" i="26"/>
  <c r="J230" i="26"/>
  <c r="J231" i="26"/>
  <c r="J232" i="26"/>
  <c r="J233" i="26"/>
  <c r="J234" i="26"/>
  <c r="J235" i="26"/>
  <c r="J236" i="26"/>
  <c r="J237" i="26"/>
  <c r="J238" i="26"/>
  <c r="J239" i="26"/>
  <c r="J240" i="26"/>
  <c r="J241" i="26"/>
  <c r="J242" i="26"/>
  <c r="J243" i="26"/>
  <c r="J244" i="26"/>
  <c r="J245" i="26"/>
  <c r="J246" i="26"/>
  <c r="J247" i="26"/>
  <c r="J248" i="26"/>
  <c r="J249" i="26"/>
  <c r="J250" i="26"/>
  <c r="J251" i="26"/>
  <c r="J252" i="26"/>
  <c r="J253" i="26"/>
  <c r="J254" i="26"/>
  <c r="J255" i="26"/>
  <c r="J256" i="26"/>
  <c r="J257" i="26"/>
  <c r="J258" i="26"/>
  <c r="J259" i="26"/>
  <c r="J260" i="26"/>
  <c r="J261" i="26"/>
  <c r="J262" i="26"/>
  <c r="J263" i="26"/>
  <c r="J264" i="26"/>
  <c r="J265" i="26"/>
  <c r="J266" i="26"/>
  <c r="J267" i="26"/>
  <c r="J268" i="26"/>
  <c r="J269" i="26"/>
  <c r="J270" i="26"/>
  <c r="J271" i="26"/>
  <c r="J272" i="26"/>
  <c r="J273" i="26"/>
  <c r="J274" i="26"/>
  <c r="J275" i="26"/>
  <c r="J276" i="26"/>
  <c r="J277" i="26"/>
  <c r="J278" i="26"/>
  <c r="J279" i="26"/>
  <c r="J280" i="26"/>
  <c r="J281" i="26"/>
  <c r="J282" i="26"/>
  <c r="J283" i="26"/>
  <c r="J284" i="26"/>
  <c r="J285" i="26"/>
  <c r="J286" i="26"/>
  <c r="J287" i="26"/>
  <c r="J288" i="26"/>
  <c r="J289" i="26"/>
  <c r="J290" i="26"/>
  <c r="J291" i="26"/>
  <c r="J292" i="26"/>
  <c r="J293" i="26"/>
  <c r="J294" i="26"/>
  <c r="J295" i="26"/>
  <c r="J296" i="26"/>
  <c r="J297" i="26"/>
  <c r="J298" i="26"/>
  <c r="J299" i="26"/>
  <c r="J300" i="26"/>
  <c r="J301" i="26"/>
  <c r="J302" i="26"/>
  <c r="J303" i="26"/>
  <c r="J304" i="26"/>
  <c r="J305" i="26"/>
  <c r="J306" i="26"/>
  <c r="J307" i="26"/>
  <c r="J308" i="26"/>
  <c r="J309" i="26"/>
  <c r="J310" i="26"/>
  <c r="J311" i="26"/>
  <c r="J312" i="26"/>
  <c r="J313" i="26"/>
  <c r="J314" i="26"/>
  <c r="J315" i="26"/>
  <c r="J316" i="26"/>
  <c r="J317" i="26"/>
  <c r="J318" i="26"/>
  <c r="J319" i="26"/>
  <c r="J320" i="26"/>
  <c r="J321" i="26"/>
  <c r="J322" i="26"/>
  <c r="J323" i="26"/>
  <c r="J324" i="26"/>
  <c r="J325" i="26"/>
  <c r="J326" i="26"/>
  <c r="J327" i="26"/>
  <c r="J328" i="26"/>
  <c r="J329" i="26"/>
  <c r="J330" i="26"/>
  <c r="J331" i="26"/>
  <c r="J332" i="26"/>
  <c r="J333" i="26"/>
  <c r="J334" i="26"/>
  <c r="J335" i="26"/>
  <c r="J336" i="26"/>
  <c r="J337" i="26"/>
  <c r="J338" i="26"/>
  <c r="J339" i="26"/>
  <c r="J340" i="26"/>
  <c r="J341" i="26"/>
  <c r="J342" i="26"/>
  <c r="J343" i="26"/>
  <c r="J344" i="26"/>
  <c r="J345" i="26"/>
  <c r="J346" i="26"/>
  <c r="J347" i="26"/>
  <c r="J348" i="26"/>
  <c r="J349" i="26"/>
  <c r="J350" i="26"/>
  <c r="J351" i="26"/>
  <c r="J352" i="26"/>
  <c r="J353" i="26"/>
  <c r="J354" i="26"/>
  <c r="J355" i="26"/>
  <c r="J356" i="26"/>
  <c r="J357" i="26"/>
  <c r="J358" i="26"/>
  <c r="J359" i="26"/>
  <c r="J360" i="26"/>
  <c r="J361" i="26"/>
  <c r="J362" i="26"/>
  <c r="J363" i="26"/>
  <c r="J364" i="26"/>
  <c r="J365" i="26"/>
  <c r="J366" i="26"/>
  <c r="J367" i="26"/>
  <c r="J368" i="26"/>
  <c r="J369" i="26"/>
  <c r="J370" i="26"/>
  <c r="J371" i="26"/>
  <c r="J372" i="26"/>
  <c r="J373" i="26"/>
  <c r="J374" i="26"/>
  <c r="J375" i="26"/>
  <c r="J376" i="26"/>
  <c r="J377" i="26"/>
  <c r="J378" i="26"/>
  <c r="J379" i="26"/>
  <c r="J380" i="26"/>
  <c r="J381" i="26"/>
  <c r="J382" i="26"/>
  <c r="J383" i="26"/>
  <c r="J384" i="26"/>
  <c r="J385" i="26"/>
  <c r="J386" i="26"/>
  <c r="J387" i="26"/>
  <c r="J388" i="26"/>
  <c r="J389" i="26"/>
  <c r="J390" i="26"/>
  <c r="J391" i="26"/>
  <c r="J392" i="26"/>
  <c r="J393" i="26"/>
  <c r="J394" i="26"/>
  <c r="J6" i="26" l="1"/>
  <c r="H8" i="25"/>
  <c r="I8" i="25" s="1"/>
  <c r="E8" i="25"/>
  <c r="G6" i="25"/>
  <c r="D23" i="12" s="1"/>
  <c r="F6" i="25"/>
  <c r="H6" i="25" l="1"/>
  <c r="I6" i="25"/>
  <c r="A9" i="20" l="1"/>
  <c r="A10" i="20" s="1"/>
  <c r="A11" i="20" s="1"/>
  <c r="A12" i="20" s="1"/>
  <c r="A13" i="20" s="1"/>
  <c r="A14" i="20" s="1"/>
  <c r="A15" i="20" s="1"/>
  <c r="A16" i="20" s="1"/>
  <c r="A17" i="20" s="1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29" i="20" s="1"/>
  <c r="A30" i="20" s="1"/>
  <c r="A31" i="20" s="1"/>
  <c r="A32" i="20" s="1"/>
  <c r="A33" i="20" s="1"/>
  <c r="A34" i="20" s="1"/>
  <c r="A35" i="20" s="1"/>
  <c r="A36" i="20" s="1"/>
  <c r="A37" i="20" s="1"/>
  <c r="A38" i="20" s="1"/>
  <c r="A39" i="20" s="1"/>
  <c r="A40" i="20" s="1"/>
  <c r="A41" i="20" s="1"/>
  <c r="A42" i="20" s="1"/>
  <c r="A43" i="20" s="1"/>
  <c r="A44" i="20" s="1"/>
  <c r="A45" i="20" s="1"/>
  <c r="A46" i="20" s="1"/>
  <c r="A47" i="20" s="1"/>
  <c r="A48" i="20" s="1"/>
  <c r="A49" i="20" s="1"/>
  <c r="A50" i="20" s="1"/>
  <c r="A51" i="20" s="1"/>
  <c r="A52" i="20" s="1"/>
  <c r="A53" i="20" s="1"/>
  <c r="A54" i="20" s="1"/>
  <c r="A55" i="20" s="1"/>
  <c r="A56" i="20" s="1"/>
  <c r="A57" i="20" s="1"/>
  <c r="A58" i="20" s="1"/>
  <c r="A59" i="20" s="1"/>
  <c r="A60" i="20" s="1"/>
  <c r="A61" i="20" s="1"/>
  <c r="A62" i="20" s="1"/>
  <c r="A63" i="20" s="1"/>
  <c r="A64" i="20" s="1"/>
  <c r="A65" i="20" s="1"/>
  <c r="A66" i="20" s="1"/>
  <c r="A67" i="20" s="1"/>
  <c r="A68" i="20" s="1"/>
  <c r="A69" i="20" s="1"/>
  <c r="A70" i="20" s="1"/>
  <c r="A71" i="20" s="1"/>
  <c r="A72" i="20" s="1"/>
  <c r="A73" i="20" s="1"/>
  <c r="A74" i="20" s="1"/>
  <c r="A75" i="20" s="1"/>
  <c r="A76" i="20" s="1"/>
  <c r="A77" i="20" s="1"/>
  <c r="A78" i="20" s="1"/>
  <c r="A79" i="20" s="1"/>
  <c r="A80" i="20" s="1"/>
  <c r="A81" i="20" s="1"/>
  <c r="A82" i="20" s="1"/>
  <c r="A83" i="20" s="1"/>
  <c r="A84" i="20" s="1"/>
  <c r="A85" i="20" s="1"/>
  <c r="A86" i="20" s="1"/>
  <c r="A87" i="20" s="1"/>
  <c r="A88" i="20" s="1"/>
  <c r="A89" i="20" s="1"/>
  <c r="A90" i="20" s="1"/>
  <c r="A91" i="20" s="1"/>
  <c r="A92" i="20" s="1"/>
  <c r="A93" i="20" s="1"/>
  <c r="A94" i="20" s="1"/>
  <c r="A95" i="20" s="1"/>
  <c r="A96" i="20" s="1"/>
  <c r="A97" i="20" s="1"/>
  <c r="A98" i="20" s="1"/>
  <c r="A99" i="20" s="1"/>
  <c r="A100" i="20" s="1"/>
  <c r="A101" i="20" s="1"/>
  <c r="A102" i="20" s="1"/>
  <c r="A103" i="20" s="1"/>
  <c r="A104" i="20" s="1"/>
  <c r="A105" i="20" s="1"/>
  <c r="A106" i="20" s="1"/>
  <c r="A107" i="20" s="1"/>
  <c r="A108" i="20" s="1"/>
  <c r="A109" i="20" s="1"/>
  <c r="A110" i="20" s="1"/>
  <c r="A111" i="20" s="1"/>
  <c r="A112" i="20" s="1"/>
  <c r="A113" i="20" s="1"/>
  <c r="A114" i="20" s="1"/>
  <c r="A115" i="20" s="1"/>
  <c r="A116" i="20" s="1"/>
  <c r="A117" i="20" s="1"/>
  <c r="A118" i="20" s="1"/>
  <c r="A119" i="20" s="1"/>
  <c r="A120" i="20" s="1"/>
  <c r="A121" i="20" s="1"/>
  <c r="A122" i="20" s="1"/>
  <c r="A123" i="20" s="1"/>
  <c r="A124" i="20" s="1"/>
  <c r="A125" i="20" s="1"/>
  <c r="A126" i="20" s="1"/>
  <c r="A127" i="20" s="1"/>
  <c r="A128" i="20" s="1"/>
  <c r="A129" i="20" s="1"/>
  <c r="A130" i="20" s="1"/>
  <c r="A131" i="20" s="1"/>
  <c r="A132" i="20" s="1"/>
  <c r="A133" i="20" s="1"/>
  <c r="A134" i="20" s="1"/>
  <c r="A135" i="20" s="1"/>
  <c r="A136" i="20" s="1"/>
  <c r="A137" i="20" s="1"/>
  <c r="A138" i="20" s="1"/>
  <c r="A139" i="20" s="1"/>
  <c r="A140" i="20" s="1"/>
  <c r="A141" i="20" s="1"/>
  <c r="A142" i="20" s="1"/>
  <c r="A143" i="20" s="1"/>
  <c r="A144" i="20" s="1"/>
  <c r="A145" i="20" s="1"/>
  <c r="A146" i="20" s="1"/>
  <c r="A147" i="20" s="1"/>
  <c r="A148" i="20" s="1"/>
  <c r="A149" i="20" s="1"/>
  <c r="A150" i="20" s="1"/>
  <c r="A151" i="20" s="1"/>
  <c r="A152" i="20" s="1"/>
  <c r="A153" i="20" s="1"/>
  <c r="A154" i="20" s="1"/>
  <c r="A155" i="20" s="1"/>
  <c r="A156" i="20" s="1"/>
  <c r="A157" i="20" s="1"/>
  <c r="A158" i="20" s="1"/>
  <c r="A159" i="20" s="1"/>
  <c r="A160" i="20" s="1"/>
  <c r="A161" i="20" s="1"/>
  <c r="A162" i="20" s="1"/>
  <c r="A163" i="20" s="1"/>
  <c r="A164" i="20" s="1"/>
  <c r="A165" i="20" s="1"/>
  <c r="A166" i="20" s="1"/>
  <c r="A167" i="20" s="1"/>
  <c r="A168" i="20" s="1"/>
  <c r="A169" i="20" s="1"/>
  <c r="A170" i="20" s="1"/>
  <c r="A171" i="20" s="1"/>
  <c r="A172" i="20" s="1"/>
  <c r="A173" i="20" s="1"/>
  <c r="A174" i="20" s="1"/>
  <c r="A175" i="20" s="1"/>
  <c r="A176" i="20" s="1"/>
  <c r="A177" i="20" s="1"/>
  <c r="A178" i="20" s="1"/>
  <c r="A179" i="20" s="1"/>
  <c r="A180" i="20" s="1"/>
  <c r="A181" i="20" s="1"/>
  <c r="A182" i="20" s="1"/>
  <c r="A183" i="20" s="1"/>
  <c r="A184" i="20" s="1"/>
  <c r="A185" i="20" s="1"/>
  <c r="A186" i="20" s="1"/>
  <c r="A187" i="20" s="1"/>
  <c r="A188" i="20" s="1"/>
  <c r="A189" i="20" s="1"/>
  <c r="A190" i="20" s="1"/>
  <c r="A191" i="20" s="1"/>
  <c r="A192" i="20" s="1"/>
  <c r="A193" i="20" s="1"/>
  <c r="A194" i="20" s="1"/>
  <c r="A195" i="20" s="1"/>
  <c r="A196" i="20" s="1"/>
  <c r="A197" i="20" s="1"/>
  <c r="A198" i="20" s="1"/>
  <c r="A199" i="20" s="1"/>
  <c r="A200" i="20" s="1"/>
  <c r="A201" i="20" s="1"/>
  <c r="A202" i="20" s="1"/>
  <c r="A203" i="20" s="1"/>
  <c r="A204" i="20" s="1"/>
  <c r="A205" i="20" s="1"/>
  <c r="A206" i="20" s="1"/>
  <c r="A207" i="20" s="1"/>
  <c r="A208" i="20" s="1"/>
  <c r="A209" i="20" s="1"/>
  <c r="A210" i="20" s="1"/>
  <c r="A211" i="20" s="1"/>
  <c r="A212" i="20" s="1"/>
  <c r="A213" i="20" s="1"/>
  <c r="A214" i="20" s="1"/>
  <c r="A215" i="20" s="1"/>
  <c r="A216" i="20" s="1"/>
  <c r="A217" i="20" s="1"/>
  <c r="A218" i="20" s="1"/>
  <c r="A219" i="20" s="1"/>
  <c r="A220" i="20" s="1"/>
  <c r="A221" i="20" s="1"/>
  <c r="A222" i="20" s="1"/>
  <c r="A223" i="20" s="1"/>
  <c r="A224" i="20" s="1"/>
  <c r="A225" i="20" s="1"/>
  <c r="A226" i="20" s="1"/>
  <c r="A227" i="20" s="1"/>
  <c r="A228" i="20" s="1"/>
  <c r="A229" i="20" s="1"/>
  <c r="A230" i="20" s="1"/>
  <c r="A231" i="20" s="1"/>
  <c r="A232" i="20" s="1"/>
  <c r="A233" i="20" s="1"/>
  <c r="A234" i="20" s="1"/>
  <c r="A235" i="20" s="1"/>
  <c r="A236" i="20" s="1"/>
  <c r="A237" i="20" s="1"/>
  <c r="A238" i="20" s="1"/>
  <c r="A239" i="20" s="1"/>
  <c r="A240" i="20" s="1"/>
  <c r="A241" i="20" s="1"/>
  <c r="A242" i="20" s="1"/>
  <c r="A243" i="20" s="1"/>
  <c r="A244" i="20" s="1"/>
  <c r="I76" i="21"/>
  <c r="I75" i="21"/>
  <c r="I74" i="21"/>
  <c r="I73" i="21"/>
  <c r="I72" i="21"/>
  <c r="I71" i="21"/>
  <c r="I70" i="21"/>
  <c r="I69" i="21"/>
  <c r="I68" i="21"/>
  <c r="I67" i="21"/>
  <c r="H66" i="21"/>
  <c r="I66" i="21" s="1"/>
  <c r="I64" i="21"/>
  <c r="I63" i="21"/>
  <c r="I62" i="21"/>
  <c r="I61" i="21"/>
  <c r="I60" i="21"/>
  <c r="I59" i="21"/>
  <c r="I58" i="21"/>
  <c r="I57" i="21"/>
  <c r="I56" i="21"/>
  <c r="I55" i="21"/>
  <c r="I54" i="21"/>
  <c r="I53" i="21"/>
  <c r="I52" i="21"/>
  <c r="I51" i="21"/>
  <c r="I50" i="21"/>
  <c r="I49" i="21"/>
  <c r="I48" i="21"/>
  <c r="I47" i="21"/>
  <c r="I46" i="21"/>
  <c r="I45" i="21"/>
  <c r="I44" i="21"/>
  <c r="I43" i="21"/>
  <c r="I42" i="21"/>
  <c r="I41" i="21"/>
  <c r="I40" i="21"/>
  <c r="I39" i="21"/>
  <c r="I38" i="21"/>
  <c r="I37" i="21"/>
  <c r="I36" i="21"/>
  <c r="I35" i="21"/>
  <c r="I34" i="21"/>
  <c r="I33" i="21"/>
  <c r="I32" i="21"/>
  <c r="I31" i="21"/>
  <c r="I30" i="21"/>
  <c r="I29" i="21"/>
  <c r="I28" i="21"/>
  <c r="I27" i="21"/>
  <c r="I26" i="21"/>
  <c r="I25" i="21"/>
  <c r="I24" i="21"/>
  <c r="I23" i="21"/>
  <c r="I22" i="21"/>
  <c r="I21" i="21"/>
  <c r="I20" i="21"/>
  <c r="I19" i="21"/>
  <c r="I18" i="21"/>
  <c r="I17" i="21"/>
  <c r="I16" i="21"/>
  <c r="I15" i="21"/>
  <c r="I14" i="21"/>
  <c r="I13" i="21"/>
  <c r="I12" i="21"/>
  <c r="I11" i="21"/>
  <c r="I10" i="21"/>
  <c r="I9" i="21"/>
  <c r="H8" i="21"/>
  <c r="I257" i="20"/>
  <c r="I256" i="20"/>
  <c r="H255" i="20"/>
  <c r="I255" i="20" s="1"/>
  <c r="H254" i="20"/>
  <c r="I254" i="20" s="1"/>
  <c r="H253" i="20"/>
  <c r="I253" i="20" s="1"/>
  <c r="H252" i="20"/>
  <c r="I252" i="20" s="1"/>
  <c r="H251" i="20"/>
  <c r="I251" i="20" s="1"/>
  <c r="H250" i="20"/>
  <c r="I250" i="20" s="1"/>
  <c r="H249" i="20"/>
  <c r="I249" i="20" s="1"/>
  <c r="H248" i="20"/>
  <c r="I248" i="20" s="1"/>
  <c r="H247" i="20"/>
  <c r="I247" i="20" s="1"/>
  <c r="H246" i="20"/>
  <c r="I246" i="20" s="1"/>
  <c r="I244" i="20"/>
  <c r="I243" i="20"/>
  <c r="I242" i="20"/>
  <c r="I241" i="20"/>
  <c r="I240" i="20"/>
  <c r="I239" i="20"/>
  <c r="I238" i="20"/>
  <c r="I237" i="20"/>
  <c r="I236" i="20"/>
  <c r="I235" i="20"/>
  <c r="I234" i="20"/>
  <c r="I233" i="20"/>
  <c r="I232" i="20"/>
  <c r="I231" i="20"/>
  <c r="I230" i="20"/>
  <c r="I229" i="20"/>
  <c r="I228" i="20"/>
  <c r="I227" i="20"/>
  <c r="I226" i="20"/>
  <c r="I225" i="20"/>
  <c r="I224" i="20"/>
  <c r="I223" i="20"/>
  <c r="I222" i="20"/>
  <c r="I221" i="20"/>
  <c r="I220" i="20"/>
  <c r="I219" i="20"/>
  <c r="I218" i="20"/>
  <c r="I217" i="20"/>
  <c r="I216" i="20"/>
  <c r="I215" i="20"/>
  <c r="I214" i="20"/>
  <c r="I213" i="20"/>
  <c r="I212" i="20"/>
  <c r="I211" i="20"/>
  <c r="I210" i="20"/>
  <c r="I209" i="20"/>
  <c r="I208" i="20"/>
  <c r="I207" i="20"/>
  <c r="I206" i="20"/>
  <c r="I205" i="20"/>
  <c r="I204" i="20"/>
  <c r="I203" i="20"/>
  <c r="I202" i="20"/>
  <c r="I201" i="20"/>
  <c r="I200" i="20"/>
  <c r="I199" i="20"/>
  <c r="I198" i="20"/>
  <c r="I197" i="20"/>
  <c r="I196" i="20"/>
  <c r="I195" i="20"/>
  <c r="I194" i="20"/>
  <c r="I193" i="20"/>
  <c r="I192" i="20"/>
  <c r="I191" i="20"/>
  <c r="I190" i="20"/>
  <c r="I189" i="20"/>
  <c r="I188" i="20"/>
  <c r="I187" i="20"/>
  <c r="I186" i="20"/>
  <c r="I185" i="20"/>
  <c r="I184" i="20"/>
  <c r="I183" i="20"/>
  <c r="I182" i="20"/>
  <c r="I181" i="20"/>
  <c r="I180" i="20"/>
  <c r="I179" i="20"/>
  <c r="I178" i="20"/>
  <c r="I177" i="20"/>
  <c r="I176" i="20"/>
  <c r="I175" i="20"/>
  <c r="I174" i="20"/>
  <c r="I173" i="20"/>
  <c r="I172" i="20"/>
  <c r="I171" i="20"/>
  <c r="I170" i="20"/>
  <c r="I169" i="20"/>
  <c r="I168" i="20"/>
  <c r="I167" i="20"/>
  <c r="I166" i="20"/>
  <c r="I165" i="20"/>
  <c r="I164" i="20"/>
  <c r="I163" i="20"/>
  <c r="I162" i="20"/>
  <c r="I161" i="20"/>
  <c r="I160" i="20"/>
  <c r="I159" i="20"/>
  <c r="I158" i="20"/>
  <c r="I157" i="20"/>
  <c r="I156" i="20"/>
  <c r="I155" i="20"/>
  <c r="I154" i="20"/>
  <c r="I153" i="20"/>
  <c r="I152" i="20"/>
  <c r="I151" i="20"/>
  <c r="I150" i="20"/>
  <c r="I149" i="20"/>
  <c r="I148" i="20"/>
  <c r="I147" i="20"/>
  <c r="I146" i="20"/>
  <c r="I145" i="20"/>
  <c r="I144" i="20"/>
  <c r="I143" i="20"/>
  <c r="I142" i="20"/>
  <c r="I141" i="20"/>
  <c r="I140" i="20"/>
  <c r="I139" i="20"/>
  <c r="I138" i="20"/>
  <c r="I137" i="20"/>
  <c r="I136" i="20"/>
  <c r="I135" i="20"/>
  <c r="I134" i="20"/>
  <c r="I133" i="20"/>
  <c r="I132" i="20"/>
  <c r="I131" i="20"/>
  <c r="I130" i="20"/>
  <c r="I129" i="20"/>
  <c r="I128" i="20"/>
  <c r="I127" i="20"/>
  <c r="I126" i="20"/>
  <c r="I125" i="20"/>
  <c r="I124" i="20"/>
  <c r="I123" i="20"/>
  <c r="I122" i="20"/>
  <c r="I121" i="20"/>
  <c r="I120" i="20"/>
  <c r="I119" i="20"/>
  <c r="I118" i="20"/>
  <c r="I117" i="20"/>
  <c r="I116" i="20"/>
  <c r="I115" i="20"/>
  <c r="I114" i="20"/>
  <c r="I113" i="20"/>
  <c r="I112" i="20"/>
  <c r="I111" i="20"/>
  <c r="I110" i="20"/>
  <c r="I109" i="20"/>
  <c r="I108" i="20"/>
  <c r="I107" i="20"/>
  <c r="I106" i="20"/>
  <c r="I105" i="20"/>
  <c r="I104" i="20"/>
  <c r="I103" i="20"/>
  <c r="I102" i="20"/>
  <c r="I101" i="20"/>
  <c r="I100" i="20"/>
  <c r="I99" i="20"/>
  <c r="I98" i="20"/>
  <c r="I97" i="20"/>
  <c r="I96" i="20"/>
  <c r="I95" i="20"/>
  <c r="I94" i="20"/>
  <c r="I93" i="20"/>
  <c r="I92" i="20"/>
  <c r="I91" i="20"/>
  <c r="I90" i="20"/>
  <c r="I89" i="20"/>
  <c r="I88" i="20"/>
  <c r="I87" i="20"/>
  <c r="I86" i="20"/>
  <c r="I85" i="20"/>
  <c r="I84" i="20"/>
  <c r="I83" i="20"/>
  <c r="I82" i="20"/>
  <c r="I81" i="20"/>
  <c r="I80" i="20"/>
  <c r="I79" i="20"/>
  <c r="I78" i="20"/>
  <c r="I77" i="20"/>
  <c r="I76" i="20"/>
  <c r="I75" i="20"/>
  <c r="I74" i="20"/>
  <c r="I73" i="20"/>
  <c r="I72" i="20"/>
  <c r="I71" i="20"/>
  <c r="I70" i="20"/>
  <c r="I69" i="20"/>
  <c r="I68" i="20"/>
  <c r="I67" i="20"/>
  <c r="I66" i="20"/>
  <c r="I65" i="20"/>
  <c r="I64" i="20"/>
  <c r="I63" i="20"/>
  <c r="I62" i="20"/>
  <c r="I61" i="20"/>
  <c r="I60" i="20"/>
  <c r="I59" i="20"/>
  <c r="I58" i="20"/>
  <c r="I57" i="20"/>
  <c r="I56" i="20"/>
  <c r="I55" i="20"/>
  <c r="I54" i="20"/>
  <c r="I53" i="20"/>
  <c r="I52" i="20"/>
  <c r="I51" i="20"/>
  <c r="I50" i="20"/>
  <c r="I49" i="20"/>
  <c r="I48" i="20"/>
  <c r="I47" i="20"/>
  <c r="I46" i="20"/>
  <c r="I45" i="20"/>
  <c r="I44" i="20"/>
  <c r="I43" i="20"/>
  <c r="I42" i="20"/>
  <c r="I41" i="20"/>
  <c r="I40" i="20"/>
  <c r="I39" i="20"/>
  <c r="I38" i="20"/>
  <c r="I37" i="20"/>
  <c r="I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H8" i="20"/>
  <c r="I8" i="21" l="1"/>
  <c r="I6" i="21" s="1"/>
  <c r="H6" i="21"/>
  <c r="H6" i="20"/>
  <c r="D29" i="12" s="1"/>
  <c r="I8" i="20"/>
  <c r="I6" i="20" s="1"/>
  <c r="D46" i="12"/>
  <c r="D45" i="12" s="1"/>
  <c r="D13" i="12" s="1"/>
  <c r="D20" i="12"/>
  <c r="I9" i="20"/>
  <c r="D19" i="12" l="1"/>
  <c r="D48" i="12" l="1"/>
  <c r="C6" i="18" l="1"/>
  <c r="F6" i="18"/>
  <c r="D35" i="12" s="1"/>
  <c r="D30" i="12" s="1"/>
  <c r="E6" i="18"/>
  <c r="D6" i="18"/>
  <c r="D47" i="12" l="1"/>
  <c r="D14" i="12" s="1"/>
  <c r="D15" i="12" l="1"/>
  <c r="D12" i="12" l="1"/>
  <c r="D40" i="12" l="1"/>
  <c r="D44" i="12" l="1"/>
  <c r="D43" i="12" s="1"/>
  <c r="D16" i="12"/>
  <c r="D11" i="12" s="1"/>
</calcChain>
</file>

<file path=xl/sharedStrings.xml><?xml version="1.0" encoding="utf-8"?>
<sst xmlns="http://schemas.openxmlformats.org/spreadsheetml/2006/main" count="2058" uniqueCount="174">
  <si>
    <t>Kods</t>
  </si>
  <si>
    <t>Koda nosaukums</t>
  </si>
  <si>
    <t>Detalizēts izdevumu aprēķins</t>
  </si>
  <si>
    <t>Atlīdzība</t>
  </si>
  <si>
    <t>Atalgojums</t>
  </si>
  <si>
    <t>Darba devēja valsts sociālās apdrošināšanas obligātās iemaksas</t>
  </si>
  <si>
    <t>Preces un pakalpojumi</t>
  </si>
  <si>
    <t>23,59% no aprēķinātā atalgojuma</t>
  </si>
  <si>
    <t>Samaksa par virsstundu darbu un darbu svētku dienās</t>
  </si>
  <si>
    <t>Piemaksa par personisko darba ieguldījumu un darba kvalitāti</t>
  </si>
  <si>
    <t>Izdevumi, kas saistīti ar operatīvo darbību</t>
  </si>
  <si>
    <t>Degviela</t>
  </si>
  <si>
    <t>Mēnešalga amatpersonām ar speciālajām dienesta pakāpēm</t>
  </si>
  <si>
    <t>Dienas nauda</t>
  </si>
  <si>
    <t>Pārējie komandējumu un darba braucienu izdevumi</t>
  </si>
  <si>
    <t>Ēdināšanas izdevumi</t>
  </si>
  <si>
    <t>Pamatkapitāla veidošana</t>
  </si>
  <si>
    <t>Pārējie iepriekš neklasificētie pamatlīdzekļi un ieguldījuma īpašumi</t>
  </si>
  <si>
    <t xml:space="preserve">Piemaksa par nakts darbu </t>
  </si>
  <si>
    <t>Piemaksa par darbu īpašos apstākļos, speciālās piemaksas</t>
  </si>
  <si>
    <t>Pārējās preces</t>
  </si>
  <si>
    <r>
      <t xml:space="preserve">Izdevumi, </t>
    </r>
    <r>
      <rPr>
        <b/>
        <i/>
        <sz val="11"/>
        <rFont val="Times New Roman"/>
        <family val="1"/>
        <charset val="186"/>
      </rPr>
      <t>euro</t>
    </r>
  </si>
  <si>
    <t>Inventārs</t>
  </si>
  <si>
    <t>×</t>
  </si>
  <si>
    <t>Kārtējā remonta un iestāžu uzturēšanas materiāli</t>
  </si>
  <si>
    <t>Pārējie specifiskas lietošanas materiāli un inventārs</t>
  </si>
  <si>
    <t>Nr. p.k.</t>
  </si>
  <si>
    <t>Struktūrvienība</t>
  </si>
  <si>
    <t>Amats</t>
  </si>
  <si>
    <t>Mēnešalga amatpersonām ar speciālajām pakāpēm</t>
  </si>
  <si>
    <t>Stundas likme</t>
  </si>
  <si>
    <t>Stundu skaits</t>
  </si>
  <si>
    <t>Piemaksa par nakts darbu</t>
  </si>
  <si>
    <t xml:space="preserve"> DD VSAOI </t>
  </si>
  <si>
    <t>kopā</t>
  </si>
  <si>
    <t>LATGALES REĢIONA PĀRVALDE</t>
  </si>
  <si>
    <t>VP LATGALES RP ZIEMEĻLATGALES IECIRKNIS</t>
  </si>
  <si>
    <t>iecirkņa priekšnieka vietnieks, Reaģēšanas nodaļas priekšnieks</t>
  </si>
  <si>
    <t>VP LATGALES RP ZIEMEĻLATGALES IECIRKŅA IZMEKLĒŠANAS NODAĻAS 2.GRUPA</t>
  </si>
  <si>
    <t>inspektors</t>
  </si>
  <si>
    <t>VP LATGALES RP DIENVIDLATGALES IECIRKŅA REAĢĒŠANAS NODAĻAS 3.GRUPA</t>
  </si>
  <si>
    <t>vecākais inspektors</t>
  </si>
  <si>
    <t>VP LATGALES RP ZIEMEĻLATGALES IECIRKŅA IZMEKLĒŠANAS NODAĻAS 5.GRUPA</t>
  </si>
  <si>
    <t>galvenais inspektors</t>
  </si>
  <si>
    <t>VP LATGALES RP DIENVIDLATGALES IECIRKŅA REAĢĒŠANAS NODAĻAS 7.GRUPA</t>
  </si>
  <si>
    <t>VP LATGALES RP DIENVIDLATGALES IECIRKŅA REAĢĒŠANAS NODAĻAS 1.GRUPA</t>
  </si>
  <si>
    <t>VP LATGALES RP ZIEMEĻLATGALES IECIRKŅA PREVENCIJAS GRUPA</t>
  </si>
  <si>
    <t>VP LATGALES RP DIENVIDLATGALES IECIRKŅA PREVENCIJAS GRUPA</t>
  </si>
  <si>
    <t>VP LATGALES RP KRIMPB KRIMINĀLIZLŪKOŠANAS INFORMĀCIJAS ANALĪZES GRUPA</t>
  </si>
  <si>
    <t>VP LATGALES RP DIENVIDLATGALES IECIRKŅA IZMEKLĒŠANAS NODAĻAS 7.GRUPA</t>
  </si>
  <si>
    <t>VP LATGALES RP ZIEMEĻLATGALES IECIRKŅA IZMEKLĒŠANAS NODAĻAS 3.GRUPA</t>
  </si>
  <si>
    <t>VP LATGALES RP DIENVIDLATGALES IECIRKŅA REAĢĒŠANAS NODAĻAS 6.GRUPA</t>
  </si>
  <si>
    <t>jaunākais inspektors</t>
  </si>
  <si>
    <t>VP LATGALES RP DIENVIDLATGALES IECIRKŅA REAĢĒŠANAS NODAĻAS 2.GRUPA</t>
  </si>
  <si>
    <t>VP LATGALES RP DIENVIDLATGALES IECIRKŅA IZMEKLĒŠANAS NODAĻAS 1.GRUPA</t>
  </si>
  <si>
    <t>VP LATGALES RP DIENVIDLATGALES IECIRKŅA IZMEKLĒŠANAS NODAĻAS 6.GRUPA</t>
  </si>
  <si>
    <t>VP LATGALES RP ZIEMEĻLATGALES IECIRKŅA IZMEKLĒŠANAS NODAĻAS 8.GRUPA</t>
  </si>
  <si>
    <t>VP LATGALES RP ZIEMEĻLATGALES IECIRKŅA IZMEKLĒŠANAS NODAĻAS 4.GRUPA</t>
  </si>
  <si>
    <t>VP LATGALES RP DIENVIDLATGALES IECIRKŅA IZMEKLĒŠANAS NODAĻAS 8.GRUPA</t>
  </si>
  <si>
    <t>VP LATGALES RP KĀRTPB ATĻAUJU SISTĒMAS GRUPA</t>
  </si>
  <si>
    <t>VP LATGALES RP KĀRTPB RESURSU UN KRĪZES VADĪBAS NODAĻA</t>
  </si>
  <si>
    <t>nodaļas priekšnieks</t>
  </si>
  <si>
    <t>VP LATGALES RP KĀRTPB PREVENCIJAS GRUPA</t>
  </si>
  <si>
    <t>VP LATGALES RP DIENVIDLATGALES IECIRKŅA REAĢĒŠANAS NODAĻAS 4.GRUPA</t>
  </si>
  <si>
    <t>VP LATGALES RP DIENVIDLATGALES IECIRKŅA REAĢĒŠANAS NODAĻAS 10.GRUPA</t>
  </si>
  <si>
    <t>VP LATGALES RP KRIMPB ORGANIZĒTĀS NOZIEDZĪBAS SMAGO UN SĒRIJVEIDA NOZIEGUMU APKAROŠANAS NODAĻA</t>
  </si>
  <si>
    <t>VP LATGALES RP ZIEMEĻLATGALES IECIRKŅA REAĢĒŠANAS NODAĻAS 6.GRUPA</t>
  </si>
  <si>
    <t>VP LATGALES RP ZIEMEĻLATGALES IECIRKŅA REAĢĒŠANAS NODAĻAS 8.GRUPA</t>
  </si>
  <si>
    <t>VP LATGALES RP DIENVIDLATGALES IECIRKŅA IZMEKLĒŠANAS NODAĻAS 9.GRUPA</t>
  </si>
  <si>
    <t>VP LATGALES RP ZIEMEĻLATGALES IECIRKŅA REAĢĒŠANAS NODAĻAS 1.GRUPA</t>
  </si>
  <si>
    <t>VP LATGALES RP ZIEMEĻLATGALES IECIRKŅA IZMEKLĒŠANAS NODAĻAS 9.GRUPA</t>
  </si>
  <si>
    <t>VP LATGALES RP KRIMPB RĒZEKNES REĢIONĀLĀ NODAĻA</t>
  </si>
  <si>
    <t>VP LATGALES RP ZIEMEĻLATGALES IECIRKŅA IZMEKLĒŠANAS NODAĻAS 1.GRUPA</t>
  </si>
  <si>
    <t>VP LATGALES RP SLEPENĪBAS REŽĪMA NODROŠINĀŠANAS UN SEVIŠĶĀS LIETVEDĪBAS GRUPA</t>
  </si>
  <si>
    <t>VP LATGALES RP ZIEMEĻLATGALES IECIRKŅA REAĢĒŠANAS NODAĻAS 7.GRUPA</t>
  </si>
  <si>
    <t>VP LATGALES RP ZIEMEĻLATGALES IECIRKŅA IZMEKLĒŠANAS NODAĻAS 6.GRUPA</t>
  </si>
  <si>
    <t>VP LATGALES RP DIENVIDLATGALES IECIRKŅA REAĢĒŠANAS NODAĻAS 9.GRUPA</t>
  </si>
  <si>
    <t>VP LATGALES RP KRIMPB EKONOMISKO NOZIEGUMU APKAROŠANAS NODAĻA</t>
  </si>
  <si>
    <t>VP LATGALES RP ZIEMEĻLATGALES IECIRKŅA IZMEKLĒŠANAS NODAĻAS 7.GRUPA</t>
  </si>
  <si>
    <t>VP LATGALES RP ZIEMEĻLATGALES IECIRKŅA REAĢĒŠANAS NODAĻAS 3.GRUPA</t>
  </si>
  <si>
    <t>VP LATGALES RP DIENVIDLATGALES IECIRKŅA IZMEKLĒŠANAS NODAĻAS 2.GRUPA</t>
  </si>
  <si>
    <t>VP LATGALES RP KĀRTPB SŪDZĪBU IZSKATĪŠANAS GRUPA</t>
  </si>
  <si>
    <t>VP LATGALES RP ZIEMEĻLATGALES IECIRKŅA REAĢĒŠANAS NODAĻAS 9.GRUPA</t>
  </si>
  <si>
    <t>VP LATGALES RP DIENVIDLATGALES IECIRKŅA IZMEKLĒŠANAS NODAĻAS 3.GRUPA</t>
  </si>
  <si>
    <t>VP LATGALES RP DIENVIDLATGALES IECIRKŅA REAĢĒŠANAS NODAĻAS 5.GRUPA</t>
  </si>
  <si>
    <t>VP LATGALES RP DIENVIDLATGALES IECIRKŅA IZMEKLĒŠANAS NODAĻAS 5.GRUPA</t>
  </si>
  <si>
    <t>VP LATGALES RP DIENVIDLATGALES IECIRKŅA REAĢĒŠANAS NODAĻAS 8.GRUPA</t>
  </si>
  <si>
    <t>VP LATGALES RP DIENVIDLATGALES IECIRKNIS</t>
  </si>
  <si>
    <t>iecirkņa priekšnieka vietnieks, Izmeklēšanas nodaļas priekšnieks</t>
  </si>
  <si>
    <t>VP LATGALES RP DIENVIDLATGALES IECIRKŅA IZMEKLĒŠANAS NODAĻAS 4.GRUPA</t>
  </si>
  <si>
    <t>iecirkņa priekšnieks</t>
  </si>
  <si>
    <t>VP LATGALES RP KĀRTĪBAS POLICIJAS BIROJS (LRP KĀRTPB)</t>
  </si>
  <si>
    <t>biroja priekšnieka vietnieks</t>
  </si>
  <si>
    <t>VP LATGALES REĢIONA PĀRVALDES DISCIPLINĀRĀS UZRAUDZĪBAS GRUPA</t>
  </si>
  <si>
    <t>VP LATGALES RP ZIEMEĻLATGALES IECIRKŅA IZMEKLĒŠANAS NODAĻAS 10.GRUPA</t>
  </si>
  <si>
    <t>VP LATGALES RP ZIEMEĻLATGALES IECIRKŅA REAĢĒŠANAS NODAĻAS 5.GRUPA</t>
  </si>
  <si>
    <t>RĪGAS REĢIONA PĀRVALDE</t>
  </si>
  <si>
    <t>VP LATGALES RP ZIEMEĻLATGALES IECIRKŅA REAĢĒŠANAS NODAĻAS 4.GRUPA</t>
  </si>
  <si>
    <t>rotas komandiera vietnieks</t>
  </si>
  <si>
    <t>Rīgas reģiona pārvalde</t>
  </si>
  <si>
    <t>Nr.p.k.</t>
  </si>
  <si>
    <t>Transportlīdzekļa marka</t>
  </si>
  <si>
    <t>Iesaistīto transportlīdzekļu skaits</t>
  </si>
  <si>
    <t>Faktiskais nobraukums pasākumā (km)</t>
  </si>
  <si>
    <t>Pasākuma laikā patērētā degviela (l)</t>
  </si>
  <si>
    <r>
      <t xml:space="preserve">Summa
</t>
    </r>
    <r>
      <rPr>
        <i/>
        <sz val="10"/>
        <rFont val="Times New Roman"/>
        <family val="1"/>
        <charset val="186"/>
      </rPr>
      <t xml:space="preserve"> euro</t>
    </r>
  </si>
  <si>
    <t>Kopā:</t>
  </si>
  <si>
    <t>Opel Mokka</t>
  </si>
  <si>
    <t>Latgales reģiona pārvalde</t>
  </si>
  <si>
    <t>Hyundai Santa Fe</t>
  </si>
  <si>
    <t>Fiat 500xCross</t>
  </si>
  <si>
    <t>KIA Ceed</t>
  </si>
  <si>
    <t>Opel Insignia</t>
  </si>
  <si>
    <t>Opel Insignia Limousine</t>
  </si>
  <si>
    <t>Opel Combo</t>
  </si>
  <si>
    <t>Renault Kangoo</t>
  </si>
  <si>
    <t>Renault Laguna</t>
  </si>
  <si>
    <t>Renault Trafic</t>
  </si>
  <si>
    <t>Toyota RAV4</t>
  </si>
  <si>
    <t>VW Transporter</t>
  </si>
  <si>
    <t>VW Caravelle</t>
  </si>
  <si>
    <t>Volvo S60</t>
  </si>
  <si>
    <t>Izdevumi kopā ar vidējās izpeļņas pieauguma kompensēšanu  </t>
  </si>
  <si>
    <t>1)    Izdevumi saistībā ar rīkojuma Nr. 518 izpildei nepieciešamo pasākumu īstenošanu</t>
  </si>
  <si>
    <t>2) Vidējās izpeļņas pieauguma kompensēšanai</t>
  </si>
  <si>
    <t>Piemaksa  par darbu svētku dienās</t>
  </si>
  <si>
    <t>Valsts policija</t>
  </si>
  <si>
    <t>operatīvais dežurants</t>
  </si>
  <si>
    <t>Peugeot Boxer</t>
  </si>
  <si>
    <t>Škoda Octavia</t>
  </si>
  <si>
    <t>Toyota CAMRY</t>
  </si>
  <si>
    <t>VW Crafter</t>
  </si>
  <si>
    <t>*</t>
  </si>
  <si>
    <t>Piemaksas apmērs %</t>
  </si>
  <si>
    <t>Piemaksa par darbu īpašos apstākļos</t>
  </si>
  <si>
    <t>20%</t>
  </si>
  <si>
    <t>50%</t>
  </si>
  <si>
    <t>VP LATGALES RP ZIEMEĻLATGALES IECIRKŅA REAĢĒŠANAS NODAĻAS 10.GRUPA</t>
  </si>
  <si>
    <t>VP LATGALES RP ZIEMEĻLATGALES IECIRKŅA REAĢĒŠANAS NODAĻAS 2.GRUPA</t>
  </si>
  <si>
    <t>nodaļas priekšnieka vietnieks</t>
  </si>
  <si>
    <t>inspektors*</t>
  </si>
  <si>
    <t>***</t>
  </si>
  <si>
    <t xml:space="preserve">Piemaksa par darbu īpašos apstākļos amatpersonām ar speciālajām dienesta pakāpēm, kuras laika periodā no 2023.gada 1.jūnija līdz 30.jūnijam tika iesaistītas atbalsta sniegšanā Valsts robežsardzei Latvijas Republikas-Baltkrievijas Republikas valsts robežas robežuzraudzības nodrošināšanā </t>
  </si>
  <si>
    <t>VP RĪGAS RP KĀRTPP PPP SUB 4.ROTA (LATGALES REĢIONA) (BIJUŠ)</t>
  </si>
  <si>
    <t>*** - izdienas pensija</t>
  </si>
  <si>
    <t>*** - izdienas pensionārs</t>
  </si>
  <si>
    <t xml:space="preserve">Piemaksa par nakts darbu amatpersonām ar speciālajām dienesta pakāpēm, kuras laika periodā no 2023.gada 1.jūnija līdz 30.jūnijam tika iesaistītas atbalsta sniegšanā Valsts robežsardzei Latvijas Republikas-Baltkrievijas Republikas valsts robežas robežuzraudzības nodrošināšanā </t>
  </si>
  <si>
    <t xml:space="preserve">Piemaksa par nakts darbu amatpersonām ar speciālajām dienesta pakāpēm, kuras laika periodā no 2023.gada 1.maijam līdz 31.maijam tika iesaistītas atbalsta sniegšanā Valsts robežsardzei Latvijas Republikas-Baltkrievijas Republikas valsts robežas robežuzraudzības nodrošināšanā </t>
  </si>
  <si>
    <t>* korekcija par maiju</t>
  </si>
  <si>
    <t>Detalizēts aprēķins piemaksai par darbu svētku dienās amatpersonām ar speciālo dienesta pakāpi, sniedzot atbalstu Valsts robežsardzei Latvijas Republikas-Baltkrievijas Republikas valsts robežas nelikumīgas šķērsošanas nodrošināšanā, par laika periodu no 2023.gada 1.jūnija līdz 30.jūnijam (par 23.06 un 24.06.)</t>
  </si>
  <si>
    <t>***- izdienas pensionārs</t>
  </si>
  <si>
    <r>
      <t>Negāzēts dzeramais ūdens 5 L / 408 gab. x 0,7381</t>
    </r>
    <r>
      <rPr>
        <i/>
        <sz val="11"/>
        <rFont val="Times New Roman"/>
        <family val="1"/>
        <charset val="186"/>
      </rPr>
      <t xml:space="preserve"> euro</t>
    </r>
    <r>
      <rPr>
        <sz val="11"/>
        <rFont val="Times New Roman"/>
        <family val="1"/>
        <charset val="186"/>
      </rPr>
      <t xml:space="preserve"> = 301,14 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;</t>
    </r>
  </si>
  <si>
    <t>Detalizēts aprēķins par laika periodu no 2023.gada 1.jūnija līdz 30.jūnijam 4.tabulā.
Iesaistītas 415 personas, kopējais iesaistes laiks 14 105 stundas.</t>
  </si>
  <si>
    <t>Degvielas izmaksu aprēķins degvielas izdevumiem sniedzot atbalstu Valsts robežsardzei Latvijas Republikas-Baltkrievijas Republikas valsts robežas nelikumīgas šķērsošanas nodrošināšanā par laika periodu 
2023.gada 1.jūnija līdz 30.jūnijam</t>
  </si>
  <si>
    <r>
      <t xml:space="preserve">49 505,57 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 xml:space="preserve"> × 8,33% = 4 123,81 </t>
    </r>
    <r>
      <rPr>
        <i/>
        <sz val="11"/>
        <rFont val="Times New Roman"/>
        <family val="1"/>
        <charset val="186"/>
      </rPr>
      <t>euro.</t>
    </r>
  </si>
  <si>
    <t xml:space="preserve">Piemaksa par darbu svētku dienās (23.06. un 24.06.)
Detalizēts aprēķins par laika periodu no 2023.gada 1.jūnija līdz 30.jūnijam 3.tabulā.
Iesaistīta 71 persona, kopējais iesaistes laiks 1 011,75 stundas.
</t>
  </si>
  <si>
    <t>Ministru kabineta rīkojuma projekta</t>
  </si>
  <si>
    <t>“Par finanšu līdzekļu piešķiršanu no valsts budžeta programmas</t>
  </si>
  <si>
    <t xml:space="preserve"> “Līdzekļi neparedzētiem gadījumiem””</t>
  </si>
  <si>
    <t xml:space="preserve"> sākotnējās ietekmes novērtējuma ziņojumam (anotācijai)</t>
  </si>
  <si>
    <t>2. pielikuma 1.tabula</t>
  </si>
  <si>
    <t>2. pielikuma 2.tabula</t>
  </si>
  <si>
    <t>2. pielikuma 3.tabula</t>
  </si>
  <si>
    <t>2. pielikuma 5. tabula</t>
  </si>
  <si>
    <t>2. pielikuma 4. tabula</t>
  </si>
  <si>
    <t>2. pielikums</t>
  </si>
  <si>
    <t>Kopsavilkums</t>
  </si>
  <si>
    <t>23,59% no aprēķinātā atalgojuma
* izņemot četras personas, kurām tiek piemērota nodokļu likme 21,94% (izdienas pensionārs)</t>
  </si>
  <si>
    <r>
      <t xml:space="preserve">Detalizēts aprēķins par laika periodu no 2023.gada 1.jūnija līdz 30.jūnijam 5.tabulā.
Pasākuma nodrošināšanai tika iesaistīti 82 transportlīdzekļi;
Vidēji viena transportlīdzekļa nobraukums 1 001,94 km; 
Vidējā degvielas cena 1,287 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 xml:space="preserve">/l; 
Vidējais degvielas patēriņš 7,3602 l/km uz 100 km.
</t>
    </r>
    <r>
      <rPr>
        <i/>
        <sz val="11"/>
        <rFont val="Times New Roman"/>
        <family val="1"/>
        <charset val="186"/>
      </rPr>
      <t xml:space="preserve">
</t>
    </r>
    <r>
      <rPr>
        <sz val="11"/>
        <rFont val="Times New Roman"/>
        <family val="1"/>
        <charset val="186"/>
      </rPr>
      <t xml:space="preserve">82 t-ldz. x 1 001,9 km x 1,287 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/l x 7,3602 l/km  ÷ 100 km =  7 782,23</t>
    </r>
    <r>
      <rPr>
        <i/>
        <sz val="11"/>
        <rFont val="Times New Roman"/>
        <family val="1"/>
        <charset val="186"/>
      </rPr>
      <t xml:space="preserve"> euro</t>
    </r>
  </si>
  <si>
    <t>Valsts policijas izdevumi saistībā ar situāciju uz Latvijas Republikas - Baltkrievijas Republikas valsts robežas 
no 2023. gada 1. jūnija līdz 30. jūnijam, kā arī no 2023. gada 1. maija līdz 31. maijam (precizējums)</t>
  </si>
  <si>
    <t>1) Detalizēts aprēķins par laika periodu no 2023.gada 1.jūnija līdz 30.jūnijam 1.tabulā.
Iesaistīta 251 persona, kopējais iesaistes laiks 4 494 stundas.
2) Detalizēts aprēķins par laika periodu no 2023.gada 1.maija līdz 30.maijam 2.tabulā.
Precizēts aprēķins 1 personai par maiju: kopējais korekcijas laiks 8 stundas.</t>
  </si>
  <si>
    <t xml:space="preserve">Izdevumi, kas saistīti ar operatīvo darbību 2023.gada jūnijā*
Precizēts aprēķins personām par 2023. gada maiju* </t>
  </si>
  <si>
    <t>Informācija klasificēta*</t>
  </si>
  <si>
    <t>*Aprēķins iesniegts ar atsevišķu Iekšlietu ministrijas vēstuli (satur klasificētu informāciju)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</si>
</sst>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0.00"/>
    <numFmt numFmtId="165" formatCode="#,##0.000"/>
    <numFmt numFmtId="166" formatCode="0.000"/>
  </numFmts>
  <fonts count="25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sz val="1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4"/>
      <name val="Times New Roman"/>
      <family val="1"/>
      <charset val="186"/>
    </font>
    <font>
      <b/>
      <i/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6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2"/>
      <color theme="0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1"/>
      <color theme="1"/>
      <name val="Calibri"/>
      <family val="2"/>
      <scheme val="minor"/>
    </font>
    <font>
      <sz val="10"/>
      <name val="BaltHelvetica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9"/>
      <name val="Times New Roman"/>
      <family val="1"/>
      <charset val="186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53D2FF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</borders>
  <cellStyleXfs count="87">
    <xf numFmtId="0" fontId="0" fillId="0" borderId="0"/>
    <xf numFmtId="0" fontId="2" fillId="0" borderId="0"/>
    <xf numFmtId="0" fontId="1" fillId="0" borderId="0"/>
    <xf numFmtId="0" fontId="6" fillId="0" borderId="0"/>
    <xf numFmtId="0" fontId="1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0" fontId="7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22" fillId="0" borderId="0"/>
  </cellStyleXfs>
  <cellXfs count="284">
    <xf numFmtId="0" fontId="0" fillId="0" borderId="0" xfId="0"/>
    <xf numFmtId="0" fontId="5" fillId="0" borderId="0" xfId="0" applyFont="1" applyAlignment="1">
      <alignment vertical="center"/>
    </xf>
    <xf numFmtId="0" fontId="4" fillId="0" borderId="7" xfId="0" applyFont="1" applyFill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right" vertical="center"/>
    </xf>
    <xf numFmtId="0" fontId="4" fillId="0" borderId="7" xfId="0" applyFont="1" applyBorder="1" applyAlignment="1">
      <alignment vertical="center"/>
    </xf>
    <xf numFmtId="4" fontId="4" fillId="0" borderId="7" xfId="0" applyNumberFormat="1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vertical="center"/>
    </xf>
    <xf numFmtId="0" fontId="4" fillId="0" borderId="7" xfId="0" applyFont="1" applyBorder="1" applyAlignment="1">
      <alignment vertical="center" wrapText="1"/>
    </xf>
    <xf numFmtId="0" fontId="5" fillId="0" borderId="0" xfId="0" applyFont="1" applyFill="1" applyAlignment="1">
      <alignment vertical="center"/>
    </xf>
    <xf numFmtId="3" fontId="3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11" fillId="0" borderId="0" xfId="1" applyFont="1" applyAlignment="1">
      <alignment horizontal="center" vertical="center"/>
    </xf>
    <xf numFmtId="0" fontId="11" fillId="0" borderId="0" xfId="1" applyFont="1" applyAlignment="1">
      <alignment vertical="center" wrapText="1"/>
    </xf>
    <xf numFmtId="0" fontId="11" fillId="0" borderId="0" xfId="1" applyFont="1" applyAlignment="1">
      <alignment horizontal="center" vertical="center" wrapText="1"/>
    </xf>
    <xf numFmtId="3" fontId="11" fillId="0" borderId="0" xfId="1" applyNumberFormat="1" applyFont="1" applyAlignment="1">
      <alignment horizontal="center" vertical="center"/>
    </xf>
    <xf numFmtId="0" fontId="11" fillId="0" borderId="0" xfId="1" applyFont="1" applyAlignment="1">
      <alignment vertical="center"/>
    </xf>
    <xf numFmtId="0" fontId="11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vertical="center" wrapText="1"/>
    </xf>
    <xf numFmtId="0" fontId="11" fillId="0" borderId="0" xfId="1" applyFont="1" applyFill="1" applyAlignment="1">
      <alignment horizontal="center" vertical="center" wrapText="1"/>
    </xf>
    <xf numFmtId="0" fontId="11" fillId="0" borderId="0" xfId="1" applyFont="1" applyFill="1" applyAlignment="1">
      <alignment vertical="center"/>
    </xf>
    <xf numFmtId="0" fontId="15" fillId="0" borderId="0" xfId="1" applyFont="1" applyAlignment="1">
      <alignment vertical="center"/>
    </xf>
    <xf numFmtId="0" fontId="15" fillId="0" borderId="0" xfId="1" applyFont="1" applyAlignment="1">
      <alignment horizontal="left" vertical="center"/>
    </xf>
    <xf numFmtId="4" fontId="11" fillId="0" borderId="0" xfId="1" applyNumberFormat="1" applyFont="1" applyFill="1" applyAlignment="1">
      <alignment horizontal="center" vertical="center"/>
    </xf>
    <xf numFmtId="0" fontId="13" fillId="0" borderId="0" xfId="1" applyFont="1" applyFill="1" applyBorder="1" applyAlignment="1">
      <alignment horizontal="center" vertical="center" wrapText="1"/>
    </xf>
    <xf numFmtId="4" fontId="12" fillId="0" borderId="0" xfId="1" applyNumberFormat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4" fillId="0" borderId="1" xfId="2" applyFont="1" applyFill="1" applyBorder="1" applyAlignment="1">
      <alignment horizontal="center" vertical="center" wrapText="1"/>
    </xf>
    <xf numFmtId="3" fontId="14" fillId="2" borderId="1" xfId="1" applyNumberFormat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5" fillId="3" borderId="1" xfId="1" applyFont="1" applyFill="1" applyBorder="1" applyAlignment="1">
      <alignment horizontal="center" vertical="center"/>
    </xf>
    <xf numFmtId="0" fontId="15" fillId="3" borderId="1" xfId="1" applyFont="1" applyFill="1" applyBorder="1" applyAlignment="1">
      <alignment vertical="center"/>
    </xf>
    <xf numFmtId="49" fontId="15" fillId="3" borderId="1" xfId="1" applyNumberFormat="1" applyFont="1" applyFill="1" applyBorder="1" applyAlignment="1">
      <alignment horizontal="center" vertical="center" wrapText="1"/>
    </xf>
    <xf numFmtId="3" fontId="15" fillId="3" borderId="1" xfId="1" applyNumberFormat="1" applyFont="1" applyFill="1" applyBorder="1" applyAlignment="1">
      <alignment horizontal="center" vertical="center"/>
    </xf>
    <xf numFmtId="4" fontId="15" fillId="3" borderId="1" xfId="1" applyNumberFormat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4" fontId="11" fillId="0" borderId="1" xfId="1" applyNumberFormat="1" applyFont="1" applyBorder="1" applyAlignment="1">
      <alignment horizontal="center" vertical="center"/>
    </xf>
    <xf numFmtId="4" fontId="11" fillId="2" borderId="1" xfId="1" applyNumberFormat="1" applyFont="1" applyFill="1" applyBorder="1" applyAlignment="1">
      <alignment horizontal="center" vertical="center"/>
    </xf>
    <xf numFmtId="4" fontId="11" fillId="0" borderId="1" xfId="1" applyNumberFormat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3" fontId="11" fillId="0" borderId="1" xfId="1" applyNumberFormat="1" applyFont="1" applyBorder="1" applyAlignment="1">
      <alignment horizontal="center" vertical="center"/>
    </xf>
    <xf numFmtId="3" fontId="11" fillId="0" borderId="1" xfId="1" applyNumberFormat="1" applyFont="1" applyBorder="1" applyAlignment="1">
      <alignment horizontal="center"/>
    </xf>
    <xf numFmtId="2" fontId="11" fillId="0" borderId="1" xfId="1" applyNumberFormat="1" applyFont="1" applyBorder="1" applyAlignment="1">
      <alignment horizontal="center" vertical="center"/>
    </xf>
    <xf numFmtId="0" fontId="11" fillId="0" borderId="0" xfId="1" applyFont="1"/>
    <xf numFmtId="0" fontId="11" fillId="0" borderId="0" xfId="1" applyFont="1" applyFill="1"/>
    <xf numFmtId="0" fontId="11" fillId="0" borderId="0" xfId="1" applyFont="1" applyAlignment="1">
      <alignment horizontal="center"/>
    </xf>
    <xf numFmtId="0" fontId="15" fillId="0" borderId="0" xfId="1" applyFont="1"/>
    <xf numFmtId="164" fontId="11" fillId="0" borderId="1" xfId="1" applyNumberFormat="1" applyFont="1" applyBorder="1" applyAlignment="1">
      <alignment horizontal="center" vertical="center"/>
    </xf>
    <xf numFmtId="0" fontId="11" fillId="4" borderId="2" xfId="1" applyFont="1" applyFill="1" applyBorder="1" applyAlignment="1">
      <alignment horizontal="center" vertical="center"/>
    </xf>
    <xf numFmtId="49" fontId="15" fillId="4" borderId="3" xfId="1" applyNumberFormat="1" applyFont="1" applyFill="1" applyBorder="1" applyAlignment="1">
      <alignment horizontal="left" vertical="center" wrapText="1"/>
    </xf>
    <xf numFmtId="49" fontId="15" fillId="4" borderId="3" xfId="1" applyNumberFormat="1" applyFont="1" applyFill="1" applyBorder="1" applyAlignment="1">
      <alignment horizontal="center" vertical="center" wrapText="1"/>
    </xf>
    <xf numFmtId="3" fontId="15" fillId="4" borderId="3" xfId="1" applyNumberFormat="1" applyFont="1" applyFill="1" applyBorder="1" applyAlignment="1">
      <alignment horizontal="center" vertical="center" wrapText="1"/>
    </xf>
    <xf numFmtId="4" fontId="15" fillId="4" borderId="3" xfId="1" applyNumberFormat="1" applyFont="1" applyFill="1" applyBorder="1" applyAlignment="1">
      <alignment horizontal="center" vertical="center"/>
    </xf>
    <xf numFmtId="4" fontId="15" fillId="4" borderId="4" xfId="1" applyNumberFormat="1" applyFont="1" applyFill="1" applyBorder="1" applyAlignment="1">
      <alignment horizontal="center" vertical="center"/>
    </xf>
    <xf numFmtId="164" fontId="11" fillId="0" borderId="1" xfId="1" applyNumberFormat="1" applyFont="1" applyBorder="1" applyAlignment="1">
      <alignment horizontal="center"/>
    </xf>
    <xf numFmtId="3" fontId="11" fillId="0" borderId="1" xfId="1" applyNumberFormat="1" applyFont="1" applyFill="1" applyBorder="1" applyAlignment="1">
      <alignment horizontal="center" vertical="center"/>
    </xf>
    <xf numFmtId="2" fontId="11" fillId="0" borderId="1" xfId="1" applyNumberFormat="1" applyFont="1" applyFill="1" applyBorder="1" applyAlignment="1">
      <alignment horizontal="center" vertical="center"/>
    </xf>
    <xf numFmtId="3" fontId="11" fillId="0" borderId="0" xfId="1" applyNumberFormat="1" applyFont="1" applyFill="1" applyAlignment="1">
      <alignment horizontal="center" vertical="center"/>
    </xf>
    <xf numFmtId="0" fontId="11" fillId="0" borderId="0" xfId="12" applyFont="1" applyAlignment="1">
      <alignment horizontal="center" vertical="center"/>
    </xf>
    <xf numFmtId="0" fontId="11" fillId="0" borderId="0" xfId="12" applyFont="1" applyAlignment="1">
      <alignment vertical="center" wrapText="1"/>
    </xf>
    <xf numFmtId="3" fontId="11" fillId="0" borderId="0" xfId="12" applyNumberFormat="1" applyFont="1" applyAlignment="1">
      <alignment horizontal="center" vertical="center"/>
    </xf>
    <xf numFmtId="0" fontId="11" fillId="0" borderId="0" xfId="12" applyFont="1" applyFill="1" applyAlignment="1">
      <alignment vertical="center"/>
    </xf>
    <xf numFmtId="0" fontId="11" fillId="0" borderId="0" xfId="12" applyFont="1" applyFill="1" applyAlignment="1">
      <alignment horizontal="center" vertical="center"/>
    </xf>
    <xf numFmtId="0" fontId="11" fillId="0" borderId="0" xfId="12" applyFont="1" applyFill="1" applyAlignment="1">
      <alignment vertical="center" wrapText="1"/>
    </xf>
    <xf numFmtId="3" fontId="11" fillId="0" borderId="0" xfId="12" applyNumberFormat="1" applyFont="1" applyFill="1" applyAlignment="1">
      <alignment horizontal="center" vertical="center"/>
    </xf>
    <xf numFmtId="0" fontId="15" fillId="0" borderId="0" xfId="12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center" vertical="center" wrapText="1"/>
    </xf>
    <xf numFmtId="4" fontId="11" fillId="0" borderId="13" xfId="0" applyNumberFormat="1" applyFont="1" applyFill="1" applyBorder="1" applyAlignment="1">
      <alignment vertical="center" wrapText="1"/>
    </xf>
    <xf numFmtId="4" fontId="11" fillId="0" borderId="12" xfId="0" applyNumberFormat="1" applyFont="1" applyFill="1" applyBorder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4" fontId="11" fillId="0" borderId="15" xfId="0" applyNumberFormat="1" applyFont="1" applyFill="1" applyBorder="1" applyAlignment="1">
      <alignment vertical="center" wrapText="1"/>
    </xf>
    <xf numFmtId="4" fontId="11" fillId="0" borderId="6" xfId="0" applyNumberFormat="1" applyFont="1" applyFill="1" applyBorder="1" applyAlignment="1">
      <alignment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1" xfId="12" applyFont="1" applyFill="1" applyBorder="1" applyAlignment="1">
      <alignment horizontal="center"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17" fillId="0" borderId="0" xfId="1" applyFont="1" applyFill="1" applyBorder="1" applyAlignment="1">
      <alignment horizontal="center" vertical="center" wrapText="1"/>
    </xf>
    <xf numFmtId="2" fontId="16" fillId="0" borderId="0" xfId="1" applyNumberFormat="1" applyFont="1" applyFill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/>
    </xf>
    <xf numFmtId="3" fontId="11" fillId="0" borderId="9" xfId="1" applyNumberFormat="1" applyFont="1" applyBorder="1" applyAlignment="1">
      <alignment horizontal="center" vertical="center"/>
    </xf>
    <xf numFmtId="165" fontId="11" fillId="0" borderId="9" xfId="1" applyNumberFormat="1" applyFont="1" applyBorder="1" applyAlignment="1">
      <alignment horizontal="center" vertical="center"/>
    </xf>
    <xf numFmtId="164" fontId="11" fillId="0" borderId="9" xfId="1" applyNumberFormat="1" applyFont="1" applyBorder="1" applyAlignment="1">
      <alignment horizontal="center" vertical="center"/>
    </xf>
    <xf numFmtId="4" fontId="11" fillId="2" borderId="9" xfId="1" applyNumberFormat="1" applyFont="1" applyFill="1" applyBorder="1" applyAlignment="1">
      <alignment horizontal="center" vertical="center"/>
    </xf>
    <xf numFmtId="4" fontId="11" fillId="0" borderId="9" xfId="1" applyNumberFormat="1" applyFont="1" applyFill="1" applyBorder="1" applyAlignment="1">
      <alignment horizontal="center" vertical="center"/>
    </xf>
    <xf numFmtId="0" fontId="15" fillId="4" borderId="2" xfId="1" applyFont="1" applyFill="1" applyBorder="1" applyAlignment="1">
      <alignment horizontal="center" vertical="center"/>
    </xf>
    <xf numFmtId="3" fontId="15" fillId="4" borderId="3" xfId="1" applyNumberFormat="1" applyFont="1" applyFill="1" applyBorder="1" applyAlignment="1">
      <alignment horizontal="center" vertical="center"/>
    </xf>
    <xf numFmtId="4" fontId="11" fillId="4" borderId="3" xfId="1" applyNumberFormat="1" applyFont="1" applyFill="1" applyBorder="1" applyAlignment="1">
      <alignment horizontal="center" vertical="center"/>
    </xf>
    <xf numFmtId="4" fontId="11" fillId="4" borderId="4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3" fontId="3" fillId="8" borderId="1" xfId="0" applyNumberFormat="1" applyFont="1" applyFill="1" applyBorder="1" applyAlignment="1">
      <alignment horizontal="right" vertical="center" wrapText="1"/>
    </xf>
    <xf numFmtId="3" fontId="3" fillId="9" borderId="1" xfId="0" applyNumberFormat="1" applyFont="1" applyFill="1" applyBorder="1" applyAlignment="1">
      <alignment horizontal="right" vertical="center" wrapText="1"/>
    </xf>
    <xf numFmtId="0" fontId="3" fillId="9" borderId="11" xfId="0" applyFont="1" applyFill="1" applyBorder="1" applyAlignment="1">
      <alignment horizontal="left" vertical="center"/>
    </xf>
    <xf numFmtId="0" fontId="3" fillId="9" borderId="5" xfId="0" applyFont="1" applyFill="1" applyBorder="1" applyAlignment="1">
      <alignment horizontal="center" vertical="center" wrapText="1"/>
    </xf>
    <xf numFmtId="3" fontId="3" fillId="9" borderId="11" xfId="0" applyNumberFormat="1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left" vertical="center"/>
    </xf>
    <xf numFmtId="0" fontId="3" fillId="9" borderId="1" xfId="0" applyFont="1" applyFill="1" applyBorder="1" applyAlignment="1">
      <alignment horizontal="center" vertical="center" wrapText="1"/>
    </xf>
    <xf numFmtId="3" fontId="3" fillId="9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vertical="center"/>
    </xf>
    <xf numFmtId="0" fontId="3" fillId="9" borderId="1" xfId="0" applyFont="1" applyFill="1" applyBorder="1" applyAlignment="1">
      <alignment horizontal="center" vertical="center"/>
    </xf>
    <xf numFmtId="4" fontId="15" fillId="7" borderId="1" xfId="1" applyNumberFormat="1" applyFont="1" applyFill="1" applyBorder="1" applyAlignment="1">
      <alignment horizontal="center" vertical="center"/>
    </xf>
    <xf numFmtId="4" fontId="15" fillId="7" borderId="11" xfId="1" applyNumberFormat="1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 wrapText="1"/>
    </xf>
    <xf numFmtId="3" fontId="15" fillId="7" borderId="1" xfId="0" applyNumberFormat="1" applyFont="1" applyFill="1" applyBorder="1" applyAlignment="1">
      <alignment horizontal="center" vertical="center" wrapText="1"/>
    </xf>
    <xf numFmtId="4" fontId="15" fillId="7" borderId="1" xfId="0" applyNumberFormat="1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right" vertical="center"/>
    </xf>
    <xf numFmtId="0" fontId="8" fillId="0" borderId="0" xfId="1" applyFont="1" applyFill="1" applyAlignment="1">
      <alignment horizontal="left" vertical="center"/>
    </xf>
    <xf numFmtId="49" fontId="11" fillId="0" borderId="1" xfId="1" applyNumberFormat="1" applyFont="1" applyBorder="1" applyAlignment="1">
      <alignment horizontal="left" vertical="center" wrapText="1"/>
    </xf>
    <xf numFmtId="49" fontId="11" fillId="0" borderId="1" xfId="1" applyNumberFormat="1" applyFont="1" applyFill="1" applyBorder="1" applyAlignment="1">
      <alignment horizontal="left" vertical="center" wrapText="1"/>
    </xf>
    <xf numFmtId="0" fontId="15" fillId="4" borderId="3" xfId="1" applyFont="1" applyFill="1" applyBorder="1" applyAlignment="1">
      <alignment vertical="center" wrapText="1"/>
    </xf>
    <xf numFmtId="49" fontId="11" fillId="0" borderId="9" xfId="1" applyNumberFormat="1" applyFont="1" applyBorder="1" applyAlignment="1">
      <alignment horizontal="left" vertical="center" wrapText="1"/>
    </xf>
    <xf numFmtId="49" fontId="11" fillId="0" borderId="1" xfId="1" applyNumberFormat="1" applyFont="1" applyBorder="1" applyAlignment="1">
      <alignment horizontal="left" wrapText="1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right" vertical="center" wrapText="1"/>
    </xf>
    <xf numFmtId="0" fontId="5" fillId="0" borderId="0" xfId="0" applyFont="1" applyFill="1" applyAlignment="1">
      <alignment horizontal="right" vertical="center"/>
    </xf>
    <xf numFmtId="1" fontId="4" fillId="0" borderId="0" xfId="0" applyNumberFormat="1" applyFont="1" applyFill="1" applyAlignment="1">
      <alignment horizontal="right"/>
    </xf>
    <xf numFmtId="0" fontId="12" fillId="0" borderId="0" xfId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 wrapText="1"/>
    </xf>
    <xf numFmtId="4" fontId="4" fillId="0" borderId="1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right" vertical="center"/>
    </xf>
    <xf numFmtId="0" fontId="15" fillId="0" borderId="0" xfId="1" applyFont="1" applyAlignment="1">
      <alignment horizontal="center" vertical="center"/>
    </xf>
    <xf numFmtId="0" fontId="11" fillId="0" borderId="0" xfId="1" applyFont="1" applyFill="1" applyAlignment="1">
      <alignment horizontal="left" vertical="center"/>
    </xf>
    <xf numFmtId="0" fontId="11" fillId="0" borderId="0" xfId="1" applyFont="1" applyAlignment="1">
      <alignment horizontal="left" vertical="center"/>
    </xf>
    <xf numFmtId="2" fontId="11" fillId="0" borderId="0" xfId="1" applyNumberFormat="1" applyFont="1" applyFill="1" applyAlignment="1">
      <alignment horizontal="left" vertical="center"/>
    </xf>
    <xf numFmtId="2" fontId="11" fillId="0" borderId="0" xfId="1" applyNumberFormat="1" applyFont="1" applyAlignment="1">
      <alignment horizontal="left" vertical="center"/>
    </xf>
    <xf numFmtId="0" fontId="2" fillId="0" borderId="0" xfId="0" applyFont="1" applyFill="1" applyAlignment="1">
      <alignment horizontal="left"/>
    </xf>
    <xf numFmtId="0" fontId="4" fillId="0" borderId="1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2" fillId="0" borderId="0" xfId="1" applyFont="1" applyFill="1" applyBorder="1" applyAlignment="1">
      <alignment horizontal="center" vertical="center" wrapText="1"/>
    </xf>
    <xf numFmtId="166" fontId="19" fillId="0" borderId="27" xfId="0" applyNumberFormat="1" applyFont="1" applyFill="1" applyBorder="1" applyAlignment="1">
      <alignment horizontal="left" wrapText="1"/>
    </xf>
    <xf numFmtId="3" fontId="11" fillId="0" borderId="12" xfId="0" applyNumberFormat="1" applyFont="1" applyFill="1" applyBorder="1" applyAlignment="1">
      <alignment horizontal="center" vertical="center" wrapText="1"/>
    </xf>
    <xf numFmtId="3" fontId="11" fillId="0" borderId="6" xfId="0" applyNumberFormat="1" applyFont="1" applyFill="1" applyBorder="1" applyAlignment="1">
      <alignment horizontal="center" vertical="center" wrapText="1"/>
    </xf>
    <xf numFmtId="3" fontId="11" fillId="0" borderId="8" xfId="0" applyNumberFormat="1" applyFont="1" applyBorder="1" applyAlignment="1">
      <alignment horizontal="center" vertical="center" wrapText="1"/>
    </xf>
    <xf numFmtId="3" fontId="11" fillId="0" borderId="7" xfId="0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4" fontId="11" fillId="0" borderId="14" xfId="0" applyNumberFormat="1" applyFont="1" applyBorder="1" applyAlignment="1">
      <alignment horizontal="center" vertical="center" wrapText="1"/>
    </xf>
    <xf numFmtId="4" fontId="11" fillId="0" borderId="8" xfId="0" applyNumberFormat="1" applyFont="1" applyBorder="1" applyAlignment="1">
      <alignment horizontal="center" vertical="center" wrapText="1"/>
    </xf>
    <xf numFmtId="4" fontId="11" fillId="0" borderId="26" xfId="0" applyNumberFormat="1" applyFont="1" applyBorder="1" applyAlignment="1">
      <alignment horizontal="center" vertical="center" wrapText="1"/>
    </xf>
    <xf numFmtId="4" fontId="11" fillId="0" borderId="7" xfId="0" applyNumberFormat="1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11" fillId="0" borderId="0" xfId="12" applyFont="1" applyAlignment="1">
      <alignment horizontal="center" vertical="center" wrapText="1"/>
    </xf>
    <xf numFmtId="4" fontId="11" fillId="0" borderId="0" xfId="12" applyNumberFormat="1" applyFont="1" applyFill="1" applyAlignment="1">
      <alignment horizontal="center" vertical="center"/>
    </xf>
    <xf numFmtId="0" fontId="11" fillId="2" borderId="1" xfId="12" applyFont="1" applyFill="1" applyBorder="1" applyAlignment="1">
      <alignment horizontal="center" vertical="center" wrapText="1"/>
    </xf>
    <xf numFmtId="3" fontId="14" fillId="2" borderId="1" xfId="12" applyNumberFormat="1" applyFont="1" applyFill="1" applyBorder="1" applyAlignment="1">
      <alignment horizontal="center" vertical="center" wrapText="1"/>
    </xf>
    <xf numFmtId="0" fontId="14" fillId="2" borderId="1" xfId="12" applyFont="1" applyFill="1" applyBorder="1" applyAlignment="1">
      <alignment horizontal="center" vertical="center" wrapText="1"/>
    </xf>
    <xf numFmtId="0" fontId="14" fillId="0" borderId="1" xfId="12" applyFont="1" applyFill="1" applyBorder="1" applyAlignment="1">
      <alignment horizontal="center" vertical="center" wrapText="1"/>
    </xf>
    <xf numFmtId="4" fontId="15" fillId="7" borderId="11" xfId="12" applyNumberFormat="1" applyFont="1" applyFill="1" applyBorder="1" applyAlignment="1">
      <alignment horizontal="center" vertical="center"/>
    </xf>
    <xf numFmtId="0" fontId="15" fillId="4" borderId="2" xfId="12" applyFont="1" applyFill="1" applyBorder="1" applyAlignment="1">
      <alignment horizontal="center" vertical="center"/>
    </xf>
    <xf numFmtId="49" fontId="15" fillId="4" borderId="3" xfId="12" applyNumberFormat="1" applyFont="1" applyFill="1" applyBorder="1" applyAlignment="1">
      <alignment horizontal="center" vertical="center" wrapText="1"/>
    </xf>
    <xf numFmtId="4" fontId="15" fillId="4" borderId="3" xfId="12" applyNumberFormat="1" applyFont="1" applyFill="1" applyBorder="1" applyAlignment="1">
      <alignment horizontal="center" vertical="center"/>
    </xf>
    <xf numFmtId="4" fontId="15" fillId="4" borderId="4" xfId="12" applyNumberFormat="1" applyFont="1" applyFill="1" applyBorder="1" applyAlignment="1">
      <alignment horizontal="center" vertical="center"/>
    </xf>
    <xf numFmtId="0" fontId="15" fillId="0" borderId="0" xfId="12" applyFont="1" applyAlignment="1">
      <alignment vertical="center"/>
    </xf>
    <xf numFmtId="49" fontId="11" fillId="0" borderId="9" xfId="12" applyNumberFormat="1" applyFont="1" applyBorder="1" applyAlignment="1">
      <alignment horizontal="left" vertical="center" wrapText="1"/>
    </xf>
    <xf numFmtId="4" fontId="11" fillId="0" borderId="9" xfId="12" applyNumberFormat="1" applyFont="1" applyFill="1" applyBorder="1" applyAlignment="1">
      <alignment horizontal="center" vertical="center"/>
    </xf>
    <xf numFmtId="0" fontId="11" fillId="0" borderId="0" xfId="12" applyFont="1" applyAlignment="1">
      <alignment vertical="center"/>
    </xf>
    <xf numFmtId="0" fontId="11" fillId="0" borderId="1" xfId="12" applyFont="1" applyBorder="1" applyAlignment="1">
      <alignment horizontal="center" vertical="center"/>
    </xf>
    <xf numFmtId="49" fontId="11" fillId="0" borderId="1" xfId="12" applyNumberFormat="1" applyFont="1" applyBorder="1" applyAlignment="1">
      <alignment horizontal="left" vertical="center" wrapText="1"/>
    </xf>
    <xf numFmtId="4" fontId="11" fillId="0" borderId="1" xfId="12" applyNumberFormat="1" applyFont="1" applyBorder="1" applyAlignment="1">
      <alignment horizontal="center" vertical="center"/>
    </xf>
    <xf numFmtId="4" fontId="11" fillId="0" borderId="1" xfId="12" applyNumberFormat="1" applyFont="1" applyFill="1" applyBorder="1" applyAlignment="1">
      <alignment horizontal="center" vertical="center"/>
    </xf>
    <xf numFmtId="2" fontId="5" fillId="0" borderId="0" xfId="0" applyNumberFormat="1" applyFont="1" applyAlignment="1">
      <alignment vertical="center"/>
    </xf>
    <xf numFmtId="0" fontId="12" fillId="0" borderId="0" xfId="12" applyFont="1" applyFill="1" applyBorder="1" applyAlignment="1">
      <alignment horizontal="center" vertical="center" wrapText="1"/>
    </xf>
    <xf numFmtId="0" fontId="11" fillId="0" borderId="0" xfId="12" applyFont="1" applyFill="1" applyAlignment="1">
      <alignment horizontal="center" vertical="center" wrapText="1"/>
    </xf>
    <xf numFmtId="0" fontId="13" fillId="0" borderId="0" xfId="12" applyFont="1" applyFill="1" applyBorder="1" applyAlignment="1">
      <alignment horizontal="center" vertical="center" wrapText="1"/>
    </xf>
    <xf numFmtId="4" fontId="12" fillId="0" borderId="0" xfId="12" applyNumberFormat="1" applyFont="1" applyFill="1" applyBorder="1" applyAlignment="1">
      <alignment horizontal="center" vertical="center" wrapText="1"/>
    </xf>
    <xf numFmtId="4" fontId="12" fillId="0" borderId="0" xfId="12" applyNumberFormat="1" applyFont="1" applyFill="1" applyAlignment="1">
      <alignment horizontal="center" vertical="center" wrapText="1"/>
    </xf>
    <xf numFmtId="0" fontId="15" fillId="4" borderId="3" xfId="12" applyFont="1" applyFill="1" applyBorder="1" applyAlignment="1">
      <alignment vertical="center" wrapText="1"/>
    </xf>
    <xf numFmtId="3" fontId="15" fillId="4" borderId="3" xfId="12" applyNumberFormat="1" applyFont="1" applyFill="1" applyBorder="1" applyAlignment="1">
      <alignment horizontal="center" vertical="center"/>
    </xf>
    <xf numFmtId="0" fontId="11" fillId="0" borderId="9" xfId="12" applyFont="1" applyFill="1" applyBorder="1" applyAlignment="1">
      <alignment horizontal="center" vertical="center"/>
    </xf>
    <xf numFmtId="164" fontId="11" fillId="0" borderId="9" xfId="12" applyNumberFormat="1" applyFont="1" applyBorder="1" applyAlignment="1">
      <alignment horizontal="center" vertical="center"/>
    </xf>
    <xf numFmtId="0" fontId="11" fillId="0" borderId="1" xfId="12" applyFont="1" applyFill="1" applyBorder="1" applyAlignment="1">
      <alignment horizontal="center" vertical="center"/>
    </xf>
    <xf numFmtId="164" fontId="11" fillId="0" borderId="1" xfId="12" applyNumberFormat="1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4" fontId="11" fillId="0" borderId="0" xfId="12" applyNumberFormat="1" applyFont="1" applyAlignment="1">
      <alignment vertical="center"/>
    </xf>
    <xf numFmtId="165" fontId="11" fillId="0" borderId="9" xfId="12" applyNumberFormat="1" applyFont="1" applyFill="1" applyBorder="1" applyAlignment="1">
      <alignment horizontal="center" vertical="center"/>
    </xf>
    <xf numFmtId="49" fontId="11" fillId="0" borderId="1" xfId="12" applyNumberFormat="1" applyFont="1" applyFill="1" applyBorder="1" applyAlignment="1">
      <alignment horizontal="left" vertical="center" wrapText="1"/>
    </xf>
    <xf numFmtId="3" fontId="14" fillId="0" borderId="1" xfId="0" applyNumberFormat="1" applyFont="1" applyFill="1" applyBorder="1" applyAlignment="1">
      <alignment horizontal="center" vertical="center"/>
    </xf>
    <xf numFmtId="164" fontId="11" fillId="0" borderId="1" xfId="12" applyNumberFormat="1" applyFont="1" applyFill="1" applyBorder="1" applyAlignment="1">
      <alignment horizontal="center" vertical="center"/>
    </xf>
    <xf numFmtId="165" fontId="11" fillId="0" borderId="1" xfId="1" applyNumberFormat="1" applyFont="1" applyFill="1" applyBorder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4" fillId="10" borderId="1" xfId="0" applyFont="1" applyFill="1" applyBorder="1" applyAlignment="1">
      <alignment vertical="center" wrapText="1"/>
    </xf>
    <xf numFmtId="0" fontId="11" fillId="0" borderId="1" xfId="12" applyFont="1" applyBorder="1" applyAlignment="1">
      <alignment vertical="center" wrapText="1"/>
    </xf>
    <xf numFmtId="10" fontId="11" fillId="0" borderId="9" xfId="12" applyNumberFormat="1" applyFont="1" applyBorder="1" applyAlignment="1">
      <alignment horizontal="center" vertical="center"/>
    </xf>
    <xf numFmtId="10" fontId="11" fillId="0" borderId="1" xfId="12" applyNumberFormat="1" applyFont="1" applyBorder="1" applyAlignment="1">
      <alignment horizontal="center" vertical="center"/>
    </xf>
    <xf numFmtId="10" fontId="11" fillId="0" borderId="1" xfId="12" applyNumberFormat="1" applyFont="1" applyFill="1" applyBorder="1" applyAlignment="1">
      <alignment horizontal="center" vertical="center"/>
    </xf>
    <xf numFmtId="10" fontId="15" fillId="4" borderId="3" xfId="12" applyNumberFormat="1" applyFont="1" applyFill="1" applyBorder="1" applyAlignment="1">
      <alignment horizontal="center" vertical="center"/>
    </xf>
    <xf numFmtId="2" fontId="11" fillId="0" borderId="1" xfId="12" applyNumberFormat="1" applyFont="1" applyBorder="1" applyAlignment="1">
      <alignment horizontal="center" vertical="center"/>
    </xf>
    <xf numFmtId="166" fontId="11" fillId="0" borderId="0" xfId="12" applyNumberFormat="1" applyFont="1" applyFill="1" applyAlignment="1">
      <alignment vertical="center"/>
    </xf>
    <xf numFmtId="165" fontId="11" fillId="0" borderId="0" xfId="12" applyNumberFormat="1" applyFont="1" applyFill="1" applyAlignment="1">
      <alignment vertical="center"/>
    </xf>
    <xf numFmtId="0" fontId="11" fillId="0" borderId="1" xfId="12" applyFont="1" applyBorder="1" applyAlignment="1">
      <alignment horizontal="left" vertical="center" wrapText="1"/>
    </xf>
    <xf numFmtId="0" fontId="11" fillId="0" borderId="1" xfId="12" applyFont="1" applyFill="1" applyBorder="1" applyAlignment="1">
      <alignment vertical="center" wrapText="1"/>
    </xf>
    <xf numFmtId="0" fontId="11" fillId="0" borderId="1" xfId="12" applyFont="1" applyFill="1" applyBorder="1" applyAlignment="1">
      <alignment horizontal="left" vertical="center" wrapText="1"/>
    </xf>
    <xf numFmtId="2" fontId="11" fillId="0" borderId="1" xfId="12" applyNumberFormat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vertical="center" wrapText="1"/>
    </xf>
    <xf numFmtId="4" fontId="15" fillId="0" borderId="0" xfId="1" applyNumberFormat="1" applyFont="1" applyAlignment="1">
      <alignment horizontal="left" vertical="center"/>
    </xf>
    <xf numFmtId="0" fontId="11" fillId="0" borderId="1" xfId="1" applyFont="1" applyFill="1" applyBorder="1" applyAlignment="1">
      <alignment horizontal="left" vertical="center" wrapText="1"/>
    </xf>
    <xf numFmtId="0" fontId="11" fillId="0" borderId="1" xfId="1" applyFont="1" applyBorder="1" applyAlignment="1">
      <alignment vertical="center" wrapText="1"/>
    </xf>
    <xf numFmtId="0" fontId="11" fillId="0" borderId="1" xfId="1" applyFont="1" applyBorder="1"/>
    <xf numFmtId="0" fontId="11" fillId="0" borderId="1" xfId="1" applyFont="1" applyBorder="1" applyAlignment="1">
      <alignment horizontal="left" vertical="center" wrapText="1"/>
    </xf>
    <xf numFmtId="165" fontId="11" fillId="4" borderId="1" xfId="1" applyNumberFormat="1" applyFont="1" applyFill="1" applyBorder="1" applyAlignment="1">
      <alignment horizontal="center" vertical="center"/>
    </xf>
    <xf numFmtId="166" fontId="11" fillId="0" borderId="0" xfId="1" applyNumberFormat="1" applyFont="1" applyFill="1" applyAlignment="1">
      <alignment horizontal="center" vertical="center"/>
    </xf>
    <xf numFmtId="2" fontId="15" fillId="0" borderId="0" xfId="1" applyNumberFormat="1" applyFont="1" applyAlignment="1">
      <alignment horizontal="center" vertical="center"/>
    </xf>
    <xf numFmtId="165" fontId="11" fillId="4" borderId="9" xfId="1" applyNumberFormat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/>
    </xf>
    <xf numFmtId="0" fontId="15" fillId="0" borderId="0" xfId="1" applyFont="1" applyAlignment="1">
      <alignment horizontal="center"/>
    </xf>
    <xf numFmtId="166" fontId="11" fillId="0" borderId="0" xfId="1" applyNumberFormat="1" applyFont="1" applyAlignment="1">
      <alignment horizontal="center" vertical="center"/>
    </xf>
    <xf numFmtId="165" fontId="11" fillId="0" borderId="0" xfId="1" applyNumberFormat="1" applyFont="1" applyAlignment="1">
      <alignment vertical="center"/>
    </xf>
    <xf numFmtId="0" fontId="4" fillId="0" borderId="1" xfId="0" applyFont="1" applyFill="1" applyBorder="1" applyAlignment="1">
      <alignment wrapText="1"/>
    </xf>
    <xf numFmtId="2" fontId="5" fillId="0" borderId="0" xfId="85" applyNumberFormat="1" applyFont="1" applyFill="1" applyAlignment="1">
      <alignment vertical="center"/>
    </xf>
    <xf numFmtId="0" fontId="5" fillId="0" borderId="0" xfId="85" applyFont="1" applyFill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 wrapText="1"/>
    </xf>
    <xf numFmtId="4" fontId="4" fillId="0" borderId="9" xfId="0" applyNumberFormat="1" applyFont="1" applyFill="1" applyBorder="1" applyAlignment="1">
      <alignment horizontal="right" vertical="center"/>
    </xf>
    <xf numFmtId="2" fontId="5" fillId="0" borderId="0" xfId="0" applyNumberFormat="1" applyFont="1" applyFill="1" applyAlignment="1">
      <alignment horizontal="center" vertical="center"/>
    </xf>
    <xf numFmtId="165" fontId="11" fillId="4" borderId="9" xfId="12" applyNumberFormat="1" applyFont="1" applyFill="1" applyBorder="1" applyAlignment="1">
      <alignment horizontal="center" vertical="center"/>
    </xf>
    <xf numFmtId="4" fontId="5" fillId="0" borderId="0" xfId="85" applyNumberFormat="1" applyFont="1" applyFill="1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 wrapText="1"/>
    </xf>
    <xf numFmtId="0" fontId="12" fillId="8" borderId="2" xfId="0" applyFont="1" applyFill="1" applyBorder="1" applyAlignment="1">
      <alignment horizontal="left" vertical="center"/>
    </xf>
    <xf numFmtId="0" fontId="12" fillId="8" borderId="3" xfId="0" applyFont="1" applyFill="1" applyBorder="1" applyAlignment="1">
      <alignment horizontal="left" vertical="center"/>
    </xf>
    <xf numFmtId="0" fontId="12" fillId="8" borderId="4" xfId="0" applyFont="1" applyFill="1" applyBorder="1" applyAlignment="1">
      <alignment horizontal="left" vertical="center"/>
    </xf>
    <xf numFmtId="0" fontId="3" fillId="9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left" vertical="center"/>
    </xf>
    <xf numFmtId="0" fontId="3" fillId="9" borderId="3" xfId="0" applyFont="1" applyFill="1" applyBorder="1" applyAlignment="1">
      <alignment horizontal="left" vertical="center"/>
    </xf>
    <xf numFmtId="0" fontId="3" fillId="9" borderId="4" xfId="0" applyFont="1" applyFill="1" applyBorder="1" applyAlignment="1">
      <alignment horizontal="left" vertical="center"/>
    </xf>
    <xf numFmtId="0" fontId="12" fillId="0" borderId="0" xfId="1" applyFont="1" applyFill="1" applyBorder="1" applyAlignment="1">
      <alignment horizontal="center" vertical="center" wrapText="1"/>
    </xf>
    <xf numFmtId="0" fontId="15" fillId="7" borderId="1" xfId="1" applyFont="1" applyFill="1" applyBorder="1" applyAlignment="1">
      <alignment horizontal="right" vertical="center"/>
    </xf>
    <xf numFmtId="0" fontId="15" fillId="7" borderId="11" xfId="1" applyFont="1" applyFill="1" applyBorder="1" applyAlignment="1">
      <alignment horizontal="right" vertical="center"/>
    </xf>
    <xf numFmtId="0" fontId="12" fillId="0" borderId="0" xfId="12" applyFont="1" applyFill="1" applyBorder="1" applyAlignment="1">
      <alignment horizontal="center" vertical="center" wrapText="1"/>
    </xf>
    <xf numFmtId="0" fontId="15" fillId="7" borderId="11" xfId="12" applyFont="1" applyFill="1" applyBorder="1" applyAlignment="1">
      <alignment horizontal="right" vertical="center"/>
    </xf>
    <xf numFmtId="0" fontId="12" fillId="0" borderId="0" xfId="0" applyFont="1" applyFill="1" applyAlignment="1">
      <alignment horizontal="center" vertical="center" wrapText="1"/>
    </xf>
    <xf numFmtId="0" fontId="15" fillId="7" borderId="18" xfId="0" applyFont="1" applyFill="1" applyBorder="1" applyAlignment="1">
      <alignment horizontal="right" vertical="center" wrapText="1"/>
    </xf>
    <xf numFmtId="0" fontId="15" fillId="7" borderId="19" xfId="0" applyFont="1" applyFill="1" applyBorder="1" applyAlignment="1">
      <alignment horizontal="right" vertical="center" wrapText="1"/>
    </xf>
    <xf numFmtId="0" fontId="11" fillId="6" borderId="2" xfId="0" applyFont="1" applyFill="1" applyBorder="1" applyAlignment="1">
      <alignment horizontal="left" vertical="center" wrapText="1"/>
    </xf>
    <xf numFmtId="0" fontId="11" fillId="6" borderId="3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vertical="center"/>
    </xf>
    <xf numFmtId="0" fontId="4" fillId="0" borderId="17" xfId="0" applyFont="1" applyFill="1" applyBorder="1" applyAlignment="1">
      <alignment vertical="center" wrapText="1"/>
    </xf>
    <xf numFmtId="0" fontId="23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right" vertical="center"/>
    </xf>
    <xf numFmtId="4" fontId="4" fillId="0" borderId="17" xfId="0" applyNumberFormat="1" applyFont="1" applyFill="1" applyBorder="1" applyAlignment="1">
      <alignment horizontal="right" vertical="center"/>
    </xf>
    <xf numFmtId="0" fontId="2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</cellXfs>
  <cellStyles count="87">
    <cellStyle name="Normal" xfId="0" builtinId="0"/>
    <cellStyle name="Normal 10" xfId="17" xr:uid="{00000000-0005-0000-0000-000000000000}"/>
    <cellStyle name="Normal 11" xfId="18" xr:uid="{00000000-0005-0000-0000-000001000000}"/>
    <cellStyle name="Normal 11 10" xfId="54" xr:uid="{00000000-0005-0000-0000-000002000000}"/>
    <cellStyle name="Normal 11 11" xfId="60" xr:uid="{00000000-0005-0000-0000-000003000000}"/>
    <cellStyle name="Normal 11 2" xfId="20" xr:uid="{00000000-0005-0000-0000-000004000000}"/>
    <cellStyle name="Normal 11 3" xfId="21" xr:uid="{00000000-0005-0000-0000-000005000000}"/>
    <cellStyle name="Normal 11 4" xfId="25" xr:uid="{00000000-0005-0000-0000-000006000000}"/>
    <cellStyle name="Normal 11 5" xfId="29" xr:uid="{00000000-0005-0000-0000-000007000000}"/>
    <cellStyle name="Normal 11 6" xfId="33" xr:uid="{00000000-0005-0000-0000-000008000000}"/>
    <cellStyle name="Normal 11 7" xfId="39" xr:uid="{00000000-0005-0000-0000-000009000000}"/>
    <cellStyle name="Normal 11 8" xfId="41" xr:uid="{00000000-0005-0000-0000-00000A000000}"/>
    <cellStyle name="Normal 11 9" xfId="49" xr:uid="{00000000-0005-0000-0000-00000B000000}"/>
    <cellStyle name="Normal 12" xfId="22" xr:uid="{00000000-0005-0000-0000-00000C000000}"/>
    <cellStyle name="Normal 12 10" xfId="66" xr:uid="{00000000-0005-0000-0000-00000D000000}"/>
    <cellStyle name="Normal 12 2" xfId="26" xr:uid="{00000000-0005-0000-0000-00000E000000}"/>
    <cellStyle name="Normal 12 3" xfId="32" xr:uid="{00000000-0005-0000-0000-00000F000000}"/>
    <cellStyle name="Normal 12 4" xfId="34" xr:uid="{00000000-0005-0000-0000-000010000000}"/>
    <cellStyle name="Normal 12 5" xfId="42" xr:uid="{00000000-0005-0000-0000-000011000000}"/>
    <cellStyle name="Normal 12 6" xfId="43" xr:uid="{00000000-0005-0000-0000-000012000000}"/>
    <cellStyle name="Normal 12 7" xfId="53" xr:uid="{00000000-0005-0000-0000-000013000000}"/>
    <cellStyle name="Normal 12 8" xfId="59" xr:uid="{00000000-0005-0000-0000-000014000000}"/>
    <cellStyle name="Normal 12 9" xfId="75" xr:uid="{00000000-0005-0000-0000-000015000000}"/>
    <cellStyle name="Normal 13" xfId="40" xr:uid="{00000000-0005-0000-0000-000016000000}"/>
    <cellStyle name="Normal 14" xfId="27" xr:uid="{00000000-0005-0000-0000-000017000000}"/>
    <cellStyle name="Normal 14 2" xfId="30" xr:uid="{00000000-0005-0000-0000-000018000000}"/>
    <cellStyle name="Normal 14 3" xfId="37" xr:uid="{00000000-0005-0000-0000-000019000000}"/>
    <cellStyle name="Normal 14 4" xfId="47" xr:uid="{00000000-0005-0000-0000-00001A000000}"/>
    <cellStyle name="Normal 14 5" xfId="52" xr:uid="{00000000-0005-0000-0000-00001B000000}"/>
    <cellStyle name="Normal 14 6" xfId="57" xr:uid="{00000000-0005-0000-0000-00001C000000}"/>
    <cellStyle name="Normal 15" xfId="69" xr:uid="{00000000-0005-0000-0000-00001D000000}"/>
    <cellStyle name="Normal 15 2" xfId="78" xr:uid="{00000000-0005-0000-0000-00001E000000}"/>
    <cellStyle name="Normal 16" xfId="31" xr:uid="{00000000-0005-0000-0000-00001F000000}"/>
    <cellStyle name="Normal 16 2" xfId="38" xr:uid="{00000000-0005-0000-0000-000020000000}"/>
    <cellStyle name="Normal 16 3" xfId="48" xr:uid="{00000000-0005-0000-0000-000021000000}"/>
    <cellStyle name="Normal 17" xfId="35" xr:uid="{00000000-0005-0000-0000-000022000000}"/>
    <cellStyle name="Normal 17 2" xfId="50" xr:uid="{00000000-0005-0000-0000-000023000000}"/>
    <cellStyle name="Normal 17 3" xfId="58" xr:uid="{00000000-0005-0000-0000-000024000000}"/>
    <cellStyle name="Normal 17 4" xfId="77" xr:uid="{00000000-0005-0000-0000-000025000000}"/>
    <cellStyle name="Normal 17 4 2" xfId="85" xr:uid="{00000000-0005-0000-0000-000026000000}"/>
    <cellStyle name="Normal 18" xfId="70" xr:uid="{00000000-0005-0000-0000-000027000000}"/>
    <cellStyle name="Normal 18 2" xfId="81" xr:uid="{00000000-0005-0000-0000-000028000000}"/>
    <cellStyle name="Normal 19" xfId="45" xr:uid="{00000000-0005-0000-0000-000029000000}"/>
    <cellStyle name="Normal 19 2" xfId="55" xr:uid="{00000000-0005-0000-0000-00002A000000}"/>
    <cellStyle name="Normal 2" xfId="14" xr:uid="{00000000-0005-0000-0000-00002B000000}"/>
    <cellStyle name="Normal 20" xfId="51" xr:uid="{00000000-0005-0000-0000-00002C000000}"/>
    <cellStyle name="Normal 20 2" xfId="56" xr:uid="{00000000-0005-0000-0000-00002D000000}"/>
    <cellStyle name="Normal 21" xfId="71" xr:uid="{00000000-0005-0000-0000-00002E000000}"/>
    <cellStyle name="Normal 22" xfId="83" xr:uid="{00000000-0005-0000-0000-00002F000000}"/>
    <cellStyle name="Normal 24" xfId="76" xr:uid="{00000000-0005-0000-0000-000030000000}"/>
    <cellStyle name="Normal 3" xfId="15" xr:uid="{00000000-0005-0000-0000-000031000000}"/>
    <cellStyle name="Normal 32 2" xfId="84" xr:uid="{00000000-0005-0000-0000-000032000000}"/>
    <cellStyle name="Normal 4" xfId="23" xr:uid="{00000000-0005-0000-0000-000033000000}"/>
    <cellStyle name="Normal 5" xfId="44" xr:uid="{00000000-0005-0000-0000-000034000000}"/>
    <cellStyle name="Normal 6" xfId="61" xr:uid="{00000000-0005-0000-0000-000035000000}"/>
    <cellStyle name="Normal 6 2" xfId="62" xr:uid="{00000000-0005-0000-0000-000036000000}"/>
    <cellStyle name="Normal 7" xfId="16" xr:uid="{00000000-0005-0000-0000-000037000000}"/>
    <cellStyle name="Normal 7 2" xfId="19" xr:uid="{00000000-0005-0000-0000-000038000000}"/>
    <cellStyle name="Normal 7 3" xfId="24" xr:uid="{00000000-0005-0000-0000-000039000000}"/>
    <cellStyle name="Normal 7 4" xfId="28" xr:uid="{00000000-0005-0000-0000-00003A000000}"/>
    <cellStyle name="Normal 7 5" xfId="36" xr:uid="{00000000-0005-0000-0000-00003B000000}"/>
    <cellStyle name="Normal 7 6" xfId="46" xr:uid="{00000000-0005-0000-0000-00003C000000}"/>
    <cellStyle name="Normal 7 7" xfId="73" xr:uid="{00000000-0005-0000-0000-00003D000000}"/>
    <cellStyle name="Normal 8" xfId="63" xr:uid="{00000000-0005-0000-0000-00003E000000}"/>
    <cellStyle name="Normal 8 2" xfId="79" xr:uid="{00000000-0005-0000-0000-00003F000000}"/>
    <cellStyle name="Normal 9" xfId="13" xr:uid="{00000000-0005-0000-0000-000040000000}"/>
    <cellStyle name="Normal 9 2" xfId="80" xr:uid="{00000000-0005-0000-0000-000041000000}"/>
    <cellStyle name="Parastais_FMLikp01_p05_221205_pap_afp_makp" xfId="74" xr:uid="{00000000-0005-0000-0000-000042000000}"/>
    <cellStyle name="Parasts 2" xfId="2" xr:uid="{00000000-0005-0000-0000-000044000000}"/>
    <cellStyle name="Parasts 2 2" xfId="9" xr:uid="{00000000-0005-0000-0000-000045000000}"/>
    <cellStyle name="Parasts 2 3" xfId="12" xr:uid="{00000000-0005-0000-0000-000046000000}"/>
    <cellStyle name="Parasts 3" xfId="1" xr:uid="{00000000-0005-0000-0000-000047000000}"/>
    <cellStyle name="Parasts 3 2" xfId="6" xr:uid="{00000000-0005-0000-0000-000048000000}"/>
    <cellStyle name="Parasts 3 3" xfId="4" xr:uid="{00000000-0005-0000-0000-000049000000}"/>
    <cellStyle name="Parasts 4" xfId="5" xr:uid="{00000000-0005-0000-0000-00004A000000}"/>
    <cellStyle name="Parasts 5" xfId="3" xr:uid="{00000000-0005-0000-0000-00004B000000}"/>
    <cellStyle name="Parasts 5 2" xfId="10" xr:uid="{00000000-0005-0000-0000-00004C000000}"/>
    <cellStyle name="Parasts 6" xfId="8" xr:uid="{00000000-0005-0000-0000-00004D000000}"/>
    <cellStyle name="Parasts 6 2" xfId="11" xr:uid="{00000000-0005-0000-0000-00004E000000}"/>
    <cellStyle name="Parasts 7" xfId="86" xr:uid="{00000000-0005-0000-0000-00004F000000}"/>
    <cellStyle name="Percent 2" xfId="64" xr:uid="{00000000-0005-0000-0000-000050000000}"/>
    <cellStyle name="Percent 2 2" xfId="65" xr:uid="{00000000-0005-0000-0000-000051000000}"/>
    <cellStyle name="Percent 3" xfId="68" xr:uid="{00000000-0005-0000-0000-000052000000}"/>
    <cellStyle name="Percent 3 2" xfId="82" xr:uid="{00000000-0005-0000-0000-000053000000}"/>
    <cellStyle name="Percent 4" xfId="72" xr:uid="{00000000-0005-0000-0000-000054000000}"/>
    <cellStyle name="Percent 5" xfId="67" xr:uid="{00000000-0005-0000-0000-000055000000}"/>
    <cellStyle name="Procenti 2" xfId="7" xr:uid="{00000000-0005-0000-0000-000056000000}"/>
  </cellStyles>
  <dxfs count="0"/>
  <tableStyles count="0" defaultTableStyle="TableStyleMedium2" defaultPivotStyle="PivotStyleLight16"/>
  <colors>
    <mruColors>
      <color rgb="FFFF99FF"/>
      <color rgb="FF53D2FF"/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4"/>
  <sheetViews>
    <sheetView tabSelected="1" zoomScaleNormal="100" zoomScaleSheetLayoutView="70" workbookViewId="0">
      <selection activeCell="C55" sqref="C55"/>
    </sheetView>
  </sheetViews>
  <sheetFormatPr defaultColWidth="9.109375" defaultRowHeight="14.4"/>
  <cols>
    <col min="1" max="1" width="9" style="1" customWidth="1"/>
    <col min="2" max="2" width="31.6640625" style="1" customWidth="1"/>
    <col min="3" max="3" width="79.33203125" style="1" customWidth="1"/>
    <col min="4" max="4" width="28.109375" style="143" customWidth="1"/>
    <col min="5" max="5" width="9.109375" style="1" customWidth="1"/>
    <col min="6" max="6" width="9.109375" style="1"/>
    <col min="7" max="7" width="18.5546875" style="174" customWidth="1"/>
    <col min="8" max="16384" width="9.109375" style="1"/>
  </cols>
  <sheetData>
    <row r="1" spans="1:7" s="13" customFormat="1">
      <c r="B1" s="143"/>
      <c r="C1" s="144"/>
      <c r="D1" s="144" t="s">
        <v>165</v>
      </c>
      <c r="G1" s="173"/>
    </row>
    <row r="2" spans="1:7" s="13" customFormat="1">
      <c r="B2" s="143"/>
      <c r="C2" s="251"/>
      <c r="D2" s="275" t="s">
        <v>156</v>
      </c>
      <c r="G2" s="173"/>
    </row>
    <row r="3" spans="1:7" s="13" customFormat="1">
      <c r="B3" s="143"/>
      <c r="C3" s="251"/>
      <c r="D3" s="275" t="s">
        <v>157</v>
      </c>
      <c r="G3" s="173"/>
    </row>
    <row r="4" spans="1:7" s="13" customFormat="1">
      <c r="B4" s="143"/>
      <c r="C4" s="251"/>
      <c r="D4" s="275" t="s">
        <v>158</v>
      </c>
      <c r="G4" s="173"/>
    </row>
    <row r="5" spans="1:7" s="13" customFormat="1" ht="16.5" customHeight="1">
      <c r="B5" s="143"/>
      <c r="C5" s="251"/>
      <c r="D5" s="275" t="s">
        <v>159</v>
      </c>
      <c r="G5" s="173"/>
    </row>
    <row r="6" spans="1:7" s="13" customFormat="1" ht="9.6" customHeight="1">
      <c r="D6" s="143"/>
      <c r="G6" s="173"/>
    </row>
    <row r="7" spans="1:7" ht="34.799999999999997" customHeight="1">
      <c r="A7" s="252" t="s">
        <v>169</v>
      </c>
      <c r="B7" s="252"/>
      <c r="C7" s="252"/>
      <c r="D7" s="252"/>
      <c r="E7" s="117"/>
    </row>
    <row r="8" spans="1:7" ht="17.399999999999999">
      <c r="A8" s="115" t="s">
        <v>166</v>
      </c>
      <c r="B8" s="116"/>
      <c r="C8" s="116"/>
      <c r="D8" s="276"/>
      <c r="E8" s="116"/>
    </row>
    <row r="9" spans="1:7" ht="9" customHeight="1">
      <c r="A9" s="3"/>
      <c r="B9" s="3"/>
      <c r="C9" s="3"/>
      <c r="D9" s="277"/>
    </row>
    <row r="10" spans="1:7" ht="23.25" customHeight="1">
      <c r="A10" s="118" t="s">
        <v>0</v>
      </c>
      <c r="B10" s="118" t="s">
        <v>1</v>
      </c>
      <c r="C10" s="118" t="s">
        <v>2</v>
      </c>
      <c r="D10" s="278" t="s">
        <v>21</v>
      </c>
    </row>
    <row r="11" spans="1:7" ht="22.5" customHeight="1">
      <c r="A11" s="255" t="s">
        <v>122</v>
      </c>
      <c r="B11" s="256"/>
      <c r="C11" s="257"/>
      <c r="D11" s="119">
        <f>D12+D15+D16</f>
        <v>81823</v>
      </c>
    </row>
    <row r="12" spans="1:7" ht="27" customHeight="1">
      <c r="A12" s="4">
        <v>1000</v>
      </c>
      <c r="B12" s="5" t="s">
        <v>3</v>
      </c>
      <c r="C12" s="6" t="s">
        <v>23</v>
      </c>
      <c r="D12" s="14">
        <f>ROUNDUP(D13+D14,0)</f>
        <v>66264</v>
      </c>
    </row>
    <row r="13" spans="1:7" ht="29.25" customHeight="1">
      <c r="A13" s="156">
        <v>1100</v>
      </c>
      <c r="B13" s="19" t="s">
        <v>4</v>
      </c>
      <c r="C13" s="6" t="s">
        <v>23</v>
      </c>
      <c r="D13" s="157">
        <f>D45+D20</f>
        <v>53629.57</v>
      </c>
    </row>
    <row r="14" spans="1:7" ht="36" customHeight="1">
      <c r="A14" s="156">
        <v>1210</v>
      </c>
      <c r="B14" s="20" t="s">
        <v>5</v>
      </c>
      <c r="C14" s="158" t="s">
        <v>23</v>
      </c>
      <c r="D14" s="157">
        <f>D47+D29</f>
        <v>12634.020000000006</v>
      </c>
    </row>
    <row r="15" spans="1:7" ht="30" customHeight="1">
      <c r="A15" s="4">
        <v>2000</v>
      </c>
      <c r="B15" s="5" t="s">
        <v>6</v>
      </c>
      <c r="C15" s="6" t="s">
        <v>23</v>
      </c>
      <c r="D15" s="7">
        <f>D48+D30</f>
        <v>15559</v>
      </c>
    </row>
    <row r="16" spans="1:7" ht="21" hidden="1" customHeight="1">
      <c r="A16" s="10">
        <v>5000</v>
      </c>
      <c r="B16" s="11" t="s">
        <v>16</v>
      </c>
      <c r="C16" s="5"/>
      <c r="D16" s="7">
        <f>D40</f>
        <v>0</v>
      </c>
    </row>
    <row r="17" spans="1:8" ht="16.2" customHeight="1">
      <c r="D17" s="279"/>
    </row>
    <row r="18" spans="1:8" ht="24.75" customHeight="1">
      <c r="A18" s="260" t="s">
        <v>123</v>
      </c>
      <c r="B18" s="261"/>
      <c r="C18" s="262"/>
      <c r="D18" s="120">
        <f>D19+D30+D40</f>
        <v>76258</v>
      </c>
    </row>
    <row r="19" spans="1:8" ht="28.5" customHeight="1">
      <c r="A19" s="121">
        <v>1000</v>
      </c>
      <c r="B19" s="121" t="s">
        <v>3</v>
      </c>
      <c r="C19" s="122" t="s">
        <v>23</v>
      </c>
      <c r="D19" s="123">
        <f>ROUNDUP(D20+D29,0)</f>
        <v>61167</v>
      </c>
    </row>
    <row r="20" spans="1:8" ht="26.25" customHeight="1">
      <c r="A20" s="141">
        <v>1100</v>
      </c>
      <c r="B20" s="16" t="s">
        <v>4</v>
      </c>
      <c r="C20" s="6" t="s">
        <v>23</v>
      </c>
      <c r="D20" s="142">
        <f>SUM(D21:D28)</f>
        <v>49505.57</v>
      </c>
      <c r="G20" s="214"/>
    </row>
    <row r="21" spans="1:8" ht="27.6" hidden="1">
      <c r="A21" s="159">
        <v>1116</v>
      </c>
      <c r="B21" s="160" t="s">
        <v>12</v>
      </c>
      <c r="C21" s="20"/>
      <c r="D21" s="18"/>
    </row>
    <row r="22" spans="1:8" ht="29.25" hidden="1" customHeight="1">
      <c r="A22" s="259">
        <v>1141</v>
      </c>
      <c r="B22" s="254" t="s">
        <v>18</v>
      </c>
      <c r="C22" s="215"/>
      <c r="D22" s="18"/>
    </row>
    <row r="23" spans="1:8" s="13" customFormat="1" ht="78" customHeight="1">
      <c r="A23" s="259"/>
      <c r="B23" s="254"/>
      <c r="C23" s="20" t="s">
        <v>170</v>
      </c>
      <c r="D23" s="142">
        <f>'1.tabula'!G6+'2.tabula'!G6</f>
        <v>17757.689999999995</v>
      </c>
      <c r="G23" s="173"/>
    </row>
    <row r="24" spans="1:8" s="13" customFormat="1" ht="36.75" hidden="1" customHeight="1">
      <c r="A24" s="253">
        <v>1142</v>
      </c>
      <c r="B24" s="254" t="s">
        <v>8</v>
      </c>
      <c r="C24" s="20"/>
      <c r="D24" s="142"/>
      <c r="G24" s="173"/>
    </row>
    <row r="25" spans="1:8" s="13" customFormat="1" ht="69" customHeight="1">
      <c r="A25" s="253"/>
      <c r="B25" s="254"/>
      <c r="C25" s="242" t="s">
        <v>155</v>
      </c>
      <c r="D25" s="142">
        <f>'3.tabula'!G6</f>
        <v>8110.1100000000024</v>
      </c>
      <c r="G25" s="173"/>
    </row>
    <row r="26" spans="1:8" s="13" customFormat="1" ht="46.5" customHeight="1">
      <c r="A26" s="253">
        <v>1145</v>
      </c>
      <c r="B26" s="254" t="s">
        <v>19</v>
      </c>
      <c r="C26" s="20" t="s">
        <v>152</v>
      </c>
      <c r="D26" s="142">
        <f>'4.tabula'!H6</f>
        <v>23637.770000000004</v>
      </c>
      <c r="G26" s="173"/>
    </row>
    <row r="27" spans="1:8" s="13" customFormat="1" ht="33" hidden="1" customHeight="1">
      <c r="A27" s="253"/>
      <c r="B27" s="254"/>
      <c r="C27" s="20"/>
      <c r="D27" s="142"/>
      <c r="G27" s="173"/>
    </row>
    <row r="28" spans="1:8" s="13" customFormat="1" ht="33" hidden="1" customHeight="1">
      <c r="A28" s="19">
        <v>1146</v>
      </c>
      <c r="B28" s="20" t="s">
        <v>9</v>
      </c>
      <c r="C28" s="20"/>
      <c r="D28" s="18"/>
      <c r="G28" s="173"/>
    </row>
    <row r="29" spans="1:8" s="13" customFormat="1" ht="38.25" customHeight="1">
      <c r="A29" s="156">
        <v>1210</v>
      </c>
      <c r="B29" s="17" t="s">
        <v>5</v>
      </c>
      <c r="C29" s="17" t="s">
        <v>167</v>
      </c>
      <c r="D29" s="18">
        <f>'1.tabula'!H6+'2.tabula'!H6+'3.tabula'!H6+'4.tabula'!I6</f>
        <v>11661.210000000006</v>
      </c>
      <c r="F29" s="243"/>
      <c r="G29" s="250"/>
      <c r="H29" s="244"/>
    </row>
    <row r="30" spans="1:8" ht="31.5" customHeight="1">
      <c r="A30" s="124">
        <v>2000</v>
      </c>
      <c r="B30" s="124" t="s">
        <v>6</v>
      </c>
      <c r="C30" s="125" t="s">
        <v>23</v>
      </c>
      <c r="D30" s="126">
        <f>ROUNDUP(SUM(D31:D39),0)</f>
        <v>15091</v>
      </c>
    </row>
    <row r="31" spans="1:8" ht="158.25" hidden="1" customHeight="1">
      <c r="A31" s="146">
        <v>2111</v>
      </c>
      <c r="B31" s="147" t="s">
        <v>13</v>
      </c>
      <c r="C31" s="147"/>
      <c r="D31" s="148"/>
    </row>
    <row r="32" spans="1:8" ht="97.5" hidden="1" customHeight="1">
      <c r="A32" s="149">
        <v>2112</v>
      </c>
      <c r="B32" s="17" t="s">
        <v>14</v>
      </c>
      <c r="C32" s="20"/>
      <c r="D32" s="18"/>
    </row>
    <row r="33" spans="1:7" s="13" customFormat="1" ht="33.75" customHeight="1">
      <c r="A33" s="19">
        <v>2271</v>
      </c>
      <c r="B33" s="20" t="s">
        <v>10</v>
      </c>
      <c r="C33" s="20" t="s">
        <v>171</v>
      </c>
      <c r="D33" s="18">
        <v>7007</v>
      </c>
      <c r="G33" s="173"/>
    </row>
    <row r="34" spans="1:7" s="13" customFormat="1" ht="22.5" hidden="1" customHeight="1">
      <c r="A34" s="19">
        <v>2312</v>
      </c>
      <c r="B34" s="20" t="s">
        <v>22</v>
      </c>
      <c r="C34" s="17"/>
      <c r="D34" s="18"/>
      <c r="G34" s="173"/>
    </row>
    <row r="35" spans="1:7" ht="120.75" customHeight="1">
      <c r="A35" s="245">
        <v>2322</v>
      </c>
      <c r="B35" s="245" t="s">
        <v>11</v>
      </c>
      <c r="C35" s="246" t="s">
        <v>168</v>
      </c>
      <c r="D35" s="247">
        <f>'5.tabula'!F6</f>
        <v>7782.23</v>
      </c>
      <c r="G35" s="175"/>
    </row>
    <row r="36" spans="1:7" ht="50.25" hidden="1" customHeight="1">
      <c r="A36" s="19">
        <v>2350</v>
      </c>
      <c r="B36" s="20" t="s">
        <v>24</v>
      </c>
      <c r="C36" s="17"/>
      <c r="D36" s="18"/>
    </row>
    <row r="37" spans="1:7" ht="350.25" hidden="1" customHeight="1">
      <c r="A37" s="149">
        <v>2363</v>
      </c>
      <c r="B37" s="17" t="s">
        <v>15</v>
      </c>
      <c r="C37" s="20"/>
      <c r="D37" s="18"/>
    </row>
    <row r="38" spans="1:7" ht="38.25" hidden="1" customHeight="1">
      <c r="A38" s="149">
        <v>2389</v>
      </c>
      <c r="B38" s="17" t="s">
        <v>25</v>
      </c>
      <c r="C38" s="15"/>
      <c r="D38" s="18"/>
    </row>
    <row r="39" spans="1:7" ht="39.75" customHeight="1">
      <c r="A39" s="245">
        <v>2390</v>
      </c>
      <c r="B39" s="246" t="s">
        <v>20</v>
      </c>
      <c r="C39" s="2" t="s">
        <v>151</v>
      </c>
      <c r="D39" s="247">
        <v>301.14</v>
      </c>
    </row>
    <row r="40" spans="1:7" ht="21" hidden="1" customHeight="1">
      <c r="A40" s="10">
        <v>5000</v>
      </c>
      <c r="B40" s="11" t="s">
        <v>16</v>
      </c>
      <c r="C40" s="11"/>
      <c r="D40" s="7">
        <f>ROUNDUP(SUM(D41),0)</f>
        <v>0</v>
      </c>
    </row>
    <row r="41" spans="1:7" ht="41.25" hidden="1" customHeight="1">
      <c r="A41" s="8">
        <v>5239</v>
      </c>
      <c r="B41" s="12" t="s">
        <v>17</v>
      </c>
      <c r="C41" s="2"/>
      <c r="D41" s="9"/>
    </row>
    <row r="42" spans="1:7" ht="15" customHeight="1"/>
    <row r="43" spans="1:7">
      <c r="A43" s="258" t="s">
        <v>124</v>
      </c>
      <c r="B43" s="258"/>
      <c r="C43" s="258"/>
      <c r="D43" s="120">
        <f>D44+D48</f>
        <v>5564.8099999999995</v>
      </c>
    </row>
    <row r="44" spans="1:7">
      <c r="A44" s="124">
        <v>1000</v>
      </c>
      <c r="B44" s="127" t="s">
        <v>3</v>
      </c>
      <c r="C44" s="128" t="s">
        <v>23</v>
      </c>
      <c r="D44" s="120">
        <f>D45+D47</f>
        <v>5096.8099999999995</v>
      </c>
    </row>
    <row r="45" spans="1:7" s="13" customFormat="1">
      <c r="A45" s="156">
        <v>1100</v>
      </c>
      <c r="B45" s="19" t="s">
        <v>4</v>
      </c>
      <c r="C45" s="6" t="s">
        <v>23</v>
      </c>
      <c r="D45" s="157">
        <f>ROUND(SUM(D46:D46),0)</f>
        <v>4124</v>
      </c>
      <c r="G45" s="173"/>
    </row>
    <row r="46" spans="1:7" s="13" customFormat="1" ht="38.25" customHeight="1">
      <c r="A46" s="19">
        <v>1116</v>
      </c>
      <c r="B46" s="20" t="s">
        <v>12</v>
      </c>
      <c r="C46" s="20" t="s">
        <v>154</v>
      </c>
      <c r="D46" s="18">
        <f>ROUND((D23+D24+D26+D28+D27+D25+D22)*8.33%,2)</f>
        <v>4123.8100000000004</v>
      </c>
      <c r="G46" s="248"/>
    </row>
    <row r="47" spans="1:7" s="13" customFormat="1" ht="27.6">
      <c r="A47" s="156">
        <v>1210</v>
      </c>
      <c r="B47" s="20" t="s">
        <v>5</v>
      </c>
      <c r="C47" s="20" t="s">
        <v>7</v>
      </c>
      <c r="D47" s="142">
        <f>ROUND(D46*0.2359,2)</f>
        <v>972.81</v>
      </c>
      <c r="G47" s="248"/>
    </row>
    <row r="48" spans="1:7" ht="18" customHeight="1">
      <c r="A48" s="124">
        <v>2000</v>
      </c>
      <c r="B48" s="127" t="s">
        <v>6</v>
      </c>
      <c r="C48" s="127"/>
      <c r="D48" s="126">
        <f>ROUND(SUM(D49:D49),2)</f>
        <v>468</v>
      </c>
    </row>
    <row r="49" spans="1:7" s="13" customFormat="1" ht="30.75" customHeight="1">
      <c r="A49" s="19">
        <v>2271</v>
      </c>
      <c r="B49" s="20" t="s">
        <v>10</v>
      </c>
      <c r="C49" s="20" t="s">
        <v>172</v>
      </c>
      <c r="D49" s="18">
        <v>468</v>
      </c>
      <c r="G49" s="173"/>
    </row>
    <row r="50" spans="1:7" s="13" customFormat="1" ht="11.4" customHeight="1">
      <c r="A50" s="273"/>
      <c r="B50" s="274"/>
      <c r="C50" s="274"/>
      <c r="D50" s="280"/>
      <c r="G50" s="173"/>
    </row>
    <row r="51" spans="1:7" s="282" customFormat="1">
      <c r="A51" s="281" t="s">
        <v>173</v>
      </c>
      <c r="B51" s="281"/>
      <c r="C51" s="281"/>
      <c r="D51" s="281"/>
      <c r="G51" s="283"/>
    </row>
    <row r="53" spans="1:7">
      <c r="C53" s="195"/>
    </row>
    <row r="54" spans="1:7">
      <c r="C54" s="195"/>
    </row>
  </sheetData>
  <mergeCells count="11">
    <mergeCell ref="A51:D51"/>
    <mergeCell ref="A7:D7"/>
    <mergeCell ref="A26:A27"/>
    <mergeCell ref="B26:B27"/>
    <mergeCell ref="A11:C11"/>
    <mergeCell ref="A43:C43"/>
    <mergeCell ref="B22:B23"/>
    <mergeCell ref="A22:A23"/>
    <mergeCell ref="A18:C18"/>
    <mergeCell ref="A24:A25"/>
    <mergeCell ref="B24:B25"/>
  </mergeCells>
  <printOptions horizontalCentered="1" verticalCentered="1"/>
  <pageMargins left="0.70866141732283472" right="0.70866141732283472" top="0.39370078740157483" bottom="0.39370078740157483" header="0.31496062992125984" footer="0.31496062992125984"/>
  <pageSetup paperSize="9" scale="58" fitToHeight="0"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261"/>
  <sheetViews>
    <sheetView zoomScaleNormal="100" zoomScaleSheetLayoutView="85" workbookViewId="0">
      <pane ySplit="6" topLeftCell="A7" activePane="bottomLeft" state="frozen"/>
      <selection pane="bottomLeft" activeCell="J3" sqref="J3"/>
    </sheetView>
  </sheetViews>
  <sheetFormatPr defaultColWidth="9.109375" defaultRowHeight="13.2"/>
  <cols>
    <col min="1" max="1" width="6.33203125" style="21" customWidth="1"/>
    <col min="2" max="2" width="66.44140625" style="22" customWidth="1"/>
    <col min="3" max="3" width="25.33203125" style="23" customWidth="1"/>
    <col min="4" max="4" width="12.5546875" style="21" customWidth="1"/>
    <col min="5" max="5" width="11.88671875" style="21" customWidth="1"/>
    <col min="6" max="6" width="12.5546875" style="21" customWidth="1"/>
    <col min="7" max="7" width="12.5546875" style="24" customWidth="1"/>
    <col min="8" max="9" width="12.5546875" style="21" customWidth="1"/>
    <col min="10" max="10" width="9.88671875" style="152" customWidth="1"/>
    <col min="11" max="12" width="9.109375" style="21"/>
    <col min="13" max="16384" width="9.109375" style="25"/>
  </cols>
  <sheetData>
    <row r="1" spans="1:12" ht="13.8">
      <c r="I1" s="134" t="s">
        <v>160</v>
      </c>
    </row>
    <row r="2" spans="1:12" s="29" customFormat="1" ht="17.399999999999999">
      <c r="A2" s="135" t="s">
        <v>126</v>
      </c>
      <c r="B2" s="27"/>
      <c r="C2" s="28"/>
      <c r="D2" s="26"/>
      <c r="E2" s="26"/>
      <c r="F2" s="32"/>
      <c r="G2" s="32"/>
      <c r="H2" s="32"/>
      <c r="I2" s="32"/>
      <c r="J2" s="151"/>
      <c r="K2" s="26"/>
      <c r="L2" s="26"/>
    </row>
    <row r="3" spans="1:12" s="29" customFormat="1" ht="51" customHeight="1">
      <c r="A3" s="263" t="s">
        <v>146</v>
      </c>
      <c r="B3" s="263"/>
      <c r="C3" s="263"/>
      <c r="D3" s="263"/>
      <c r="E3" s="263"/>
      <c r="F3" s="263"/>
      <c r="G3" s="263"/>
      <c r="H3" s="263"/>
      <c r="I3" s="263"/>
      <c r="J3" s="151"/>
      <c r="K3" s="26"/>
      <c r="L3" s="26"/>
    </row>
    <row r="4" spans="1:12" s="29" customFormat="1" ht="15.6">
      <c r="A4" s="145"/>
      <c r="B4" s="145"/>
      <c r="C4" s="145"/>
      <c r="D4" s="145"/>
      <c r="E4" s="33">
        <v>166.33</v>
      </c>
      <c r="F4" s="34"/>
      <c r="G4" s="34"/>
      <c r="H4" s="34"/>
      <c r="I4" s="34"/>
      <c r="J4" s="151"/>
      <c r="K4" s="26"/>
      <c r="L4" s="26"/>
    </row>
    <row r="5" spans="1:12" s="21" customFormat="1" ht="62.25" customHeight="1">
      <c r="A5" s="35" t="s">
        <v>26</v>
      </c>
      <c r="B5" s="36" t="s">
        <v>27</v>
      </c>
      <c r="C5" s="36" t="s">
        <v>28</v>
      </c>
      <c r="D5" s="36" t="s">
        <v>29</v>
      </c>
      <c r="E5" s="36" t="s">
        <v>30</v>
      </c>
      <c r="F5" s="37" t="s">
        <v>31</v>
      </c>
      <c r="G5" s="38" t="s">
        <v>32</v>
      </c>
      <c r="H5" s="39" t="s">
        <v>33</v>
      </c>
      <c r="I5" s="40" t="s">
        <v>3</v>
      </c>
      <c r="J5" s="152"/>
    </row>
    <row r="6" spans="1:12" s="30" customFormat="1" ht="21.75" customHeight="1">
      <c r="A6" s="264" t="s">
        <v>34</v>
      </c>
      <c r="B6" s="264"/>
      <c r="C6" s="264"/>
      <c r="D6" s="264"/>
      <c r="E6" s="264"/>
      <c r="F6" s="129">
        <f>SUM(F8:F259)</f>
        <v>4494</v>
      </c>
      <c r="G6" s="129">
        <f t="shared" ref="G6" si="0">SUM(G8:G259)</f>
        <v>17728.469999999994</v>
      </c>
      <c r="H6" s="129">
        <f>SUM(H8:H259)</f>
        <v>4176.0200000000004</v>
      </c>
      <c r="I6" s="129">
        <f>SUM(I8:I259)</f>
        <v>21904.489999999987</v>
      </c>
      <c r="J6" s="229"/>
      <c r="K6" s="150"/>
      <c r="L6" s="150"/>
    </row>
    <row r="7" spans="1:12" s="31" customFormat="1" ht="19.5" customHeight="1">
      <c r="A7" s="41"/>
      <c r="B7" s="42" t="s">
        <v>35</v>
      </c>
      <c r="C7" s="43"/>
      <c r="D7" s="44"/>
      <c r="E7" s="44"/>
      <c r="F7" s="44"/>
      <c r="G7" s="45"/>
      <c r="H7" s="45"/>
      <c r="I7" s="45"/>
      <c r="K7" s="150"/>
      <c r="L7" s="150"/>
    </row>
    <row r="8" spans="1:12" s="29" customFormat="1" ht="39" customHeight="1">
      <c r="A8" s="46">
        <v>1</v>
      </c>
      <c r="B8" s="136" t="s">
        <v>36</v>
      </c>
      <c r="C8" s="136" t="s">
        <v>37</v>
      </c>
      <c r="D8" s="51">
        <v>1937</v>
      </c>
      <c r="E8" s="213">
        <f>ROUND(D8/$E$4,3)</f>
        <v>11.646000000000001</v>
      </c>
      <c r="F8" s="53">
        <v>24</v>
      </c>
      <c r="G8" s="53">
        <v>139.75</v>
      </c>
      <c r="H8" s="48">
        <f>ROUND(G8*0.2359,2)</f>
        <v>32.97</v>
      </c>
      <c r="I8" s="49">
        <f t="shared" ref="I8:I71" si="1">G8+H8</f>
        <v>172.72</v>
      </c>
      <c r="J8" s="153"/>
      <c r="K8" s="235"/>
      <c r="L8" s="235"/>
    </row>
    <row r="9" spans="1:12" ht="33" customHeight="1">
      <c r="A9" s="50">
        <f>A8+1</f>
        <v>2</v>
      </c>
      <c r="B9" s="136" t="s">
        <v>38</v>
      </c>
      <c r="C9" s="136" t="s">
        <v>39</v>
      </c>
      <c r="D9" s="51">
        <v>1387</v>
      </c>
      <c r="E9" s="213">
        <f t="shared" ref="E9:E72" si="2">ROUND(D9/$E$4,3)</f>
        <v>8.3390000000000004</v>
      </c>
      <c r="F9" s="53">
        <v>8</v>
      </c>
      <c r="G9" s="53">
        <v>33.36</v>
      </c>
      <c r="H9" s="48">
        <f t="shared" ref="H9:H61" si="3">ROUND(G9*0.2359,2)</f>
        <v>7.87</v>
      </c>
      <c r="I9" s="49">
        <f t="shared" si="1"/>
        <v>41.23</v>
      </c>
      <c r="J9" s="154"/>
      <c r="K9" s="235"/>
      <c r="L9" s="235"/>
    </row>
    <row r="10" spans="1:12" ht="31.5" customHeight="1">
      <c r="A10" s="50">
        <f t="shared" ref="A10:A73" si="4">A9+1</f>
        <v>3</v>
      </c>
      <c r="B10" s="136" t="s">
        <v>40</v>
      </c>
      <c r="C10" s="136" t="s">
        <v>41</v>
      </c>
      <c r="D10" s="51">
        <v>1412</v>
      </c>
      <c r="E10" s="213">
        <f t="shared" si="2"/>
        <v>8.4890000000000008</v>
      </c>
      <c r="F10" s="53">
        <v>10</v>
      </c>
      <c r="G10" s="53">
        <v>42.45</v>
      </c>
      <c r="H10" s="48">
        <f t="shared" si="3"/>
        <v>10.01</v>
      </c>
      <c r="I10" s="49">
        <f t="shared" si="1"/>
        <v>52.46</v>
      </c>
      <c r="K10" s="235"/>
      <c r="L10" s="235"/>
    </row>
    <row r="11" spans="1:12" ht="30.75" customHeight="1">
      <c r="A11" s="50">
        <f t="shared" si="4"/>
        <v>4</v>
      </c>
      <c r="B11" s="136" t="s">
        <v>42</v>
      </c>
      <c r="C11" s="136" t="s">
        <v>43</v>
      </c>
      <c r="D11" s="51">
        <v>1774</v>
      </c>
      <c r="E11" s="213">
        <f t="shared" si="2"/>
        <v>10.666</v>
      </c>
      <c r="F11" s="53">
        <v>8</v>
      </c>
      <c r="G11" s="53">
        <v>42.66</v>
      </c>
      <c r="H11" s="48">
        <f t="shared" si="3"/>
        <v>10.06</v>
      </c>
      <c r="I11" s="49">
        <f t="shared" si="1"/>
        <v>52.72</v>
      </c>
      <c r="K11" s="235"/>
      <c r="L11" s="235"/>
    </row>
    <row r="12" spans="1:12" ht="26.4">
      <c r="A12" s="50">
        <f t="shared" si="4"/>
        <v>5</v>
      </c>
      <c r="B12" s="136" t="s">
        <v>44</v>
      </c>
      <c r="C12" s="136" t="s">
        <v>39</v>
      </c>
      <c r="D12" s="51">
        <v>1220</v>
      </c>
      <c r="E12" s="213">
        <f t="shared" si="2"/>
        <v>7.335</v>
      </c>
      <c r="F12" s="53">
        <v>8</v>
      </c>
      <c r="G12" s="53">
        <v>29.34</v>
      </c>
      <c r="H12" s="48">
        <f t="shared" si="3"/>
        <v>6.92</v>
      </c>
      <c r="I12" s="49">
        <f t="shared" si="1"/>
        <v>36.26</v>
      </c>
      <c r="K12" s="235"/>
      <c r="L12" s="235"/>
    </row>
    <row r="13" spans="1:12" ht="26.4">
      <c r="A13" s="50">
        <f t="shared" si="4"/>
        <v>6</v>
      </c>
      <c r="B13" s="136" t="s">
        <v>44</v>
      </c>
      <c r="C13" s="136" t="s">
        <v>52</v>
      </c>
      <c r="D13" s="51">
        <v>1083</v>
      </c>
      <c r="E13" s="213">
        <f t="shared" si="2"/>
        <v>6.5110000000000001</v>
      </c>
      <c r="F13" s="53">
        <v>16</v>
      </c>
      <c r="G13" s="53">
        <v>52.09</v>
      </c>
      <c r="H13" s="48">
        <f t="shared" si="3"/>
        <v>12.29</v>
      </c>
      <c r="I13" s="49">
        <f t="shared" si="1"/>
        <v>64.38</v>
      </c>
      <c r="K13" s="235"/>
      <c r="L13" s="235"/>
    </row>
    <row r="14" spans="1:12" ht="26.4">
      <c r="A14" s="50">
        <f t="shared" si="4"/>
        <v>7</v>
      </c>
      <c r="B14" s="136" t="s">
        <v>85</v>
      </c>
      <c r="C14" s="136" t="s">
        <v>39</v>
      </c>
      <c r="D14" s="51">
        <v>1387</v>
      </c>
      <c r="E14" s="213">
        <f t="shared" si="2"/>
        <v>8.3390000000000004</v>
      </c>
      <c r="F14" s="53">
        <v>14</v>
      </c>
      <c r="G14" s="53">
        <v>58.37</v>
      </c>
      <c r="H14" s="48">
        <f t="shared" si="3"/>
        <v>13.77</v>
      </c>
      <c r="I14" s="49">
        <f t="shared" si="1"/>
        <v>72.14</v>
      </c>
      <c r="K14" s="235"/>
      <c r="L14" s="235"/>
    </row>
    <row r="15" spans="1:12" ht="17.25" customHeight="1">
      <c r="A15" s="50">
        <f t="shared" si="4"/>
        <v>8</v>
      </c>
      <c r="B15" s="136" t="s">
        <v>46</v>
      </c>
      <c r="C15" s="136" t="s">
        <v>41</v>
      </c>
      <c r="D15" s="51">
        <v>1279</v>
      </c>
      <c r="E15" s="213">
        <f t="shared" si="2"/>
        <v>7.69</v>
      </c>
      <c r="F15" s="53">
        <v>2</v>
      </c>
      <c r="G15" s="53">
        <v>7.69</v>
      </c>
      <c r="H15" s="48">
        <f t="shared" si="3"/>
        <v>1.81</v>
      </c>
      <c r="I15" s="49">
        <f t="shared" si="1"/>
        <v>9.5</v>
      </c>
      <c r="K15" s="235"/>
      <c r="L15" s="235"/>
    </row>
    <row r="16" spans="1:12" ht="19.5" customHeight="1">
      <c r="A16" s="50">
        <f t="shared" si="4"/>
        <v>9</v>
      </c>
      <c r="B16" s="136" t="s">
        <v>59</v>
      </c>
      <c r="C16" s="136" t="s">
        <v>39</v>
      </c>
      <c r="D16" s="51">
        <v>1196</v>
      </c>
      <c r="E16" s="213">
        <f t="shared" si="2"/>
        <v>7.1909999999999998</v>
      </c>
      <c r="F16" s="53">
        <v>16</v>
      </c>
      <c r="G16" s="53">
        <v>57.53</v>
      </c>
      <c r="H16" s="48">
        <f t="shared" si="3"/>
        <v>13.57</v>
      </c>
      <c r="I16" s="49">
        <f t="shared" si="1"/>
        <v>71.099999999999994</v>
      </c>
      <c r="K16" s="235"/>
      <c r="L16" s="235"/>
    </row>
    <row r="17" spans="1:12" s="29" customFormat="1" ht="26.4">
      <c r="A17" s="50">
        <f t="shared" si="4"/>
        <v>10</v>
      </c>
      <c r="B17" s="137" t="s">
        <v>49</v>
      </c>
      <c r="C17" s="137" t="s">
        <v>41</v>
      </c>
      <c r="D17" s="66">
        <v>1255</v>
      </c>
      <c r="E17" s="213">
        <f t="shared" si="2"/>
        <v>7.5449999999999999</v>
      </c>
      <c r="F17" s="67">
        <v>8</v>
      </c>
      <c r="G17" s="67">
        <v>30.18</v>
      </c>
      <c r="H17" s="49">
        <f t="shared" si="3"/>
        <v>7.12</v>
      </c>
      <c r="I17" s="49">
        <f t="shared" si="1"/>
        <v>37.299999999999997</v>
      </c>
      <c r="J17" s="151"/>
      <c r="K17" s="235"/>
      <c r="L17" s="235"/>
    </row>
    <row r="18" spans="1:12" s="29" customFormat="1" ht="26.4">
      <c r="A18" s="50">
        <f t="shared" si="4"/>
        <v>11</v>
      </c>
      <c r="B18" s="137" t="s">
        <v>50</v>
      </c>
      <c r="C18" s="137" t="s">
        <v>41</v>
      </c>
      <c r="D18" s="66">
        <v>1438</v>
      </c>
      <c r="E18" s="213">
        <f t="shared" si="2"/>
        <v>8.6449999999999996</v>
      </c>
      <c r="F18" s="67">
        <v>22</v>
      </c>
      <c r="G18" s="67">
        <v>95.1</v>
      </c>
      <c r="H18" s="49">
        <f t="shared" si="3"/>
        <v>22.43</v>
      </c>
      <c r="I18" s="49">
        <f t="shared" si="1"/>
        <v>117.53</v>
      </c>
      <c r="J18" s="151"/>
      <c r="K18" s="235"/>
      <c r="L18" s="235"/>
    </row>
    <row r="19" spans="1:12" s="29" customFormat="1" ht="26.4">
      <c r="A19" s="50">
        <f t="shared" si="4"/>
        <v>12</v>
      </c>
      <c r="B19" s="137" t="s">
        <v>38</v>
      </c>
      <c r="C19" s="137" t="s">
        <v>43</v>
      </c>
      <c r="D19" s="66">
        <v>1937</v>
      </c>
      <c r="E19" s="213">
        <f t="shared" si="2"/>
        <v>11.646000000000001</v>
      </c>
      <c r="F19" s="67">
        <v>16</v>
      </c>
      <c r="G19" s="67">
        <v>93.17</v>
      </c>
      <c r="H19" s="49">
        <f t="shared" si="3"/>
        <v>21.98</v>
      </c>
      <c r="I19" s="49">
        <f t="shared" si="1"/>
        <v>115.15</v>
      </c>
      <c r="J19" s="151"/>
      <c r="K19" s="235"/>
      <c r="L19" s="235"/>
    </row>
    <row r="20" spans="1:12" s="29" customFormat="1" ht="26.4">
      <c r="A20" s="50">
        <f t="shared" si="4"/>
        <v>13</v>
      </c>
      <c r="B20" s="137" t="s">
        <v>53</v>
      </c>
      <c r="C20" s="137" t="s">
        <v>41</v>
      </c>
      <c r="D20" s="66">
        <v>1255</v>
      </c>
      <c r="E20" s="213">
        <f t="shared" si="2"/>
        <v>7.5449999999999999</v>
      </c>
      <c r="F20" s="67">
        <v>22</v>
      </c>
      <c r="G20" s="67">
        <v>83</v>
      </c>
      <c r="H20" s="49">
        <f t="shared" si="3"/>
        <v>19.579999999999998</v>
      </c>
      <c r="I20" s="49">
        <f t="shared" si="1"/>
        <v>102.58</v>
      </c>
      <c r="J20" s="151"/>
      <c r="K20" s="235"/>
      <c r="L20" s="235"/>
    </row>
    <row r="21" spans="1:12" s="29" customFormat="1" ht="26.4">
      <c r="A21" s="50">
        <f t="shared" si="4"/>
        <v>14</v>
      </c>
      <c r="B21" s="137" t="s">
        <v>54</v>
      </c>
      <c r="C21" s="137" t="s">
        <v>43</v>
      </c>
      <c r="D21" s="66">
        <v>1872</v>
      </c>
      <c r="E21" s="213">
        <f t="shared" si="2"/>
        <v>11.255000000000001</v>
      </c>
      <c r="F21" s="67">
        <v>24</v>
      </c>
      <c r="G21" s="67">
        <v>135.06</v>
      </c>
      <c r="H21" s="49">
        <f t="shared" si="3"/>
        <v>31.86</v>
      </c>
      <c r="I21" s="49">
        <f t="shared" si="1"/>
        <v>166.92000000000002</v>
      </c>
      <c r="J21" s="153"/>
      <c r="K21" s="235"/>
      <c r="L21" s="235"/>
    </row>
    <row r="22" spans="1:12" s="29" customFormat="1" ht="26.4">
      <c r="A22" s="50">
        <f t="shared" si="4"/>
        <v>15</v>
      </c>
      <c r="B22" s="137" t="s">
        <v>55</v>
      </c>
      <c r="C22" s="137" t="s">
        <v>43</v>
      </c>
      <c r="D22" s="66">
        <v>1448</v>
      </c>
      <c r="E22" s="213">
        <f t="shared" si="2"/>
        <v>8.7059999999999995</v>
      </c>
      <c r="F22" s="67">
        <v>8</v>
      </c>
      <c r="G22" s="67">
        <v>34.82</v>
      </c>
      <c r="H22" s="49">
        <f t="shared" si="3"/>
        <v>8.2100000000000009</v>
      </c>
      <c r="I22" s="49">
        <f t="shared" si="1"/>
        <v>43.03</v>
      </c>
      <c r="J22" s="151"/>
      <c r="K22" s="235"/>
      <c r="L22" s="235"/>
    </row>
    <row r="23" spans="1:12" s="29" customFormat="1" ht="26.4">
      <c r="A23" s="50">
        <f t="shared" si="4"/>
        <v>16</v>
      </c>
      <c r="B23" s="137" t="s">
        <v>55</v>
      </c>
      <c r="C23" s="137" t="s">
        <v>41</v>
      </c>
      <c r="D23" s="66">
        <v>1259</v>
      </c>
      <c r="E23" s="213">
        <f t="shared" si="2"/>
        <v>7.569</v>
      </c>
      <c r="F23" s="67">
        <v>8</v>
      </c>
      <c r="G23" s="67">
        <v>30.28</v>
      </c>
      <c r="H23" s="49">
        <f t="shared" si="3"/>
        <v>7.14</v>
      </c>
      <c r="I23" s="49">
        <f t="shared" si="1"/>
        <v>37.42</v>
      </c>
      <c r="J23" s="153"/>
      <c r="K23" s="235"/>
      <c r="L23" s="235"/>
    </row>
    <row r="24" spans="1:12" s="29" customFormat="1" ht="26.4">
      <c r="A24" s="50">
        <f t="shared" si="4"/>
        <v>17</v>
      </c>
      <c r="B24" s="137" t="s">
        <v>56</v>
      </c>
      <c r="C24" s="137" t="s">
        <v>39</v>
      </c>
      <c r="D24" s="66">
        <v>1903</v>
      </c>
      <c r="E24" s="213">
        <f t="shared" si="2"/>
        <v>11.441000000000001</v>
      </c>
      <c r="F24" s="67">
        <v>24</v>
      </c>
      <c r="G24" s="67">
        <v>137.29</v>
      </c>
      <c r="H24" s="49">
        <f>ROUND(G24*0.2359,2)-0.01</f>
        <v>32.380000000000003</v>
      </c>
      <c r="I24" s="49">
        <f t="shared" si="1"/>
        <v>169.67</v>
      </c>
      <c r="J24" s="153"/>
      <c r="K24" s="235"/>
      <c r="L24" s="235"/>
    </row>
    <row r="25" spans="1:12" s="29" customFormat="1" ht="26.4">
      <c r="A25" s="50">
        <f t="shared" si="4"/>
        <v>18</v>
      </c>
      <c r="B25" s="137" t="s">
        <v>57</v>
      </c>
      <c r="C25" s="137" t="s">
        <v>39</v>
      </c>
      <c r="D25" s="66">
        <v>1532</v>
      </c>
      <c r="E25" s="213">
        <f t="shared" si="2"/>
        <v>9.2110000000000003</v>
      </c>
      <c r="F25" s="67">
        <v>2</v>
      </c>
      <c r="G25" s="67">
        <v>9.2100000000000009</v>
      </c>
      <c r="H25" s="49">
        <f t="shared" si="3"/>
        <v>2.17</v>
      </c>
      <c r="I25" s="49">
        <f t="shared" si="1"/>
        <v>11.38</v>
      </c>
      <c r="J25" s="151"/>
      <c r="K25" s="235"/>
      <c r="L25" s="235"/>
    </row>
    <row r="26" spans="1:12" s="29" customFormat="1" ht="26.4">
      <c r="A26" s="50">
        <f t="shared" si="4"/>
        <v>19</v>
      </c>
      <c r="B26" s="137" t="s">
        <v>79</v>
      </c>
      <c r="C26" s="137" t="s">
        <v>39</v>
      </c>
      <c r="D26" s="66">
        <v>1296</v>
      </c>
      <c r="E26" s="213">
        <f t="shared" si="2"/>
        <v>7.7919999999999998</v>
      </c>
      <c r="F26" s="67">
        <v>8</v>
      </c>
      <c r="G26" s="67">
        <v>31.17</v>
      </c>
      <c r="H26" s="49">
        <f t="shared" si="3"/>
        <v>7.35</v>
      </c>
      <c r="I26" s="49">
        <f t="shared" si="1"/>
        <v>38.520000000000003</v>
      </c>
      <c r="J26" s="153"/>
      <c r="K26" s="235"/>
      <c r="L26" s="235"/>
    </row>
    <row r="27" spans="1:12" s="29" customFormat="1" ht="17.25" customHeight="1">
      <c r="A27" s="50">
        <f t="shared" si="4"/>
        <v>20</v>
      </c>
      <c r="B27" s="137" t="s">
        <v>59</v>
      </c>
      <c r="C27" s="137" t="s">
        <v>41</v>
      </c>
      <c r="D27" s="66">
        <v>1240</v>
      </c>
      <c r="E27" s="213">
        <f t="shared" si="2"/>
        <v>7.4550000000000001</v>
      </c>
      <c r="F27" s="67">
        <v>32</v>
      </c>
      <c r="G27" s="67">
        <v>119.28</v>
      </c>
      <c r="H27" s="49">
        <f t="shared" si="3"/>
        <v>28.14</v>
      </c>
      <c r="I27" s="49">
        <f t="shared" si="1"/>
        <v>147.42000000000002</v>
      </c>
      <c r="J27" s="151"/>
      <c r="K27" s="235"/>
      <c r="L27" s="235"/>
    </row>
    <row r="28" spans="1:12" s="29" customFormat="1" ht="26.4">
      <c r="A28" s="50">
        <f t="shared" si="4"/>
        <v>21</v>
      </c>
      <c r="B28" s="137" t="s">
        <v>50</v>
      </c>
      <c r="C28" s="137" t="s">
        <v>39</v>
      </c>
      <c r="D28" s="66">
        <v>1392</v>
      </c>
      <c r="E28" s="213">
        <f t="shared" si="2"/>
        <v>8.3689999999999998</v>
      </c>
      <c r="F28" s="67">
        <v>16</v>
      </c>
      <c r="G28" s="67">
        <v>66.95</v>
      </c>
      <c r="H28" s="49">
        <f t="shared" si="3"/>
        <v>15.79</v>
      </c>
      <c r="I28" s="49">
        <f t="shared" si="1"/>
        <v>82.740000000000009</v>
      </c>
      <c r="J28" s="151"/>
      <c r="K28" s="235"/>
      <c r="L28" s="235"/>
    </row>
    <row r="29" spans="1:12" s="29" customFormat="1" ht="26.4">
      <c r="A29" s="50">
        <f t="shared" si="4"/>
        <v>22</v>
      </c>
      <c r="B29" s="137" t="s">
        <v>93</v>
      </c>
      <c r="C29" s="137" t="s">
        <v>43</v>
      </c>
      <c r="D29" s="66">
        <v>1486</v>
      </c>
      <c r="E29" s="213">
        <f t="shared" si="2"/>
        <v>8.9339999999999993</v>
      </c>
      <c r="F29" s="67">
        <v>8</v>
      </c>
      <c r="G29" s="67">
        <v>35.74</v>
      </c>
      <c r="H29" s="49">
        <f t="shared" si="3"/>
        <v>8.43</v>
      </c>
      <c r="I29" s="49">
        <f t="shared" si="1"/>
        <v>44.17</v>
      </c>
      <c r="J29" s="151"/>
      <c r="K29" s="235"/>
      <c r="L29" s="235"/>
    </row>
    <row r="30" spans="1:12" s="29" customFormat="1" ht="19.5" customHeight="1">
      <c r="A30" s="50">
        <f t="shared" si="4"/>
        <v>23</v>
      </c>
      <c r="B30" s="137" t="s">
        <v>60</v>
      </c>
      <c r="C30" s="137" t="s">
        <v>61</v>
      </c>
      <c r="D30" s="66">
        <v>1474</v>
      </c>
      <c r="E30" s="213">
        <f t="shared" si="2"/>
        <v>8.8620000000000001</v>
      </c>
      <c r="F30" s="67">
        <v>8</v>
      </c>
      <c r="G30" s="67">
        <v>35.450000000000003</v>
      </c>
      <c r="H30" s="49">
        <f t="shared" si="3"/>
        <v>8.36</v>
      </c>
      <c r="I30" s="49">
        <f t="shared" si="1"/>
        <v>43.81</v>
      </c>
      <c r="J30" s="151" t="s">
        <v>132</v>
      </c>
      <c r="K30" s="235"/>
      <c r="L30" s="235"/>
    </row>
    <row r="31" spans="1:12" s="29" customFormat="1" ht="19.5" customHeight="1">
      <c r="A31" s="50">
        <f t="shared" si="4"/>
        <v>24</v>
      </c>
      <c r="B31" s="137" t="s">
        <v>59</v>
      </c>
      <c r="C31" s="137" t="s">
        <v>39</v>
      </c>
      <c r="D31" s="66">
        <v>1176</v>
      </c>
      <c r="E31" s="213">
        <f t="shared" si="2"/>
        <v>7.07</v>
      </c>
      <c r="F31" s="67">
        <v>16</v>
      </c>
      <c r="G31" s="67">
        <v>56.56</v>
      </c>
      <c r="H31" s="49">
        <f t="shared" si="3"/>
        <v>13.34</v>
      </c>
      <c r="I31" s="49">
        <f t="shared" si="1"/>
        <v>69.900000000000006</v>
      </c>
      <c r="J31" s="151"/>
      <c r="K31" s="235"/>
      <c r="L31" s="235"/>
    </row>
    <row r="32" spans="1:12" s="29" customFormat="1" ht="26.4">
      <c r="A32" s="50">
        <f t="shared" si="4"/>
        <v>25</v>
      </c>
      <c r="B32" s="137" t="s">
        <v>63</v>
      </c>
      <c r="C32" s="137" t="s">
        <v>52</v>
      </c>
      <c r="D32" s="66">
        <v>1083</v>
      </c>
      <c r="E32" s="213">
        <f t="shared" si="2"/>
        <v>6.5110000000000001</v>
      </c>
      <c r="F32" s="67">
        <v>16</v>
      </c>
      <c r="G32" s="67">
        <v>52.09</v>
      </c>
      <c r="H32" s="49">
        <f t="shared" si="3"/>
        <v>12.29</v>
      </c>
      <c r="I32" s="49">
        <f t="shared" si="1"/>
        <v>64.38</v>
      </c>
      <c r="J32" s="151"/>
      <c r="K32" s="235"/>
      <c r="L32" s="235"/>
    </row>
    <row r="33" spans="1:12" s="29" customFormat="1" ht="26.4">
      <c r="A33" s="50">
        <f t="shared" si="4"/>
        <v>26</v>
      </c>
      <c r="B33" s="137" t="s">
        <v>42</v>
      </c>
      <c r="C33" s="137" t="s">
        <v>41</v>
      </c>
      <c r="D33" s="66">
        <v>1464</v>
      </c>
      <c r="E33" s="213">
        <f t="shared" si="2"/>
        <v>8.8019999999999996</v>
      </c>
      <c r="F33" s="67">
        <v>16</v>
      </c>
      <c r="G33" s="67">
        <v>70.42</v>
      </c>
      <c r="H33" s="49">
        <f>ROUND(G33*0.2359,2)+0.01</f>
        <v>16.62</v>
      </c>
      <c r="I33" s="49">
        <f t="shared" si="1"/>
        <v>87.04</v>
      </c>
      <c r="J33" s="151"/>
      <c r="K33" s="235"/>
      <c r="L33" s="235"/>
    </row>
    <row r="34" spans="1:12" s="29" customFormat="1" ht="26.4">
      <c r="A34" s="50">
        <f t="shared" si="4"/>
        <v>27</v>
      </c>
      <c r="B34" s="137" t="s">
        <v>58</v>
      </c>
      <c r="C34" s="137" t="s">
        <v>39</v>
      </c>
      <c r="D34" s="66">
        <v>1240</v>
      </c>
      <c r="E34" s="213">
        <f t="shared" si="2"/>
        <v>7.4550000000000001</v>
      </c>
      <c r="F34" s="67">
        <v>8</v>
      </c>
      <c r="G34" s="67">
        <v>29.82</v>
      </c>
      <c r="H34" s="49">
        <f t="shared" si="3"/>
        <v>7.03</v>
      </c>
      <c r="I34" s="49">
        <f t="shared" si="1"/>
        <v>36.85</v>
      </c>
      <c r="J34" s="151"/>
      <c r="K34" s="235"/>
      <c r="L34" s="235"/>
    </row>
    <row r="35" spans="1:12" s="29" customFormat="1" ht="26.4">
      <c r="A35" s="50">
        <f t="shared" si="4"/>
        <v>28</v>
      </c>
      <c r="B35" s="137" t="s">
        <v>56</v>
      </c>
      <c r="C35" s="137" t="s">
        <v>41</v>
      </c>
      <c r="D35" s="66">
        <v>1255</v>
      </c>
      <c r="E35" s="213">
        <f t="shared" si="2"/>
        <v>7.5449999999999999</v>
      </c>
      <c r="F35" s="67">
        <v>8</v>
      </c>
      <c r="G35" s="67">
        <v>30.18</v>
      </c>
      <c r="H35" s="49">
        <f t="shared" si="3"/>
        <v>7.12</v>
      </c>
      <c r="I35" s="49">
        <f t="shared" si="1"/>
        <v>37.299999999999997</v>
      </c>
      <c r="J35" s="151"/>
      <c r="K35" s="235"/>
      <c r="L35" s="235"/>
    </row>
    <row r="36" spans="1:12" s="29" customFormat="1" ht="24.75" customHeight="1">
      <c r="A36" s="50">
        <f t="shared" si="4"/>
        <v>29</v>
      </c>
      <c r="B36" s="137" t="s">
        <v>67</v>
      </c>
      <c r="C36" s="137" t="s">
        <v>39</v>
      </c>
      <c r="D36" s="66">
        <v>1240</v>
      </c>
      <c r="E36" s="213">
        <f t="shared" si="2"/>
        <v>7.4550000000000001</v>
      </c>
      <c r="F36" s="67">
        <v>16</v>
      </c>
      <c r="G36" s="67">
        <v>59.64</v>
      </c>
      <c r="H36" s="49">
        <f t="shared" si="3"/>
        <v>14.07</v>
      </c>
      <c r="I36" s="49">
        <f t="shared" si="1"/>
        <v>73.710000000000008</v>
      </c>
      <c r="J36" s="151"/>
      <c r="K36" s="235"/>
      <c r="L36" s="235"/>
    </row>
    <row r="37" spans="1:12" s="29" customFormat="1" ht="26.4">
      <c r="A37" s="46">
        <f t="shared" si="4"/>
        <v>30</v>
      </c>
      <c r="B37" s="137" t="s">
        <v>75</v>
      </c>
      <c r="C37" s="137" t="s">
        <v>39</v>
      </c>
      <c r="D37" s="66">
        <v>1412</v>
      </c>
      <c r="E37" s="213">
        <f t="shared" si="2"/>
        <v>8.4890000000000008</v>
      </c>
      <c r="F37" s="67">
        <v>8</v>
      </c>
      <c r="G37" s="67">
        <v>33.96</v>
      </c>
      <c r="H37" s="49">
        <f t="shared" si="3"/>
        <v>8.01</v>
      </c>
      <c r="I37" s="49">
        <f t="shared" si="1"/>
        <v>41.97</v>
      </c>
      <c r="J37" s="155"/>
      <c r="K37" s="235"/>
      <c r="L37" s="235"/>
    </row>
    <row r="38" spans="1:12" s="29" customFormat="1" ht="26.4">
      <c r="A38" s="50">
        <f t="shared" si="4"/>
        <v>31</v>
      </c>
      <c r="B38" s="137" t="s">
        <v>57</v>
      </c>
      <c r="C38" s="137" t="s">
        <v>41</v>
      </c>
      <c r="D38" s="66">
        <v>1464</v>
      </c>
      <c r="E38" s="213">
        <f t="shared" si="2"/>
        <v>8.8019999999999996</v>
      </c>
      <c r="F38" s="67">
        <v>10</v>
      </c>
      <c r="G38" s="67">
        <v>44.01</v>
      </c>
      <c r="H38" s="49">
        <f>ROUND(G38*0.2359,2)-0.01</f>
        <v>10.370000000000001</v>
      </c>
      <c r="I38" s="49">
        <f t="shared" si="1"/>
        <v>54.379999999999995</v>
      </c>
      <c r="J38" s="151"/>
      <c r="K38" s="235"/>
      <c r="L38" s="235"/>
    </row>
    <row r="39" spans="1:12" s="29" customFormat="1">
      <c r="A39" s="50">
        <f t="shared" si="4"/>
        <v>32</v>
      </c>
      <c r="B39" s="137" t="s">
        <v>47</v>
      </c>
      <c r="C39" s="137" t="s">
        <v>41</v>
      </c>
      <c r="D39" s="66">
        <v>1279</v>
      </c>
      <c r="E39" s="213">
        <f t="shared" si="2"/>
        <v>7.69</v>
      </c>
      <c r="F39" s="67">
        <v>8</v>
      </c>
      <c r="G39" s="67">
        <v>30.76</v>
      </c>
      <c r="H39" s="49">
        <f t="shared" si="3"/>
        <v>7.26</v>
      </c>
      <c r="I39" s="49">
        <f t="shared" si="1"/>
        <v>38.020000000000003</v>
      </c>
      <c r="J39" s="151"/>
      <c r="K39" s="235"/>
      <c r="L39" s="235"/>
    </row>
    <row r="40" spans="1:12" s="29" customFormat="1">
      <c r="A40" s="50">
        <f t="shared" si="4"/>
        <v>33</v>
      </c>
      <c r="B40" s="137" t="s">
        <v>62</v>
      </c>
      <c r="C40" s="137" t="s">
        <v>43</v>
      </c>
      <c r="D40" s="66">
        <v>1313</v>
      </c>
      <c r="E40" s="213">
        <f t="shared" si="2"/>
        <v>7.8940000000000001</v>
      </c>
      <c r="F40" s="67">
        <v>8</v>
      </c>
      <c r="G40" s="67">
        <v>31.58</v>
      </c>
      <c r="H40" s="49">
        <f t="shared" si="3"/>
        <v>7.45</v>
      </c>
      <c r="I40" s="49">
        <f t="shared" si="1"/>
        <v>39.03</v>
      </c>
      <c r="J40" s="151"/>
      <c r="K40" s="235"/>
      <c r="L40" s="235"/>
    </row>
    <row r="41" spans="1:12" s="29" customFormat="1">
      <c r="A41" s="50">
        <f t="shared" si="4"/>
        <v>34</v>
      </c>
      <c r="B41" s="137" t="s">
        <v>62</v>
      </c>
      <c r="C41" s="137" t="s">
        <v>43</v>
      </c>
      <c r="D41" s="66">
        <v>1433</v>
      </c>
      <c r="E41" s="213">
        <f t="shared" si="2"/>
        <v>8.6150000000000002</v>
      </c>
      <c r="F41" s="67">
        <v>8</v>
      </c>
      <c r="G41" s="67">
        <v>34.46</v>
      </c>
      <c r="H41" s="49">
        <f t="shared" si="3"/>
        <v>8.1300000000000008</v>
      </c>
      <c r="I41" s="49">
        <f t="shared" si="1"/>
        <v>42.59</v>
      </c>
      <c r="J41" s="151"/>
      <c r="K41" s="235"/>
      <c r="L41" s="235"/>
    </row>
    <row r="42" spans="1:12" s="29" customFormat="1">
      <c r="A42" s="50">
        <f t="shared" si="4"/>
        <v>35</v>
      </c>
      <c r="B42" s="137" t="s">
        <v>47</v>
      </c>
      <c r="C42" s="137" t="s">
        <v>41</v>
      </c>
      <c r="D42" s="66">
        <v>1255</v>
      </c>
      <c r="E42" s="213">
        <f t="shared" si="2"/>
        <v>7.5449999999999999</v>
      </c>
      <c r="F42" s="67">
        <v>8</v>
      </c>
      <c r="G42" s="67">
        <v>30.18</v>
      </c>
      <c r="H42" s="49">
        <f t="shared" si="3"/>
        <v>7.12</v>
      </c>
      <c r="I42" s="49">
        <f t="shared" si="1"/>
        <v>37.299999999999997</v>
      </c>
      <c r="J42" s="151"/>
      <c r="K42" s="235"/>
      <c r="L42" s="235"/>
    </row>
    <row r="43" spans="1:12" s="29" customFormat="1" ht="26.4">
      <c r="A43" s="50">
        <f t="shared" si="4"/>
        <v>36</v>
      </c>
      <c r="B43" s="137" t="s">
        <v>54</v>
      </c>
      <c r="C43" s="137" t="s">
        <v>39</v>
      </c>
      <c r="D43" s="66">
        <v>1392</v>
      </c>
      <c r="E43" s="213">
        <f t="shared" si="2"/>
        <v>8.3689999999999998</v>
      </c>
      <c r="F43" s="67">
        <v>8</v>
      </c>
      <c r="G43" s="67">
        <v>33.479999999999997</v>
      </c>
      <c r="H43" s="49">
        <f t="shared" si="3"/>
        <v>7.9</v>
      </c>
      <c r="I43" s="49">
        <f t="shared" si="1"/>
        <v>41.379999999999995</v>
      </c>
      <c r="J43" s="151"/>
      <c r="K43" s="235"/>
      <c r="L43" s="235"/>
    </row>
    <row r="44" spans="1:12" s="29" customFormat="1" ht="26.4">
      <c r="A44" s="50">
        <f t="shared" si="4"/>
        <v>37</v>
      </c>
      <c r="B44" s="137" t="s">
        <v>64</v>
      </c>
      <c r="C44" s="137" t="s">
        <v>41</v>
      </c>
      <c r="D44" s="66">
        <v>1235</v>
      </c>
      <c r="E44" s="213">
        <f t="shared" si="2"/>
        <v>7.4249999999999998</v>
      </c>
      <c r="F44" s="67">
        <v>16</v>
      </c>
      <c r="G44" s="67">
        <v>59.4</v>
      </c>
      <c r="H44" s="49">
        <f t="shared" si="3"/>
        <v>14.01</v>
      </c>
      <c r="I44" s="49">
        <f t="shared" si="1"/>
        <v>73.41</v>
      </c>
      <c r="J44" s="151"/>
      <c r="K44" s="235"/>
      <c r="L44" s="235"/>
    </row>
    <row r="45" spans="1:12" s="29" customFormat="1" ht="26.4">
      <c r="A45" s="50">
        <f t="shared" si="4"/>
        <v>38</v>
      </c>
      <c r="B45" s="137" t="s">
        <v>68</v>
      </c>
      <c r="C45" s="137" t="s">
        <v>41</v>
      </c>
      <c r="D45" s="66">
        <v>1279</v>
      </c>
      <c r="E45" s="213">
        <f t="shared" si="2"/>
        <v>7.69</v>
      </c>
      <c r="F45" s="67">
        <v>8</v>
      </c>
      <c r="G45" s="67">
        <v>30.76</v>
      </c>
      <c r="H45" s="49">
        <f t="shared" si="3"/>
        <v>7.26</v>
      </c>
      <c r="I45" s="49">
        <f t="shared" si="1"/>
        <v>38.020000000000003</v>
      </c>
      <c r="J45" s="151"/>
      <c r="K45" s="235"/>
      <c r="L45" s="235"/>
    </row>
    <row r="46" spans="1:12" s="29" customFormat="1" ht="26.4">
      <c r="A46" s="50">
        <f t="shared" si="4"/>
        <v>39</v>
      </c>
      <c r="B46" s="137" t="s">
        <v>65</v>
      </c>
      <c r="C46" s="137" t="s">
        <v>41</v>
      </c>
      <c r="D46" s="66">
        <v>1488</v>
      </c>
      <c r="E46" s="213">
        <f t="shared" si="2"/>
        <v>8.9459999999999997</v>
      </c>
      <c r="F46" s="67">
        <v>24</v>
      </c>
      <c r="G46" s="67">
        <v>107.35</v>
      </c>
      <c r="H46" s="49">
        <f t="shared" si="3"/>
        <v>25.32</v>
      </c>
      <c r="I46" s="49">
        <f t="shared" si="1"/>
        <v>132.66999999999999</v>
      </c>
      <c r="J46" s="151"/>
      <c r="K46" s="235"/>
      <c r="L46" s="235"/>
    </row>
    <row r="47" spans="1:12" s="29" customFormat="1" ht="39.6">
      <c r="A47" s="50">
        <f t="shared" si="4"/>
        <v>40</v>
      </c>
      <c r="B47" s="137" t="s">
        <v>36</v>
      </c>
      <c r="C47" s="137" t="s">
        <v>88</v>
      </c>
      <c r="D47" s="66">
        <v>1903</v>
      </c>
      <c r="E47" s="213">
        <f t="shared" si="2"/>
        <v>11.441000000000001</v>
      </c>
      <c r="F47" s="67">
        <v>8</v>
      </c>
      <c r="G47" s="67">
        <v>45.76</v>
      </c>
      <c r="H47" s="49">
        <f t="shared" si="3"/>
        <v>10.79</v>
      </c>
      <c r="I47" s="49">
        <f t="shared" si="1"/>
        <v>56.55</v>
      </c>
      <c r="J47" s="151"/>
      <c r="K47" s="235"/>
      <c r="L47" s="235"/>
    </row>
    <row r="48" spans="1:12" s="29" customFormat="1" ht="26.4">
      <c r="A48" s="50">
        <f t="shared" si="4"/>
        <v>41</v>
      </c>
      <c r="B48" s="137" t="s">
        <v>67</v>
      </c>
      <c r="C48" s="137" t="s">
        <v>41</v>
      </c>
      <c r="D48" s="66">
        <v>1279</v>
      </c>
      <c r="E48" s="213">
        <f t="shared" si="2"/>
        <v>7.69</v>
      </c>
      <c r="F48" s="67">
        <v>8</v>
      </c>
      <c r="G48" s="67">
        <v>30.76</v>
      </c>
      <c r="H48" s="49">
        <f t="shared" si="3"/>
        <v>7.26</v>
      </c>
      <c r="I48" s="49">
        <f t="shared" si="1"/>
        <v>38.020000000000003</v>
      </c>
      <c r="J48" s="151"/>
      <c r="K48" s="235"/>
      <c r="L48" s="235"/>
    </row>
    <row r="49" spans="1:12" s="29" customFormat="1" ht="26.4">
      <c r="A49" s="50">
        <f t="shared" si="4"/>
        <v>42</v>
      </c>
      <c r="B49" s="137" t="s">
        <v>69</v>
      </c>
      <c r="C49" s="137" t="s">
        <v>43</v>
      </c>
      <c r="D49" s="66">
        <v>1268</v>
      </c>
      <c r="E49" s="213">
        <f t="shared" si="2"/>
        <v>7.6230000000000002</v>
      </c>
      <c r="F49" s="67">
        <v>8</v>
      </c>
      <c r="G49" s="67">
        <v>30.49</v>
      </c>
      <c r="H49" s="49">
        <f t="shared" si="3"/>
        <v>7.19</v>
      </c>
      <c r="I49" s="49">
        <f t="shared" si="1"/>
        <v>37.68</v>
      </c>
      <c r="J49" s="151"/>
      <c r="K49" s="235"/>
      <c r="L49" s="235"/>
    </row>
    <row r="50" spans="1:12" s="29" customFormat="1" ht="26.4">
      <c r="A50" s="50">
        <f t="shared" si="4"/>
        <v>43</v>
      </c>
      <c r="B50" s="137" t="s">
        <v>45</v>
      </c>
      <c r="C50" s="137" t="s">
        <v>41</v>
      </c>
      <c r="D50" s="66">
        <v>1255</v>
      </c>
      <c r="E50" s="213">
        <f t="shared" si="2"/>
        <v>7.5449999999999999</v>
      </c>
      <c r="F50" s="67">
        <v>32</v>
      </c>
      <c r="G50" s="67">
        <v>120.73</v>
      </c>
      <c r="H50" s="49">
        <f>ROUND(G50*0.2359,2)-0.01</f>
        <v>28.47</v>
      </c>
      <c r="I50" s="49">
        <f t="shared" si="1"/>
        <v>149.19999999999999</v>
      </c>
      <c r="J50" s="151"/>
      <c r="K50" s="235"/>
      <c r="L50" s="235"/>
    </row>
    <row r="51" spans="1:12" s="29" customFormat="1" ht="26.4">
      <c r="A51" s="50">
        <f t="shared" si="4"/>
        <v>44</v>
      </c>
      <c r="B51" s="137" t="s">
        <v>40</v>
      </c>
      <c r="C51" s="137" t="s">
        <v>41</v>
      </c>
      <c r="D51" s="66">
        <v>1255</v>
      </c>
      <c r="E51" s="213">
        <f t="shared" si="2"/>
        <v>7.5449999999999999</v>
      </c>
      <c r="F51" s="67">
        <v>8</v>
      </c>
      <c r="G51" s="67">
        <v>30.18</v>
      </c>
      <c r="H51" s="49">
        <f t="shared" si="3"/>
        <v>7.12</v>
      </c>
      <c r="I51" s="49">
        <f t="shared" si="1"/>
        <v>37.299999999999997</v>
      </c>
      <c r="J51" s="151"/>
      <c r="K51" s="235"/>
      <c r="L51" s="235"/>
    </row>
    <row r="52" spans="1:12" s="29" customFormat="1" ht="26.4">
      <c r="A52" s="50">
        <f t="shared" si="4"/>
        <v>45</v>
      </c>
      <c r="B52" s="137" t="s">
        <v>70</v>
      </c>
      <c r="C52" s="137" t="s">
        <v>43</v>
      </c>
      <c r="D52" s="66">
        <v>1412</v>
      </c>
      <c r="E52" s="213">
        <f t="shared" si="2"/>
        <v>8.4890000000000008</v>
      </c>
      <c r="F52" s="67">
        <v>16</v>
      </c>
      <c r="G52" s="67">
        <v>67.91</v>
      </c>
      <c r="H52" s="49">
        <f t="shared" si="3"/>
        <v>16.02</v>
      </c>
      <c r="I52" s="49">
        <f t="shared" si="1"/>
        <v>83.929999999999993</v>
      </c>
      <c r="J52" s="151"/>
      <c r="K52" s="235"/>
      <c r="L52" s="235"/>
    </row>
    <row r="53" spans="1:12" s="29" customFormat="1" ht="26.4">
      <c r="A53" s="50">
        <f t="shared" si="4"/>
        <v>46</v>
      </c>
      <c r="B53" s="137" t="s">
        <v>72</v>
      </c>
      <c r="C53" s="137" t="s">
        <v>39</v>
      </c>
      <c r="D53" s="66">
        <v>1507</v>
      </c>
      <c r="E53" s="213">
        <f t="shared" si="2"/>
        <v>9.06</v>
      </c>
      <c r="F53" s="67">
        <v>16</v>
      </c>
      <c r="G53" s="67">
        <v>72.48</v>
      </c>
      <c r="H53" s="49">
        <f t="shared" si="3"/>
        <v>17.100000000000001</v>
      </c>
      <c r="I53" s="49">
        <f t="shared" si="1"/>
        <v>89.580000000000013</v>
      </c>
      <c r="J53" s="151"/>
      <c r="K53" s="235"/>
      <c r="L53" s="235"/>
    </row>
    <row r="54" spans="1:12" s="29" customFormat="1" ht="26.4">
      <c r="A54" s="50">
        <f t="shared" si="4"/>
        <v>47</v>
      </c>
      <c r="B54" s="137" t="s">
        <v>73</v>
      </c>
      <c r="C54" s="137" t="s">
        <v>41</v>
      </c>
      <c r="D54" s="66">
        <v>1309</v>
      </c>
      <c r="E54" s="213">
        <f t="shared" si="2"/>
        <v>7.87</v>
      </c>
      <c r="F54" s="67">
        <v>16</v>
      </c>
      <c r="G54" s="67">
        <v>62.96</v>
      </c>
      <c r="H54" s="49">
        <f t="shared" si="3"/>
        <v>14.85</v>
      </c>
      <c r="I54" s="49">
        <f t="shared" si="1"/>
        <v>77.81</v>
      </c>
      <c r="J54" s="151"/>
      <c r="K54" s="235"/>
      <c r="L54" s="235"/>
    </row>
    <row r="55" spans="1:12" s="29" customFormat="1" ht="26.4">
      <c r="A55" s="50">
        <f t="shared" si="4"/>
        <v>48</v>
      </c>
      <c r="B55" s="137" t="s">
        <v>72</v>
      </c>
      <c r="C55" s="137" t="s">
        <v>39</v>
      </c>
      <c r="D55" s="66">
        <v>1412</v>
      </c>
      <c r="E55" s="213">
        <f t="shared" si="2"/>
        <v>8.4890000000000008</v>
      </c>
      <c r="F55" s="67">
        <v>16</v>
      </c>
      <c r="G55" s="67">
        <v>67.91</v>
      </c>
      <c r="H55" s="49">
        <f t="shared" si="3"/>
        <v>16.02</v>
      </c>
      <c r="I55" s="49">
        <f t="shared" si="1"/>
        <v>83.929999999999993</v>
      </c>
      <c r="J55" s="151"/>
      <c r="K55" s="235"/>
      <c r="L55" s="235"/>
    </row>
    <row r="56" spans="1:12" s="29" customFormat="1" ht="26.4">
      <c r="A56" s="50">
        <f t="shared" si="4"/>
        <v>49</v>
      </c>
      <c r="B56" s="137" t="s">
        <v>58</v>
      </c>
      <c r="C56" s="137" t="s">
        <v>41</v>
      </c>
      <c r="D56" s="66">
        <v>1255</v>
      </c>
      <c r="E56" s="213">
        <f t="shared" si="2"/>
        <v>7.5449999999999999</v>
      </c>
      <c r="F56" s="67">
        <v>32</v>
      </c>
      <c r="G56" s="67">
        <v>120.72</v>
      </c>
      <c r="H56" s="49">
        <f t="shared" si="3"/>
        <v>28.48</v>
      </c>
      <c r="I56" s="49">
        <f t="shared" si="1"/>
        <v>149.19999999999999</v>
      </c>
      <c r="J56" s="151"/>
      <c r="K56" s="235"/>
      <c r="L56" s="235"/>
    </row>
    <row r="57" spans="1:12" s="29" customFormat="1" ht="26.4">
      <c r="A57" s="50">
        <f t="shared" si="4"/>
        <v>50</v>
      </c>
      <c r="B57" s="137" t="s">
        <v>75</v>
      </c>
      <c r="C57" s="137" t="s">
        <v>43</v>
      </c>
      <c r="D57" s="66">
        <v>1508</v>
      </c>
      <c r="E57" s="213">
        <f t="shared" si="2"/>
        <v>9.0660000000000007</v>
      </c>
      <c r="F57" s="67">
        <v>8</v>
      </c>
      <c r="G57" s="67">
        <v>36.26</v>
      </c>
      <c r="H57" s="49">
        <f t="shared" si="3"/>
        <v>8.5500000000000007</v>
      </c>
      <c r="I57" s="49">
        <f t="shared" si="1"/>
        <v>44.81</v>
      </c>
      <c r="J57" s="151"/>
      <c r="K57" s="235"/>
      <c r="L57" s="235"/>
    </row>
    <row r="58" spans="1:12" s="29" customFormat="1" ht="26.4">
      <c r="A58" s="50">
        <f t="shared" si="4"/>
        <v>51</v>
      </c>
      <c r="B58" s="137" t="s">
        <v>76</v>
      </c>
      <c r="C58" s="137" t="s">
        <v>41</v>
      </c>
      <c r="D58" s="66">
        <v>1279</v>
      </c>
      <c r="E58" s="213">
        <f t="shared" si="2"/>
        <v>7.69</v>
      </c>
      <c r="F58" s="67">
        <v>8</v>
      </c>
      <c r="G58" s="67">
        <v>30.76</v>
      </c>
      <c r="H58" s="49">
        <f t="shared" si="3"/>
        <v>7.26</v>
      </c>
      <c r="I58" s="49">
        <f t="shared" si="1"/>
        <v>38.020000000000003</v>
      </c>
      <c r="J58" s="151"/>
      <c r="K58" s="235"/>
      <c r="L58" s="235"/>
    </row>
    <row r="59" spans="1:12" s="29" customFormat="1" ht="26.4">
      <c r="A59" s="50">
        <f t="shared" si="4"/>
        <v>52</v>
      </c>
      <c r="B59" s="137" t="s">
        <v>84</v>
      </c>
      <c r="C59" s="137" t="s">
        <v>41</v>
      </c>
      <c r="D59" s="66">
        <v>1235</v>
      </c>
      <c r="E59" s="213">
        <f t="shared" si="2"/>
        <v>7.4249999999999998</v>
      </c>
      <c r="F59" s="67">
        <v>8</v>
      </c>
      <c r="G59" s="67">
        <v>29.7</v>
      </c>
      <c r="H59" s="49">
        <f t="shared" si="3"/>
        <v>7.01</v>
      </c>
      <c r="I59" s="49">
        <f t="shared" si="1"/>
        <v>36.71</v>
      </c>
      <c r="J59" s="151"/>
      <c r="K59" s="235"/>
      <c r="L59" s="235"/>
    </row>
    <row r="60" spans="1:12" s="29" customFormat="1" ht="26.4">
      <c r="A60" s="50">
        <f t="shared" si="4"/>
        <v>53</v>
      </c>
      <c r="B60" s="137" t="s">
        <v>77</v>
      </c>
      <c r="C60" s="137" t="s">
        <v>41</v>
      </c>
      <c r="D60" s="66">
        <v>1488</v>
      </c>
      <c r="E60" s="213">
        <f t="shared" si="2"/>
        <v>8.9459999999999997</v>
      </c>
      <c r="F60" s="67">
        <v>8</v>
      </c>
      <c r="G60" s="67">
        <v>35.78</v>
      </c>
      <c r="H60" s="49">
        <f t="shared" si="3"/>
        <v>8.44</v>
      </c>
      <c r="I60" s="49">
        <f t="shared" si="1"/>
        <v>44.22</v>
      </c>
      <c r="J60" s="151"/>
      <c r="K60" s="235"/>
      <c r="L60" s="235"/>
    </row>
    <row r="61" spans="1:12" s="29" customFormat="1" ht="26.4">
      <c r="A61" s="50">
        <f t="shared" si="4"/>
        <v>54</v>
      </c>
      <c r="B61" s="137" t="s">
        <v>78</v>
      </c>
      <c r="C61" s="137" t="s">
        <v>41</v>
      </c>
      <c r="D61" s="66">
        <v>1255</v>
      </c>
      <c r="E61" s="213">
        <f t="shared" si="2"/>
        <v>7.5449999999999999</v>
      </c>
      <c r="F61" s="67">
        <v>8</v>
      </c>
      <c r="G61" s="67">
        <v>30.18</v>
      </c>
      <c r="H61" s="49">
        <f t="shared" si="3"/>
        <v>7.12</v>
      </c>
      <c r="I61" s="49">
        <f t="shared" si="1"/>
        <v>37.299999999999997</v>
      </c>
      <c r="J61" s="151"/>
      <c r="K61" s="235"/>
      <c r="L61" s="235"/>
    </row>
    <row r="62" spans="1:12" s="29" customFormat="1" ht="26.4">
      <c r="A62" s="50">
        <f t="shared" si="4"/>
        <v>55</v>
      </c>
      <c r="B62" s="137" t="s">
        <v>63</v>
      </c>
      <c r="C62" s="137" t="s">
        <v>41</v>
      </c>
      <c r="D62" s="66">
        <v>1375</v>
      </c>
      <c r="E62" s="213">
        <f t="shared" si="2"/>
        <v>8.2669999999999995</v>
      </c>
      <c r="F62" s="67">
        <v>16</v>
      </c>
      <c r="G62" s="67">
        <v>66.14</v>
      </c>
      <c r="H62" s="49">
        <v>14.51</v>
      </c>
      <c r="I62" s="49">
        <f t="shared" si="1"/>
        <v>80.650000000000006</v>
      </c>
      <c r="J62" s="151" t="s">
        <v>141</v>
      </c>
      <c r="K62" s="235"/>
      <c r="L62" s="235"/>
    </row>
    <row r="63" spans="1:12" s="29" customFormat="1">
      <c r="A63" s="50">
        <f t="shared" si="4"/>
        <v>56</v>
      </c>
      <c r="B63" s="137" t="s">
        <v>47</v>
      </c>
      <c r="C63" s="137" t="s">
        <v>41</v>
      </c>
      <c r="D63" s="66">
        <v>1239</v>
      </c>
      <c r="E63" s="213">
        <f t="shared" si="2"/>
        <v>7.4489999999999998</v>
      </c>
      <c r="F63" s="67">
        <v>8</v>
      </c>
      <c r="G63" s="67">
        <v>29.8</v>
      </c>
      <c r="H63" s="49">
        <f t="shared" ref="H63:H126" si="5">ROUND(G63*0.2359,2)</f>
        <v>7.03</v>
      </c>
      <c r="I63" s="49">
        <f t="shared" si="1"/>
        <v>36.83</v>
      </c>
      <c r="J63" s="151"/>
      <c r="K63" s="235"/>
      <c r="L63" s="235"/>
    </row>
    <row r="64" spans="1:12" s="29" customFormat="1">
      <c r="A64" s="50">
        <f t="shared" si="4"/>
        <v>57</v>
      </c>
      <c r="B64" s="137" t="s">
        <v>59</v>
      </c>
      <c r="C64" s="137" t="s">
        <v>39</v>
      </c>
      <c r="D64" s="66">
        <v>1176</v>
      </c>
      <c r="E64" s="213">
        <f t="shared" si="2"/>
        <v>7.07</v>
      </c>
      <c r="F64" s="67">
        <v>8</v>
      </c>
      <c r="G64" s="67">
        <v>28.28</v>
      </c>
      <c r="H64" s="49">
        <f t="shared" si="5"/>
        <v>6.67</v>
      </c>
      <c r="I64" s="49">
        <f t="shared" si="1"/>
        <v>34.950000000000003</v>
      </c>
      <c r="J64" s="151"/>
      <c r="K64" s="235"/>
      <c r="L64" s="235"/>
    </row>
    <row r="65" spans="1:12" s="29" customFormat="1" ht="26.4">
      <c r="A65" s="50">
        <f t="shared" si="4"/>
        <v>58</v>
      </c>
      <c r="B65" s="137" t="s">
        <v>64</v>
      </c>
      <c r="C65" s="137" t="s">
        <v>39</v>
      </c>
      <c r="D65" s="66">
        <v>1263</v>
      </c>
      <c r="E65" s="213">
        <f t="shared" si="2"/>
        <v>7.593</v>
      </c>
      <c r="F65" s="67">
        <v>8</v>
      </c>
      <c r="G65" s="67">
        <v>30.37</v>
      </c>
      <c r="H65" s="49">
        <f t="shared" si="5"/>
        <v>7.16</v>
      </c>
      <c r="I65" s="49">
        <f t="shared" si="1"/>
        <v>37.53</v>
      </c>
      <c r="J65" s="151"/>
      <c r="K65" s="235"/>
      <c r="L65" s="235"/>
    </row>
    <row r="66" spans="1:12" s="29" customFormat="1" ht="26.4">
      <c r="A66" s="50">
        <f t="shared" si="4"/>
        <v>59</v>
      </c>
      <c r="B66" s="137" t="s">
        <v>50</v>
      </c>
      <c r="C66" s="137" t="s">
        <v>43</v>
      </c>
      <c r="D66" s="66">
        <v>1655</v>
      </c>
      <c r="E66" s="213">
        <f t="shared" si="2"/>
        <v>9.9499999999999993</v>
      </c>
      <c r="F66" s="67">
        <v>16</v>
      </c>
      <c r="G66" s="67">
        <v>79.599999999999994</v>
      </c>
      <c r="H66" s="49">
        <f t="shared" si="5"/>
        <v>18.78</v>
      </c>
      <c r="I66" s="49">
        <f t="shared" si="1"/>
        <v>98.38</v>
      </c>
      <c r="J66" s="151"/>
      <c r="K66" s="235"/>
      <c r="L66" s="235"/>
    </row>
    <row r="67" spans="1:12" s="29" customFormat="1" ht="26.4">
      <c r="A67" s="50">
        <f t="shared" si="4"/>
        <v>60</v>
      </c>
      <c r="B67" s="137" t="s">
        <v>56</v>
      </c>
      <c r="C67" s="137" t="s">
        <v>41</v>
      </c>
      <c r="D67" s="66">
        <v>1235</v>
      </c>
      <c r="E67" s="213">
        <f t="shared" si="2"/>
        <v>7.4249999999999998</v>
      </c>
      <c r="F67" s="67">
        <v>2</v>
      </c>
      <c r="G67" s="67">
        <v>7.43</v>
      </c>
      <c r="H67" s="49">
        <f t="shared" si="5"/>
        <v>1.75</v>
      </c>
      <c r="I67" s="49">
        <f t="shared" si="1"/>
        <v>9.18</v>
      </c>
      <c r="J67" s="151"/>
      <c r="K67" s="235"/>
      <c r="L67" s="235"/>
    </row>
    <row r="68" spans="1:12" s="29" customFormat="1" ht="26.4">
      <c r="A68" s="50">
        <f t="shared" si="4"/>
        <v>61</v>
      </c>
      <c r="B68" s="137" t="s">
        <v>80</v>
      </c>
      <c r="C68" s="137" t="s">
        <v>39</v>
      </c>
      <c r="D68" s="66">
        <v>1412</v>
      </c>
      <c r="E68" s="213">
        <f t="shared" si="2"/>
        <v>8.4890000000000008</v>
      </c>
      <c r="F68" s="67">
        <v>8</v>
      </c>
      <c r="G68" s="67">
        <v>33.96</v>
      </c>
      <c r="H68" s="49">
        <f t="shared" si="5"/>
        <v>8.01</v>
      </c>
      <c r="I68" s="49">
        <f t="shared" si="1"/>
        <v>41.97</v>
      </c>
      <c r="J68" s="151"/>
      <c r="K68" s="235"/>
      <c r="L68" s="235"/>
    </row>
    <row r="69" spans="1:12" s="29" customFormat="1" ht="26.4">
      <c r="A69" s="50">
        <f t="shared" si="4"/>
        <v>62</v>
      </c>
      <c r="B69" s="137" t="s">
        <v>70</v>
      </c>
      <c r="C69" s="137" t="s">
        <v>39</v>
      </c>
      <c r="D69" s="66">
        <v>1220</v>
      </c>
      <c r="E69" s="213">
        <f t="shared" si="2"/>
        <v>7.335</v>
      </c>
      <c r="F69" s="67">
        <v>8</v>
      </c>
      <c r="G69" s="67">
        <v>29.34</v>
      </c>
      <c r="H69" s="49">
        <f t="shared" si="5"/>
        <v>6.92</v>
      </c>
      <c r="I69" s="49">
        <f t="shared" si="1"/>
        <v>36.26</v>
      </c>
      <c r="J69" s="151"/>
      <c r="K69" s="235"/>
      <c r="L69" s="235"/>
    </row>
    <row r="70" spans="1:12" s="29" customFormat="1" ht="26.4">
      <c r="A70" s="50">
        <f t="shared" si="4"/>
        <v>63</v>
      </c>
      <c r="B70" s="137" t="s">
        <v>38</v>
      </c>
      <c r="C70" s="137" t="s">
        <v>41</v>
      </c>
      <c r="D70" s="66">
        <v>1464</v>
      </c>
      <c r="E70" s="213">
        <f t="shared" si="2"/>
        <v>8.8019999999999996</v>
      </c>
      <c r="F70" s="67">
        <v>16</v>
      </c>
      <c r="G70" s="67">
        <v>70.42</v>
      </c>
      <c r="H70" s="49">
        <f t="shared" si="5"/>
        <v>16.61</v>
      </c>
      <c r="I70" s="49">
        <f t="shared" si="1"/>
        <v>87.03</v>
      </c>
      <c r="J70" s="151"/>
      <c r="K70" s="235"/>
      <c r="L70" s="235"/>
    </row>
    <row r="71" spans="1:12" s="29" customFormat="1" ht="26.4">
      <c r="A71" s="50">
        <f t="shared" si="4"/>
        <v>64</v>
      </c>
      <c r="B71" s="137" t="s">
        <v>49</v>
      </c>
      <c r="C71" s="137" t="s">
        <v>39</v>
      </c>
      <c r="D71" s="66">
        <v>1263</v>
      </c>
      <c r="E71" s="213">
        <f t="shared" si="2"/>
        <v>7.593</v>
      </c>
      <c r="F71" s="67">
        <v>16</v>
      </c>
      <c r="G71" s="67">
        <v>60.74</v>
      </c>
      <c r="H71" s="49">
        <f t="shared" si="5"/>
        <v>14.33</v>
      </c>
      <c r="I71" s="49">
        <f t="shared" si="1"/>
        <v>75.070000000000007</v>
      </c>
      <c r="J71" s="151"/>
      <c r="K71" s="235"/>
      <c r="L71" s="235"/>
    </row>
    <row r="72" spans="1:12" s="29" customFormat="1" ht="26.4">
      <c r="A72" s="50">
        <f t="shared" si="4"/>
        <v>65</v>
      </c>
      <c r="B72" s="137" t="s">
        <v>72</v>
      </c>
      <c r="C72" s="137" t="s">
        <v>39</v>
      </c>
      <c r="D72" s="66">
        <v>1412</v>
      </c>
      <c r="E72" s="213">
        <f t="shared" si="2"/>
        <v>8.4890000000000008</v>
      </c>
      <c r="F72" s="67">
        <v>24</v>
      </c>
      <c r="G72" s="67">
        <v>101.87</v>
      </c>
      <c r="H72" s="49">
        <f t="shared" si="5"/>
        <v>24.03</v>
      </c>
      <c r="I72" s="49">
        <f t="shared" ref="I72:I135" si="6">G72+H72</f>
        <v>125.9</v>
      </c>
      <c r="J72" s="151"/>
      <c r="K72" s="235"/>
      <c r="L72" s="235"/>
    </row>
    <row r="73" spans="1:12" s="29" customFormat="1" ht="26.4">
      <c r="A73" s="50">
        <f t="shared" si="4"/>
        <v>66</v>
      </c>
      <c r="B73" s="137" t="s">
        <v>50</v>
      </c>
      <c r="C73" s="137" t="s">
        <v>41</v>
      </c>
      <c r="D73" s="66">
        <v>1464</v>
      </c>
      <c r="E73" s="213">
        <f t="shared" ref="E73:E136" si="7">ROUND(D73/$E$4,3)</f>
        <v>8.8019999999999996</v>
      </c>
      <c r="F73" s="67">
        <v>24</v>
      </c>
      <c r="G73" s="67">
        <v>105.62</v>
      </c>
      <c r="H73" s="49">
        <f t="shared" si="5"/>
        <v>24.92</v>
      </c>
      <c r="I73" s="49">
        <f t="shared" si="6"/>
        <v>130.54000000000002</v>
      </c>
      <c r="J73" s="151"/>
      <c r="K73" s="235"/>
      <c r="L73" s="235"/>
    </row>
    <row r="74" spans="1:12" s="29" customFormat="1">
      <c r="A74" s="50">
        <f t="shared" ref="A74:A137" si="8">A73+1</f>
        <v>67</v>
      </c>
      <c r="B74" s="137" t="s">
        <v>46</v>
      </c>
      <c r="C74" s="137" t="s">
        <v>39</v>
      </c>
      <c r="D74" s="66">
        <v>1263</v>
      </c>
      <c r="E74" s="213">
        <f t="shared" si="7"/>
        <v>7.593</v>
      </c>
      <c r="F74" s="67">
        <v>16</v>
      </c>
      <c r="G74" s="67">
        <v>60.74</v>
      </c>
      <c r="H74" s="49">
        <f t="shared" si="5"/>
        <v>14.33</v>
      </c>
      <c r="I74" s="49">
        <f t="shared" si="6"/>
        <v>75.070000000000007</v>
      </c>
      <c r="J74" s="151"/>
      <c r="K74" s="235"/>
      <c r="L74" s="235"/>
    </row>
    <row r="75" spans="1:12" s="29" customFormat="1" ht="26.4">
      <c r="A75" s="50">
        <f t="shared" si="8"/>
        <v>68</v>
      </c>
      <c r="B75" s="137" t="s">
        <v>83</v>
      </c>
      <c r="C75" s="137" t="s">
        <v>41</v>
      </c>
      <c r="D75" s="66">
        <v>1418</v>
      </c>
      <c r="E75" s="213">
        <f t="shared" si="7"/>
        <v>8.5250000000000004</v>
      </c>
      <c r="F75" s="67">
        <v>8</v>
      </c>
      <c r="G75" s="67">
        <v>34.1</v>
      </c>
      <c r="H75" s="49">
        <f t="shared" si="5"/>
        <v>8.0399999999999991</v>
      </c>
      <c r="I75" s="49">
        <f t="shared" si="6"/>
        <v>42.14</v>
      </c>
      <c r="J75" s="151"/>
      <c r="K75" s="235"/>
      <c r="L75" s="235"/>
    </row>
    <row r="76" spans="1:12" s="29" customFormat="1" ht="26.4">
      <c r="A76" s="50">
        <f t="shared" si="8"/>
        <v>69</v>
      </c>
      <c r="B76" s="137" t="s">
        <v>77</v>
      </c>
      <c r="C76" s="137" t="s">
        <v>43</v>
      </c>
      <c r="D76" s="66">
        <v>1594</v>
      </c>
      <c r="E76" s="213">
        <f t="shared" si="7"/>
        <v>9.5830000000000002</v>
      </c>
      <c r="F76" s="67">
        <v>16</v>
      </c>
      <c r="G76" s="67">
        <v>76.66</v>
      </c>
      <c r="H76" s="49">
        <f t="shared" si="5"/>
        <v>18.079999999999998</v>
      </c>
      <c r="I76" s="49">
        <f t="shared" si="6"/>
        <v>94.74</v>
      </c>
      <c r="J76" s="151"/>
      <c r="K76" s="235"/>
      <c r="L76" s="235"/>
    </row>
    <row r="77" spans="1:12" s="29" customFormat="1" ht="26.4">
      <c r="A77" s="50">
        <f t="shared" si="8"/>
        <v>70</v>
      </c>
      <c r="B77" s="137" t="s">
        <v>51</v>
      </c>
      <c r="C77" s="137" t="s">
        <v>52</v>
      </c>
      <c r="D77" s="66">
        <v>1063</v>
      </c>
      <c r="E77" s="213">
        <f t="shared" si="7"/>
        <v>6.391</v>
      </c>
      <c r="F77" s="67">
        <v>16</v>
      </c>
      <c r="G77" s="67">
        <v>51.13</v>
      </c>
      <c r="H77" s="49">
        <f t="shared" si="5"/>
        <v>12.06</v>
      </c>
      <c r="I77" s="49">
        <f t="shared" si="6"/>
        <v>63.190000000000005</v>
      </c>
      <c r="J77" s="151"/>
      <c r="K77" s="235"/>
      <c r="L77" s="235"/>
    </row>
    <row r="78" spans="1:12" s="29" customFormat="1" ht="26.4">
      <c r="A78" s="50">
        <f t="shared" si="8"/>
        <v>71</v>
      </c>
      <c r="B78" s="137" t="s">
        <v>85</v>
      </c>
      <c r="C78" s="137" t="s">
        <v>39</v>
      </c>
      <c r="D78" s="66">
        <v>1392</v>
      </c>
      <c r="E78" s="213">
        <f t="shared" si="7"/>
        <v>8.3689999999999998</v>
      </c>
      <c r="F78" s="67">
        <v>16</v>
      </c>
      <c r="G78" s="67">
        <v>66.95</v>
      </c>
      <c r="H78" s="49">
        <f t="shared" si="5"/>
        <v>15.79</v>
      </c>
      <c r="I78" s="49">
        <f t="shared" si="6"/>
        <v>82.740000000000009</v>
      </c>
      <c r="J78" s="151"/>
      <c r="K78" s="235"/>
      <c r="L78" s="235"/>
    </row>
    <row r="79" spans="1:12" s="29" customFormat="1" ht="26.4">
      <c r="A79" s="50">
        <f t="shared" si="8"/>
        <v>72</v>
      </c>
      <c r="B79" s="137" t="s">
        <v>85</v>
      </c>
      <c r="C79" s="137" t="s">
        <v>43</v>
      </c>
      <c r="D79" s="66">
        <v>1762</v>
      </c>
      <c r="E79" s="213">
        <f t="shared" si="7"/>
        <v>10.593</v>
      </c>
      <c r="F79" s="67">
        <v>16</v>
      </c>
      <c r="G79" s="67">
        <v>84.74</v>
      </c>
      <c r="H79" s="49">
        <f>ROUND(G79*0.2359,2)-0.01</f>
        <v>19.979999999999997</v>
      </c>
      <c r="I79" s="49">
        <f t="shared" si="6"/>
        <v>104.72</v>
      </c>
      <c r="J79" s="151"/>
      <c r="K79" s="235"/>
      <c r="L79" s="235"/>
    </row>
    <row r="80" spans="1:12" s="29" customFormat="1" ht="26.4">
      <c r="A80" s="50">
        <f t="shared" si="8"/>
        <v>73</v>
      </c>
      <c r="B80" s="137" t="s">
        <v>72</v>
      </c>
      <c r="C80" s="137" t="s">
        <v>41</v>
      </c>
      <c r="D80" s="66">
        <v>1558</v>
      </c>
      <c r="E80" s="213">
        <f t="shared" si="7"/>
        <v>9.3670000000000009</v>
      </c>
      <c r="F80" s="67">
        <v>30</v>
      </c>
      <c r="G80" s="67">
        <v>140.51</v>
      </c>
      <c r="H80" s="49">
        <f t="shared" si="5"/>
        <v>33.15</v>
      </c>
      <c r="I80" s="49">
        <f t="shared" si="6"/>
        <v>173.66</v>
      </c>
      <c r="J80" s="151"/>
      <c r="K80" s="235"/>
      <c r="L80" s="235"/>
    </row>
    <row r="81" spans="1:12" s="29" customFormat="1" ht="26.4">
      <c r="A81" s="50">
        <f t="shared" si="8"/>
        <v>74</v>
      </c>
      <c r="B81" s="137" t="s">
        <v>64</v>
      </c>
      <c r="C81" s="137" t="s">
        <v>41</v>
      </c>
      <c r="D81" s="66">
        <v>1235</v>
      </c>
      <c r="E81" s="213">
        <f t="shared" si="7"/>
        <v>7.4249999999999998</v>
      </c>
      <c r="F81" s="67">
        <v>16</v>
      </c>
      <c r="G81" s="67">
        <v>59.4</v>
      </c>
      <c r="H81" s="49">
        <f t="shared" si="5"/>
        <v>14.01</v>
      </c>
      <c r="I81" s="49">
        <f t="shared" si="6"/>
        <v>73.41</v>
      </c>
      <c r="J81" s="151"/>
      <c r="K81" s="235"/>
      <c r="L81" s="235"/>
    </row>
    <row r="82" spans="1:12" s="29" customFormat="1" ht="26.4">
      <c r="A82" s="50">
        <f t="shared" si="8"/>
        <v>75</v>
      </c>
      <c r="B82" s="137" t="s">
        <v>72</v>
      </c>
      <c r="C82" s="137" t="s">
        <v>41</v>
      </c>
      <c r="D82" s="66">
        <v>1464</v>
      </c>
      <c r="E82" s="213">
        <f t="shared" si="7"/>
        <v>8.8019999999999996</v>
      </c>
      <c r="F82" s="67">
        <v>24</v>
      </c>
      <c r="G82" s="67">
        <v>105.62</v>
      </c>
      <c r="H82" s="49">
        <f t="shared" si="5"/>
        <v>24.92</v>
      </c>
      <c r="I82" s="49">
        <f t="shared" si="6"/>
        <v>130.54000000000002</v>
      </c>
      <c r="J82" s="151"/>
      <c r="K82" s="235"/>
      <c r="L82" s="235"/>
    </row>
    <row r="83" spans="1:12" s="29" customFormat="1" ht="26.4">
      <c r="A83" s="50">
        <f t="shared" si="8"/>
        <v>76</v>
      </c>
      <c r="B83" s="137" t="s">
        <v>83</v>
      </c>
      <c r="C83" s="137" t="s">
        <v>39</v>
      </c>
      <c r="D83" s="66">
        <v>1412</v>
      </c>
      <c r="E83" s="213">
        <f t="shared" si="7"/>
        <v>8.4890000000000008</v>
      </c>
      <c r="F83" s="67">
        <v>14</v>
      </c>
      <c r="G83" s="67">
        <v>59.42</v>
      </c>
      <c r="H83" s="49">
        <f t="shared" si="5"/>
        <v>14.02</v>
      </c>
      <c r="I83" s="49">
        <f t="shared" si="6"/>
        <v>73.44</v>
      </c>
      <c r="J83" s="151"/>
      <c r="K83" s="235"/>
      <c r="L83" s="235"/>
    </row>
    <row r="84" spans="1:12" s="29" customFormat="1" ht="26.4">
      <c r="A84" s="50">
        <f t="shared" si="8"/>
        <v>77</v>
      </c>
      <c r="B84" s="137" t="s">
        <v>78</v>
      </c>
      <c r="C84" s="137" t="s">
        <v>41</v>
      </c>
      <c r="D84" s="66">
        <v>1235</v>
      </c>
      <c r="E84" s="213">
        <f t="shared" si="7"/>
        <v>7.4249999999999998</v>
      </c>
      <c r="F84" s="67">
        <v>38</v>
      </c>
      <c r="G84" s="67">
        <v>141.08000000000001</v>
      </c>
      <c r="H84" s="49">
        <f t="shared" si="5"/>
        <v>33.28</v>
      </c>
      <c r="I84" s="49">
        <f t="shared" si="6"/>
        <v>174.36</v>
      </c>
      <c r="J84" s="151"/>
      <c r="K84" s="235"/>
      <c r="L84" s="235"/>
    </row>
    <row r="85" spans="1:12" s="29" customFormat="1" ht="26.4">
      <c r="A85" s="50">
        <f t="shared" si="8"/>
        <v>78</v>
      </c>
      <c r="B85" s="137" t="s">
        <v>55</v>
      </c>
      <c r="C85" s="137" t="s">
        <v>41</v>
      </c>
      <c r="D85" s="66">
        <v>1255</v>
      </c>
      <c r="E85" s="213">
        <f t="shared" si="7"/>
        <v>7.5449999999999999</v>
      </c>
      <c r="F85" s="67">
        <v>8</v>
      </c>
      <c r="G85" s="67">
        <v>30.18</v>
      </c>
      <c r="H85" s="49">
        <f t="shared" si="5"/>
        <v>7.12</v>
      </c>
      <c r="I85" s="49">
        <f t="shared" si="6"/>
        <v>37.299999999999997</v>
      </c>
      <c r="J85" s="151"/>
      <c r="K85" s="235"/>
      <c r="L85" s="235"/>
    </row>
    <row r="86" spans="1:12" s="29" customFormat="1" ht="26.4">
      <c r="A86" s="50">
        <f t="shared" si="8"/>
        <v>79</v>
      </c>
      <c r="B86" s="137" t="s">
        <v>68</v>
      </c>
      <c r="C86" s="137" t="s">
        <v>39</v>
      </c>
      <c r="D86" s="66">
        <v>1243</v>
      </c>
      <c r="E86" s="213">
        <f t="shared" si="7"/>
        <v>7.4729999999999999</v>
      </c>
      <c r="F86" s="67">
        <v>8</v>
      </c>
      <c r="G86" s="67">
        <v>29.89</v>
      </c>
      <c r="H86" s="49">
        <f t="shared" si="5"/>
        <v>7.05</v>
      </c>
      <c r="I86" s="49">
        <f t="shared" si="6"/>
        <v>36.94</v>
      </c>
      <c r="J86" s="151"/>
      <c r="K86" s="235"/>
      <c r="L86" s="235"/>
    </row>
    <row r="87" spans="1:12" s="29" customFormat="1">
      <c r="A87" s="50">
        <f t="shared" si="8"/>
        <v>80</v>
      </c>
      <c r="B87" s="137" t="s">
        <v>59</v>
      </c>
      <c r="C87" s="137" t="s">
        <v>41</v>
      </c>
      <c r="D87" s="66">
        <v>1360</v>
      </c>
      <c r="E87" s="213">
        <f t="shared" si="7"/>
        <v>8.1769999999999996</v>
      </c>
      <c r="F87" s="67">
        <v>24</v>
      </c>
      <c r="G87" s="67">
        <v>98.12</v>
      </c>
      <c r="H87" s="49">
        <f t="shared" si="5"/>
        <v>23.15</v>
      </c>
      <c r="I87" s="49">
        <f t="shared" si="6"/>
        <v>121.27000000000001</v>
      </c>
      <c r="J87" s="151"/>
      <c r="K87" s="235"/>
      <c r="L87" s="235"/>
    </row>
    <row r="88" spans="1:12" s="29" customFormat="1" ht="26.4">
      <c r="A88" s="50">
        <f t="shared" si="8"/>
        <v>81</v>
      </c>
      <c r="B88" s="137" t="s">
        <v>72</v>
      </c>
      <c r="C88" s="137" t="s">
        <v>39</v>
      </c>
      <c r="D88" s="66">
        <v>1412</v>
      </c>
      <c r="E88" s="213">
        <f t="shared" si="7"/>
        <v>8.4890000000000008</v>
      </c>
      <c r="F88" s="67">
        <v>30</v>
      </c>
      <c r="G88" s="67">
        <v>127.34</v>
      </c>
      <c r="H88" s="49">
        <f t="shared" si="5"/>
        <v>30.04</v>
      </c>
      <c r="I88" s="49">
        <f t="shared" si="6"/>
        <v>157.38</v>
      </c>
      <c r="K88" s="235"/>
      <c r="L88" s="235"/>
    </row>
    <row r="89" spans="1:12" s="29" customFormat="1" ht="26.4">
      <c r="A89" s="50">
        <f t="shared" si="8"/>
        <v>82</v>
      </c>
      <c r="B89" s="137" t="s">
        <v>86</v>
      </c>
      <c r="C89" s="137" t="s">
        <v>39</v>
      </c>
      <c r="D89" s="66">
        <v>1220</v>
      </c>
      <c r="E89" s="213">
        <f t="shared" si="7"/>
        <v>7.335</v>
      </c>
      <c r="F89" s="67">
        <v>40</v>
      </c>
      <c r="G89" s="67">
        <v>146.69999999999999</v>
      </c>
      <c r="H89" s="49">
        <f t="shared" si="5"/>
        <v>34.61</v>
      </c>
      <c r="I89" s="49">
        <f t="shared" si="6"/>
        <v>181.31</v>
      </c>
      <c r="J89" s="151"/>
      <c r="K89" s="235"/>
      <c r="L89" s="235"/>
    </row>
    <row r="90" spans="1:12" s="29" customFormat="1" ht="26.4">
      <c r="A90" s="50">
        <f t="shared" si="8"/>
        <v>83</v>
      </c>
      <c r="B90" s="137" t="s">
        <v>85</v>
      </c>
      <c r="C90" s="137" t="s">
        <v>41</v>
      </c>
      <c r="D90" s="66">
        <v>1444</v>
      </c>
      <c r="E90" s="213">
        <f t="shared" si="7"/>
        <v>8.6820000000000004</v>
      </c>
      <c r="F90" s="67">
        <v>8</v>
      </c>
      <c r="G90" s="67">
        <v>34.729999999999997</v>
      </c>
      <c r="H90" s="49">
        <f t="shared" si="5"/>
        <v>8.19</v>
      </c>
      <c r="I90" s="49">
        <f t="shared" si="6"/>
        <v>42.919999999999995</v>
      </c>
      <c r="J90" s="151"/>
      <c r="K90" s="235"/>
      <c r="L90" s="235"/>
    </row>
    <row r="91" spans="1:12" s="29" customFormat="1" ht="26.4">
      <c r="A91" s="50">
        <f t="shared" si="8"/>
        <v>84</v>
      </c>
      <c r="B91" s="137" t="s">
        <v>65</v>
      </c>
      <c r="C91" s="137" t="s">
        <v>39</v>
      </c>
      <c r="D91" s="66">
        <v>1367</v>
      </c>
      <c r="E91" s="213">
        <f t="shared" si="7"/>
        <v>8.2189999999999994</v>
      </c>
      <c r="F91" s="67">
        <v>16</v>
      </c>
      <c r="G91" s="67">
        <v>65.75</v>
      </c>
      <c r="H91" s="49">
        <f t="shared" si="5"/>
        <v>15.51</v>
      </c>
      <c r="I91" s="49">
        <f t="shared" si="6"/>
        <v>81.260000000000005</v>
      </c>
      <c r="J91" s="151"/>
      <c r="K91" s="235"/>
      <c r="L91" s="235"/>
    </row>
    <row r="92" spans="1:12" s="29" customFormat="1" ht="26.4">
      <c r="A92" s="50">
        <f t="shared" si="8"/>
        <v>85</v>
      </c>
      <c r="B92" s="137" t="s">
        <v>64</v>
      </c>
      <c r="C92" s="137" t="s">
        <v>41</v>
      </c>
      <c r="D92" s="66">
        <v>1255</v>
      </c>
      <c r="E92" s="213">
        <f t="shared" si="7"/>
        <v>7.5449999999999999</v>
      </c>
      <c r="F92" s="67">
        <v>8</v>
      </c>
      <c r="G92" s="67">
        <v>30.18</v>
      </c>
      <c r="H92" s="49">
        <f t="shared" si="5"/>
        <v>7.12</v>
      </c>
      <c r="I92" s="49">
        <f t="shared" si="6"/>
        <v>37.299999999999997</v>
      </c>
      <c r="J92" s="151"/>
      <c r="K92" s="235"/>
      <c r="L92" s="235"/>
    </row>
    <row r="93" spans="1:12" s="29" customFormat="1" ht="46.5" customHeight="1">
      <c r="A93" s="50">
        <f t="shared" si="8"/>
        <v>86</v>
      </c>
      <c r="B93" s="137" t="s">
        <v>87</v>
      </c>
      <c r="C93" s="137" t="s">
        <v>88</v>
      </c>
      <c r="D93" s="66">
        <v>1937</v>
      </c>
      <c r="E93" s="213">
        <f t="shared" si="7"/>
        <v>11.646000000000001</v>
      </c>
      <c r="F93" s="67">
        <v>16</v>
      </c>
      <c r="G93" s="67">
        <v>93.17</v>
      </c>
      <c r="H93" s="49">
        <f>ROUND(G93*0.2359,2)-0.01</f>
        <v>21.97</v>
      </c>
      <c r="I93" s="49">
        <f t="shared" si="6"/>
        <v>115.14</v>
      </c>
      <c r="J93" s="151"/>
      <c r="K93" s="235"/>
      <c r="L93" s="235"/>
    </row>
    <row r="94" spans="1:12" s="29" customFormat="1" ht="26.4">
      <c r="A94" s="50">
        <f t="shared" si="8"/>
        <v>87</v>
      </c>
      <c r="B94" s="137" t="s">
        <v>78</v>
      </c>
      <c r="C94" s="137" t="s">
        <v>39</v>
      </c>
      <c r="D94" s="66">
        <v>1263</v>
      </c>
      <c r="E94" s="213">
        <f t="shared" si="7"/>
        <v>7.593</v>
      </c>
      <c r="F94" s="67">
        <v>16</v>
      </c>
      <c r="G94" s="67">
        <v>60.74</v>
      </c>
      <c r="H94" s="49">
        <f t="shared" si="5"/>
        <v>14.33</v>
      </c>
      <c r="I94" s="49">
        <f t="shared" si="6"/>
        <v>75.070000000000007</v>
      </c>
      <c r="J94" s="151"/>
      <c r="K94" s="235"/>
      <c r="L94" s="235"/>
    </row>
    <row r="95" spans="1:12" s="29" customFormat="1" ht="14.25" customHeight="1">
      <c r="A95" s="50">
        <f t="shared" si="8"/>
        <v>88</v>
      </c>
      <c r="B95" s="137" t="s">
        <v>46</v>
      </c>
      <c r="C95" s="137" t="s">
        <v>39</v>
      </c>
      <c r="D95" s="66">
        <v>1243</v>
      </c>
      <c r="E95" s="213">
        <f t="shared" si="7"/>
        <v>7.4729999999999999</v>
      </c>
      <c r="F95" s="67">
        <v>16</v>
      </c>
      <c r="G95" s="67">
        <v>59.78</v>
      </c>
      <c r="H95" s="49">
        <f t="shared" si="5"/>
        <v>14.1</v>
      </c>
      <c r="I95" s="49">
        <f t="shared" si="6"/>
        <v>73.88</v>
      </c>
      <c r="J95" s="151"/>
      <c r="K95" s="235"/>
      <c r="L95" s="235"/>
    </row>
    <row r="96" spans="1:12" s="29" customFormat="1" ht="26.4">
      <c r="A96" s="50">
        <f t="shared" si="8"/>
        <v>89</v>
      </c>
      <c r="B96" s="137" t="s">
        <v>38</v>
      </c>
      <c r="C96" s="137" t="s">
        <v>39</v>
      </c>
      <c r="D96" s="66">
        <v>1438</v>
      </c>
      <c r="E96" s="213">
        <f t="shared" si="7"/>
        <v>8.6449999999999996</v>
      </c>
      <c r="F96" s="67">
        <v>8</v>
      </c>
      <c r="G96" s="67">
        <v>34.58</v>
      </c>
      <c r="H96" s="49">
        <f t="shared" si="5"/>
        <v>8.16</v>
      </c>
      <c r="I96" s="49">
        <f t="shared" si="6"/>
        <v>42.739999999999995</v>
      </c>
      <c r="J96" s="151"/>
      <c r="K96" s="235"/>
      <c r="L96" s="235"/>
    </row>
    <row r="97" spans="1:12" s="29" customFormat="1" ht="26.4">
      <c r="A97" s="50">
        <f t="shared" si="8"/>
        <v>90</v>
      </c>
      <c r="B97" s="137" t="s">
        <v>45</v>
      </c>
      <c r="C97" s="137" t="s">
        <v>39</v>
      </c>
      <c r="D97" s="66">
        <v>1220</v>
      </c>
      <c r="E97" s="213">
        <f t="shared" si="7"/>
        <v>7.335</v>
      </c>
      <c r="F97" s="67">
        <v>24</v>
      </c>
      <c r="G97" s="67">
        <v>88.02</v>
      </c>
      <c r="H97" s="49">
        <f t="shared" si="5"/>
        <v>20.76</v>
      </c>
      <c r="I97" s="49">
        <f t="shared" si="6"/>
        <v>108.78</v>
      </c>
      <c r="J97" s="151"/>
      <c r="K97" s="235"/>
      <c r="L97" s="235"/>
    </row>
    <row r="98" spans="1:12" s="29" customFormat="1" ht="26.4">
      <c r="A98" s="50">
        <f t="shared" si="8"/>
        <v>91</v>
      </c>
      <c r="B98" s="137" t="s">
        <v>74</v>
      </c>
      <c r="C98" s="137" t="s">
        <v>39</v>
      </c>
      <c r="D98" s="66">
        <v>1263</v>
      </c>
      <c r="E98" s="213">
        <f t="shared" si="7"/>
        <v>7.593</v>
      </c>
      <c r="F98" s="67">
        <v>8</v>
      </c>
      <c r="G98" s="67">
        <v>30.37</v>
      </c>
      <c r="H98" s="49">
        <f t="shared" si="5"/>
        <v>7.16</v>
      </c>
      <c r="I98" s="49">
        <f t="shared" si="6"/>
        <v>37.53</v>
      </c>
      <c r="J98" s="151"/>
      <c r="K98" s="235"/>
      <c r="L98" s="235"/>
    </row>
    <row r="99" spans="1:12" s="29" customFormat="1" ht="14.25" customHeight="1">
      <c r="A99" s="50">
        <f t="shared" si="8"/>
        <v>92</v>
      </c>
      <c r="B99" s="137" t="s">
        <v>81</v>
      </c>
      <c r="C99" s="137" t="s">
        <v>41</v>
      </c>
      <c r="D99" s="66">
        <v>1268</v>
      </c>
      <c r="E99" s="213">
        <f t="shared" si="7"/>
        <v>7.6230000000000002</v>
      </c>
      <c r="F99" s="67">
        <v>14</v>
      </c>
      <c r="G99" s="67">
        <v>53.36</v>
      </c>
      <c r="H99" s="49">
        <f t="shared" si="5"/>
        <v>12.59</v>
      </c>
      <c r="I99" s="49">
        <f t="shared" si="6"/>
        <v>65.95</v>
      </c>
      <c r="J99" s="151"/>
      <c r="K99" s="235"/>
      <c r="L99" s="235"/>
    </row>
    <row r="100" spans="1:12" s="29" customFormat="1" ht="26.4">
      <c r="A100" s="50">
        <f t="shared" si="8"/>
        <v>93</v>
      </c>
      <c r="B100" s="137" t="s">
        <v>87</v>
      </c>
      <c r="C100" s="137" t="s">
        <v>37</v>
      </c>
      <c r="D100" s="66">
        <v>1883</v>
      </c>
      <c r="E100" s="213">
        <f t="shared" si="7"/>
        <v>11.321</v>
      </c>
      <c r="F100" s="67">
        <v>34</v>
      </c>
      <c r="G100" s="67">
        <v>192.46</v>
      </c>
      <c r="H100" s="49">
        <f t="shared" si="5"/>
        <v>45.4</v>
      </c>
      <c r="I100" s="49">
        <f t="shared" si="6"/>
        <v>237.86</v>
      </c>
      <c r="J100" s="151"/>
      <c r="K100" s="235"/>
      <c r="L100" s="235"/>
    </row>
    <row r="101" spans="1:12" s="29" customFormat="1" ht="26.4">
      <c r="A101" s="50">
        <f t="shared" si="8"/>
        <v>94</v>
      </c>
      <c r="B101" s="137" t="s">
        <v>51</v>
      </c>
      <c r="C101" s="137" t="s">
        <v>43</v>
      </c>
      <c r="D101" s="66">
        <v>1272</v>
      </c>
      <c r="E101" s="213">
        <f t="shared" si="7"/>
        <v>7.6470000000000002</v>
      </c>
      <c r="F101" s="67">
        <v>8</v>
      </c>
      <c r="G101" s="67">
        <v>30.59</v>
      </c>
      <c r="H101" s="49">
        <f t="shared" si="5"/>
        <v>7.22</v>
      </c>
      <c r="I101" s="49">
        <f t="shared" si="6"/>
        <v>37.81</v>
      </c>
      <c r="J101" s="151"/>
      <c r="K101" s="235"/>
      <c r="L101" s="235"/>
    </row>
    <row r="102" spans="1:12" s="29" customFormat="1" ht="26.4">
      <c r="A102" s="50">
        <f t="shared" si="8"/>
        <v>95</v>
      </c>
      <c r="B102" s="137" t="s">
        <v>51</v>
      </c>
      <c r="C102" s="137" t="s">
        <v>52</v>
      </c>
      <c r="D102" s="66">
        <v>1063</v>
      </c>
      <c r="E102" s="213">
        <f t="shared" si="7"/>
        <v>6.391</v>
      </c>
      <c r="F102" s="67">
        <v>14</v>
      </c>
      <c r="G102" s="67">
        <v>44.74</v>
      </c>
      <c r="H102" s="49">
        <f t="shared" si="5"/>
        <v>10.55</v>
      </c>
      <c r="I102" s="49">
        <f t="shared" si="6"/>
        <v>55.290000000000006</v>
      </c>
      <c r="J102" s="151"/>
      <c r="K102" s="235"/>
      <c r="L102" s="235"/>
    </row>
    <row r="103" spans="1:12" s="29" customFormat="1" ht="17.25" customHeight="1">
      <c r="A103" s="50">
        <f t="shared" si="8"/>
        <v>96</v>
      </c>
      <c r="B103" s="137" t="s">
        <v>81</v>
      </c>
      <c r="C103" s="137" t="s">
        <v>43</v>
      </c>
      <c r="D103" s="66">
        <v>1279</v>
      </c>
      <c r="E103" s="213">
        <f t="shared" si="7"/>
        <v>7.69</v>
      </c>
      <c r="F103" s="67">
        <v>32</v>
      </c>
      <c r="G103" s="67">
        <v>123.04</v>
      </c>
      <c r="H103" s="49">
        <f t="shared" si="5"/>
        <v>29.03</v>
      </c>
      <c r="I103" s="49">
        <f t="shared" si="6"/>
        <v>152.07</v>
      </c>
      <c r="J103" s="151"/>
      <c r="K103" s="235"/>
      <c r="L103" s="235"/>
    </row>
    <row r="104" spans="1:12" s="29" customFormat="1" ht="26.4">
      <c r="A104" s="50">
        <f t="shared" si="8"/>
        <v>97</v>
      </c>
      <c r="B104" s="137" t="s">
        <v>64</v>
      </c>
      <c r="C104" s="137" t="s">
        <v>43</v>
      </c>
      <c r="D104" s="66">
        <v>1838</v>
      </c>
      <c r="E104" s="213">
        <f t="shared" si="7"/>
        <v>11.05</v>
      </c>
      <c r="F104" s="67">
        <v>32</v>
      </c>
      <c r="G104" s="67">
        <v>176.8</v>
      </c>
      <c r="H104" s="49">
        <f t="shared" si="5"/>
        <v>41.71</v>
      </c>
      <c r="I104" s="49">
        <f t="shared" si="6"/>
        <v>218.51000000000002</v>
      </c>
      <c r="J104" s="151"/>
      <c r="K104" s="235"/>
      <c r="L104" s="235"/>
    </row>
    <row r="105" spans="1:12" s="29" customFormat="1" ht="26.4">
      <c r="A105" s="50">
        <f t="shared" si="8"/>
        <v>98</v>
      </c>
      <c r="B105" s="137" t="s">
        <v>65</v>
      </c>
      <c r="C105" s="137" t="s">
        <v>43</v>
      </c>
      <c r="D105" s="66">
        <v>1614</v>
      </c>
      <c r="E105" s="213">
        <f t="shared" si="7"/>
        <v>9.7040000000000006</v>
      </c>
      <c r="F105" s="67">
        <v>8</v>
      </c>
      <c r="G105" s="67">
        <v>38.82</v>
      </c>
      <c r="H105" s="49">
        <f t="shared" si="5"/>
        <v>9.16</v>
      </c>
      <c r="I105" s="49">
        <f t="shared" si="6"/>
        <v>47.980000000000004</v>
      </c>
      <c r="J105" s="151"/>
      <c r="K105" s="235"/>
      <c r="L105" s="235"/>
    </row>
    <row r="106" spans="1:12" s="29" customFormat="1" ht="26.4">
      <c r="A106" s="50">
        <f t="shared" si="8"/>
        <v>99</v>
      </c>
      <c r="B106" s="137" t="s">
        <v>42</v>
      </c>
      <c r="C106" s="137" t="s">
        <v>39</v>
      </c>
      <c r="D106" s="66">
        <v>1412</v>
      </c>
      <c r="E106" s="213">
        <f t="shared" si="7"/>
        <v>8.4890000000000008</v>
      </c>
      <c r="F106" s="67">
        <v>16</v>
      </c>
      <c r="G106" s="67">
        <v>67.91</v>
      </c>
      <c r="H106" s="49">
        <f t="shared" si="5"/>
        <v>16.02</v>
      </c>
      <c r="I106" s="49">
        <f t="shared" si="6"/>
        <v>83.929999999999993</v>
      </c>
      <c r="J106" s="151"/>
      <c r="K106" s="235"/>
      <c r="L106" s="235"/>
    </row>
    <row r="107" spans="1:12" s="29" customFormat="1" ht="26.4">
      <c r="A107" s="50">
        <f t="shared" si="8"/>
        <v>100</v>
      </c>
      <c r="B107" s="137" t="s">
        <v>44</v>
      </c>
      <c r="C107" s="137" t="s">
        <v>52</v>
      </c>
      <c r="D107" s="66">
        <v>1083</v>
      </c>
      <c r="E107" s="213">
        <f t="shared" si="7"/>
        <v>6.5110000000000001</v>
      </c>
      <c r="F107" s="67">
        <v>8</v>
      </c>
      <c r="G107" s="67">
        <v>26.04</v>
      </c>
      <c r="H107" s="49">
        <f t="shared" si="5"/>
        <v>6.14</v>
      </c>
      <c r="I107" s="49">
        <f t="shared" si="6"/>
        <v>32.18</v>
      </c>
      <c r="J107" s="151"/>
      <c r="K107" s="235"/>
      <c r="L107" s="235"/>
    </row>
    <row r="108" spans="1:12" s="29" customFormat="1" ht="26.4">
      <c r="A108" s="50">
        <f t="shared" si="8"/>
        <v>101</v>
      </c>
      <c r="B108" s="137" t="s">
        <v>85</v>
      </c>
      <c r="C108" s="137" t="s">
        <v>39</v>
      </c>
      <c r="D108" s="66">
        <v>1392</v>
      </c>
      <c r="E108" s="213">
        <f t="shared" si="7"/>
        <v>8.3689999999999998</v>
      </c>
      <c r="F108" s="67">
        <v>16</v>
      </c>
      <c r="G108" s="67">
        <v>66.95</v>
      </c>
      <c r="H108" s="49">
        <f t="shared" si="5"/>
        <v>15.79</v>
      </c>
      <c r="I108" s="49">
        <f t="shared" si="6"/>
        <v>82.740000000000009</v>
      </c>
      <c r="J108" s="151"/>
      <c r="K108" s="235"/>
      <c r="L108" s="235"/>
    </row>
    <row r="109" spans="1:12" s="29" customFormat="1" ht="26.4">
      <c r="A109" s="50">
        <f t="shared" si="8"/>
        <v>102</v>
      </c>
      <c r="B109" s="137" t="s">
        <v>86</v>
      </c>
      <c r="C109" s="137" t="s">
        <v>41</v>
      </c>
      <c r="D109" s="66">
        <v>1375</v>
      </c>
      <c r="E109" s="213">
        <f t="shared" si="7"/>
        <v>8.2669999999999995</v>
      </c>
      <c r="F109" s="67">
        <v>24</v>
      </c>
      <c r="G109" s="67">
        <v>99.2</v>
      </c>
      <c r="H109" s="49">
        <f t="shared" si="5"/>
        <v>23.4</v>
      </c>
      <c r="I109" s="49">
        <f t="shared" si="6"/>
        <v>122.6</v>
      </c>
      <c r="J109" s="151"/>
      <c r="K109" s="235"/>
      <c r="L109" s="235"/>
    </row>
    <row r="110" spans="1:12" s="29" customFormat="1" ht="26.4">
      <c r="A110" s="50">
        <f t="shared" si="8"/>
        <v>103</v>
      </c>
      <c r="B110" s="137" t="s">
        <v>58</v>
      </c>
      <c r="C110" s="137" t="s">
        <v>39</v>
      </c>
      <c r="D110" s="66">
        <v>1263</v>
      </c>
      <c r="E110" s="213">
        <f t="shared" si="7"/>
        <v>7.593</v>
      </c>
      <c r="F110" s="67">
        <v>16</v>
      </c>
      <c r="G110" s="67">
        <v>60.74</v>
      </c>
      <c r="H110" s="49">
        <f t="shared" si="5"/>
        <v>14.33</v>
      </c>
      <c r="I110" s="49">
        <f t="shared" si="6"/>
        <v>75.070000000000007</v>
      </c>
      <c r="J110" s="151"/>
      <c r="K110" s="235"/>
      <c r="L110" s="235"/>
    </row>
    <row r="111" spans="1:12" s="29" customFormat="1" ht="26.4">
      <c r="A111" s="50">
        <f t="shared" si="8"/>
        <v>104</v>
      </c>
      <c r="B111" s="137" t="s">
        <v>63</v>
      </c>
      <c r="C111" s="137" t="s">
        <v>39</v>
      </c>
      <c r="D111" s="66">
        <v>1220</v>
      </c>
      <c r="E111" s="213">
        <f t="shared" si="7"/>
        <v>7.335</v>
      </c>
      <c r="F111" s="67">
        <v>24</v>
      </c>
      <c r="G111" s="67">
        <v>88.02</v>
      </c>
      <c r="H111" s="49">
        <f t="shared" si="5"/>
        <v>20.76</v>
      </c>
      <c r="I111" s="49">
        <f t="shared" si="6"/>
        <v>108.78</v>
      </c>
      <c r="J111" s="151"/>
      <c r="K111" s="235"/>
      <c r="L111" s="235"/>
    </row>
    <row r="112" spans="1:12" s="29" customFormat="1" ht="26.4">
      <c r="A112" s="50">
        <f t="shared" si="8"/>
        <v>105</v>
      </c>
      <c r="B112" s="137" t="s">
        <v>44</v>
      </c>
      <c r="C112" s="137" t="s">
        <v>52</v>
      </c>
      <c r="D112" s="66">
        <v>1384</v>
      </c>
      <c r="E112" s="213">
        <f t="shared" si="7"/>
        <v>8.3209999999999997</v>
      </c>
      <c r="F112" s="67">
        <v>8</v>
      </c>
      <c r="G112" s="67">
        <v>33.28</v>
      </c>
      <c r="H112" s="49">
        <f t="shared" si="5"/>
        <v>7.85</v>
      </c>
      <c r="I112" s="49">
        <f t="shared" si="6"/>
        <v>41.13</v>
      </c>
      <c r="J112" s="151"/>
      <c r="K112" s="235"/>
      <c r="L112" s="235"/>
    </row>
    <row r="113" spans="1:12" s="29" customFormat="1">
      <c r="A113" s="50">
        <f t="shared" si="8"/>
        <v>106</v>
      </c>
      <c r="B113" s="137" t="s">
        <v>59</v>
      </c>
      <c r="C113" s="137" t="s">
        <v>43</v>
      </c>
      <c r="D113" s="66">
        <v>1279</v>
      </c>
      <c r="E113" s="213">
        <f t="shared" si="7"/>
        <v>7.69</v>
      </c>
      <c r="F113" s="67">
        <v>26</v>
      </c>
      <c r="G113" s="67">
        <v>99.97</v>
      </c>
      <c r="H113" s="49">
        <f t="shared" si="5"/>
        <v>23.58</v>
      </c>
      <c r="I113" s="49">
        <f t="shared" si="6"/>
        <v>123.55</v>
      </c>
      <c r="J113" s="151"/>
      <c r="K113" s="235"/>
      <c r="L113" s="235"/>
    </row>
    <row r="114" spans="1:12" s="29" customFormat="1" ht="26.4">
      <c r="A114" s="50">
        <f t="shared" si="8"/>
        <v>107</v>
      </c>
      <c r="B114" s="137" t="s">
        <v>68</v>
      </c>
      <c r="C114" s="137" t="s">
        <v>39</v>
      </c>
      <c r="D114" s="66">
        <v>1220</v>
      </c>
      <c r="E114" s="213">
        <f t="shared" si="7"/>
        <v>7.335</v>
      </c>
      <c r="F114" s="67">
        <v>8</v>
      </c>
      <c r="G114" s="67">
        <v>29.34</v>
      </c>
      <c r="H114" s="49">
        <f t="shared" si="5"/>
        <v>6.92</v>
      </c>
      <c r="I114" s="49">
        <f t="shared" si="6"/>
        <v>36.26</v>
      </c>
      <c r="J114" s="151"/>
      <c r="K114" s="235"/>
      <c r="L114" s="235"/>
    </row>
    <row r="115" spans="1:12" s="29" customFormat="1" ht="26.4">
      <c r="A115" s="50">
        <f t="shared" si="8"/>
        <v>108</v>
      </c>
      <c r="B115" s="137" t="s">
        <v>69</v>
      </c>
      <c r="C115" s="137" t="s">
        <v>39</v>
      </c>
      <c r="D115" s="66">
        <v>1240</v>
      </c>
      <c r="E115" s="213">
        <f t="shared" si="7"/>
        <v>7.4550000000000001</v>
      </c>
      <c r="F115" s="67">
        <v>8</v>
      </c>
      <c r="G115" s="67">
        <v>29.82</v>
      </c>
      <c r="H115" s="49">
        <f t="shared" si="5"/>
        <v>7.03</v>
      </c>
      <c r="I115" s="49">
        <f t="shared" si="6"/>
        <v>36.85</v>
      </c>
      <c r="J115" s="151"/>
      <c r="K115" s="235"/>
      <c r="L115" s="235"/>
    </row>
    <row r="116" spans="1:12" s="29" customFormat="1">
      <c r="A116" s="50">
        <f t="shared" si="8"/>
        <v>109</v>
      </c>
      <c r="B116" s="137" t="s">
        <v>36</v>
      </c>
      <c r="C116" s="137" t="s">
        <v>90</v>
      </c>
      <c r="D116" s="66">
        <v>2107</v>
      </c>
      <c r="E116" s="213">
        <f t="shared" si="7"/>
        <v>12.667999999999999</v>
      </c>
      <c r="F116" s="67">
        <v>8</v>
      </c>
      <c r="G116" s="67">
        <v>50.67</v>
      </c>
      <c r="H116" s="49">
        <f t="shared" si="5"/>
        <v>11.95</v>
      </c>
      <c r="I116" s="49">
        <f t="shared" si="6"/>
        <v>62.620000000000005</v>
      </c>
      <c r="J116" s="151"/>
      <c r="K116" s="235"/>
      <c r="L116" s="235"/>
    </row>
    <row r="117" spans="1:12" s="29" customFormat="1" ht="26.4">
      <c r="A117" s="50">
        <f t="shared" si="8"/>
        <v>110</v>
      </c>
      <c r="B117" s="137" t="s">
        <v>56</v>
      </c>
      <c r="C117" s="137" t="s">
        <v>41</v>
      </c>
      <c r="D117" s="66">
        <v>1372</v>
      </c>
      <c r="E117" s="213">
        <f t="shared" si="7"/>
        <v>8.2490000000000006</v>
      </c>
      <c r="F117" s="67">
        <v>18</v>
      </c>
      <c r="G117" s="67">
        <v>74.239999999999995</v>
      </c>
      <c r="H117" s="49">
        <f t="shared" si="5"/>
        <v>17.510000000000002</v>
      </c>
      <c r="I117" s="49">
        <f t="shared" si="6"/>
        <v>91.75</v>
      </c>
      <c r="J117" s="151"/>
      <c r="K117" s="235"/>
      <c r="L117" s="235"/>
    </row>
    <row r="118" spans="1:12" s="29" customFormat="1" ht="26.4">
      <c r="A118" s="50">
        <f t="shared" si="8"/>
        <v>111</v>
      </c>
      <c r="B118" s="137" t="s">
        <v>67</v>
      </c>
      <c r="C118" s="137" t="s">
        <v>41</v>
      </c>
      <c r="D118" s="66">
        <v>1418</v>
      </c>
      <c r="E118" s="213">
        <f t="shared" si="7"/>
        <v>8.5250000000000004</v>
      </c>
      <c r="F118" s="67">
        <v>16</v>
      </c>
      <c r="G118" s="67">
        <v>68.2</v>
      </c>
      <c r="H118" s="49">
        <f t="shared" si="5"/>
        <v>16.09</v>
      </c>
      <c r="I118" s="49">
        <f t="shared" si="6"/>
        <v>84.29</v>
      </c>
      <c r="J118" s="151"/>
      <c r="K118" s="235"/>
      <c r="L118" s="235"/>
    </row>
    <row r="119" spans="1:12" s="29" customFormat="1" ht="26.4">
      <c r="A119" s="50">
        <f t="shared" si="8"/>
        <v>112</v>
      </c>
      <c r="B119" s="137" t="s">
        <v>72</v>
      </c>
      <c r="C119" s="137" t="s">
        <v>43</v>
      </c>
      <c r="D119" s="66">
        <v>1838</v>
      </c>
      <c r="E119" s="213">
        <f t="shared" si="7"/>
        <v>11.05</v>
      </c>
      <c r="F119" s="67">
        <v>8</v>
      </c>
      <c r="G119" s="67">
        <v>44.2</v>
      </c>
      <c r="H119" s="49">
        <f t="shared" si="5"/>
        <v>10.43</v>
      </c>
      <c r="I119" s="49">
        <f t="shared" si="6"/>
        <v>54.63</v>
      </c>
      <c r="J119" s="151"/>
      <c r="K119" s="235"/>
      <c r="L119" s="235"/>
    </row>
    <row r="120" spans="1:12" s="29" customFormat="1" ht="26.4">
      <c r="A120" s="50">
        <f t="shared" si="8"/>
        <v>113</v>
      </c>
      <c r="B120" s="137" t="s">
        <v>49</v>
      </c>
      <c r="C120" s="137" t="s">
        <v>41</v>
      </c>
      <c r="D120" s="66">
        <v>1235</v>
      </c>
      <c r="E120" s="213">
        <f t="shared" si="7"/>
        <v>7.4249999999999998</v>
      </c>
      <c r="F120" s="67">
        <v>8</v>
      </c>
      <c r="G120" s="67">
        <v>29.7</v>
      </c>
      <c r="H120" s="49">
        <f t="shared" si="5"/>
        <v>7.01</v>
      </c>
      <c r="I120" s="49">
        <f t="shared" si="6"/>
        <v>36.71</v>
      </c>
      <c r="J120" s="151"/>
      <c r="K120" s="235"/>
      <c r="L120" s="235"/>
    </row>
    <row r="121" spans="1:12" s="29" customFormat="1" ht="26.4">
      <c r="A121" s="50">
        <f t="shared" si="8"/>
        <v>114</v>
      </c>
      <c r="B121" s="137" t="s">
        <v>85</v>
      </c>
      <c r="C121" s="137" t="s">
        <v>41</v>
      </c>
      <c r="D121" s="66">
        <v>1464</v>
      </c>
      <c r="E121" s="213">
        <f t="shared" si="7"/>
        <v>8.8019999999999996</v>
      </c>
      <c r="F121" s="67">
        <v>16</v>
      </c>
      <c r="G121" s="67">
        <v>70.42</v>
      </c>
      <c r="H121" s="49">
        <f t="shared" si="5"/>
        <v>16.61</v>
      </c>
      <c r="I121" s="49">
        <f t="shared" si="6"/>
        <v>87.03</v>
      </c>
      <c r="J121" s="151"/>
      <c r="K121" s="235"/>
      <c r="L121" s="235"/>
    </row>
    <row r="122" spans="1:12" s="29" customFormat="1">
      <c r="A122" s="50">
        <f t="shared" si="8"/>
        <v>115</v>
      </c>
      <c r="B122" s="137" t="s">
        <v>47</v>
      </c>
      <c r="C122" s="137" t="s">
        <v>43</v>
      </c>
      <c r="D122" s="66">
        <v>1239</v>
      </c>
      <c r="E122" s="213">
        <f t="shared" si="7"/>
        <v>7.4489999999999998</v>
      </c>
      <c r="F122" s="67">
        <v>24</v>
      </c>
      <c r="G122" s="67">
        <v>89.39</v>
      </c>
      <c r="H122" s="49">
        <f t="shared" si="5"/>
        <v>21.09</v>
      </c>
      <c r="I122" s="49">
        <f t="shared" si="6"/>
        <v>110.48</v>
      </c>
      <c r="J122" s="151"/>
      <c r="K122" s="235"/>
      <c r="L122" s="235"/>
    </row>
    <row r="123" spans="1:12" s="29" customFormat="1" ht="26.4">
      <c r="A123" s="50">
        <f t="shared" si="8"/>
        <v>116</v>
      </c>
      <c r="B123" s="137" t="s">
        <v>80</v>
      </c>
      <c r="C123" s="137" t="s">
        <v>39</v>
      </c>
      <c r="D123" s="66">
        <v>1412</v>
      </c>
      <c r="E123" s="213">
        <f t="shared" si="7"/>
        <v>8.4890000000000008</v>
      </c>
      <c r="F123" s="67">
        <v>8</v>
      </c>
      <c r="G123" s="67">
        <v>33.96</v>
      </c>
      <c r="H123" s="49">
        <f t="shared" si="5"/>
        <v>8.01</v>
      </c>
      <c r="I123" s="49">
        <f t="shared" si="6"/>
        <v>41.97</v>
      </c>
      <c r="J123" s="151"/>
      <c r="K123" s="235"/>
      <c r="L123" s="235"/>
    </row>
    <row r="124" spans="1:12" s="29" customFormat="1" ht="26.4">
      <c r="A124" s="50">
        <f t="shared" si="8"/>
        <v>117</v>
      </c>
      <c r="B124" s="137" t="s">
        <v>75</v>
      </c>
      <c r="C124" s="137" t="s">
        <v>41</v>
      </c>
      <c r="D124" s="66">
        <v>1464</v>
      </c>
      <c r="E124" s="213">
        <f t="shared" si="7"/>
        <v>8.8019999999999996</v>
      </c>
      <c r="F124" s="67">
        <v>16</v>
      </c>
      <c r="G124" s="67">
        <v>70.42</v>
      </c>
      <c r="H124" s="49">
        <f t="shared" si="5"/>
        <v>16.61</v>
      </c>
      <c r="I124" s="49">
        <f t="shared" si="6"/>
        <v>87.03</v>
      </c>
      <c r="J124" s="151"/>
      <c r="K124" s="235"/>
      <c r="L124" s="235"/>
    </row>
    <row r="125" spans="1:12" s="29" customFormat="1">
      <c r="A125" s="50">
        <f t="shared" si="8"/>
        <v>118</v>
      </c>
      <c r="B125" s="137" t="s">
        <v>46</v>
      </c>
      <c r="C125" s="137" t="s">
        <v>43</v>
      </c>
      <c r="D125" s="66">
        <v>1474</v>
      </c>
      <c r="E125" s="213">
        <f t="shared" si="7"/>
        <v>8.8620000000000001</v>
      </c>
      <c r="F125" s="67">
        <v>24</v>
      </c>
      <c r="G125" s="67">
        <v>106.34</v>
      </c>
      <c r="H125" s="49">
        <f t="shared" si="5"/>
        <v>25.09</v>
      </c>
      <c r="I125" s="49">
        <f t="shared" si="6"/>
        <v>131.43</v>
      </c>
      <c r="J125" s="151"/>
      <c r="K125" s="235"/>
      <c r="L125" s="235"/>
    </row>
    <row r="126" spans="1:12" s="29" customFormat="1" ht="26.4">
      <c r="A126" s="50">
        <f t="shared" si="8"/>
        <v>119</v>
      </c>
      <c r="B126" s="137" t="s">
        <v>38</v>
      </c>
      <c r="C126" s="137" t="s">
        <v>41</v>
      </c>
      <c r="D126" s="66">
        <v>1418</v>
      </c>
      <c r="E126" s="213">
        <f t="shared" si="7"/>
        <v>8.5250000000000004</v>
      </c>
      <c r="F126" s="67">
        <v>16</v>
      </c>
      <c r="G126" s="67">
        <v>68.2</v>
      </c>
      <c r="H126" s="49">
        <f t="shared" si="5"/>
        <v>16.09</v>
      </c>
      <c r="I126" s="49">
        <f t="shared" si="6"/>
        <v>84.29</v>
      </c>
      <c r="J126" s="151"/>
      <c r="K126" s="235"/>
      <c r="L126" s="235"/>
    </row>
    <row r="127" spans="1:12" s="29" customFormat="1" ht="26.4">
      <c r="A127" s="50">
        <f t="shared" si="8"/>
        <v>120</v>
      </c>
      <c r="B127" s="137" t="s">
        <v>50</v>
      </c>
      <c r="C127" s="137" t="s">
        <v>41</v>
      </c>
      <c r="D127" s="66">
        <v>1464</v>
      </c>
      <c r="E127" s="213">
        <f t="shared" si="7"/>
        <v>8.8019999999999996</v>
      </c>
      <c r="F127" s="67">
        <v>16</v>
      </c>
      <c r="G127" s="67">
        <v>70.42</v>
      </c>
      <c r="H127" s="49">
        <f t="shared" ref="H127:H190" si="9">ROUND(G127*0.2359,2)</f>
        <v>16.61</v>
      </c>
      <c r="I127" s="49">
        <f t="shared" si="6"/>
        <v>87.03</v>
      </c>
      <c r="J127" s="151"/>
      <c r="K127" s="235"/>
      <c r="L127" s="235"/>
    </row>
    <row r="128" spans="1:12" s="29" customFormat="1" ht="26.4">
      <c r="A128" s="50">
        <f t="shared" si="8"/>
        <v>121</v>
      </c>
      <c r="B128" s="137" t="s">
        <v>80</v>
      </c>
      <c r="C128" s="137" t="s">
        <v>39</v>
      </c>
      <c r="D128" s="66">
        <v>1392</v>
      </c>
      <c r="E128" s="213">
        <f t="shared" si="7"/>
        <v>8.3689999999999998</v>
      </c>
      <c r="F128" s="67">
        <v>14</v>
      </c>
      <c r="G128" s="67">
        <v>58.58</v>
      </c>
      <c r="H128" s="49">
        <f t="shared" si="9"/>
        <v>13.82</v>
      </c>
      <c r="I128" s="49">
        <f t="shared" si="6"/>
        <v>72.400000000000006</v>
      </c>
      <c r="J128" s="151"/>
      <c r="K128" s="235"/>
      <c r="L128" s="235"/>
    </row>
    <row r="129" spans="1:12" s="29" customFormat="1" ht="26.4">
      <c r="A129" s="50">
        <f t="shared" si="8"/>
        <v>122</v>
      </c>
      <c r="B129" s="137" t="s">
        <v>77</v>
      </c>
      <c r="C129" s="137" t="s">
        <v>139</v>
      </c>
      <c r="D129" s="66">
        <v>2012</v>
      </c>
      <c r="E129" s="213">
        <f t="shared" si="7"/>
        <v>12.096</v>
      </c>
      <c r="F129" s="67">
        <v>8</v>
      </c>
      <c r="G129" s="67">
        <v>48.38</v>
      </c>
      <c r="H129" s="49">
        <f t="shared" si="9"/>
        <v>11.41</v>
      </c>
      <c r="I129" s="49">
        <f t="shared" si="6"/>
        <v>59.790000000000006</v>
      </c>
      <c r="J129" s="151"/>
      <c r="K129" s="235"/>
      <c r="L129" s="235"/>
    </row>
    <row r="130" spans="1:12" s="29" customFormat="1" ht="26.4">
      <c r="A130" s="50">
        <f t="shared" si="8"/>
        <v>123</v>
      </c>
      <c r="B130" s="137" t="s">
        <v>51</v>
      </c>
      <c r="C130" s="137" t="s">
        <v>52</v>
      </c>
      <c r="D130" s="66">
        <v>1083</v>
      </c>
      <c r="E130" s="213">
        <f t="shared" si="7"/>
        <v>6.5110000000000001</v>
      </c>
      <c r="F130" s="67">
        <v>30</v>
      </c>
      <c r="G130" s="67">
        <v>97.67</v>
      </c>
      <c r="H130" s="49">
        <f t="shared" si="9"/>
        <v>23.04</v>
      </c>
      <c r="I130" s="49">
        <f t="shared" si="6"/>
        <v>120.71000000000001</v>
      </c>
      <c r="J130" s="151"/>
      <c r="K130" s="235"/>
      <c r="L130" s="235"/>
    </row>
    <row r="131" spans="1:12" s="29" customFormat="1" ht="26.4">
      <c r="A131" s="50">
        <f t="shared" si="8"/>
        <v>124</v>
      </c>
      <c r="B131" s="137" t="s">
        <v>57</v>
      </c>
      <c r="C131" s="137" t="s">
        <v>43</v>
      </c>
      <c r="D131" s="66">
        <v>1794</v>
      </c>
      <c r="E131" s="213">
        <f t="shared" si="7"/>
        <v>10.786</v>
      </c>
      <c r="F131" s="67">
        <v>16</v>
      </c>
      <c r="G131" s="67">
        <v>86.29</v>
      </c>
      <c r="H131" s="49">
        <f t="shared" si="9"/>
        <v>20.36</v>
      </c>
      <c r="I131" s="49">
        <f t="shared" si="6"/>
        <v>106.65</v>
      </c>
      <c r="J131" s="151"/>
      <c r="K131" s="235"/>
      <c r="L131" s="235"/>
    </row>
    <row r="132" spans="1:12" s="29" customFormat="1">
      <c r="A132" s="50">
        <f t="shared" si="8"/>
        <v>125</v>
      </c>
      <c r="B132" s="137" t="s">
        <v>91</v>
      </c>
      <c r="C132" s="137" t="s">
        <v>92</v>
      </c>
      <c r="D132" s="66">
        <v>1701</v>
      </c>
      <c r="E132" s="213">
        <f t="shared" si="7"/>
        <v>10.227</v>
      </c>
      <c r="F132" s="67">
        <v>8</v>
      </c>
      <c r="G132" s="67">
        <v>40.909999999999997</v>
      </c>
      <c r="H132" s="49">
        <f t="shared" si="9"/>
        <v>9.65</v>
      </c>
      <c r="I132" s="49">
        <f t="shared" si="6"/>
        <v>50.559999999999995</v>
      </c>
      <c r="J132" s="151"/>
      <c r="K132" s="235"/>
      <c r="L132" s="235"/>
    </row>
    <row r="133" spans="1:12" s="29" customFormat="1">
      <c r="A133" s="50">
        <f t="shared" si="8"/>
        <v>126</v>
      </c>
      <c r="B133" s="137" t="s">
        <v>62</v>
      </c>
      <c r="C133" s="137" t="s">
        <v>41</v>
      </c>
      <c r="D133" s="66">
        <v>1259</v>
      </c>
      <c r="E133" s="213">
        <f t="shared" si="7"/>
        <v>7.569</v>
      </c>
      <c r="F133" s="67">
        <v>24</v>
      </c>
      <c r="G133" s="67">
        <v>90.83</v>
      </c>
      <c r="H133" s="49">
        <f t="shared" si="9"/>
        <v>21.43</v>
      </c>
      <c r="I133" s="49">
        <f t="shared" si="6"/>
        <v>112.25999999999999</v>
      </c>
      <c r="J133" s="151"/>
      <c r="K133" s="235"/>
      <c r="L133" s="235"/>
    </row>
    <row r="134" spans="1:12" s="29" customFormat="1" ht="26.4">
      <c r="A134" s="50">
        <f t="shared" si="8"/>
        <v>127</v>
      </c>
      <c r="B134" s="137" t="s">
        <v>58</v>
      </c>
      <c r="C134" s="137" t="s">
        <v>43</v>
      </c>
      <c r="D134" s="66">
        <v>1255</v>
      </c>
      <c r="E134" s="213">
        <f t="shared" si="7"/>
        <v>7.5449999999999999</v>
      </c>
      <c r="F134" s="67">
        <v>24</v>
      </c>
      <c r="G134" s="67">
        <v>90.54</v>
      </c>
      <c r="H134" s="49">
        <f t="shared" si="9"/>
        <v>21.36</v>
      </c>
      <c r="I134" s="49">
        <f t="shared" si="6"/>
        <v>111.9</v>
      </c>
      <c r="J134" s="151"/>
      <c r="K134" s="235"/>
      <c r="L134" s="235"/>
    </row>
    <row r="135" spans="1:12" s="29" customFormat="1" ht="26.4">
      <c r="A135" s="50">
        <f t="shared" si="8"/>
        <v>128</v>
      </c>
      <c r="B135" s="137" t="s">
        <v>68</v>
      </c>
      <c r="C135" s="137" t="s">
        <v>39</v>
      </c>
      <c r="D135" s="66">
        <v>1268</v>
      </c>
      <c r="E135" s="213">
        <f t="shared" si="7"/>
        <v>7.6230000000000002</v>
      </c>
      <c r="F135" s="67">
        <v>8</v>
      </c>
      <c r="G135" s="67">
        <v>30.49</v>
      </c>
      <c r="H135" s="49">
        <f t="shared" si="9"/>
        <v>7.19</v>
      </c>
      <c r="I135" s="49">
        <f t="shared" si="6"/>
        <v>37.68</v>
      </c>
      <c r="J135" s="151"/>
      <c r="K135" s="235"/>
      <c r="L135" s="235"/>
    </row>
    <row r="136" spans="1:12" s="29" customFormat="1" ht="26.4">
      <c r="A136" s="50">
        <f t="shared" si="8"/>
        <v>129</v>
      </c>
      <c r="B136" s="137" t="s">
        <v>137</v>
      </c>
      <c r="C136" s="137" t="s">
        <v>39</v>
      </c>
      <c r="D136" s="66">
        <v>1240</v>
      </c>
      <c r="E136" s="213">
        <f t="shared" si="7"/>
        <v>7.4550000000000001</v>
      </c>
      <c r="F136" s="67">
        <v>8</v>
      </c>
      <c r="G136" s="67">
        <v>29.82</v>
      </c>
      <c r="H136" s="49">
        <f t="shared" si="9"/>
        <v>7.03</v>
      </c>
      <c r="I136" s="49">
        <f t="shared" ref="I136:I199" si="10">G136+H136</f>
        <v>36.85</v>
      </c>
      <c r="J136" s="151"/>
      <c r="K136" s="235"/>
      <c r="L136" s="235"/>
    </row>
    <row r="137" spans="1:12" s="29" customFormat="1" ht="26.4">
      <c r="A137" s="50">
        <f t="shared" si="8"/>
        <v>130</v>
      </c>
      <c r="B137" s="137" t="s">
        <v>86</v>
      </c>
      <c r="C137" s="137" t="s">
        <v>43</v>
      </c>
      <c r="D137" s="66">
        <v>1373</v>
      </c>
      <c r="E137" s="213">
        <f t="shared" ref="E137:E200" si="11">ROUND(D137/$E$4,3)</f>
        <v>8.2550000000000008</v>
      </c>
      <c r="F137" s="67">
        <v>18</v>
      </c>
      <c r="G137" s="67">
        <v>74.3</v>
      </c>
      <c r="H137" s="49">
        <f t="shared" si="9"/>
        <v>17.53</v>
      </c>
      <c r="I137" s="49">
        <f t="shared" si="10"/>
        <v>91.83</v>
      </c>
      <c r="J137" s="151"/>
      <c r="K137" s="235"/>
      <c r="L137" s="235"/>
    </row>
    <row r="138" spans="1:12" s="29" customFormat="1" ht="26.4">
      <c r="A138" s="50">
        <f t="shared" ref="A138:A201" si="12">A137+1</f>
        <v>131</v>
      </c>
      <c r="B138" s="137" t="s">
        <v>67</v>
      </c>
      <c r="C138" s="137" t="s">
        <v>43</v>
      </c>
      <c r="D138" s="66">
        <v>1353</v>
      </c>
      <c r="E138" s="213">
        <f t="shared" si="11"/>
        <v>8.1340000000000003</v>
      </c>
      <c r="F138" s="67">
        <v>8</v>
      </c>
      <c r="G138" s="67">
        <v>32.54</v>
      </c>
      <c r="H138" s="49">
        <f t="shared" si="9"/>
        <v>7.68</v>
      </c>
      <c r="I138" s="49">
        <f t="shared" si="10"/>
        <v>40.22</v>
      </c>
      <c r="J138" s="151"/>
      <c r="K138" s="235"/>
      <c r="L138" s="235"/>
    </row>
    <row r="139" spans="1:12" s="29" customFormat="1" ht="26.4">
      <c r="A139" s="50">
        <f t="shared" si="12"/>
        <v>132</v>
      </c>
      <c r="B139" s="137" t="s">
        <v>45</v>
      </c>
      <c r="C139" s="137" t="s">
        <v>39</v>
      </c>
      <c r="D139" s="66">
        <v>1240</v>
      </c>
      <c r="E139" s="213">
        <f t="shared" si="11"/>
        <v>7.4550000000000001</v>
      </c>
      <c r="F139" s="67">
        <v>16</v>
      </c>
      <c r="G139" s="67">
        <v>59.64</v>
      </c>
      <c r="H139" s="49">
        <f t="shared" si="9"/>
        <v>14.07</v>
      </c>
      <c r="I139" s="49">
        <f t="shared" si="10"/>
        <v>73.710000000000008</v>
      </c>
      <c r="J139" s="151"/>
      <c r="K139" s="235"/>
      <c r="L139" s="235"/>
    </row>
    <row r="140" spans="1:12" s="29" customFormat="1" ht="26.4">
      <c r="A140" s="50">
        <f t="shared" si="12"/>
        <v>133</v>
      </c>
      <c r="B140" s="137" t="s">
        <v>63</v>
      </c>
      <c r="C140" s="137" t="s">
        <v>39</v>
      </c>
      <c r="D140" s="66">
        <v>1263</v>
      </c>
      <c r="E140" s="213">
        <f t="shared" si="11"/>
        <v>7.593</v>
      </c>
      <c r="F140" s="67">
        <v>16</v>
      </c>
      <c r="G140" s="67">
        <v>60.74</v>
      </c>
      <c r="H140" s="49">
        <f t="shared" si="9"/>
        <v>14.33</v>
      </c>
      <c r="I140" s="49">
        <f t="shared" si="10"/>
        <v>75.070000000000007</v>
      </c>
      <c r="J140" s="151"/>
      <c r="K140" s="235"/>
      <c r="L140" s="235"/>
    </row>
    <row r="141" spans="1:12" s="29" customFormat="1">
      <c r="A141" s="50">
        <f t="shared" si="12"/>
        <v>134</v>
      </c>
      <c r="B141" s="137" t="s">
        <v>60</v>
      </c>
      <c r="C141" s="137" t="s">
        <v>43</v>
      </c>
      <c r="D141" s="66">
        <v>1339</v>
      </c>
      <c r="E141" s="213">
        <f t="shared" si="11"/>
        <v>8.0500000000000007</v>
      </c>
      <c r="F141" s="67">
        <v>26</v>
      </c>
      <c r="G141" s="67">
        <v>104.65</v>
      </c>
      <c r="H141" s="49">
        <f t="shared" si="9"/>
        <v>24.69</v>
      </c>
      <c r="I141" s="49">
        <f t="shared" si="10"/>
        <v>129.34</v>
      </c>
      <c r="J141" s="151"/>
      <c r="K141" s="235"/>
      <c r="L141" s="235"/>
    </row>
    <row r="142" spans="1:12" s="29" customFormat="1" ht="26.4">
      <c r="A142" s="50">
        <f t="shared" si="12"/>
        <v>135</v>
      </c>
      <c r="B142" s="137" t="s">
        <v>83</v>
      </c>
      <c r="C142" s="137" t="s">
        <v>39</v>
      </c>
      <c r="D142" s="66">
        <v>1327</v>
      </c>
      <c r="E142" s="213">
        <f t="shared" si="11"/>
        <v>7.9779999999999998</v>
      </c>
      <c r="F142" s="67">
        <v>16</v>
      </c>
      <c r="G142" s="67">
        <v>63.82</v>
      </c>
      <c r="H142" s="49">
        <f t="shared" si="9"/>
        <v>15.06</v>
      </c>
      <c r="I142" s="49">
        <f t="shared" si="10"/>
        <v>78.88</v>
      </c>
      <c r="J142" s="151"/>
      <c r="K142" s="235"/>
      <c r="L142" s="235"/>
    </row>
    <row r="143" spans="1:12" s="29" customFormat="1" ht="26.4">
      <c r="A143" s="50">
        <f t="shared" si="12"/>
        <v>136</v>
      </c>
      <c r="B143" s="137" t="s">
        <v>93</v>
      </c>
      <c r="C143" s="137" t="s">
        <v>41</v>
      </c>
      <c r="D143" s="66">
        <v>1410</v>
      </c>
      <c r="E143" s="213">
        <f t="shared" si="11"/>
        <v>8.4770000000000003</v>
      </c>
      <c r="F143" s="67">
        <v>24</v>
      </c>
      <c r="G143" s="67">
        <v>101.72</v>
      </c>
      <c r="H143" s="49">
        <f t="shared" si="9"/>
        <v>24</v>
      </c>
      <c r="I143" s="49">
        <f t="shared" si="10"/>
        <v>125.72</v>
      </c>
      <c r="J143" s="151"/>
      <c r="K143" s="235"/>
      <c r="L143" s="235"/>
    </row>
    <row r="144" spans="1:12" s="29" customFormat="1" ht="26.4">
      <c r="A144" s="50">
        <f t="shared" si="12"/>
        <v>137</v>
      </c>
      <c r="B144" s="137" t="s">
        <v>72</v>
      </c>
      <c r="C144" s="137" t="s">
        <v>41</v>
      </c>
      <c r="D144" s="66">
        <v>1398</v>
      </c>
      <c r="E144" s="213">
        <f t="shared" si="11"/>
        <v>8.4049999999999994</v>
      </c>
      <c r="F144" s="67">
        <v>24</v>
      </c>
      <c r="G144" s="67">
        <v>100.86</v>
      </c>
      <c r="H144" s="49">
        <f t="shared" si="9"/>
        <v>23.79</v>
      </c>
      <c r="I144" s="49">
        <f t="shared" si="10"/>
        <v>124.65</v>
      </c>
      <c r="J144" s="151"/>
      <c r="K144" s="235"/>
      <c r="L144" s="235"/>
    </row>
    <row r="145" spans="1:12" s="29" customFormat="1" ht="26.4">
      <c r="A145" s="50">
        <f t="shared" si="12"/>
        <v>138</v>
      </c>
      <c r="B145" s="137" t="s">
        <v>68</v>
      </c>
      <c r="C145" s="137" t="s">
        <v>39</v>
      </c>
      <c r="D145" s="66">
        <v>1240</v>
      </c>
      <c r="E145" s="213">
        <f t="shared" si="11"/>
        <v>7.4550000000000001</v>
      </c>
      <c r="F145" s="67">
        <v>16</v>
      </c>
      <c r="G145" s="67">
        <v>59.64</v>
      </c>
      <c r="H145" s="49">
        <f t="shared" si="9"/>
        <v>14.07</v>
      </c>
      <c r="I145" s="49">
        <f t="shared" si="10"/>
        <v>73.710000000000008</v>
      </c>
      <c r="J145" s="151"/>
      <c r="K145" s="235"/>
      <c r="L145" s="235"/>
    </row>
    <row r="146" spans="1:12" s="29" customFormat="1" ht="26.4">
      <c r="A146" s="50">
        <f t="shared" si="12"/>
        <v>139</v>
      </c>
      <c r="B146" s="137" t="s">
        <v>50</v>
      </c>
      <c r="C146" s="137" t="s">
        <v>39</v>
      </c>
      <c r="D146" s="66">
        <v>1392</v>
      </c>
      <c r="E146" s="213">
        <f t="shared" si="11"/>
        <v>8.3689999999999998</v>
      </c>
      <c r="F146" s="67">
        <v>32</v>
      </c>
      <c r="G146" s="67">
        <v>133.9</v>
      </c>
      <c r="H146" s="49">
        <f t="shared" si="9"/>
        <v>31.59</v>
      </c>
      <c r="I146" s="49">
        <f t="shared" si="10"/>
        <v>165.49</v>
      </c>
      <c r="J146" s="151"/>
      <c r="K146" s="235"/>
      <c r="L146" s="235"/>
    </row>
    <row r="147" spans="1:12" s="29" customFormat="1" ht="26.4">
      <c r="A147" s="50">
        <f t="shared" si="12"/>
        <v>140</v>
      </c>
      <c r="B147" s="137" t="s">
        <v>68</v>
      </c>
      <c r="C147" s="137" t="s">
        <v>39</v>
      </c>
      <c r="D147" s="66">
        <v>1223</v>
      </c>
      <c r="E147" s="213">
        <f t="shared" si="11"/>
        <v>7.3529999999999998</v>
      </c>
      <c r="F147" s="67">
        <v>8</v>
      </c>
      <c r="G147" s="67">
        <v>29.41</v>
      </c>
      <c r="H147" s="49">
        <f t="shared" si="9"/>
        <v>6.94</v>
      </c>
      <c r="I147" s="49">
        <f t="shared" si="10"/>
        <v>36.35</v>
      </c>
      <c r="J147" s="151"/>
      <c r="K147" s="235"/>
      <c r="L147" s="235"/>
    </row>
    <row r="148" spans="1:12" s="29" customFormat="1" ht="26.4">
      <c r="A148" s="50">
        <f t="shared" si="12"/>
        <v>141</v>
      </c>
      <c r="B148" s="137" t="s">
        <v>54</v>
      </c>
      <c r="C148" s="137" t="s">
        <v>41</v>
      </c>
      <c r="D148" s="66">
        <v>1418</v>
      </c>
      <c r="E148" s="213">
        <f t="shared" si="11"/>
        <v>8.5250000000000004</v>
      </c>
      <c r="F148" s="67">
        <v>8</v>
      </c>
      <c r="G148" s="67">
        <v>34.1</v>
      </c>
      <c r="H148" s="49">
        <f t="shared" si="9"/>
        <v>8.0399999999999991</v>
      </c>
      <c r="I148" s="49">
        <f t="shared" si="10"/>
        <v>42.14</v>
      </c>
      <c r="J148" s="151"/>
      <c r="K148" s="235"/>
      <c r="L148" s="235"/>
    </row>
    <row r="149" spans="1:12" s="29" customFormat="1" ht="26.4">
      <c r="A149" s="50">
        <f t="shared" si="12"/>
        <v>142</v>
      </c>
      <c r="B149" s="137" t="s">
        <v>49</v>
      </c>
      <c r="C149" s="137" t="s">
        <v>41</v>
      </c>
      <c r="D149" s="66">
        <v>1235</v>
      </c>
      <c r="E149" s="213">
        <f t="shared" si="11"/>
        <v>7.4249999999999998</v>
      </c>
      <c r="F149" s="67">
        <v>8</v>
      </c>
      <c r="G149" s="67">
        <v>29.7</v>
      </c>
      <c r="H149" s="49">
        <f t="shared" si="9"/>
        <v>7.01</v>
      </c>
      <c r="I149" s="49">
        <f t="shared" si="10"/>
        <v>36.71</v>
      </c>
      <c r="J149" s="151"/>
      <c r="K149" s="235"/>
      <c r="L149" s="235"/>
    </row>
    <row r="150" spans="1:12" s="29" customFormat="1" ht="26.4">
      <c r="A150" s="50">
        <f t="shared" si="12"/>
        <v>143</v>
      </c>
      <c r="B150" s="137" t="s">
        <v>56</v>
      </c>
      <c r="C150" s="137" t="s">
        <v>39</v>
      </c>
      <c r="D150" s="66">
        <v>1464</v>
      </c>
      <c r="E150" s="213">
        <f t="shared" si="11"/>
        <v>8.8019999999999996</v>
      </c>
      <c r="F150" s="67">
        <v>8</v>
      </c>
      <c r="G150" s="67">
        <v>35.21</v>
      </c>
      <c r="H150" s="49">
        <f t="shared" si="9"/>
        <v>8.31</v>
      </c>
      <c r="I150" s="49">
        <f t="shared" si="10"/>
        <v>43.52</v>
      </c>
      <c r="J150" s="151"/>
      <c r="K150" s="235"/>
      <c r="L150" s="235"/>
    </row>
    <row r="151" spans="1:12" s="29" customFormat="1" ht="17.25" customHeight="1">
      <c r="A151" s="50">
        <f t="shared" si="12"/>
        <v>144</v>
      </c>
      <c r="B151" s="137" t="s">
        <v>59</v>
      </c>
      <c r="C151" s="137" t="s">
        <v>39</v>
      </c>
      <c r="D151" s="66">
        <v>1220</v>
      </c>
      <c r="E151" s="213">
        <f t="shared" si="11"/>
        <v>7.335</v>
      </c>
      <c r="F151" s="67">
        <v>32</v>
      </c>
      <c r="G151" s="67">
        <v>117.36</v>
      </c>
      <c r="H151" s="49">
        <f t="shared" si="9"/>
        <v>27.69</v>
      </c>
      <c r="I151" s="49">
        <f t="shared" si="10"/>
        <v>145.05000000000001</v>
      </c>
      <c r="J151" s="151"/>
      <c r="K151" s="235"/>
      <c r="L151" s="235"/>
    </row>
    <row r="152" spans="1:12" s="29" customFormat="1" ht="26.4">
      <c r="A152" s="50">
        <f t="shared" si="12"/>
        <v>145</v>
      </c>
      <c r="B152" s="137" t="s">
        <v>94</v>
      </c>
      <c r="C152" s="137" t="s">
        <v>39</v>
      </c>
      <c r="D152" s="66">
        <v>1220</v>
      </c>
      <c r="E152" s="213">
        <f t="shared" si="11"/>
        <v>7.335</v>
      </c>
      <c r="F152" s="67">
        <v>24</v>
      </c>
      <c r="G152" s="67">
        <v>88.02</v>
      </c>
      <c r="H152" s="49">
        <f t="shared" si="9"/>
        <v>20.76</v>
      </c>
      <c r="I152" s="49">
        <f t="shared" si="10"/>
        <v>108.78</v>
      </c>
      <c r="J152" s="151"/>
      <c r="K152" s="235"/>
      <c r="L152" s="235"/>
    </row>
    <row r="153" spans="1:12" s="29" customFormat="1" ht="42" customHeight="1">
      <c r="A153" s="50">
        <f t="shared" si="12"/>
        <v>146</v>
      </c>
      <c r="B153" s="137" t="s">
        <v>65</v>
      </c>
      <c r="C153" s="137" t="s">
        <v>43</v>
      </c>
      <c r="D153" s="66">
        <v>1574</v>
      </c>
      <c r="E153" s="213">
        <f t="shared" si="11"/>
        <v>9.4629999999999992</v>
      </c>
      <c r="F153" s="67">
        <v>8</v>
      </c>
      <c r="G153" s="67">
        <v>37.85</v>
      </c>
      <c r="H153" s="49">
        <f t="shared" si="9"/>
        <v>8.93</v>
      </c>
      <c r="I153" s="49">
        <f t="shared" si="10"/>
        <v>46.78</v>
      </c>
      <c r="J153" s="151"/>
      <c r="K153" s="235"/>
      <c r="L153" s="235"/>
    </row>
    <row r="154" spans="1:12" s="29" customFormat="1" ht="26.4">
      <c r="A154" s="50">
        <f t="shared" si="12"/>
        <v>147</v>
      </c>
      <c r="B154" s="137" t="s">
        <v>69</v>
      </c>
      <c r="C154" s="137" t="s">
        <v>39</v>
      </c>
      <c r="D154" s="66">
        <v>1180</v>
      </c>
      <c r="E154" s="213">
        <f t="shared" si="11"/>
        <v>7.0940000000000003</v>
      </c>
      <c r="F154" s="67">
        <v>8</v>
      </c>
      <c r="G154" s="67">
        <v>28.38</v>
      </c>
      <c r="H154" s="49">
        <f>ROUND(G154*0.2359,2)-0.01</f>
        <v>6.6800000000000006</v>
      </c>
      <c r="I154" s="49">
        <f t="shared" si="10"/>
        <v>35.06</v>
      </c>
      <c r="J154" s="151"/>
      <c r="K154" s="235"/>
      <c r="L154" s="235"/>
    </row>
    <row r="155" spans="1:12" s="29" customFormat="1" ht="15.75" customHeight="1">
      <c r="A155" s="50">
        <f t="shared" si="12"/>
        <v>148</v>
      </c>
      <c r="B155" s="137" t="s">
        <v>62</v>
      </c>
      <c r="C155" s="137" t="s">
        <v>41</v>
      </c>
      <c r="D155" s="66">
        <v>1252</v>
      </c>
      <c r="E155" s="213">
        <f t="shared" si="11"/>
        <v>7.5270000000000001</v>
      </c>
      <c r="F155" s="67">
        <v>32</v>
      </c>
      <c r="G155" s="67">
        <v>120.43</v>
      </c>
      <c r="H155" s="49">
        <f t="shared" si="9"/>
        <v>28.41</v>
      </c>
      <c r="I155" s="49">
        <f t="shared" si="10"/>
        <v>148.84</v>
      </c>
      <c r="J155" s="151"/>
      <c r="K155" s="235"/>
      <c r="L155" s="235"/>
    </row>
    <row r="156" spans="1:12" s="29" customFormat="1" ht="26.4">
      <c r="A156" s="50">
        <f t="shared" si="12"/>
        <v>149</v>
      </c>
      <c r="B156" s="137" t="s">
        <v>49</v>
      </c>
      <c r="C156" s="137" t="s">
        <v>39</v>
      </c>
      <c r="D156" s="66">
        <v>1263</v>
      </c>
      <c r="E156" s="213">
        <f t="shared" si="11"/>
        <v>7.593</v>
      </c>
      <c r="F156" s="67">
        <v>8</v>
      </c>
      <c r="G156" s="67">
        <v>30.37</v>
      </c>
      <c r="H156" s="49">
        <f t="shared" si="9"/>
        <v>7.16</v>
      </c>
      <c r="I156" s="49">
        <f t="shared" si="10"/>
        <v>37.53</v>
      </c>
      <c r="J156" s="151"/>
      <c r="K156" s="235"/>
      <c r="L156" s="235"/>
    </row>
    <row r="157" spans="1:12" s="29" customFormat="1" ht="26.4">
      <c r="A157" s="50">
        <f t="shared" si="12"/>
        <v>150</v>
      </c>
      <c r="B157" s="137" t="s">
        <v>44</v>
      </c>
      <c r="C157" s="137" t="s">
        <v>43</v>
      </c>
      <c r="D157" s="66">
        <v>1268</v>
      </c>
      <c r="E157" s="213">
        <f t="shared" si="11"/>
        <v>7.6230000000000002</v>
      </c>
      <c r="F157" s="67">
        <v>18</v>
      </c>
      <c r="G157" s="67">
        <v>68.61</v>
      </c>
      <c r="H157" s="49">
        <f t="shared" si="9"/>
        <v>16.190000000000001</v>
      </c>
      <c r="I157" s="49">
        <f t="shared" si="10"/>
        <v>84.8</v>
      </c>
      <c r="J157" s="151"/>
      <c r="K157" s="235"/>
      <c r="L157" s="235"/>
    </row>
    <row r="158" spans="1:12" s="29" customFormat="1" ht="26.4">
      <c r="A158" s="50">
        <f t="shared" si="12"/>
        <v>151</v>
      </c>
      <c r="B158" s="137" t="s">
        <v>49</v>
      </c>
      <c r="C158" s="137" t="s">
        <v>39</v>
      </c>
      <c r="D158" s="66">
        <v>1223</v>
      </c>
      <c r="E158" s="213">
        <f t="shared" si="11"/>
        <v>7.3529999999999998</v>
      </c>
      <c r="F158" s="67">
        <v>8</v>
      </c>
      <c r="G158" s="67">
        <v>29.41</v>
      </c>
      <c r="H158" s="49">
        <f t="shared" si="9"/>
        <v>6.94</v>
      </c>
      <c r="I158" s="49">
        <f t="shared" si="10"/>
        <v>36.35</v>
      </c>
      <c r="J158" s="151"/>
      <c r="K158" s="235"/>
      <c r="L158" s="235"/>
    </row>
    <row r="159" spans="1:12" s="29" customFormat="1" ht="26.4">
      <c r="A159" s="50">
        <f t="shared" si="12"/>
        <v>152</v>
      </c>
      <c r="B159" s="137" t="s">
        <v>56</v>
      </c>
      <c r="C159" s="137" t="s">
        <v>43</v>
      </c>
      <c r="D159" s="66">
        <v>1438</v>
      </c>
      <c r="E159" s="213">
        <f t="shared" si="11"/>
        <v>8.6449999999999996</v>
      </c>
      <c r="F159" s="67">
        <v>8</v>
      </c>
      <c r="G159" s="67">
        <v>34.58</v>
      </c>
      <c r="H159" s="49">
        <f t="shared" si="9"/>
        <v>8.16</v>
      </c>
      <c r="I159" s="49">
        <f t="shared" si="10"/>
        <v>42.739999999999995</v>
      </c>
      <c r="J159" s="151"/>
      <c r="K159" s="235"/>
      <c r="L159" s="235"/>
    </row>
    <row r="160" spans="1:12" s="29" customFormat="1" ht="26.4">
      <c r="A160" s="50">
        <f t="shared" si="12"/>
        <v>153</v>
      </c>
      <c r="B160" s="137" t="s">
        <v>80</v>
      </c>
      <c r="C160" s="137" t="s">
        <v>41</v>
      </c>
      <c r="D160" s="66">
        <v>1444</v>
      </c>
      <c r="E160" s="213">
        <f t="shared" si="11"/>
        <v>8.6820000000000004</v>
      </c>
      <c r="F160" s="67">
        <v>8</v>
      </c>
      <c r="G160" s="67">
        <v>34.729999999999997</v>
      </c>
      <c r="H160" s="49">
        <f t="shared" si="9"/>
        <v>8.19</v>
      </c>
      <c r="I160" s="49">
        <f t="shared" si="10"/>
        <v>42.919999999999995</v>
      </c>
      <c r="J160" s="151"/>
      <c r="K160" s="235"/>
      <c r="L160" s="235"/>
    </row>
    <row r="161" spans="1:12" s="29" customFormat="1" ht="18" customHeight="1">
      <c r="A161" s="50">
        <f t="shared" si="12"/>
        <v>154</v>
      </c>
      <c r="B161" s="137" t="s">
        <v>87</v>
      </c>
      <c r="C161" s="137" t="s">
        <v>90</v>
      </c>
      <c r="D161" s="66">
        <v>2107</v>
      </c>
      <c r="E161" s="213">
        <f t="shared" si="11"/>
        <v>12.667999999999999</v>
      </c>
      <c r="F161" s="67">
        <v>8</v>
      </c>
      <c r="G161" s="67">
        <v>50.67</v>
      </c>
      <c r="H161" s="49">
        <f t="shared" si="9"/>
        <v>11.95</v>
      </c>
      <c r="I161" s="49">
        <f t="shared" si="10"/>
        <v>62.620000000000005</v>
      </c>
      <c r="J161" s="151"/>
      <c r="K161" s="235"/>
      <c r="L161" s="235"/>
    </row>
    <row r="162" spans="1:12" s="29" customFormat="1" ht="26.4">
      <c r="A162" s="50">
        <f t="shared" si="12"/>
        <v>155</v>
      </c>
      <c r="B162" s="137" t="s">
        <v>77</v>
      </c>
      <c r="C162" s="137" t="s">
        <v>43</v>
      </c>
      <c r="D162" s="66">
        <v>1586</v>
      </c>
      <c r="E162" s="213">
        <f t="shared" si="11"/>
        <v>9.5350000000000001</v>
      </c>
      <c r="F162" s="67">
        <v>16</v>
      </c>
      <c r="G162" s="67">
        <v>76.28</v>
      </c>
      <c r="H162" s="49">
        <f t="shared" si="9"/>
        <v>17.989999999999998</v>
      </c>
      <c r="I162" s="49">
        <f t="shared" si="10"/>
        <v>94.27</v>
      </c>
      <c r="J162" s="151"/>
      <c r="K162" s="235"/>
      <c r="L162" s="235"/>
    </row>
    <row r="163" spans="1:12" s="29" customFormat="1" ht="26.4">
      <c r="A163" s="50">
        <f t="shared" si="12"/>
        <v>156</v>
      </c>
      <c r="B163" s="137" t="s">
        <v>75</v>
      </c>
      <c r="C163" s="137" t="s">
        <v>39</v>
      </c>
      <c r="D163" s="66">
        <v>1367</v>
      </c>
      <c r="E163" s="213">
        <f t="shared" si="11"/>
        <v>8.2189999999999994</v>
      </c>
      <c r="F163" s="67">
        <v>8</v>
      </c>
      <c r="G163" s="67">
        <v>32.880000000000003</v>
      </c>
      <c r="H163" s="49">
        <f t="shared" si="9"/>
        <v>7.76</v>
      </c>
      <c r="I163" s="49">
        <f t="shared" si="10"/>
        <v>40.64</v>
      </c>
      <c r="J163" s="151"/>
      <c r="K163" s="235"/>
      <c r="L163" s="235"/>
    </row>
    <row r="164" spans="1:12" s="29" customFormat="1" ht="28.5" customHeight="1">
      <c r="A164" s="50">
        <f t="shared" si="12"/>
        <v>157</v>
      </c>
      <c r="B164" s="137" t="s">
        <v>94</v>
      </c>
      <c r="C164" s="137" t="s">
        <v>39</v>
      </c>
      <c r="D164" s="66">
        <v>1220</v>
      </c>
      <c r="E164" s="213">
        <f t="shared" si="11"/>
        <v>7.335</v>
      </c>
      <c r="F164" s="67">
        <v>24</v>
      </c>
      <c r="G164" s="67">
        <v>88.02</v>
      </c>
      <c r="H164" s="49">
        <f t="shared" si="9"/>
        <v>20.76</v>
      </c>
      <c r="I164" s="49">
        <f t="shared" si="10"/>
        <v>108.78</v>
      </c>
      <c r="J164" s="151"/>
      <c r="K164" s="235"/>
      <c r="L164" s="235"/>
    </row>
    <row r="165" spans="1:12" s="29" customFormat="1" ht="26.4">
      <c r="A165" s="50">
        <f t="shared" si="12"/>
        <v>158</v>
      </c>
      <c r="B165" s="137" t="s">
        <v>78</v>
      </c>
      <c r="C165" s="137" t="s">
        <v>39</v>
      </c>
      <c r="D165" s="66">
        <v>1243</v>
      </c>
      <c r="E165" s="213">
        <f t="shared" si="11"/>
        <v>7.4729999999999999</v>
      </c>
      <c r="F165" s="67">
        <v>38</v>
      </c>
      <c r="G165" s="67">
        <v>141.99</v>
      </c>
      <c r="H165" s="49">
        <f t="shared" si="9"/>
        <v>33.5</v>
      </c>
      <c r="I165" s="49">
        <f t="shared" si="10"/>
        <v>175.49</v>
      </c>
      <c r="J165" s="151"/>
      <c r="K165" s="235"/>
      <c r="L165" s="235"/>
    </row>
    <row r="166" spans="1:12" s="29" customFormat="1" ht="26.4">
      <c r="A166" s="50">
        <f t="shared" si="12"/>
        <v>159</v>
      </c>
      <c r="B166" s="137" t="s">
        <v>64</v>
      </c>
      <c r="C166" s="137" t="s">
        <v>39</v>
      </c>
      <c r="D166" s="66">
        <v>1200</v>
      </c>
      <c r="E166" s="213">
        <f t="shared" si="11"/>
        <v>7.2149999999999999</v>
      </c>
      <c r="F166" s="67">
        <v>16</v>
      </c>
      <c r="G166" s="67">
        <v>57.72</v>
      </c>
      <c r="H166" s="49">
        <f t="shared" si="9"/>
        <v>13.62</v>
      </c>
      <c r="I166" s="49">
        <f t="shared" si="10"/>
        <v>71.34</v>
      </c>
      <c r="J166" s="151"/>
      <c r="K166" s="235"/>
      <c r="L166" s="235"/>
    </row>
    <row r="167" spans="1:12" s="29" customFormat="1" ht="26.4">
      <c r="A167" s="50">
        <f t="shared" si="12"/>
        <v>160</v>
      </c>
      <c r="B167" s="137" t="s">
        <v>53</v>
      </c>
      <c r="C167" s="137" t="s">
        <v>41</v>
      </c>
      <c r="D167" s="66">
        <v>1215</v>
      </c>
      <c r="E167" s="213">
        <f t="shared" si="11"/>
        <v>7.3049999999999997</v>
      </c>
      <c r="F167" s="67">
        <v>6</v>
      </c>
      <c r="G167" s="67">
        <v>21.92</v>
      </c>
      <c r="H167" s="49">
        <f t="shared" si="9"/>
        <v>5.17</v>
      </c>
      <c r="I167" s="49">
        <f t="shared" si="10"/>
        <v>27.090000000000003</v>
      </c>
      <c r="J167" s="151"/>
      <c r="K167" s="235"/>
      <c r="L167" s="235"/>
    </row>
    <row r="168" spans="1:12" s="29" customFormat="1" ht="26.4">
      <c r="A168" s="50">
        <f t="shared" si="12"/>
        <v>161</v>
      </c>
      <c r="B168" s="137" t="s">
        <v>44</v>
      </c>
      <c r="C168" s="137" t="s">
        <v>52</v>
      </c>
      <c r="D168" s="66">
        <v>1063</v>
      </c>
      <c r="E168" s="213">
        <f t="shared" si="11"/>
        <v>6.391</v>
      </c>
      <c r="F168" s="67">
        <v>16</v>
      </c>
      <c r="G168" s="67">
        <v>51.13</v>
      </c>
      <c r="H168" s="49">
        <f t="shared" si="9"/>
        <v>12.06</v>
      </c>
      <c r="I168" s="49">
        <f t="shared" si="10"/>
        <v>63.190000000000005</v>
      </c>
      <c r="J168" s="151"/>
      <c r="K168" s="235"/>
      <c r="L168" s="235"/>
    </row>
    <row r="169" spans="1:12" s="29" customFormat="1">
      <c r="A169" s="50">
        <f t="shared" si="12"/>
        <v>162</v>
      </c>
      <c r="B169" s="137" t="s">
        <v>60</v>
      </c>
      <c r="C169" s="137" t="s">
        <v>39</v>
      </c>
      <c r="D169" s="66">
        <v>1262</v>
      </c>
      <c r="E169" s="213">
        <f t="shared" si="11"/>
        <v>7.5869999999999997</v>
      </c>
      <c r="F169" s="67">
        <v>8</v>
      </c>
      <c r="G169" s="67">
        <v>30.35</v>
      </c>
      <c r="H169" s="49">
        <f t="shared" si="9"/>
        <v>7.16</v>
      </c>
      <c r="I169" s="49">
        <f t="shared" si="10"/>
        <v>37.510000000000005</v>
      </c>
      <c r="J169" s="151"/>
      <c r="K169" s="235"/>
      <c r="L169" s="235"/>
    </row>
    <row r="170" spans="1:12" s="29" customFormat="1" ht="26.4">
      <c r="A170" s="50">
        <f t="shared" si="12"/>
        <v>163</v>
      </c>
      <c r="B170" s="137" t="s">
        <v>54</v>
      </c>
      <c r="C170" s="137" t="s">
        <v>39</v>
      </c>
      <c r="D170" s="66">
        <v>1332</v>
      </c>
      <c r="E170" s="213">
        <f t="shared" si="11"/>
        <v>8.0079999999999991</v>
      </c>
      <c r="F170" s="67">
        <v>16</v>
      </c>
      <c r="G170" s="67">
        <v>64.06</v>
      </c>
      <c r="H170" s="49">
        <f t="shared" si="9"/>
        <v>15.11</v>
      </c>
      <c r="I170" s="49">
        <f t="shared" si="10"/>
        <v>79.17</v>
      </c>
      <c r="J170" s="151"/>
      <c r="K170" s="235"/>
      <c r="L170" s="235"/>
    </row>
    <row r="171" spans="1:12" s="29" customFormat="1" ht="26.4">
      <c r="A171" s="50">
        <f t="shared" si="12"/>
        <v>164</v>
      </c>
      <c r="B171" s="137" t="s">
        <v>49</v>
      </c>
      <c r="C171" s="137" t="s">
        <v>41</v>
      </c>
      <c r="D171" s="66">
        <v>1215</v>
      </c>
      <c r="E171" s="213">
        <f t="shared" si="11"/>
        <v>7.3049999999999997</v>
      </c>
      <c r="F171" s="67">
        <v>8</v>
      </c>
      <c r="G171" s="67">
        <v>29.22</v>
      </c>
      <c r="H171" s="49">
        <f t="shared" si="9"/>
        <v>6.89</v>
      </c>
      <c r="I171" s="49">
        <f t="shared" si="10"/>
        <v>36.11</v>
      </c>
      <c r="J171" s="151"/>
      <c r="K171" s="235"/>
      <c r="L171" s="235"/>
    </row>
    <row r="172" spans="1:12" s="29" customFormat="1" ht="26.4">
      <c r="A172" s="50">
        <f t="shared" si="12"/>
        <v>165</v>
      </c>
      <c r="B172" s="137" t="s">
        <v>85</v>
      </c>
      <c r="C172" s="137" t="s">
        <v>41</v>
      </c>
      <c r="D172" s="66">
        <v>1398</v>
      </c>
      <c r="E172" s="213">
        <f t="shared" si="11"/>
        <v>8.4049999999999994</v>
      </c>
      <c r="F172" s="67">
        <v>8</v>
      </c>
      <c r="G172" s="67">
        <v>33.619999999999997</v>
      </c>
      <c r="H172" s="49">
        <f t="shared" si="9"/>
        <v>7.93</v>
      </c>
      <c r="I172" s="49">
        <f t="shared" si="10"/>
        <v>41.55</v>
      </c>
      <c r="J172" s="151"/>
      <c r="K172" s="235"/>
      <c r="L172" s="235"/>
    </row>
    <row r="173" spans="1:12" s="29" customFormat="1" ht="26.4">
      <c r="A173" s="50">
        <f t="shared" si="12"/>
        <v>166</v>
      </c>
      <c r="B173" s="137" t="s">
        <v>67</v>
      </c>
      <c r="C173" s="137" t="s">
        <v>41</v>
      </c>
      <c r="D173" s="66">
        <v>1215</v>
      </c>
      <c r="E173" s="213">
        <f t="shared" si="11"/>
        <v>7.3049999999999997</v>
      </c>
      <c r="F173" s="67">
        <v>16</v>
      </c>
      <c r="G173" s="67">
        <v>58.44</v>
      </c>
      <c r="H173" s="49">
        <f t="shared" si="9"/>
        <v>13.79</v>
      </c>
      <c r="I173" s="49">
        <f t="shared" si="10"/>
        <v>72.22999999999999</v>
      </c>
      <c r="J173" s="151"/>
      <c r="K173" s="235"/>
      <c r="L173" s="235"/>
    </row>
    <row r="174" spans="1:12" s="29" customFormat="1">
      <c r="A174" s="50">
        <f t="shared" si="12"/>
        <v>167</v>
      </c>
      <c r="B174" s="137" t="s">
        <v>60</v>
      </c>
      <c r="C174" s="137" t="s">
        <v>39</v>
      </c>
      <c r="D174" s="66">
        <v>1200</v>
      </c>
      <c r="E174" s="213">
        <f t="shared" si="11"/>
        <v>7.2149999999999999</v>
      </c>
      <c r="F174" s="67">
        <v>40</v>
      </c>
      <c r="G174" s="67">
        <v>144.30000000000001</v>
      </c>
      <c r="H174" s="49">
        <f t="shared" si="9"/>
        <v>34.04</v>
      </c>
      <c r="I174" s="49">
        <f t="shared" si="10"/>
        <v>178.34</v>
      </c>
      <c r="J174" s="151"/>
      <c r="K174" s="235"/>
      <c r="L174" s="235"/>
    </row>
    <row r="175" spans="1:12" s="29" customFormat="1" ht="26.4">
      <c r="A175" s="50">
        <f t="shared" si="12"/>
        <v>168</v>
      </c>
      <c r="B175" s="137" t="s">
        <v>63</v>
      </c>
      <c r="C175" s="137" t="s">
        <v>43</v>
      </c>
      <c r="D175" s="66">
        <v>1228</v>
      </c>
      <c r="E175" s="213">
        <f t="shared" si="11"/>
        <v>7.383</v>
      </c>
      <c r="F175" s="67">
        <v>16</v>
      </c>
      <c r="G175" s="67">
        <v>59.06</v>
      </c>
      <c r="H175" s="49">
        <f t="shared" si="9"/>
        <v>13.93</v>
      </c>
      <c r="I175" s="49">
        <f t="shared" si="10"/>
        <v>72.990000000000009</v>
      </c>
      <c r="J175" s="151"/>
      <c r="K175" s="235"/>
      <c r="L175" s="235"/>
    </row>
    <row r="176" spans="1:12" s="29" customFormat="1" ht="26.4">
      <c r="A176" s="50">
        <f t="shared" si="12"/>
        <v>169</v>
      </c>
      <c r="B176" s="137" t="s">
        <v>45</v>
      </c>
      <c r="C176" s="137" t="s">
        <v>39</v>
      </c>
      <c r="D176" s="66">
        <v>1220</v>
      </c>
      <c r="E176" s="213">
        <f t="shared" si="11"/>
        <v>7.335</v>
      </c>
      <c r="F176" s="67">
        <v>8</v>
      </c>
      <c r="G176" s="67">
        <v>29.34</v>
      </c>
      <c r="H176" s="49">
        <f t="shared" si="9"/>
        <v>6.92</v>
      </c>
      <c r="I176" s="49">
        <f t="shared" si="10"/>
        <v>36.26</v>
      </c>
      <c r="J176" s="151"/>
      <c r="K176" s="235"/>
      <c r="L176" s="235"/>
    </row>
    <row r="177" spans="1:12" s="29" customFormat="1">
      <c r="A177" s="50">
        <f t="shared" si="12"/>
        <v>170</v>
      </c>
      <c r="B177" s="137" t="s">
        <v>46</v>
      </c>
      <c r="C177" s="137" t="s">
        <v>39</v>
      </c>
      <c r="D177" s="66">
        <v>1372</v>
      </c>
      <c r="E177" s="213">
        <f t="shared" si="11"/>
        <v>8.2490000000000006</v>
      </c>
      <c r="F177" s="67">
        <v>8</v>
      </c>
      <c r="G177" s="67">
        <v>33</v>
      </c>
      <c r="H177" s="49">
        <f t="shared" si="9"/>
        <v>7.78</v>
      </c>
      <c r="I177" s="49">
        <f t="shared" si="10"/>
        <v>40.78</v>
      </c>
      <c r="J177" s="151"/>
      <c r="K177" s="235"/>
      <c r="L177" s="235"/>
    </row>
    <row r="178" spans="1:12" s="29" customFormat="1" ht="26.4">
      <c r="A178" s="50">
        <f t="shared" si="12"/>
        <v>171</v>
      </c>
      <c r="B178" s="137" t="s">
        <v>77</v>
      </c>
      <c r="C178" s="137" t="s">
        <v>41</v>
      </c>
      <c r="D178" s="66">
        <v>1495</v>
      </c>
      <c r="E178" s="213">
        <f t="shared" si="11"/>
        <v>8.9879999999999995</v>
      </c>
      <c r="F178" s="67">
        <v>8</v>
      </c>
      <c r="G178" s="67">
        <v>35.950000000000003</v>
      </c>
      <c r="H178" s="49">
        <f t="shared" si="9"/>
        <v>8.48</v>
      </c>
      <c r="I178" s="49">
        <f t="shared" si="10"/>
        <v>44.430000000000007</v>
      </c>
      <c r="J178" s="151"/>
      <c r="K178" s="235"/>
      <c r="L178" s="235"/>
    </row>
    <row r="179" spans="1:12" s="29" customFormat="1" ht="26.4">
      <c r="A179" s="50">
        <f t="shared" si="12"/>
        <v>172</v>
      </c>
      <c r="B179" s="137" t="s">
        <v>94</v>
      </c>
      <c r="C179" s="137" t="s">
        <v>43</v>
      </c>
      <c r="D179" s="66">
        <v>1239</v>
      </c>
      <c r="E179" s="213">
        <f t="shared" si="11"/>
        <v>7.4489999999999998</v>
      </c>
      <c r="F179" s="67">
        <v>16</v>
      </c>
      <c r="G179" s="67">
        <v>59.59</v>
      </c>
      <c r="H179" s="49">
        <f t="shared" si="9"/>
        <v>14.06</v>
      </c>
      <c r="I179" s="49">
        <f t="shared" si="10"/>
        <v>73.650000000000006</v>
      </c>
      <c r="J179" s="151"/>
      <c r="K179" s="235"/>
      <c r="L179" s="235"/>
    </row>
    <row r="180" spans="1:12" s="29" customFormat="1" ht="26.4">
      <c r="A180" s="50">
        <f t="shared" si="12"/>
        <v>173</v>
      </c>
      <c r="B180" s="137" t="s">
        <v>83</v>
      </c>
      <c r="C180" s="137" t="s">
        <v>39</v>
      </c>
      <c r="D180" s="66">
        <v>1392</v>
      </c>
      <c r="E180" s="213">
        <f t="shared" si="11"/>
        <v>8.3689999999999998</v>
      </c>
      <c r="F180" s="67">
        <v>8</v>
      </c>
      <c r="G180" s="67">
        <v>33.479999999999997</v>
      </c>
      <c r="H180" s="49">
        <f t="shared" si="9"/>
        <v>7.9</v>
      </c>
      <c r="I180" s="49">
        <f t="shared" si="10"/>
        <v>41.379999999999995</v>
      </c>
      <c r="J180" s="151"/>
      <c r="K180" s="235"/>
      <c r="L180" s="235"/>
    </row>
    <row r="181" spans="1:12" s="29" customFormat="1" ht="26.4">
      <c r="A181" s="50">
        <f t="shared" si="12"/>
        <v>174</v>
      </c>
      <c r="B181" s="137" t="s">
        <v>58</v>
      </c>
      <c r="C181" s="137" t="s">
        <v>41</v>
      </c>
      <c r="D181" s="66">
        <v>1239</v>
      </c>
      <c r="E181" s="213">
        <f t="shared" si="11"/>
        <v>7.4489999999999998</v>
      </c>
      <c r="F181" s="67">
        <v>8</v>
      </c>
      <c r="G181" s="67">
        <v>29.8</v>
      </c>
      <c r="H181" s="49">
        <f t="shared" si="9"/>
        <v>7.03</v>
      </c>
      <c r="I181" s="49">
        <f t="shared" si="10"/>
        <v>36.83</v>
      </c>
      <c r="J181" s="151"/>
      <c r="K181" s="235"/>
      <c r="L181" s="235"/>
    </row>
    <row r="182" spans="1:12" s="29" customFormat="1" ht="26.4">
      <c r="A182" s="50">
        <f t="shared" si="12"/>
        <v>175</v>
      </c>
      <c r="B182" s="137" t="s">
        <v>83</v>
      </c>
      <c r="C182" s="137" t="s">
        <v>41</v>
      </c>
      <c r="D182" s="66">
        <v>1398</v>
      </c>
      <c r="E182" s="213">
        <f t="shared" si="11"/>
        <v>8.4049999999999994</v>
      </c>
      <c r="F182" s="67">
        <v>16</v>
      </c>
      <c r="G182" s="67">
        <v>67.239999999999995</v>
      </c>
      <c r="H182" s="49">
        <f t="shared" si="9"/>
        <v>15.86</v>
      </c>
      <c r="I182" s="49">
        <f t="shared" si="10"/>
        <v>83.1</v>
      </c>
      <c r="J182" s="151"/>
      <c r="K182" s="235"/>
      <c r="L182" s="235"/>
    </row>
    <row r="183" spans="1:12" s="29" customFormat="1" ht="26.4">
      <c r="A183" s="50">
        <f t="shared" si="12"/>
        <v>176</v>
      </c>
      <c r="B183" s="137" t="s">
        <v>50</v>
      </c>
      <c r="C183" s="137" t="s">
        <v>39</v>
      </c>
      <c r="D183" s="66">
        <v>1372</v>
      </c>
      <c r="E183" s="213">
        <f t="shared" si="11"/>
        <v>8.2490000000000006</v>
      </c>
      <c r="F183" s="67">
        <v>16</v>
      </c>
      <c r="G183" s="67">
        <v>65.989999999999995</v>
      </c>
      <c r="H183" s="49">
        <f t="shared" si="9"/>
        <v>15.57</v>
      </c>
      <c r="I183" s="49">
        <f t="shared" si="10"/>
        <v>81.56</v>
      </c>
      <c r="J183" s="151"/>
      <c r="K183" s="235"/>
      <c r="L183" s="235"/>
    </row>
    <row r="184" spans="1:12" s="29" customFormat="1" ht="26.4">
      <c r="A184" s="50">
        <f t="shared" si="12"/>
        <v>177</v>
      </c>
      <c r="B184" s="137" t="s">
        <v>72</v>
      </c>
      <c r="C184" s="137" t="s">
        <v>39</v>
      </c>
      <c r="D184" s="66">
        <v>1352</v>
      </c>
      <c r="E184" s="213">
        <f t="shared" si="11"/>
        <v>8.1280000000000001</v>
      </c>
      <c r="F184" s="67">
        <v>24</v>
      </c>
      <c r="G184" s="67">
        <v>97.54</v>
      </c>
      <c r="H184" s="49">
        <f t="shared" si="9"/>
        <v>23.01</v>
      </c>
      <c r="I184" s="49">
        <f t="shared" si="10"/>
        <v>120.55000000000001</v>
      </c>
      <c r="J184" s="151"/>
      <c r="K184" s="235"/>
      <c r="L184" s="235"/>
    </row>
    <row r="185" spans="1:12" s="29" customFormat="1" ht="26.4">
      <c r="A185" s="50">
        <f t="shared" si="12"/>
        <v>178</v>
      </c>
      <c r="B185" s="137" t="s">
        <v>70</v>
      </c>
      <c r="C185" s="137" t="s">
        <v>39</v>
      </c>
      <c r="D185" s="66">
        <v>1203</v>
      </c>
      <c r="E185" s="213">
        <f t="shared" si="11"/>
        <v>7.2329999999999997</v>
      </c>
      <c r="F185" s="67">
        <v>8</v>
      </c>
      <c r="G185" s="67">
        <v>28.93</v>
      </c>
      <c r="H185" s="49">
        <f t="shared" si="9"/>
        <v>6.82</v>
      </c>
      <c r="I185" s="49">
        <f t="shared" si="10"/>
        <v>35.75</v>
      </c>
      <c r="J185" s="151"/>
      <c r="K185" s="235"/>
      <c r="L185" s="235"/>
    </row>
    <row r="186" spans="1:12" s="29" customFormat="1" ht="26.4">
      <c r="A186" s="50">
        <f t="shared" si="12"/>
        <v>179</v>
      </c>
      <c r="B186" s="137" t="s">
        <v>45</v>
      </c>
      <c r="C186" s="137" t="s">
        <v>41</v>
      </c>
      <c r="D186" s="66">
        <v>1195</v>
      </c>
      <c r="E186" s="213">
        <f t="shared" si="11"/>
        <v>7.1849999999999996</v>
      </c>
      <c r="F186" s="67">
        <v>16</v>
      </c>
      <c r="G186" s="67">
        <v>57.48</v>
      </c>
      <c r="H186" s="49">
        <f t="shared" si="9"/>
        <v>13.56</v>
      </c>
      <c r="I186" s="49">
        <f t="shared" si="10"/>
        <v>71.039999999999992</v>
      </c>
      <c r="J186" s="151"/>
      <c r="K186" s="235"/>
      <c r="L186" s="235"/>
    </row>
    <row r="187" spans="1:12" s="29" customFormat="1" ht="26.4">
      <c r="A187" s="50">
        <f t="shared" si="12"/>
        <v>180</v>
      </c>
      <c r="B187" s="137" t="s">
        <v>137</v>
      </c>
      <c r="C187" s="137" t="s">
        <v>39</v>
      </c>
      <c r="D187" s="66">
        <v>1180</v>
      </c>
      <c r="E187" s="213">
        <f t="shared" si="11"/>
        <v>7.0940000000000003</v>
      </c>
      <c r="F187" s="67">
        <v>2</v>
      </c>
      <c r="G187" s="67">
        <v>7.09</v>
      </c>
      <c r="H187" s="49">
        <f t="shared" si="9"/>
        <v>1.67</v>
      </c>
      <c r="I187" s="49">
        <f t="shared" si="10"/>
        <v>8.76</v>
      </c>
      <c r="J187" s="151"/>
      <c r="K187" s="235"/>
      <c r="L187" s="235"/>
    </row>
    <row r="188" spans="1:12" s="29" customFormat="1" ht="26.4">
      <c r="A188" s="50">
        <f t="shared" si="12"/>
        <v>181</v>
      </c>
      <c r="B188" s="137" t="s">
        <v>79</v>
      </c>
      <c r="C188" s="137" t="s">
        <v>39</v>
      </c>
      <c r="D188" s="66">
        <v>1180</v>
      </c>
      <c r="E188" s="213">
        <f t="shared" si="11"/>
        <v>7.0940000000000003</v>
      </c>
      <c r="F188" s="67">
        <v>8</v>
      </c>
      <c r="G188" s="67">
        <v>28.38</v>
      </c>
      <c r="H188" s="49">
        <f t="shared" si="9"/>
        <v>6.69</v>
      </c>
      <c r="I188" s="49">
        <f t="shared" si="10"/>
        <v>35.07</v>
      </c>
      <c r="J188" s="151"/>
      <c r="K188" s="235"/>
      <c r="L188" s="235"/>
    </row>
    <row r="189" spans="1:12" s="29" customFormat="1" ht="26.4">
      <c r="A189" s="50">
        <f t="shared" si="12"/>
        <v>182</v>
      </c>
      <c r="B189" s="137" t="s">
        <v>83</v>
      </c>
      <c r="C189" s="137" t="s">
        <v>39</v>
      </c>
      <c r="D189" s="66">
        <v>1327</v>
      </c>
      <c r="E189" s="213">
        <f t="shared" si="11"/>
        <v>7.9779999999999998</v>
      </c>
      <c r="F189" s="67">
        <v>8</v>
      </c>
      <c r="G189" s="67">
        <v>31.91</v>
      </c>
      <c r="H189" s="49">
        <f t="shared" si="9"/>
        <v>7.53</v>
      </c>
      <c r="I189" s="49">
        <f t="shared" si="10"/>
        <v>39.44</v>
      </c>
      <c r="J189" s="151"/>
      <c r="K189" s="235"/>
      <c r="L189" s="235"/>
    </row>
    <row r="190" spans="1:12" s="29" customFormat="1" ht="26.4">
      <c r="A190" s="50">
        <f t="shared" si="12"/>
        <v>183</v>
      </c>
      <c r="B190" s="137" t="s">
        <v>56</v>
      </c>
      <c r="C190" s="137" t="s">
        <v>41</v>
      </c>
      <c r="D190" s="66">
        <v>1352</v>
      </c>
      <c r="E190" s="213">
        <f t="shared" si="11"/>
        <v>8.1280000000000001</v>
      </c>
      <c r="F190" s="67">
        <v>16</v>
      </c>
      <c r="G190" s="67">
        <v>65.02</v>
      </c>
      <c r="H190" s="49">
        <f t="shared" si="9"/>
        <v>15.34</v>
      </c>
      <c r="I190" s="49">
        <f t="shared" si="10"/>
        <v>80.36</v>
      </c>
      <c r="J190" s="151"/>
      <c r="K190" s="235"/>
      <c r="L190" s="235"/>
    </row>
    <row r="191" spans="1:12" s="29" customFormat="1" ht="26.4">
      <c r="A191" s="50">
        <f t="shared" si="12"/>
        <v>184</v>
      </c>
      <c r="B191" s="137" t="s">
        <v>70</v>
      </c>
      <c r="C191" s="137" t="s">
        <v>39</v>
      </c>
      <c r="D191" s="66">
        <v>1180</v>
      </c>
      <c r="E191" s="213">
        <f t="shared" si="11"/>
        <v>7.0940000000000003</v>
      </c>
      <c r="F191" s="67">
        <v>16</v>
      </c>
      <c r="G191" s="67">
        <v>56.75</v>
      </c>
      <c r="H191" s="49">
        <f t="shared" ref="H191:H244" si="13">ROUND(G191*0.2359,2)</f>
        <v>13.39</v>
      </c>
      <c r="I191" s="49">
        <f t="shared" si="10"/>
        <v>70.14</v>
      </c>
      <c r="J191" s="151"/>
      <c r="K191" s="235"/>
      <c r="L191" s="235"/>
    </row>
    <row r="192" spans="1:12" s="29" customFormat="1" ht="26.4">
      <c r="A192" s="50">
        <f t="shared" si="12"/>
        <v>185</v>
      </c>
      <c r="B192" s="137" t="s">
        <v>78</v>
      </c>
      <c r="C192" s="137" t="s">
        <v>39</v>
      </c>
      <c r="D192" s="66">
        <v>1180</v>
      </c>
      <c r="E192" s="213">
        <f t="shared" si="11"/>
        <v>7.0940000000000003</v>
      </c>
      <c r="F192" s="67">
        <v>32</v>
      </c>
      <c r="G192" s="67">
        <v>113.5</v>
      </c>
      <c r="H192" s="49">
        <f t="shared" si="13"/>
        <v>26.77</v>
      </c>
      <c r="I192" s="49">
        <f t="shared" si="10"/>
        <v>140.27000000000001</v>
      </c>
      <c r="J192" s="151"/>
      <c r="K192" s="235"/>
      <c r="L192" s="235"/>
    </row>
    <row r="193" spans="1:12" s="29" customFormat="1">
      <c r="A193" s="50">
        <f t="shared" si="12"/>
        <v>186</v>
      </c>
      <c r="B193" s="137" t="s">
        <v>46</v>
      </c>
      <c r="C193" s="137" t="s">
        <v>39</v>
      </c>
      <c r="D193" s="66">
        <v>1203</v>
      </c>
      <c r="E193" s="213">
        <f t="shared" si="11"/>
        <v>7.2329999999999997</v>
      </c>
      <c r="F193" s="67">
        <v>16</v>
      </c>
      <c r="G193" s="67">
        <v>57.86</v>
      </c>
      <c r="H193" s="49">
        <f t="shared" si="13"/>
        <v>13.65</v>
      </c>
      <c r="I193" s="49">
        <f t="shared" si="10"/>
        <v>71.510000000000005</v>
      </c>
      <c r="J193" s="151"/>
      <c r="K193" s="235"/>
      <c r="L193" s="235"/>
    </row>
    <row r="194" spans="1:12" s="29" customFormat="1" ht="26.4">
      <c r="A194" s="50">
        <f t="shared" si="12"/>
        <v>187</v>
      </c>
      <c r="B194" s="137" t="s">
        <v>50</v>
      </c>
      <c r="C194" s="137" t="s">
        <v>41</v>
      </c>
      <c r="D194" s="66">
        <v>1378</v>
      </c>
      <c r="E194" s="213">
        <f t="shared" si="11"/>
        <v>8.2850000000000001</v>
      </c>
      <c r="F194" s="67">
        <v>8</v>
      </c>
      <c r="G194" s="67">
        <v>33.14</v>
      </c>
      <c r="H194" s="49">
        <f t="shared" si="13"/>
        <v>7.82</v>
      </c>
      <c r="I194" s="49">
        <f t="shared" si="10"/>
        <v>40.96</v>
      </c>
      <c r="J194" s="151"/>
      <c r="K194" s="235"/>
      <c r="L194" s="235"/>
    </row>
    <row r="195" spans="1:12" s="29" customFormat="1" ht="26.4">
      <c r="A195" s="50">
        <f t="shared" si="12"/>
        <v>188</v>
      </c>
      <c r="B195" s="137" t="s">
        <v>53</v>
      </c>
      <c r="C195" s="137" t="s">
        <v>43</v>
      </c>
      <c r="D195" s="66">
        <v>1232</v>
      </c>
      <c r="E195" s="213">
        <f t="shared" si="11"/>
        <v>7.407</v>
      </c>
      <c r="F195" s="67">
        <v>6</v>
      </c>
      <c r="G195" s="67">
        <v>22.22</v>
      </c>
      <c r="H195" s="49">
        <f t="shared" si="13"/>
        <v>5.24</v>
      </c>
      <c r="I195" s="49">
        <f t="shared" si="10"/>
        <v>27.46</v>
      </c>
      <c r="J195" s="151"/>
      <c r="K195" s="235"/>
      <c r="L195" s="235"/>
    </row>
    <row r="196" spans="1:12" s="29" customFormat="1" ht="26.4">
      <c r="A196" s="50">
        <f t="shared" si="12"/>
        <v>189</v>
      </c>
      <c r="B196" s="137" t="s">
        <v>58</v>
      </c>
      <c r="C196" s="137" t="s">
        <v>39</v>
      </c>
      <c r="D196" s="66">
        <v>1180</v>
      </c>
      <c r="E196" s="213">
        <f t="shared" si="11"/>
        <v>7.0940000000000003</v>
      </c>
      <c r="F196" s="67">
        <v>8</v>
      </c>
      <c r="G196" s="67">
        <v>28.38</v>
      </c>
      <c r="H196" s="49">
        <f t="shared" si="13"/>
        <v>6.69</v>
      </c>
      <c r="I196" s="49">
        <f t="shared" si="10"/>
        <v>35.07</v>
      </c>
      <c r="J196" s="151"/>
      <c r="K196" s="235"/>
      <c r="L196" s="235"/>
    </row>
    <row r="197" spans="1:12" s="29" customFormat="1" ht="26.4">
      <c r="A197" s="50">
        <f t="shared" si="12"/>
        <v>190</v>
      </c>
      <c r="B197" s="137" t="s">
        <v>38</v>
      </c>
      <c r="C197" s="137" t="s">
        <v>39</v>
      </c>
      <c r="D197" s="66">
        <v>1327</v>
      </c>
      <c r="E197" s="213">
        <f t="shared" si="11"/>
        <v>7.9779999999999998</v>
      </c>
      <c r="F197" s="67">
        <v>24</v>
      </c>
      <c r="G197" s="67">
        <v>95.74</v>
      </c>
      <c r="H197" s="49">
        <f t="shared" si="13"/>
        <v>22.59</v>
      </c>
      <c r="I197" s="49">
        <f t="shared" si="10"/>
        <v>118.33</v>
      </c>
      <c r="J197" s="151"/>
      <c r="K197" s="235"/>
      <c r="L197" s="235"/>
    </row>
    <row r="198" spans="1:12" s="29" customFormat="1" ht="26.4">
      <c r="A198" s="50">
        <f t="shared" si="12"/>
        <v>191</v>
      </c>
      <c r="B198" s="137" t="s">
        <v>68</v>
      </c>
      <c r="C198" s="137" t="s">
        <v>39</v>
      </c>
      <c r="D198" s="66">
        <v>1180</v>
      </c>
      <c r="E198" s="213">
        <f t="shared" si="11"/>
        <v>7.0940000000000003</v>
      </c>
      <c r="F198" s="67">
        <v>16</v>
      </c>
      <c r="G198" s="67">
        <v>56.75</v>
      </c>
      <c r="H198" s="49">
        <f t="shared" si="13"/>
        <v>13.39</v>
      </c>
      <c r="I198" s="49">
        <f t="shared" si="10"/>
        <v>70.14</v>
      </c>
      <c r="J198" s="151"/>
      <c r="K198" s="235"/>
      <c r="L198" s="235"/>
    </row>
    <row r="199" spans="1:12" s="29" customFormat="1">
      <c r="A199" s="50">
        <f t="shared" si="12"/>
        <v>192</v>
      </c>
      <c r="B199" s="137" t="s">
        <v>60</v>
      </c>
      <c r="C199" s="137" t="s">
        <v>41</v>
      </c>
      <c r="D199" s="66">
        <v>1354</v>
      </c>
      <c r="E199" s="213">
        <f t="shared" si="11"/>
        <v>8.14</v>
      </c>
      <c r="F199" s="67">
        <v>8</v>
      </c>
      <c r="G199" s="67">
        <v>32.56</v>
      </c>
      <c r="H199" s="49">
        <f t="shared" si="13"/>
        <v>7.68</v>
      </c>
      <c r="I199" s="49">
        <f t="shared" si="10"/>
        <v>40.24</v>
      </c>
      <c r="J199" s="151"/>
      <c r="K199" s="235"/>
      <c r="L199" s="235"/>
    </row>
    <row r="200" spans="1:12" s="29" customFormat="1" ht="26.4">
      <c r="A200" s="50">
        <f t="shared" si="12"/>
        <v>193</v>
      </c>
      <c r="B200" s="137" t="s">
        <v>79</v>
      </c>
      <c r="C200" s="137" t="s">
        <v>43</v>
      </c>
      <c r="D200" s="66">
        <v>1208</v>
      </c>
      <c r="E200" s="213">
        <f t="shared" si="11"/>
        <v>7.2629999999999999</v>
      </c>
      <c r="F200" s="67">
        <v>16</v>
      </c>
      <c r="G200" s="67">
        <v>58.1</v>
      </c>
      <c r="H200" s="49">
        <f t="shared" si="13"/>
        <v>13.71</v>
      </c>
      <c r="I200" s="49">
        <f t="shared" ref="I200:I244" si="14">G200+H200</f>
        <v>71.81</v>
      </c>
      <c r="J200" s="151"/>
      <c r="K200" s="235"/>
      <c r="L200" s="235"/>
    </row>
    <row r="201" spans="1:12" s="29" customFormat="1" ht="26.4">
      <c r="A201" s="50">
        <f t="shared" si="12"/>
        <v>194</v>
      </c>
      <c r="B201" s="137" t="s">
        <v>70</v>
      </c>
      <c r="C201" s="137" t="s">
        <v>41</v>
      </c>
      <c r="D201" s="66">
        <v>1195</v>
      </c>
      <c r="E201" s="213">
        <f t="shared" ref="E201:E259" si="15">ROUND(D201/$E$4,3)</f>
        <v>7.1849999999999996</v>
      </c>
      <c r="F201" s="67">
        <v>8</v>
      </c>
      <c r="G201" s="67">
        <v>28.74</v>
      </c>
      <c r="H201" s="49">
        <f t="shared" si="13"/>
        <v>6.78</v>
      </c>
      <c r="I201" s="49">
        <f t="shared" si="14"/>
        <v>35.519999999999996</v>
      </c>
      <c r="J201" s="151"/>
      <c r="K201" s="235"/>
      <c r="L201" s="235"/>
    </row>
    <row r="202" spans="1:12" s="29" customFormat="1" ht="26.4">
      <c r="A202" s="50">
        <f t="shared" ref="A202:A244" si="16">A201+1</f>
        <v>195</v>
      </c>
      <c r="B202" s="137" t="s">
        <v>95</v>
      </c>
      <c r="C202" s="137" t="s">
        <v>52</v>
      </c>
      <c r="D202" s="66">
        <v>1023</v>
      </c>
      <c r="E202" s="213">
        <f t="shared" si="15"/>
        <v>6.15</v>
      </c>
      <c r="F202" s="67">
        <v>8</v>
      </c>
      <c r="G202" s="67">
        <v>24.6</v>
      </c>
      <c r="H202" s="49">
        <f t="shared" si="13"/>
        <v>5.8</v>
      </c>
      <c r="I202" s="49">
        <f t="shared" si="14"/>
        <v>30.400000000000002</v>
      </c>
      <c r="J202" s="151"/>
      <c r="K202" s="235"/>
      <c r="L202" s="235"/>
    </row>
    <row r="203" spans="1:12" s="29" customFormat="1" ht="26.4">
      <c r="A203" s="50">
        <f t="shared" si="16"/>
        <v>196</v>
      </c>
      <c r="B203" s="137" t="s">
        <v>67</v>
      </c>
      <c r="C203" s="137" t="s">
        <v>52</v>
      </c>
      <c r="D203" s="66">
        <v>1023</v>
      </c>
      <c r="E203" s="213">
        <f t="shared" si="15"/>
        <v>6.15</v>
      </c>
      <c r="F203" s="67">
        <v>8</v>
      </c>
      <c r="G203" s="67">
        <v>24.6</v>
      </c>
      <c r="H203" s="49">
        <f t="shared" si="13"/>
        <v>5.8</v>
      </c>
      <c r="I203" s="49">
        <f t="shared" si="14"/>
        <v>30.400000000000002</v>
      </c>
      <c r="J203" s="151"/>
      <c r="K203" s="235"/>
      <c r="L203" s="235"/>
    </row>
    <row r="204" spans="1:12" s="29" customFormat="1" ht="26.4">
      <c r="A204" s="50">
        <f t="shared" si="16"/>
        <v>197</v>
      </c>
      <c r="B204" s="137" t="s">
        <v>79</v>
      </c>
      <c r="C204" s="137" t="s">
        <v>41</v>
      </c>
      <c r="D204" s="66">
        <v>1352</v>
      </c>
      <c r="E204" s="213">
        <f t="shared" si="15"/>
        <v>8.1280000000000001</v>
      </c>
      <c r="F204" s="67">
        <v>8</v>
      </c>
      <c r="G204" s="67">
        <v>32.51</v>
      </c>
      <c r="H204" s="49">
        <f t="shared" si="13"/>
        <v>7.67</v>
      </c>
      <c r="I204" s="49">
        <f t="shared" si="14"/>
        <v>40.18</v>
      </c>
      <c r="J204" s="151"/>
      <c r="K204" s="235"/>
      <c r="L204" s="235"/>
    </row>
    <row r="205" spans="1:12" s="29" customFormat="1" ht="26.4">
      <c r="A205" s="50">
        <f t="shared" si="16"/>
        <v>198</v>
      </c>
      <c r="B205" s="137" t="s">
        <v>79</v>
      </c>
      <c r="C205" s="137" t="s">
        <v>41</v>
      </c>
      <c r="D205" s="66">
        <v>1195</v>
      </c>
      <c r="E205" s="213">
        <f t="shared" si="15"/>
        <v>7.1849999999999996</v>
      </c>
      <c r="F205" s="67">
        <v>16</v>
      </c>
      <c r="G205" s="67">
        <v>57.48</v>
      </c>
      <c r="H205" s="49">
        <f t="shared" si="13"/>
        <v>13.56</v>
      </c>
      <c r="I205" s="49">
        <f t="shared" si="14"/>
        <v>71.039999999999992</v>
      </c>
      <c r="J205" s="151"/>
      <c r="K205" s="235"/>
      <c r="L205" s="235"/>
    </row>
    <row r="206" spans="1:12" s="29" customFormat="1" ht="26.4">
      <c r="A206" s="50">
        <f t="shared" si="16"/>
        <v>199</v>
      </c>
      <c r="B206" s="137" t="s">
        <v>84</v>
      </c>
      <c r="C206" s="137" t="s">
        <v>39</v>
      </c>
      <c r="D206" s="66">
        <v>1200</v>
      </c>
      <c r="E206" s="213">
        <f t="shared" si="15"/>
        <v>7.2149999999999999</v>
      </c>
      <c r="F206" s="67">
        <v>8</v>
      </c>
      <c r="G206" s="67">
        <v>28.86</v>
      </c>
      <c r="H206" s="49">
        <f t="shared" si="13"/>
        <v>6.81</v>
      </c>
      <c r="I206" s="49">
        <f t="shared" si="14"/>
        <v>35.67</v>
      </c>
      <c r="J206" s="151"/>
      <c r="K206" s="235"/>
      <c r="L206" s="235"/>
    </row>
    <row r="207" spans="1:12" s="29" customFormat="1" ht="26.4">
      <c r="A207" s="50">
        <f t="shared" si="16"/>
        <v>200</v>
      </c>
      <c r="B207" s="137" t="s">
        <v>40</v>
      </c>
      <c r="C207" s="137" t="s">
        <v>39</v>
      </c>
      <c r="D207" s="66">
        <v>1200</v>
      </c>
      <c r="E207" s="213">
        <f t="shared" si="15"/>
        <v>7.2149999999999999</v>
      </c>
      <c r="F207" s="67">
        <v>8</v>
      </c>
      <c r="G207" s="67">
        <v>28.86</v>
      </c>
      <c r="H207" s="49">
        <f t="shared" si="13"/>
        <v>6.81</v>
      </c>
      <c r="I207" s="49">
        <f t="shared" si="14"/>
        <v>35.67</v>
      </c>
      <c r="J207" s="151"/>
      <c r="K207" s="235"/>
      <c r="L207" s="235"/>
    </row>
    <row r="208" spans="1:12" s="29" customFormat="1">
      <c r="A208" s="50">
        <f t="shared" si="16"/>
        <v>201</v>
      </c>
      <c r="B208" s="137" t="s">
        <v>47</v>
      </c>
      <c r="C208" s="137" t="s">
        <v>39</v>
      </c>
      <c r="D208" s="66">
        <v>1180</v>
      </c>
      <c r="E208" s="213">
        <f t="shared" si="15"/>
        <v>7.0940000000000003</v>
      </c>
      <c r="F208" s="67">
        <v>8</v>
      </c>
      <c r="G208" s="67">
        <v>28.38</v>
      </c>
      <c r="H208" s="49">
        <f t="shared" si="13"/>
        <v>6.69</v>
      </c>
      <c r="I208" s="49">
        <f t="shared" si="14"/>
        <v>35.07</v>
      </c>
      <c r="J208" s="151"/>
      <c r="K208" s="235"/>
      <c r="L208" s="235"/>
    </row>
    <row r="209" spans="1:12" s="29" customFormat="1" ht="26.4">
      <c r="A209" s="50">
        <f t="shared" si="16"/>
        <v>202</v>
      </c>
      <c r="B209" s="137" t="s">
        <v>68</v>
      </c>
      <c r="C209" s="137" t="s">
        <v>39</v>
      </c>
      <c r="D209" s="66">
        <v>1203</v>
      </c>
      <c r="E209" s="213">
        <f t="shared" si="15"/>
        <v>7.2329999999999997</v>
      </c>
      <c r="F209" s="67">
        <v>8</v>
      </c>
      <c r="G209" s="67">
        <v>28.93</v>
      </c>
      <c r="H209" s="49">
        <f t="shared" si="13"/>
        <v>6.82</v>
      </c>
      <c r="I209" s="49">
        <f t="shared" si="14"/>
        <v>35.75</v>
      </c>
      <c r="J209" s="151"/>
      <c r="K209" s="235"/>
      <c r="L209" s="235"/>
    </row>
    <row r="210" spans="1:12" s="29" customFormat="1" ht="26.4">
      <c r="A210" s="50">
        <f t="shared" si="16"/>
        <v>203</v>
      </c>
      <c r="B210" s="137" t="s">
        <v>85</v>
      </c>
      <c r="C210" s="137" t="s">
        <v>41</v>
      </c>
      <c r="D210" s="66">
        <v>1378</v>
      </c>
      <c r="E210" s="213">
        <f t="shared" si="15"/>
        <v>8.2850000000000001</v>
      </c>
      <c r="F210" s="67">
        <v>8</v>
      </c>
      <c r="G210" s="67">
        <v>33.14</v>
      </c>
      <c r="H210" s="49">
        <f t="shared" si="13"/>
        <v>7.82</v>
      </c>
      <c r="I210" s="49">
        <f t="shared" si="14"/>
        <v>40.96</v>
      </c>
      <c r="J210" s="151"/>
      <c r="K210" s="235"/>
      <c r="L210" s="235"/>
    </row>
    <row r="211" spans="1:12" s="29" customFormat="1" ht="26.4">
      <c r="A211" s="50">
        <f t="shared" si="16"/>
        <v>204</v>
      </c>
      <c r="B211" s="137" t="s">
        <v>44</v>
      </c>
      <c r="C211" s="137" t="s">
        <v>52</v>
      </c>
      <c r="D211" s="66">
        <v>1043</v>
      </c>
      <c r="E211" s="213">
        <f t="shared" si="15"/>
        <v>6.2709999999999999</v>
      </c>
      <c r="F211" s="67">
        <v>16</v>
      </c>
      <c r="G211" s="67">
        <v>50.17</v>
      </c>
      <c r="H211" s="49">
        <f t="shared" si="13"/>
        <v>11.84</v>
      </c>
      <c r="I211" s="49">
        <f t="shared" si="14"/>
        <v>62.010000000000005</v>
      </c>
      <c r="J211" s="151"/>
      <c r="K211" s="235"/>
      <c r="L211" s="235"/>
    </row>
    <row r="212" spans="1:12" s="29" customFormat="1" ht="26.4">
      <c r="A212" s="50">
        <f t="shared" si="16"/>
        <v>205</v>
      </c>
      <c r="B212" s="137" t="s">
        <v>55</v>
      </c>
      <c r="C212" s="137" t="s">
        <v>39</v>
      </c>
      <c r="D212" s="66">
        <v>1223</v>
      </c>
      <c r="E212" s="213">
        <f t="shared" si="15"/>
        <v>7.3529999999999998</v>
      </c>
      <c r="F212" s="67">
        <v>16</v>
      </c>
      <c r="G212" s="67">
        <v>58.82</v>
      </c>
      <c r="H212" s="49">
        <f t="shared" si="13"/>
        <v>13.88</v>
      </c>
      <c r="I212" s="49">
        <f t="shared" si="14"/>
        <v>72.7</v>
      </c>
      <c r="J212" s="151"/>
      <c r="K212" s="235"/>
      <c r="L212" s="235"/>
    </row>
    <row r="213" spans="1:12" s="29" customFormat="1" ht="26.4">
      <c r="A213" s="50">
        <f t="shared" si="16"/>
        <v>206</v>
      </c>
      <c r="B213" s="137" t="s">
        <v>85</v>
      </c>
      <c r="C213" s="137" t="s">
        <v>39</v>
      </c>
      <c r="D213" s="66">
        <v>1352</v>
      </c>
      <c r="E213" s="213">
        <f t="shared" si="15"/>
        <v>8.1280000000000001</v>
      </c>
      <c r="F213" s="67">
        <v>16</v>
      </c>
      <c r="G213" s="67">
        <v>65.02</v>
      </c>
      <c r="H213" s="49">
        <f t="shared" si="13"/>
        <v>15.34</v>
      </c>
      <c r="I213" s="49">
        <f t="shared" si="14"/>
        <v>80.36</v>
      </c>
      <c r="J213" s="151"/>
      <c r="K213" s="235"/>
      <c r="L213" s="235"/>
    </row>
    <row r="214" spans="1:12" s="29" customFormat="1" ht="26.4">
      <c r="A214" s="50">
        <f t="shared" si="16"/>
        <v>207</v>
      </c>
      <c r="B214" s="137" t="s">
        <v>70</v>
      </c>
      <c r="C214" s="137" t="s">
        <v>41</v>
      </c>
      <c r="D214" s="66">
        <v>1195</v>
      </c>
      <c r="E214" s="213">
        <f t="shared" si="15"/>
        <v>7.1849999999999996</v>
      </c>
      <c r="F214" s="67">
        <v>24</v>
      </c>
      <c r="G214" s="67">
        <v>86.22</v>
      </c>
      <c r="H214" s="49">
        <f t="shared" si="13"/>
        <v>20.34</v>
      </c>
      <c r="I214" s="49">
        <f t="shared" si="14"/>
        <v>106.56</v>
      </c>
      <c r="J214" s="151"/>
      <c r="K214" s="235"/>
      <c r="L214" s="235"/>
    </row>
    <row r="215" spans="1:12" s="29" customFormat="1" ht="17.25" customHeight="1">
      <c r="A215" s="50">
        <f t="shared" si="16"/>
        <v>208</v>
      </c>
      <c r="B215" s="137" t="s">
        <v>47</v>
      </c>
      <c r="C215" s="137" t="s">
        <v>39</v>
      </c>
      <c r="D215" s="66">
        <v>1203</v>
      </c>
      <c r="E215" s="213">
        <f t="shared" si="15"/>
        <v>7.2329999999999997</v>
      </c>
      <c r="F215" s="67">
        <v>8</v>
      </c>
      <c r="G215" s="67">
        <v>28.93</v>
      </c>
      <c r="H215" s="49">
        <f t="shared" si="13"/>
        <v>6.82</v>
      </c>
      <c r="I215" s="49">
        <f t="shared" si="14"/>
        <v>35.75</v>
      </c>
      <c r="J215" s="151"/>
      <c r="K215" s="235"/>
      <c r="L215" s="235"/>
    </row>
    <row r="216" spans="1:12" s="29" customFormat="1" ht="26.4">
      <c r="A216" s="50">
        <f t="shared" si="16"/>
        <v>209</v>
      </c>
      <c r="B216" s="137" t="s">
        <v>65</v>
      </c>
      <c r="C216" s="137" t="s">
        <v>41</v>
      </c>
      <c r="D216" s="66">
        <v>1448</v>
      </c>
      <c r="E216" s="213">
        <f t="shared" si="15"/>
        <v>8.7059999999999995</v>
      </c>
      <c r="F216" s="67">
        <v>8</v>
      </c>
      <c r="G216" s="67">
        <v>34.82</v>
      </c>
      <c r="H216" s="49">
        <f t="shared" si="13"/>
        <v>8.2100000000000009</v>
      </c>
      <c r="I216" s="49">
        <f t="shared" si="14"/>
        <v>43.03</v>
      </c>
      <c r="J216" s="151"/>
      <c r="K216" s="235"/>
      <c r="L216" s="235"/>
    </row>
    <row r="217" spans="1:12" s="29" customFormat="1" ht="26.4">
      <c r="A217" s="50">
        <f t="shared" si="16"/>
        <v>210</v>
      </c>
      <c r="B217" s="137" t="s">
        <v>50</v>
      </c>
      <c r="C217" s="137" t="s">
        <v>39</v>
      </c>
      <c r="D217" s="66">
        <v>1352</v>
      </c>
      <c r="E217" s="213">
        <f t="shared" si="15"/>
        <v>8.1280000000000001</v>
      </c>
      <c r="F217" s="67">
        <v>8</v>
      </c>
      <c r="G217" s="67">
        <v>32.51</v>
      </c>
      <c r="H217" s="49">
        <f t="shared" si="13"/>
        <v>7.67</v>
      </c>
      <c r="I217" s="49">
        <f t="shared" si="14"/>
        <v>40.18</v>
      </c>
      <c r="J217" s="151"/>
      <c r="K217" s="235"/>
      <c r="L217" s="235"/>
    </row>
    <row r="218" spans="1:12" s="29" customFormat="1" ht="26.4">
      <c r="A218" s="50">
        <f t="shared" si="16"/>
        <v>211</v>
      </c>
      <c r="B218" s="137" t="s">
        <v>67</v>
      </c>
      <c r="C218" s="137" t="s">
        <v>52</v>
      </c>
      <c r="D218" s="66">
        <v>1023</v>
      </c>
      <c r="E218" s="213">
        <f t="shared" si="15"/>
        <v>6.15</v>
      </c>
      <c r="F218" s="67">
        <v>24</v>
      </c>
      <c r="G218" s="67">
        <v>73.8</v>
      </c>
      <c r="H218" s="49">
        <f t="shared" si="13"/>
        <v>17.41</v>
      </c>
      <c r="I218" s="49">
        <f t="shared" si="14"/>
        <v>91.21</v>
      </c>
      <c r="J218" s="151"/>
      <c r="K218" s="235"/>
      <c r="L218" s="235"/>
    </row>
    <row r="219" spans="1:12" s="29" customFormat="1" ht="26.4">
      <c r="A219" s="50">
        <f t="shared" si="16"/>
        <v>212</v>
      </c>
      <c r="B219" s="137" t="s">
        <v>85</v>
      </c>
      <c r="C219" s="137" t="s">
        <v>39</v>
      </c>
      <c r="D219" s="66">
        <v>1352</v>
      </c>
      <c r="E219" s="213">
        <f t="shared" si="15"/>
        <v>8.1280000000000001</v>
      </c>
      <c r="F219" s="67">
        <v>22</v>
      </c>
      <c r="G219" s="67">
        <v>89.41</v>
      </c>
      <c r="H219" s="49">
        <f t="shared" si="13"/>
        <v>21.09</v>
      </c>
      <c r="I219" s="49">
        <f t="shared" si="14"/>
        <v>110.5</v>
      </c>
      <c r="J219" s="151"/>
      <c r="K219" s="235"/>
      <c r="L219" s="235"/>
    </row>
    <row r="220" spans="1:12" s="29" customFormat="1" ht="26.4">
      <c r="A220" s="50">
        <f t="shared" si="16"/>
        <v>213</v>
      </c>
      <c r="B220" s="137" t="s">
        <v>72</v>
      </c>
      <c r="C220" s="137" t="s">
        <v>39</v>
      </c>
      <c r="D220" s="66">
        <v>1327</v>
      </c>
      <c r="E220" s="213">
        <f t="shared" si="15"/>
        <v>7.9779999999999998</v>
      </c>
      <c r="F220" s="67">
        <v>24</v>
      </c>
      <c r="G220" s="67">
        <v>95.74</v>
      </c>
      <c r="H220" s="49">
        <f t="shared" si="13"/>
        <v>22.59</v>
      </c>
      <c r="I220" s="49">
        <f t="shared" si="14"/>
        <v>118.33</v>
      </c>
      <c r="J220" s="151"/>
      <c r="K220" s="235"/>
      <c r="L220" s="235"/>
    </row>
    <row r="221" spans="1:12" s="29" customFormat="1" ht="26.4">
      <c r="A221" s="50">
        <f t="shared" si="16"/>
        <v>214</v>
      </c>
      <c r="B221" s="137" t="s">
        <v>55</v>
      </c>
      <c r="C221" s="137" t="s">
        <v>39</v>
      </c>
      <c r="D221" s="66">
        <v>1180</v>
      </c>
      <c r="E221" s="213">
        <f t="shared" si="15"/>
        <v>7.0940000000000003</v>
      </c>
      <c r="F221" s="67">
        <v>8</v>
      </c>
      <c r="G221" s="67">
        <v>28.38</v>
      </c>
      <c r="H221" s="49">
        <f t="shared" si="13"/>
        <v>6.69</v>
      </c>
      <c r="I221" s="49">
        <f t="shared" si="14"/>
        <v>35.07</v>
      </c>
      <c r="J221" s="151"/>
      <c r="K221" s="235"/>
      <c r="L221" s="235"/>
    </row>
    <row r="222" spans="1:12" s="29" customFormat="1" ht="26.4">
      <c r="A222" s="50">
        <f t="shared" si="16"/>
        <v>215</v>
      </c>
      <c r="B222" s="137" t="s">
        <v>57</v>
      </c>
      <c r="C222" s="137" t="s">
        <v>39</v>
      </c>
      <c r="D222" s="66">
        <v>1327</v>
      </c>
      <c r="E222" s="213">
        <f t="shared" si="15"/>
        <v>7.9779999999999998</v>
      </c>
      <c r="F222" s="67">
        <v>24</v>
      </c>
      <c r="G222" s="67">
        <v>95.74</v>
      </c>
      <c r="H222" s="49">
        <f t="shared" si="13"/>
        <v>22.59</v>
      </c>
      <c r="I222" s="49">
        <f t="shared" si="14"/>
        <v>118.33</v>
      </c>
      <c r="J222" s="151"/>
      <c r="K222" s="235"/>
      <c r="L222" s="235"/>
    </row>
    <row r="223" spans="1:12" s="29" customFormat="1" ht="26.4">
      <c r="A223" s="50">
        <f t="shared" si="16"/>
        <v>216</v>
      </c>
      <c r="B223" s="137" t="s">
        <v>68</v>
      </c>
      <c r="C223" s="137" t="s">
        <v>39</v>
      </c>
      <c r="D223" s="66">
        <v>1180</v>
      </c>
      <c r="E223" s="213">
        <f t="shared" si="15"/>
        <v>7.0940000000000003</v>
      </c>
      <c r="F223" s="67">
        <v>8</v>
      </c>
      <c r="G223" s="67">
        <v>28.38</v>
      </c>
      <c r="H223" s="49">
        <f t="shared" si="13"/>
        <v>6.69</v>
      </c>
      <c r="I223" s="49">
        <f t="shared" si="14"/>
        <v>35.07</v>
      </c>
      <c r="J223" s="151"/>
      <c r="K223" s="235"/>
      <c r="L223" s="235"/>
    </row>
    <row r="224" spans="1:12" s="29" customFormat="1" ht="26.4">
      <c r="A224" s="50">
        <f t="shared" si="16"/>
        <v>217</v>
      </c>
      <c r="B224" s="137" t="s">
        <v>40</v>
      </c>
      <c r="C224" s="137" t="s">
        <v>39</v>
      </c>
      <c r="D224" s="66">
        <v>1200</v>
      </c>
      <c r="E224" s="213">
        <f t="shared" si="15"/>
        <v>7.2149999999999999</v>
      </c>
      <c r="F224" s="67">
        <v>8</v>
      </c>
      <c r="G224" s="67">
        <v>28.86</v>
      </c>
      <c r="H224" s="49">
        <f t="shared" si="13"/>
        <v>6.81</v>
      </c>
      <c r="I224" s="49">
        <f t="shared" si="14"/>
        <v>35.67</v>
      </c>
      <c r="J224" s="151"/>
      <c r="K224" s="235"/>
      <c r="L224" s="235"/>
    </row>
    <row r="225" spans="1:12" s="29" customFormat="1" ht="26.4">
      <c r="A225" s="50">
        <f t="shared" si="16"/>
        <v>218</v>
      </c>
      <c r="B225" s="137" t="s">
        <v>75</v>
      </c>
      <c r="C225" s="137" t="s">
        <v>39</v>
      </c>
      <c r="D225" s="66">
        <v>1307</v>
      </c>
      <c r="E225" s="213">
        <f t="shared" si="15"/>
        <v>7.8579999999999997</v>
      </c>
      <c r="F225" s="67">
        <v>8</v>
      </c>
      <c r="G225" s="67">
        <v>31.43</v>
      </c>
      <c r="H225" s="49">
        <f t="shared" si="13"/>
        <v>7.41</v>
      </c>
      <c r="I225" s="49">
        <f t="shared" si="14"/>
        <v>38.840000000000003</v>
      </c>
      <c r="J225" s="151"/>
      <c r="K225" s="235"/>
      <c r="L225" s="235"/>
    </row>
    <row r="226" spans="1:12" s="29" customFormat="1" ht="26.4">
      <c r="A226" s="50">
        <f t="shared" si="16"/>
        <v>219</v>
      </c>
      <c r="B226" s="137" t="s">
        <v>53</v>
      </c>
      <c r="C226" s="137" t="s">
        <v>39</v>
      </c>
      <c r="D226" s="66">
        <v>1160</v>
      </c>
      <c r="E226" s="213">
        <f t="shared" si="15"/>
        <v>6.9740000000000002</v>
      </c>
      <c r="F226" s="67">
        <v>8</v>
      </c>
      <c r="G226" s="67">
        <v>27.9</v>
      </c>
      <c r="H226" s="49">
        <f t="shared" si="13"/>
        <v>6.58</v>
      </c>
      <c r="I226" s="49">
        <f t="shared" si="14"/>
        <v>34.479999999999997</v>
      </c>
      <c r="J226" s="151"/>
      <c r="K226" s="235"/>
      <c r="L226" s="235"/>
    </row>
    <row r="227" spans="1:12" s="29" customFormat="1" ht="26.4">
      <c r="A227" s="50">
        <f t="shared" si="16"/>
        <v>220</v>
      </c>
      <c r="B227" s="137" t="s">
        <v>49</v>
      </c>
      <c r="C227" s="137" t="s">
        <v>39</v>
      </c>
      <c r="D227" s="66">
        <v>1160</v>
      </c>
      <c r="E227" s="213">
        <f t="shared" si="15"/>
        <v>6.9740000000000002</v>
      </c>
      <c r="F227" s="67">
        <v>8</v>
      </c>
      <c r="G227" s="67">
        <v>27.9</v>
      </c>
      <c r="H227" s="49">
        <f t="shared" si="13"/>
        <v>6.58</v>
      </c>
      <c r="I227" s="49">
        <f t="shared" si="14"/>
        <v>34.479999999999997</v>
      </c>
      <c r="J227" s="151"/>
      <c r="K227" s="235"/>
      <c r="L227" s="235"/>
    </row>
    <row r="228" spans="1:12" s="29" customFormat="1" ht="26.4">
      <c r="A228" s="50">
        <f t="shared" si="16"/>
        <v>221</v>
      </c>
      <c r="B228" s="137" t="s">
        <v>50</v>
      </c>
      <c r="C228" s="137" t="s">
        <v>39</v>
      </c>
      <c r="D228" s="66">
        <v>1307</v>
      </c>
      <c r="E228" s="213">
        <f t="shared" si="15"/>
        <v>7.8579999999999997</v>
      </c>
      <c r="F228" s="67">
        <v>24</v>
      </c>
      <c r="G228" s="67">
        <v>94.3</v>
      </c>
      <c r="H228" s="49">
        <f t="shared" si="13"/>
        <v>22.25</v>
      </c>
      <c r="I228" s="49">
        <f t="shared" si="14"/>
        <v>116.55</v>
      </c>
      <c r="J228" s="151"/>
      <c r="K228" s="235"/>
      <c r="L228" s="235"/>
    </row>
    <row r="229" spans="1:12" s="29" customFormat="1" ht="26.4">
      <c r="A229" s="50">
        <f t="shared" si="16"/>
        <v>222</v>
      </c>
      <c r="B229" s="137" t="s">
        <v>64</v>
      </c>
      <c r="C229" s="137" t="s">
        <v>39</v>
      </c>
      <c r="D229" s="66">
        <v>1160</v>
      </c>
      <c r="E229" s="213">
        <f t="shared" si="15"/>
        <v>6.9740000000000002</v>
      </c>
      <c r="F229" s="67">
        <v>24</v>
      </c>
      <c r="G229" s="67">
        <v>83.69</v>
      </c>
      <c r="H229" s="49">
        <f t="shared" si="13"/>
        <v>19.739999999999998</v>
      </c>
      <c r="I229" s="49">
        <f t="shared" si="14"/>
        <v>103.42999999999999</v>
      </c>
      <c r="J229" s="151"/>
      <c r="K229" s="235"/>
      <c r="L229" s="235"/>
    </row>
    <row r="230" spans="1:12" s="29" customFormat="1" ht="26.4">
      <c r="A230" s="50">
        <f t="shared" si="16"/>
        <v>223</v>
      </c>
      <c r="B230" s="137" t="s">
        <v>63</v>
      </c>
      <c r="C230" s="137" t="s">
        <v>52</v>
      </c>
      <c r="D230" s="66">
        <v>1003</v>
      </c>
      <c r="E230" s="213">
        <f t="shared" si="15"/>
        <v>6.03</v>
      </c>
      <c r="F230" s="67">
        <v>8</v>
      </c>
      <c r="G230" s="67">
        <v>24.12</v>
      </c>
      <c r="H230" s="49">
        <f t="shared" si="13"/>
        <v>5.69</v>
      </c>
      <c r="I230" s="49">
        <f t="shared" si="14"/>
        <v>29.810000000000002</v>
      </c>
      <c r="J230" s="151"/>
      <c r="K230" s="235"/>
      <c r="L230" s="235"/>
    </row>
    <row r="231" spans="1:12" s="29" customFormat="1" ht="26.4">
      <c r="A231" s="50">
        <f t="shared" si="16"/>
        <v>224</v>
      </c>
      <c r="B231" s="137" t="s">
        <v>83</v>
      </c>
      <c r="C231" s="137" t="s">
        <v>39</v>
      </c>
      <c r="D231" s="66">
        <v>1332</v>
      </c>
      <c r="E231" s="213">
        <f t="shared" si="15"/>
        <v>8.0079999999999991</v>
      </c>
      <c r="F231" s="67">
        <v>8</v>
      </c>
      <c r="G231" s="67">
        <v>32.03</v>
      </c>
      <c r="H231" s="49">
        <f t="shared" si="13"/>
        <v>7.56</v>
      </c>
      <c r="I231" s="49">
        <f t="shared" si="14"/>
        <v>39.590000000000003</v>
      </c>
      <c r="J231" s="151"/>
      <c r="K231" s="235"/>
      <c r="L231" s="235"/>
    </row>
    <row r="232" spans="1:12" s="29" customFormat="1" ht="26.4">
      <c r="A232" s="50">
        <f t="shared" si="16"/>
        <v>225</v>
      </c>
      <c r="B232" s="137" t="s">
        <v>83</v>
      </c>
      <c r="C232" s="137" t="s">
        <v>39</v>
      </c>
      <c r="D232" s="66">
        <v>1332</v>
      </c>
      <c r="E232" s="213">
        <f t="shared" si="15"/>
        <v>8.0079999999999991</v>
      </c>
      <c r="F232" s="67">
        <v>16</v>
      </c>
      <c r="G232" s="67">
        <v>64.06</v>
      </c>
      <c r="H232" s="49">
        <f t="shared" si="13"/>
        <v>15.11</v>
      </c>
      <c r="I232" s="49">
        <f t="shared" si="14"/>
        <v>79.17</v>
      </c>
      <c r="J232" s="151"/>
      <c r="K232" s="235"/>
      <c r="L232" s="235"/>
    </row>
    <row r="233" spans="1:12" s="29" customFormat="1" ht="26.4">
      <c r="A233" s="50">
        <f t="shared" si="16"/>
        <v>226</v>
      </c>
      <c r="B233" s="137" t="s">
        <v>58</v>
      </c>
      <c r="C233" s="137" t="s">
        <v>39</v>
      </c>
      <c r="D233" s="66">
        <v>1183</v>
      </c>
      <c r="E233" s="213">
        <f t="shared" si="15"/>
        <v>7.1120000000000001</v>
      </c>
      <c r="F233" s="67">
        <v>8</v>
      </c>
      <c r="G233" s="67">
        <v>28.45</v>
      </c>
      <c r="H233" s="49">
        <f t="shared" si="13"/>
        <v>6.71</v>
      </c>
      <c r="I233" s="49">
        <f t="shared" si="14"/>
        <v>35.159999999999997</v>
      </c>
      <c r="J233" s="151"/>
      <c r="K233" s="235"/>
      <c r="L233" s="235"/>
    </row>
    <row r="234" spans="1:12" s="29" customFormat="1" ht="26.4">
      <c r="A234" s="50">
        <f t="shared" si="16"/>
        <v>227</v>
      </c>
      <c r="B234" s="137" t="s">
        <v>55</v>
      </c>
      <c r="C234" s="137" t="s">
        <v>39</v>
      </c>
      <c r="D234" s="66">
        <v>1160</v>
      </c>
      <c r="E234" s="213">
        <f t="shared" si="15"/>
        <v>6.9740000000000002</v>
      </c>
      <c r="F234" s="67">
        <v>16</v>
      </c>
      <c r="G234" s="67">
        <v>55.79</v>
      </c>
      <c r="H234" s="49">
        <f t="shared" si="13"/>
        <v>13.16</v>
      </c>
      <c r="I234" s="49">
        <f t="shared" si="14"/>
        <v>68.95</v>
      </c>
      <c r="J234" s="151"/>
      <c r="K234" s="235"/>
      <c r="L234" s="235"/>
    </row>
    <row r="235" spans="1:12" s="29" customFormat="1" ht="26.4">
      <c r="A235" s="50">
        <f t="shared" si="16"/>
        <v>228</v>
      </c>
      <c r="B235" s="137" t="s">
        <v>45</v>
      </c>
      <c r="C235" s="137" t="s">
        <v>52</v>
      </c>
      <c r="D235" s="66">
        <v>1003</v>
      </c>
      <c r="E235" s="213">
        <f t="shared" si="15"/>
        <v>6.03</v>
      </c>
      <c r="F235" s="67">
        <v>8</v>
      </c>
      <c r="G235" s="67">
        <v>24.12</v>
      </c>
      <c r="H235" s="49">
        <f t="shared" si="13"/>
        <v>5.69</v>
      </c>
      <c r="I235" s="49">
        <f t="shared" si="14"/>
        <v>29.810000000000002</v>
      </c>
      <c r="J235" s="151"/>
      <c r="K235" s="235"/>
      <c r="L235" s="235"/>
    </row>
    <row r="236" spans="1:12" s="29" customFormat="1" ht="26.4">
      <c r="A236" s="50">
        <f t="shared" si="16"/>
        <v>229</v>
      </c>
      <c r="B236" s="137" t="s">
        <v>83</v>
      </c>
      <c r="C236" s="137" t="s">
        <v>39</v>
      </c>
      <c r="D236" s="66">
        <v>1332</v>
      </c>
      <c r="E236" s="213">
        <f t="shared" si="15"/>
        <v>8.0079999999999991</v>
      </c>
      <c r="F236" s="67">
        <v>18</v>
      </c>
      <c r="G236" s="67">
        <v>72.069999999999993</v>
      </c>
      <c r="H236" s="49">
        <f t="shared" si="13"/>
        <v>17</v>
      </c>
      <c r="I236" s="49">
        <f t="shared" si="14"/>
        <v>89.07</v>
      </c>
      <c r="J236" s="151"/>
      <c r="K236" s="235"/>
      <c r="L236" s="235"/>
    </row>
    <row r="237" spans="1:12" s="29" customFormat="1" ht="26.4">
      <c r="A237" s="50">
        <f t="shared" si="16"/>
        <v>230</v>
      </c>
      <c r="B237" s="137" t="s">
        <v>51</v>
      </c>
      <c r="C237" s="137" t="s">
        <v>52</v>
      </c>
      <c r="D237" s="66">
        <v>1003</v>
      </c>
      <c r="E237" s="213">
        <f t="shared" si="15"/>
        <v>6.03</v>
      </c>
      <c r="F237" s="67">
        <v>8</v>
      </c>
      <c r="G237" s="67">
        <v>24.12</v>
      </c>
      <c r="H237" s="49">
        <f t="shared" si="13"/>
        <v>5.69</v>
      </c>
      <c r="I237" s="49">
        <f t="shared" si="14"/>
        <v>29.810000000000002</v>
      </c>
      <c r="J237" s="151"/>
      <c r="K237" s="235"/>
      <c r="L237" s="235"/>
    </row>
    <row r="238" spans="1:12" s="29" customFormat="1" ht="26.4">
      <c r="A238" s="50">
        <f t="shared" si="16"/>
        <v>231</v>
      </c>
      <c r="B238" s="137" t="s">
        <v>84</v>
      </c>
      <c r="C238" s="137" t="s">
        <v>39</v>
      </c>
      <c r="D238" s="66">
        <v>1160</v>
      </c>
      <c r="E238" s="213">
        <f t="shared" si="15"/>
        <v>6.9740000000000002</v>
      </c>
      <c r="F238" s="67">
        <v>8</v>
      </c>
      <c r="G238" s="67">
        <v>27.9</v>
      </c>
      <c r="H238" s="49">
        <f t="shared" si="13"/>
        <v>6.58</v>
      </c>
      <c r="I238" s="49">
        <f t="shared" si="14"/>
        <v>34.479999999999997</v>
      </c>
      <c r="J238" s="151"/>
      <c r="K238" s="235"/>
      <c r="L238" s="235"/>
    </row>
    <row r="239" spans="1:12" s="29" customFormat="1">
      <c r="A239" s="50">
        <f t="shared" si="16"/>
        <v>232</v>
      </c>
      <c r="B239" s="137" t="s">
        <v>46</v>
      </c>
      <c r="C239" s="137" t="s">
        <v>39</v>
      </c>
      <c r="D239" s="66">
        <v>1183</v>
      </c>
      <c r="E239" s="213">
        <f t="shared" si="15"/>
        <v>7.1120000000000001</v>
      </c>
      <c r="F239" s="67">
        <v>30</v>
      </c>
      <c r="G239" s="67">
        <v>106.68</v>
      </c>
      <c r="H239" s="49">
        <f t="shared" si="13"/>
        <v>25.17</v>
      </c>
      <c r="I239" s="49">
        <f t="shared" si="14"/>
        <v>131.85000000000002</v>
      </c>
      <c r="J239" s="151"/>
      <c r="K239" s="235"/>
      <c r="L239" s="235"/>
    </row>
    <row r="240" spans="1:12" s="29" customFormat="1" ht="26.4">
      <c r="A240" s="50">
        <f t="shared" si="16"/>
        <v>233</v>
      </c>
      <c r="B240" s="137" t="s">
        <v>67</v>
      </c>
      <c r="C240" s="137" t="s">
        <v>39</v>
      </c>
      <c r="D240" s="66">
        <v>1160</v>
      </c>
      <c r="E240" s="213">
        <f t="shared" si="15"/>
        <v>6.9740000000000002</v>
      </c>
      <c r="F240" s="67">
        <v>24</v>
      </c>
      <c r="G240" s="67">
        <v>83.69</v>
      </c>
      <c r="H240" s="49">
        <f t="shared" si="13"/>
        <v>19.739999999999998</v>
      </c>
      <c r="I240" s="49">
        <f t="shared" si="14"/>
        <v>103.42999999999999</v>
      </c>
      <c r="J240" s="151"/>
      <c r="K240" s="235"/>
      <c r="L240" s="235"/>
    </row>
    <row r="241" spans="1:12" s="29" customFormat="1">
      <c r="A241" s="50">
        <f t="shared" si="16"/>
        <v>234</v>
      </c>
      <c r="B241" s="137" t="s">
        <v>47</v>
      </c>
      <c r="C241" s="137" t="s">
        <v>39</v>
      </c>
      <c r="D241" s="66">
        <v>1183</v>
      </c>
      <c r="E241" s="213">
        <f t="shared" si="15"/>
        <v>7.1120000000000001</v>
      </c>
      <c r="F241" s="67">
        <v>8</v>
      </c>
      <c r="G241" s="67">
        <v>28.45</v>
      </c>
      <c r="H241" s="49">
        <f t="shared" si="13"/>
        <v>6.71</v>
      </c>
      <c r="I241" s="49">
        <f t="shared" si="14"/>
        <v>35.159999999999997</v>
      </c>
      <c r="J241" s="151"/>
      <c r="K241" s="235"/>
      <c r="L241" s="235"/>
    </row>
    <row r="242" spans="1:12" s="29" customFormat="1" ht="26.4">
      <c r="A242" s="50">
        <f t="shared" si="16"/>
        <v>235</v>
      </c>
      <c r="B242" s="137" t="s">
        <v>94</v>
      </c>
      <c r="C242" s="137" t="s">
        <v>39</v>
      </c>
      <c r="D242" s="66">
        <v>1183</v>
      </c>
      <c r="E242" s="213">
        <f t="shared" si="15"/>
        <v>7.1120000000000001</v>
      </c>
      <c r="F242" s="67">
        <v>24</v>
      </c>
      <c r="G242" s="67">
        <v>85.34</v>
      </c>
      <c r="H242" s="49">
        <f t="shared" si="13"/>
        <v>20.13</v>
      </c>
      <c r="I242" s="49">
        <f t="shared" si="14"/>
        <v>105.47</v>
      </c>
      <c r="J242" s="151"/>
      <c r="K242" s="235"/>
      <c r="L242" s="235"/>
    </row>
    <row r="243" spans="1:12" s="29" customFormat="1" ht="26.4">
      <c r="A243" s="50">
        <f t="shared" si="16"/>
        <v>236</v>
      </c>
      <c r="B243" s="137" t="s">
        <v>55</v>
      </c>
      <c r="C243" s="137" t="s">
        <v>39</v>
      </c>
      <c r="D243" s="66">
        <v>1140</v>
      </c>
      <c r="E243" s="213">
        <f t="shared" si="15"/>
        <v>6.8540000000000001</v>
      </c>
      <c r="F243" s="67">
        <v>16</v>
      </c>
      <c r="G243" s="67">
        <v>54.83</v>
      </c>
      <c r="H243" s="49">
        <f t="shared" si="13"/>
        <v>12.93</v>
      </c>
      <c r="I243" s="49">
        <f t="shared" si="14"/>
        <v>67.759999999999991</v>
      </c>
      <c r="J243" s="151"/>
      <c r="K243" s="235"/>
      <c r="L243" s="235"/>
    </row>
    <row r="244" spans="1:12" s="29" customFormat="1" ht="23.25" customHeight="1">
      <c r="A244" s="50">
        <f t="shared" si="16"/>
        <v>237</v>
      </c>
      <c r="B244" s="137" t="s">
        <v>46</v>
      </c>
      <c r="C244" s="137" t="s">
        <v>39</v>
      </c>
      <c r="D244" s="66">
        <v>1163</v>
      </c>
      <c r="E244" s="213">
        <f t="shared" si="15"/>
        <v>6.992</v>
      </c>
      <c r="F244" s="67">
        <v>24</v>
      </c>
      <c r="G244" s="67">
        <v>83.9</v>
      </c>
      <c r="H244" s="49">
        <f t="shared" si="13"/>
        <v>19.79</v>
      </c>
      <c r="I244" s="49">
        <f t="shared" si="14"/>
        <v>103.69</v>
      </c>
      <c r="J244" s="151"/>
      <c r="K244" s="235"/>
      <c r="L244" s="235"/>
    </row>
    <row r="245" spans="1:12" s="29" customFormat="1" ht="18" customHeight="1">
      <c r="A245" s="59"/>
      <c r="B245" s="138" t="s">
        <v>96</v>
      </c>
      <c r="C245" s="61"/>
      <c r="D245" s="112"/>
      <c r="E245" s="234"/>
      <c r="F245" s="112"/>
      <c r="G245" s="63"/>
      <c r="H245" s="113"/>
      <c r="I245" s="114"/>
      <c r="J245" s="151"/>
      <c r="K245" s="235"/>
      <c r="L245" s="235"/>
    </row>
    <row r="246" spans="1:12" s="29" customFormat="1">
      <c r="A246" s="46">
        <v>238</v>
      </c>
      <c r="B246" s="137" t="s">
        <v>143</v>
      </c>
      <c r="C246" s="137" t="s">
        <v>52</v>
      </c>
      <c r="D246" s="66">
        <v>1225</v>
      </c>
      <c r="E246" s="213">
        <f t="shared" si="15"/>
        <v>7.3650000000000002</v>
      </c>
      <c r="F246" s="67">
        <v>80</v>
      </c>
      <c r="G246" s="67">
        <v>294.60000000000002</v>
      </c>
      <c r="H246" s="49">
        <f>ROUNDUP(G246*0.2359,2)</f>
        <v>69.5</v>
      </c>
      <c r="I246" s="49">
        <f t="shared" ref="I246:I259" si="17">G246+H246</f>
        <v>364.1</v>
      </c>
      <c r="J246" s="151"/>
      <c r="K246" s="235"/>
      <c r="L246" s="235"/>
    </row>
    <row r="247" spans="1:12" s="29" customFormat="1">
      <c r="A247" s="46">
        <f>A246+1</f>
        <v>239</v>
      </c>
      <c r="B247" s="137" t="s">
        <v>143</v>
      </c>
      <c r="C247" s="137" t="s">
        <v>52</v>
      </c>
      <c r="D247" s="66">
        <v>1225</v>
      </c>
      <c r="E247" s="213">
        <f t="shared" si="15"/>
        <v>7.3650000000000002</v>
      </c>
      <c r="F247" s="67">
        <v>80</v>
      </c>
      <c r="G247" s="67">
        <v>294.60000000000002</v>
      </c>
      <c r="H247" s="49">
        <f t="shared" ref="H247:H259" si="18">ROUND(G247*0.2359,2)</f>
        <v>69.5</v>
      </c>
      <c r="I247" s="49">
        <f t="shared" si="17"/>
        <v>364.1</v>
      </c>
      <c r="J247" s="151"/>
      <c r="K247" s="235"/>
      <c r="L247" s="235"/>
    </row>
    <row r="248" spans="1:12" s="29" customFormat="1">
      <c r="A248" s="46">
        <f t="shared" ref="A248:A259" si="19">A247+1</f>
        <v>240</v>
      </c>
      <c r="B248" s="137" t="s">
        <v>143</v>
      </c>
      <c r="C248" s="137" t="s">
        <v>98</v>
      </c>
      <c r="D248" s="66">
        <v>1475</v>
      </c>
      <c r="E248" s="213">
        <f t="shared" si="15"/>
        <v>8.8680000000000003</v>
      </c>
      <c r="F248" s="67">
        <v>64</v>
      </c>
      <c r="G248" s="67">
        <v>283.77999999999997</v>
      </c>
      <c r="H248" s="49">
        <f t="shared" si="18"/>
        <v>66.94</v>
      </c>
      <c r="I248" s="49">
        <f t="shared" si="17"/>
        <v>350.71999999999997</v>
      </c>
      <c r="J248" s="151"/>
      <c r="K248" s="235"/>
      <c r="L248" s="235"/>
    </row>
    <row r="249" spans="1:12" s="29" customFormat="1">
      <c r="A249" s="46">
        <f t="shared" si="19"/>
        <v>241</v>
      </c>
      <c r="B249" s="137" t="s">
        <v>143</v>
      </c>
      <c r="C249" s="137" t="s">
        <v>52</v>
      </c>
      <c r="D249" s="66">
        <v>1245</v>
      </c>
      <c r="E249" s="213">
        <f t="shared" si="15"/>
        <v>7.4850000000000003</v>
      </c>
      <c r="F249" s="67">
        <v>80</v>
      </c>
      <c r="G249" s="67">
        <v>299.39999999999998</v>
      </c>
      <c r="H249" s="49">
        <f t="shared" si="18"/>
        <v>70.63</v>
      </c>
      <c r="I249" s="49">
        <f t="shared" si="17"/>
        <v>370.03</v>
      </c>
      <c r="J249" s="151"/>
      <c r="K249" s="235"/>
      <c r="L249" s="235"/>
    </row>
    <row r="250" spans="1:12" s="29" customFormat="1">
      <c r="A250" s="46">
        <f t="shared" si="19"/>
        <v>242</v>
      </c>
      <c r="B250" s="137" t="s">
        <v>143</v>
      </c>
      <c r="C250" s="137" t="s">
        <v>52</v>
      </c>
      <c r="D250" s="66">
        <v>1245</v>
      </c>
      <c r="E250" s="213">
        <f t="shared" si="15"/>
        <v>7.4850000000000003</v>
      </c>
      <c r="F250" s="67">
        <v>80</v>
      </c>
      <c r="G250" s="67">
        <v>299.39999999999998</v>
      </c>
      <c r="H250" s="49">
        <f>ROUND(G250*0.2359,2)</f>
        <v>70.63</v>
      </c>
      <c r="I250" s="49">
        <f t="shared" si="17"/>
        <v>370.03</v>
      </c>
      <c r="J250" s="151"/>
      <c r="K250" s="235"/>
      <c r="L250" s="235"/>
    </row>
    <row r="251" spans="1:12" s="29" customFormat="1">
      <c r="A251" s="46">
        <f t="shared" si="19"/>
        <v>243</v>
      </c>
      <c r="B251" s="137" t="s">
        <v>143</v>
      </c>
      <c r="C251" s="137" t="s">
        <v>52</v>
      </c>
      <c r="D251" s="66">
        <v>1205</v>
      </c>
      <c r="E251" s="213">
        <f t="shared" si="15"/>
        <v>7.2450000000000001</v>
      </c>
      <c r="F251" s="67">
        <v>80</v>
      </c>
      <c r="G251" s="67">
        <v>289.8</v>
      </c>
      <c r="H251" s="49">
        <f t="shared" si="18"/>
        <v>68.36</v>
      </c>
      <c r="I251" s="49">
        <f t="shared" si="17"/>
        <v>358.16</v>
      </c>
      <c r="J251" s="151"/>
      <c r="K251" s="235"/>
      <c r="L251" s="235"/>
    </row>
    <row r="252" spans="1:12" s="29" customFormat="1">
      <c r="A252" s="46">
        <f t="shared" si="19"/>
        <v>244</v>
      </c>
      <c r="B252" s="137" t="s">
        <v>143</v>
      </c>
      <c r="C252" s="137" t="s">
        <v>52</v>
      </c>
      <c r="D252" s="66">
        <v>1225</v>
      </c>
      <c r="E252" s="213">
        <f t="shared" si="15"/>
        <v>7.3650000000000002</v>
      </c>
      <c r="F252" s="67">
        <v>72</v>
      </c>
      <c r="G252" s="67">
        <v>265.14</v>
      </c>
      <c r="H252" s="49">
        <f>ROUND(G252*0.2359,2)</f>
        <v>62.55</v>
      </c>
      <c r="I252" s="49">
        <f t="shared" si="17"/>
        <v>327.69</v>
      </c>
      <c r="J252" s="151"/>
      <c r="K252" s="235"/>
      <c r="L252" s="235"/>
    </row>
    <row r="253" spans="1:12" s="29" customFormat="1">
      <c r="A253" s="46">
        <f t="shared" si="19"/>
        <v>245</v>
      </c>
      <c r="B253" s="137" t="s">
        <v>143</v>
      </c>
      <c r="C253" s="137" t="s">
        <v>52</v>
      </c>
      <c r="D253" s="66">
        <v>1205</v>
      </c>
      <c r="E253" s="213">
        <f t="shared" si="15"/>
        <v>7.2450000000000001</v>
      </c>
      <c r="F253" s="67">
        <v>64</v>
      </c>
      <c r="G253" s="67">
        <v>231.84</v>
      </c>
      <c r="H253" s="49">
        <f t="shared" si="18"/>
        <v>54.69</v>
      </c>
      <c r="I253" s="49">
        <f t="shared" si="17"/>
        <v>286.52999999999997</v>
      </c>
      <c r="J253" s="151"/>
      <c r="K253" s="235"/>
      <c r="L253" s="235"/>
    </row>
    <row r="254" spans="1:12" s="29" customFormat="1">
      <c r="A254" s="46">
        <f t="shared" si="19"/>
        <v>246</v>
      </c>
      <c r="B254" s="137" t="s">
        <v>143</v>
      </c>
      <c r="C254" s="137" t="s">
        <v>52</v>
      </c>
      <c r="D254" s="66">
        <v>1245</v>
      </c>
      <c r="E254" s="213">
        <f t="shared" si="15"/>
        <v>7.4850000000000003</v>
      </c>
      <c r="F254" s="67">
        <v>50</v>
      </c>
      <c r="G254" s="67">
        <v>187.13</v>
      </c>
      <c r="H254" s="49">
        <f t="shared" si="18"/>
        <v>44.14</v>
      </c>
      <c r="I254" s="49">
        <f t="shared" si="17"/>
        <v>231.26999999999998</v>
      </c>
      <c r="J254" s="151"/>
      <c r="K254" s="235"/>
      <c r="L254" s="235"/>
    </row>
    <row r="255" spans="1:12" s="29" customFormat="1">
      <c r="A255" s="46">
        <f t="shared" si="19"/>
        <v>247</v>
      </c>
      <c r="B255" s="137" t="s">
        <v>143</v>
      </c>
      <c r="C255" s="137" t="s">
        <v>52</v>
      </c>
      <c r="D255" s="66">
        <v>1205</v>
      </c>
      <c r="E255" s="213">
        <f t="shared" si="15"/>
        <v>7.2450000000000001</v>
      </c>
      <c r="F255" s="67">
        <v>74</v>
      </c>
      <c r="G255" s="67">
        <v>268.07</v>
      </c>
      <c r="H255" s="49">
        <f t="shared" si="18"/>
        <v>63.24</v>
      </c>
      <c r="I255" s="49">
        <f t="shared" si="17"/>
        <v>331.31</v>
      </c>
      <c r="J255" s="151"/>
      <c r="K255" s="235"/>
      <c r="L255" s="235"/>
    </row>
    <row r="256" spans="1:12" s="29" customFormat="1">
      <c r="A256" s="46">
        <f t="shared" si="19"/>
        <v>248</v>
      </c>
      <c r="B256" s="137" t="s">
        <v>143</v>
      </c>
      <c r="C256" s="137" t="s">
        <v>52</v>
      </c>
      <c r="D256" s="66">
        <v>1185</v>
      </c>
      <c r="E256" s="213">
        <f t="shared" si="15"/>
        <v>7.1239999999999997</v>
      </c>
      <c r="F256" s="67">
        <v>80</v>
      </c>
      <c r="G256" s="67">
        <v>284.95999999999998</v>
      </c>
      <c r="H256" s="49">
        <f t="shared" si="18"/>
        <v>67.22</v>
      </c>
      <c r="I256" s="49">
        <f t="shared" si="17"/>
        <v>352.17999999999995</v>
      </c>
      <c r="J256" s="151"/>
      <c r="K256" s="235"/>
      <c r="L256" s="235"/>
    </row>
    <row r="257" spans="1:12" s="29" customFormat="1">
      <c r="A257" s="46">
        <f t="shared" si="19"/>
        <v>249</v>
      </c>
      <c r="B257" s="137" t="s">
        <v>143</v>
      </c>
      <c r="C257" s="137" t="s">
        <v>52</v>
      </c>
      <c r="D257" s="66">
        <v>1185</v>
      </c>
      <c r="E257" s="213">
        <f t="shared" si="15"/>
        <v>7.1239999999999997</v>
      </c>
      <c r="F257" s="67">
        <v>80</v>
      </c>
      <c r="G257" s="67">
        <v>284.95999999999998</v>
      </c>
      <c r="H257" s="49">
        <f t="shared" si="18"/>
        <v>67.22</v>
      </c>
      <c r="I257" s="49">
        <f t="shared" si="17"/>
        <v>352.17999999999995</v>
      </c>
      <c r="J257" s="151"/>
      <c r="K257" s="235"/>
      <c r="L257" s="235"/>
    </row>
    <row r="258" spans="1:12" s="29" customFormat="1">
      <c r="A258" s="46">
        <f t="shared" si="19"/>
        <v>250</v>
      </c>
      <c r="B258" s="228" t="s">
        <v>143</v>
      </c>
      <c r="C258" s="230" t="s">
        <v>52</v>
      </c>
      <c r="D258" s="46">
        <v>1245</v>
      </c>
      <c r="E258" s="213">
        <f t="shared" si="15"/>
        <v>7.4850000000000003</v>
      </c>
      <c r="F258" s="67">
        <v>80</v>
      </c>
      <c r="G258" s="67">
        <v>299.39999999999998</v>
      </c>
      <c r="H258" s="49">
        <v>65.69</v>
      </c>
      <c r="I258" s="49">
        <f t="shared" si="17"/>
        <v>365.09</v>
      </c>
      <c r="J258" s="151" t="s">
        <v>141</v>
      </c>
      <c r="K258" s="235"/>
      <c r="L258" s="235"/>
    </row>
    <row r="259" spans="1:12" s="29" customFormat="1">
      <c r="A259" s="46">
        <f t="shared" si="19"/>
        <v>251</v>
      </c>
      <c r="B259" s="230" t="s">
        <v>143</v>
      </c>
      <c r="C259" s="230" t="s">
        <v>52</v>
      </c>
      <c r="D259" s="46">
        <v>1185</v>
      </c>
      <c r="E259" s="213">
        <f t="shared" si="15"/>
        <v>7.1239999999999997</v>
      </c>
      <c r="F259" s="67">
        <v>80</v>
      </c>
      <c r="G259" s="67">
        <v>284.95999999999998</v>
      </c>
      <c r="H259" s="49">
        <f t="shared" si="18"/>
        <v>67.22</v>
      </c>
      <c r="I259" s="49">
        <f t="shared" si="17"/>
        <v>352.17999999999995</v>
      </c>
      <c r="J259" s="151"/>
      <c r="K259" s="235"/>
      <c r="L259" s="235"/>
    </row>
    <row r="260" spans="1:12">
      <c r="L260" s="235"/>
    </row>
    <row r="261" spans="1:12">
      <c r="B261" s="151" t="s">
        <v>145</v>
      </c>
    </row>
  </sheetData>
  <mergeCells count="2">
    <mergeCell ref="A3:I3"/>
    <mergeCell ref="A6:E6"/>
  </mergeCells>
  <pageMargins left="0.70866141732283472" right="0.70866141732283472" top="0.74803149606299213" bottom="0.74803149606299213" header="0.31496062992125984" footer="0.31496062992125984"/>
  <pageSetup paperSize="9" scale="54" fitToHeight="0"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0"/>
  <sheetViews>
    <sheetView zoomScaleNormal="100" zoomScaleSheetLayoutView="85" workbookViewId="0">
      <pane ySplit="6" topLeftCell="A7" activePane="bottomLeft" state="frozen"/>
      <selection pane="bottomLeft" activeCell="A3" sqref="A3:I3"/>
    </sheetView>
  </sheetViews>
  <sheetFormatPr defaultColWidth="9.109375" defaultRowHeight="13.2"/>
  <cols>
    <col min="1" max="1" width="6.33203125" style="21" customWidth="1"/>
    <col min="2" max="2" width="53.5546875" style="22" customWidth="1"/>
    <col min="3" max="3" width="22.109375" style="23" customWidth="1"/>
    <col min="4" max="6" width="12.5546875" style="21" customWidth="1"/>
    <col min="7" max="7" width="12.5546875" style="24" customWidth="1"/>
    <col min="8" max="9" width="12.5546875" style="21" customWidth="1"/>
    <col min="10" max="10" width="13.88671875" style="152" customWidth="1"/>
    <col min="11" max="11" width="12" style="21" customWidth="1"/>
    <col min="12" max="16384" width="9.109375" style="25"/>
  </cols>
  <sheetData>
    <row r="1" spans="1:11" s="29" customFormat="1" ht="13.8">
      <c r="A1" s="26"/>
      <c r="B1" s="27"/>
      <c r="C1" s="28"/>
      <c r="D1" s="26"/>
      <c r="E1" s="26"/>
      <c r="F1" s="26"/>
      <c r="G1" s="68"/>
      <c r="H1" s="26"/>
      <c r="I1" s="134" t="s">
        <v>161</v>
      </c>
      <c r="J1" s="151"/>
      <c r="K1" s="26"/>
    </row>
    <row r="2" spans="1:11" s="29" customFormat="1" ht="17.399999999999999">
      <c r="A2" s="135" t="s">
        <v>126</v>
      </c>
      <c r="B2" s="27"/>
      <c r="C2" s="28"/>
      <c r="D2" s="26"/>
      <c r="E2" s="26"/>
      <c r="F2" s="32"/>
      <c r="G2" s="32"/>
      <c r="H2" s="32"/>
      <c r="I2" s="32"/>
      <c r="J2" s="151"/>
      <c r="K2" s="26"/>
    </row>
    <row r="3" spans="1:11" s="29" customFormat="1" ht="51" customHeight="1">
      <c r="A3" s="263" t="s">
        <v>147</v>
      </c>
      <c r="B3" s="263"/>
      <c r="C3" s="263"/>
      <c r="D3" s="263"/>
      <c r="E3" s="263"/>
      <c r="F3" s="263"/>
      <c r="G3" s="263"/>
      <c r="H3" s="263"/>
      <c r="I3" s="263"/>
      <c r="J3" s="151"/>
      <c r="K3" s="26"/>
    </row>
    <row r="4" spans="1:11" s="29" customFormat="1" ht="15.6">
      <c r="A4" s="162"/>
      <c r="B4" s="162"/>
      <c r="C4" s="162"/>
      <c r="D4" s="162"/>
      <c r="E4" s="33">
        <v>167</v>
      </c>
      <c r="F4" s="34"/>
      <c r="G4" s="34"/>
      <c r="H4" s="34"/>
      <c r="I4" s="34"/>
      <c r="J4" s="151"/>
      <c r="K4" s="26"/>
    </row>
    <row r="5" spans="1:11" s="21" customFormat="1" ht="62.25" customHeight="1">
      <c r="A5" s="35" t="s">
        <v>26</v>
      </c>
      <c r="B5" s="36" t="s">
        <v>27</v>
      </c>
      <c r="C5" s="36" t="s">
        <v>28</v>
      </c>
      <c r="D5" s="36" t="s">
        <v>29</v>
      </c>
      <c r="E5" s="36" t="s">
        <v>30</v>
      </c>
      <c r="F5" s="37" t="s">
        <v>31</v>
      </c>
      <c r="G5" s="38" t="s">
        <v>32</v>
      </c>
      <c r="H5" s="39" t="s">
        <v>33</v>
      </c>
      <c r="I5" s="40" t="s">
        <v>3</v>
      </c>
      <c r="J5" s="152"/>
    </row>
    <row r="6" spans="1:11" s="30" customFormat="1" ht="21.75" customHeight="1">
      <c r="A6" s="264" t="s">
        <v>34</v>
      </c>
      <c r="B6" s="264"/>
      <c r="C6" s="264"/>
      <c r="D6" s="264"/>
      <c r="E6" s="264"/>
      <c r="F6" s="129">
        <f>SUM(F8:F8)</f>
        <v>8</v>
      </c>
      <c r="G6" s="129">
        <f>SUM(G8:G8)</f>
        <v>29.22</v>
      </c>
      <c r="H6" s="129">
        <f>SUM(H8:H8)</f>
        <v>6.89</v>
      </c>
      <c r="I6" s="129">
        <f>SUM(I8:I8)</f>
        <v>36.11</v>
      </c>
      <c r="J6" s="31"/>
      <c r="K6" s="150"/>
    </row>
    <row r="7" spans="1:11" s="31" customFormat="1" ht="19.5" customHeight="1">
      <c r="A7" s="41"/>
      <c r="B7" s="42" t="s">
        <v>35</v>
      </c>
      <c r="C7" s="43"/>
      <c r="D7" s="44"/>
      <c r="E7" s="44"/>
      <c r="F7" s="44"/>
      <c r="G7" s="45"/>
      <c r="H7" s="45"/>
      <c r="I7" s="45"/>
      <c r="K7" s="150"/>
    </row>
    <row r="8" spans="1:11" s="29" customFormat="1" ht="28.5" customHeight="1">
      <c r="A8" s="46">
        <v>1</v>
      </c>
      <c r="B8" s="136" t="s">
        <v>63</v>
      </c>
      <c r="C8" s="136" t="s">
        <v>140</v>
      </c>
      <c r="D8" s="51">
        <v>1220</v>
      </c>
      <c r="E8" s="49">
        <f>ROUND(D8/$E$4,2)</f>
        <v>7.31</v>
      </c>
      <c r="F8" s="53">
        <v>8</v>
      </c>
      <c r="G8" s="53">
        <v>29.22</v>
      </c>
      <c r="H8" s="48">
        <f>ROUND(G8*0.2359,2)</f>
        <v>6.89</v>
      </c>
      <c r="I8" s="49">
        <f t="shared" ref="I8" si="0">G8+H8</f>
        <v>36.11</v>
      </c>
      <c r="J8" s="153"/>
      <c r="K8" s="236"/>
    </row>
    <row r="10" spans="1:11">
      <c r="B10" s="22" t="s">
        <v>148</v>
      </c>
    </row>
  </sheetData>
  <mergeCells count="2">
    <mergeCell ref="A3:I3"/>
    <mergeCell ref="A6:E6"/>
  </mergeCells>
  <pageMargins left="0.70866141732283472" right="0.70866141732283472" top="0.74803149606299213" bottom="0.74803149606299213" header="0.31496062992125984" footer="0.31496062992125984"/>
  <pageSetup paperSize="9" scale="54" fitToHeight="0" orientation="portrait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81"/>
  <sheetViews>
    <sheetView zoomScaleNormal="100" zoomScaleSheetLayoutView="90" workbookViewId="0">
      <pane ySplit="6" topLeftCell="A7" activePane="bottomLeft" state="frozen"/>
      <selection pane="bottomLeft" activeCell="J2" sqref="J2"/>
    </sheetView>
  </sheetViews>
  <sheetFormatPr defaultColWidth="9.109375" defaultRowHeight="13.2"/>
  <cols>
    <col min="1" max="1" width="5.6640625" style="21" customWidth="1"/>
    <col min="2" max="2" width="70.44140625" style="22" customWidth="1"/>
    <col min="3" max="3" width="25.5546875" style="23" customWidth="1"/>
    <col min="4" max="4" width="12.6640625" style="21" customWidth="1"/>
    <col min="5" max="5" width="11" style="21" customWidth="1"/>
    <col min="6" max="6" width="10.44140625" style="21" customWidth="1"/>
    <col min="7" max="7" width="11" style="24" customWidth="1"/>
    <col min="8" max="8" width="10.44140625" style="21" customWidth="1"/>
    <col min="9" max="9" width="11.5546875" style="21" customWidth="1"/>
    <col min="10" max="10" width="8.109375" style="54" customWidth="1"/>
    <col min="11" max="11" width="9.109375" style="56"/>
    <col min="12" max="16384" width="9.109375" style="54"/>
  </cols>
  <sheetData>
    <row r="1" spans="1:12" ht="13.8">
      <c r="I1" s="134" t="s">
        <v>162</v>
      </c>
    </row>
    <row r="2" spans="1:12" ht="17.399999999999999">
      <c r="A2" s="135" t="s">
        <v>126</v>
      </c>
      <c r="F2" s="32"/>
      <c r="G2" s="32"/>
      <c r="H2" s="32"/>
      <c r="I2" s="32"/>
    </row>
    <row r="3" spans="1:12" s="55" customFormat="1" ht="48" customHeight="1">
      <c r="A3" s="263" t="s">
        <v>149</v>
      </c>
      <c r="B3" s="263"/>
      <c r="C3" s="263"/>
      <c r="D3" s="263"/>
      <c r="E3" s="263"/>
      <c r="F3" s="263"/>
      <c r="G3" s="263"/>
      <c r="H3" s="263"/>
      <c r="I3" s="263"/>
      <c r="K3" s="238"/>
    </row>
    <row r="4" spans="1:12" s="55" customFormat="1" ht="14.25" customHeight="1">
      <c r="A4" s="102"/>
      <c r="B4" s="102"/>
      <c r="C4" s="102"/>
      <c r="D4" s="102"/>
      <c r="E4" s="103">
        <v>166.33</v>
      </c>
      <c r="F4" s="104"/>
      <c r="G4" s="104"/>
      <c r="H4" s="104"/>
      <c r="I4" s="104"/>
      <c r="K4" s="238"/>
    </row>
    <row r="5" spans="1:12" s="56" customFormat="1" ht="55.5" customHeight="1">
      <c r="A5" s="35" t="s">
        <v>26</v>
      </c>
      <c r="B5" s="36" t="s">
        <v>27</v>
      </c>
      <c r="C5" s="36" t="s">
        <v>28</v>
      </c>
      <c r="D5" s="101" t="s">
        <v>29</v>
      </c>
      <c r="E5" s="101" t="s">
        <v>30</v>
      </c>
      <c r="F5" s="36" t="s">
        <v>31</v>
      </c>
      <c r="G5" s="38" t="s">
        <v>125</v>
      </c>
      <c r="H5" s="39" t="s">
        <v>33</v>
      </c>
      <c r="I5" s="40" t="s">
        <v>3</v>
      </c>
    </row>
    <row r="6" spans="1:12" s="57" customFormat="1" ht="18.75" customHeight="1">
      <c r="A6" s="265" t="s">
        <v>34</v>
      </c>
      <c r="B6" s="265"/>
      <c r="C6" s="265"/>
      <c r="D6" s="265"/>
      <c r="E6" s="265"/>
      <c r="F6" s="130">
        <f>SUM(F7:F79)</f>
        <v>1011.75</v>
      </c>
      <c r="G6" s="130">
        <f>SUM(G7:G79)</f>
        <v>8110.1100000000024</v>
      </c>
      <c r="H6" s="130">
        <f>SUM(H7:H79)</f>
        <v>1911.84</v>
      </c>
      <c r="I6" s="130">
        <f>SUM(I7:I79)</f>
        <v>10021.949999999999</v>
      </c>
      <c r="K6" s="239"/>
    </row>
    <row r="7" spans="1:12" s="30" customFormat="1" ht="18.75" customHeight="1">
      <c r="A7" s="111"/>
      <c r="B7" s="60" t="s">
        <v>35</v>
      </c>
      <c r="C7" s="61"/>
      <c r="D7" s="61"/>
      <c r="E7" s="61"/>
      <c r="F7" s="63"/>
      <c r="G7" s="63"/>
      <c r="H7" s="63"/>
      <c r="I7" s="64"/>
      <c r="K7" s="150"/>
    </row>
    <row r="8" spans="1:12" s="25" customFormat="1" ht="31.5" customHeight="1">
      <c r="A8" s="105">
        <v>1</v>
      </c>
      <c r="B8" s="139" t="s">
        <v>36</v>
      </c>
      <c r="C8" s="139" t="s">
        <v>37</v>
      </c>
      <c r="D8" s="106">
        <v>1937</v>
      </c>
      <c r="E8" s="107">
        <f>ROUND(D8/$E$4,3)</f>
        <v>11.646000000000001</v>
      </c>
      <c r="F8" s="108">
        <v>14</v>
      </c>
      <c r="G8" s="108">
        <v>163.04</v>
      </c>
      <c r="H8" s="109">
        <f>ROUND(G8*0.2359,2)</f>
        <v>38.46</v>
      </c>
      <c r="I8" s="110">
        <f t="shared" ref="I8:I64" si="0">G8+H8</f>
        <v>201.5</v>
      </c>
      <c r="K8" s="240"/>
      <c r="L8" s="241"/>
    </row>
    <row r="9" spans="1:12" s="25" customFormat="1" ht="26.4">
      <c r="A9" s="50">
        <v>2</v>
      </c>
      <c r="B9" s="136" t="s">
        <v>38</v>
      </c>
      <c r="C9" s="136" t="s">
        <v>39</v>
      </c>
      <c r="D9" s="51">
        <v>1387</v>
      </c>
      <c r="E9" s="107">
        <f t="shared" ref="E9:E72" si="1">ROUND(D9/$E$4,3)</f>
        <v>8.3390000000000004</v>
      </c>
      <c r="F9" s="58">
        <v>16.5</v>
      </c>
      <c r="G9" s="58">
        <v>137.59</v>
      </c>
      <c r="H9" s="109">
        <f t="shared" ref="H9:H64" si="2">ROUND(G9*0.2359,2)</f>
        <v>32.46</v>
      </c>
      <c r="I9" s="49">
        <f t="shared" si="0"/>
        <v>170.05</v>
      </c>
      <c r="K9" s="240"/>
      <c r="L9" s="241"/>
    </row>
    <row r="10" spans="1:12" s="25" customFormat="1" ht="26.4">
      <c r="A10" s="50">
        <v>3</v>
      </c>
      <c r="B10" s="136" t="s">
        <v>50</v>
      </c>
      <c r="C10" s="136" t="s">
        <v>39</v>
      </c>
      <c r="D10" s="51">
        <v>1392</v>
      </c>
      <c r="E10" s="107">
        <f t="shared" si="1"/>
        <v>8.3689999999999998</v>
      </c>
      <c r="F10" s="58">
        <v>10</v>
      </c>
      <c r="G10" s="58">
        <v>83.69</v>
      </c>
      <c r="H10" s="109">
        <f t="shared" si="2"/>
        <v>19.739999999999998</v>
      </c>
      <c r="I10" s="49">
        <f t="shared" si="0"/>
        <v>103.42999999999999</v>
      </c>
      <c r="K10" s="240"/>
      <c r="L10" s="241"/>
    </row>
    <row r="11" spans="1:12" s="25" customFormat="1" ht="19.5" customHeight="1">
      <c r="A11" s="50">
        <v>4</v>
      </c>
      <c r="B11" s="136" t="s">
        <v>93</v>
      </c>
      <c r="C11" s="136" t="s">
        <v>43</v>
      </c>
      <c r="D11" s="51">
        <v>1486</v>
      </c>
      <c r="E11" s="107">
        <f t="shared" si="1"/>
        <v>8.9339999999999993</v>
      </c>
      <c r="F11" s="58">
        <v>15</v>
      </c>
      <c r="G11" s="58">
        <v>134.01</v>
      </c>
      <c r="H11" s="109">
        <f t="shared" si="2"/>
        <v>31.61</v>
      </c>
      <c r="I11" s="49">
        <f t="shared" si="0"/>
        <v>165.62</v>
      </c>
      <c r="K11" s="240"/>
      <c r="L11" s="241"/>
    </row>
    <row r="12" spans="1:12" s="25" customFormat="1" ht="19.5" customHeight="1">
      <c r="A12" s="50">
        <v>5</v>
      </c>
      <c r="B12" s="136" t="s">
        <v>69</v>
      </c>
      <c r="C12" s="136" t="s">
        <v>41</v>
      </c>
      <c r="D12" s="51">
        <v>1255</v>
      </c>
      <c r="E12" s="107">
        <f t="shared" si="1"/>
        <v>7.5449999999999999</v>
      </c>
      <c r="F12" s="58">
        <v>15.5</v>
      </c>
      <c r="G12" s="58">
        <v>116.95</v>
      </c>
      <c r="H12" s="109">
        <f t="shared" si="2"/>
        <v>27.59</v>
      </c>
      <c r="I12" s="49">
        <f t="shared" si="0"/>
        <v>144.54</v>
      </c>
      <c r="K12" s="240"/>
      <c r="L12" s="241"/>
    </row>
    <row r="13" spans="1:12" s="25" customFormat="1" ht="26.4">
      <c r="A13" s="50">
        <v>6</v>
      </c>
      <c r="B13" s="136" t="s">
        <v>65</v>
      </c>
      <c r="C13" s="136" t="s">
        <v>41</v>
      </c>
      <c r="D13" s="51">
        <v>1488</v>
      </c>
      <c r="E13" s="107">
        <f t="shared" si="1"/>
        <v>8.9459999999999997</v>
      </c>
      <c r="F13" s="58">
        <v>15</v>
      </c>
      <c r="G13" s="58">
        <v>134.19</v>
      </c>
      <c r="H13" s="109">
        <f t="shared" si="2"/>
        <v>31.66</v>
      </c>
      <c r="I13" s="49">
        <f t="shared" si="0"/>
        <v>165.85</v>
      </c>
      <c r="K13" s="240"/>
      <c r="L13" s="241"/>
    </row>
    <row r="14" spans="1:12" s="25" customFormat="1" ht="14.25" customHeight="1">
      <c r="A14" s="50">
        <v>7</v>
      </c>
      <c r="B14" s="136" t="s">
        <v>69</v>
      </c>
      <c r="C14" s="136" t="s">
        <v>43</v>
      </c>
      <c r="D14" s="51">
        <v>1268</v>
      </c>
      <c r="E14" s="107">
        <f t="shared" si="1"/>
        <v>7.6230000000000002</v>
      </c>
      <c r="F14" s="58">
        <v>15.5</v>
      </c>
      <c r="G14" s="58">
        <v>118.16</v>
      </c>
      <c r="H14" s="109">
        <f t="shared" si="2"/>
        <v>27.87</v>
      </c>
      <c r="I14" s="49">
        <f t="shared" si="0"/>
        <v>146.03</v>
      </c>
      <c r="K14" s="240"/>
      <c r="L14" s="241"/>
    </row>
    <row r="15" spans="1:12" s="25" customFormat="1" ht="18.75" customHeight="1">
      <c r="A15" s="50">
        <v>8</v>
      </c>
      <c r="B15" s="136" t="s">
        <v>69</v>
      </c>
      <c r="C15" s="136" t="s">
        <v>41</v>
      </c>
      <c r="D15" s="51">
        <v>1235</v>
      </c>
      <c r="E15" s="107">
        <f t="shared" si="1"/>
        <v>7.4249999999999998</v>
      </c>
      <c r="F15" s="58">
        <v>14</v>
      </c>
      <c r="G15" s="58">
        <v>103.95</v>
      </c>
      <c r="H15" s="109">
        <f t="shared" si="2"/>
        <v>24.52</v>
      </c>
      <c r="I15" s="49">
        <f t="shared" si="0"/>
        <v>128.47</v>
      </c>
      <c r="K15" s="240"/>
      <c r="L15" s="241"/>
    </row>
    <row r="16" spans="1:12" s="25" customFormat="1" ht="19.5" customHeight="1">
      <c r="A16" s="50">
        <v>9</v>
      </c>
      <c r="B16" s="136" t="s">
        <v>97</v>
      </c>
      <c r="C16" s="136" t="s">
        <v>41</v>
      </c>
      <c r="D16" s="51">
        <v>1235</v>
      </c>
      <c r="E16" s="107">
        <f t="shared" si="1"/>
        <v>7.4249999999999998</v>
      </c>
      <c r="F16" s="58">
        <v>15.5</v>
      </c>
      <c r="G16" s="58">
        <v>115.09</v>
      </c>
      <c r="H16" s="109">
        <f t="shared" si="2"/>
        <v>27.15</v>
      </c>
      <c r="I16" s="49">
        <f t="shared" si="0"/>
        <v>142.24</v>
      </c>
      <c r="K16" s="240"/>
      <c r="L16" s="241"/>
    </row>
    <row r="17" spans="1:12" s="25" customFormat="1" ht="26.4">
      <c r="A17" s="50">
        <v>10</v>
      </c>
      <c r="B17" s="136" t="s">
        <v>58</v>
      </c>
      <c r="C17" s="136" t="s">
        <v>41</v>
      </c>
      <c r="D17" s="51">
        <v>1255</v>
      </c>
      <c r="E17" s="107">
        <f t="shared" si="1"/>
        <v>7.5449999999999999</v>
      </c>
      <c r="F17" s="58">
        <v>9</v>
      </c>
      <c r="G17" s="58">
        <v>67.91</v>
      </c>
      <c r="H17" s="109">
        <f t="shared" si="2"/>
        <v>16.02</v>
      </c>
      <c r="I17" s="49">
        <f t="shared" si="0"/>
        <v>83.929999999999993</v>
      </c>
      <c r="K17" s="240"/>
      <c r="L17" s="241"/>
    </row>
    <row r="18" spans="1:12" s="25" customFormat="1" ht="26.4">
      <c r="A18" s="50">
        <v>11</v>
      </c>
      <c r="B18" s="136" t="s">
        <v>78</v>
      </c>
      <c r="C18" s="136" t="s">
        <v>41</v>
      </c>
      <c r="D18" s="51">
        <v>1255</v>
      </c>
      <c r="E18" s="107">
        <f t="shared" si="1"/>
        <v>7.5449999999999999</v>
      </c>
      <c r="F18" s="58">
        <v>15.5</v>
      </c>
      <c r="G18" s="58">
        <v>116.95</v>
      </c>
      <c r="H18" s="109">
        <f t="shared" si="2"/>
        <v>27.59</v>
      </c>
      <c r="I18" s="49">
        <f t="shared" si="0"/>
        <v>144.54</v>
      </c>
      <c r="K18" s="240"/>
      <c r="L18" s="241"/>
    </row>
    <row r="19" spans="1:12" s="25" customFormat="1" ht="18" customHeight="1">
      <c r="A19" s="50">
        <v>12</v>
      </c>
      <c r="B19" s="136" t="s">
        <v>97</v>
      </c>
      <c r="C19" s="136" t="s">
        <v>52</v>
      </c>
      <c r="D19" s="51">
        <v>1063</v>
      </c>
      <c r="E19" s="107">
        <f t="shared" si="1"/>
        <v>6.391</v>
      </c>
      <c r="F19" s="58">
        <v>14</v>
      </c>
      <c r="G19" s="58">
        <v>89.47</v>
      </c>
      <c r="H19" s="109">
        <f t="shared" si="2"/>
        <v>21.11</v>
      </c>
      <c r="I19" s="49">
        <f t="shared" si="0"/>
        <v>110.58</v>
      </c>
      <c r="K19" s="240"/>
      <c r="L19" s="241"/>
    </row>
    <row r="20" spans="1:12" s="25" customFormat="1" ht="26.4">
      <c r="A20" s="50">
        <v>13</v>
      </c>
      <c r="B20" s="136" t="s">
        <v>49</v>
      </c>
      <c r="C20" s="136" t="s">
        <v>39</v>
      </c>
      <c r="D20" s="51">
        <v>1263</v>
      </c>
      <c r="E20" s="107">
        <f t="shared" si="1"/>
        <v>7.593</v>
      </c>
      <c r="F20" s="58">
        <v>13</v>
      </c>
      <c r="G20" s="58">
        <v>98.71</v>
      </c>
      <c r="H20" s="109">
        <f t="shared" si="2"/>
        <v>23.29</v>
      </c>
      <c r="I20" s="49">
        <f t="shared" si="0"/>
        <v>122</v>
      </c>
      <c r="K20" s="240"/>
      <c r="L20" s="241"/>
    </row>
    <row r="21" spans="1:12" s="25" customFormat="1" ht="26.4">
      <c r="A21" s="50">
        <v>14</v>
      </c>
      <c r="B21" s="136" t="s">
        <v>50</v>
      </c>
      <c r="C21" s="136" t="s">
        <v>41</v>
      </c>
      <c r="D21" s="51">
        <v>1464</v>
      </c>
      <c r="E21" s="107">
        <f t="shared" si="1"/>
        <v>8.8019999999999996</v>
      </c>
      <c r="F21" s="58">
        <v>15.5</v>
      </c>
      <c r="G21" s="58">
        <v>136.43</v>
      </c>
      <c r="H21" s="109">
        <f t="shared" si="2"/>
        <v>32.18</v>
      </c>
      <c r="I21" s="49">
        <f t="shared" si="0"/>
        <v>168.61</v>
      </c>
      <c r="K21" s="240"/>
      <c r="L21" s="241"/>
    </row>
    <row r="22" spans="1:12" s="25" customFormat="1" ht="19.5" customHeight="1">
      <c r="A22" s="50">
        <v>15</v>
      </c>
      <c r="B22" s="136" t="s">
        <v>46</v>
      </c>
      <c r="C22" s="136" t="s">
        <v>39</v>
      </c>
      <c r="D22" s="51">
        <v>1263</v>
      </c>
      <c r="E22" s="107">
        <f t="shared" si="1"/>
        <v>7.593</v>
      </c>
      <c r="F22" s="58">
        <v>17</v>
      </c>
      <c r="G22" s="58">
        <v>129.08000000000001</v>
      </c>
      <c r="H22" s="109">
        <f t="shared" si="2"/>
        <v>30.45</v>
      </c>
      <c r="I22" s="49">
        <f t="shared" si="0"/>
        <v>159.53</v>
      </c>
      <c r="K22" s="240"/>
      <c r="L22" s="241"/>
    </row>
    <row r="23" spans="1:12" s="25" customFormat="1" ht="26.4">
      <c r="A23" s="50">
        <v>16</v>
      </c>
      <c r="B23" s="136" t="s">
        <v>72</v>
      </c>
      <c r="C23" s="136" t="s">
        <v>41</v>
      </c>
      <c r="D23" s="51">
        <v>1558</v>
      </c>
      <c r="E23" s="107">
        <f t="shared" si="1"/>
        <v>9.3670000000000009</v>
      </c>
      <c r="F23" s="58">
        <v>10</v>
      </c>
      <c r="G23" s="58">
        <v>93.67</v>
      </c>
      <c r="H23" s="109">
        <f t="shared" si="2"/>
        <v>22.1</v>
      </c>
      <c r="I23" s="49">
        <f t="shared" si="0"/>
        <v>115.77000000000001</v>
      </c>
      <c r="K23" s="240"/>
      <c r="L23" s="241"/>
    </row>
    <row r="24" spans="1:12" s="25" customFormat="1" ht="26.4">
      <c r="A24" s="50">
        <v>17</v>
      </c>
      <c r="B24" s="136" t="s">
        <v>55</v>
      </c>
      <c r="C24" s="136" t="s">
        <v>41</v>
      </c>
      <c r="D24" s="51">
        <v>1255</v>
      </c>
      <c r="E24" s="107">
        <f t="shared" si="1"/>
        <v>7.5449999999999999</v>
      </c>
      <c r="F24" s="58">
        <v>4</v>
      </c>
      <c r="G24" s="58">
        <v>30.18</v>
      </c>
      <c r="H24" s="109">
        <f t="shared" si="2"/>
        <v>7.12</v>
      </c>
      <c r="I24" s="49">
        <f t="shared" si="0"/>
        <v>37.299999999999997</v>
      </c>
      <c r="K24" s="240"/>
      <c r="L24" s="241"/>
    </row>
    <row r="25" spans="1:12" s="25" customFormat="1" ht="26.4">
      <c r="A25" s="50">
        <v>18</v>
      </c>
      <c r="B25" s="136" t="s">
        <v>72</v>
      </c>
      <c r="C25" s="136" t="s">
        <v>39</v>
      </c>
      <c r="D25" s="51">
        <v>1412</v>
      </c>
      <c r="E25" s="107">
        <f t="shared" si="1"/>
        <v>8.4890000000000008</v>
      </c>
      <c r="F25" s="58">
        <v>10.75</v>
      </c>
      <c r="G25" s="58">
        <v>91.26</v>
      </c>
      <c r="H25" s="109">
        <f t="shared" si="2"/>
        <v>21.53</v>
      </c>
      <c r="I25" s="49">
        <f t="shared" si="0"/>
        <v>112.79</v>
      </c>
      <c r="K25" s="240"/>
      <c r="L25" s="241"/>
    </row>
    <row r="26" spans="1:12" s="25" customFormat="1" ht="39.6">
      <c r="A26" s="50">
        <v>19</v>
      </c>
      <c r="B26" s="136" t="s">
        <v>87</v>
      </c>
      <c r="C26" s="136" t="s">
        <v>88</v>
      </c>
      <c r="D26" s="51">
        <v>1937</v>
      </c>
      <c r="E26" s="107">
        <f t="shared" si="1"/>
        <v>11.646000000000001</v>
      </c>
      <c r="F26" s="58">
        <v>13</v>
      </c>
      <c r="G26" s="58">
        <v>151.4</v>
      </c>
      <c r="H26" s="109">
        <f t="shared" si="2"/>
        <v>35.72</v>
      </c>
      <c r="I26" s="49">
        <f t="shared" si="0"/>
        <v>187.12</v>
      </c>
      <c r="K26" s="240"/>
      <c r="L26" s="241"/>
    </row>
    <row r="27" spans="1:12" s="25" customFormat="1" ht="26.4">
      <c r="A27" s="50">
        <v>20</v>
      </c>
      <c r="B27" s="136" t="s">
        <v>87</v>
      </c>
      <c r="C27" s="136" t="s">
        <v>37</v>
      </c>
      <c r="D27" s="51">
        <v>1883</v>
      </c>
      <c r="E27" s="107">
        <f t="shared" si="1"/>
        <v>11.321</v>
      </c>
      <c r="F27" s="58">
        <v>10</v>
      </c>
      <c r="G27" s="58">
        <v>113.21</v>
      </c>
      <c r="H27" s="109">
        <f t="shared" si="2"/>
        <v>26.71</v>
      </c>
      <c r="I27" s="49">
        <f t="shared" si="0"/>
        <v>139.91999999999999</v>
      </c>
      <c r="K27" s="240"/>
      <c r="L27" s="241"/>
    </row>
    <row r="28" spans="1:12" s="25" customFormat="1" ht="25.5" customHeight="1">
      <c r="A28" s="50">
        <v>21</v>
      </c>
      <c r="B28" s="136" t="s">
        <v>81</v>
      </c>
      <c r="C28" s="136" t="s">
        <v>43</v>
      </c>
      <c r="D28" s="51">
        <v>1279</v>
      </c>
      <c r="E28" s="107">
        <f t="shared" si="1"/>
        <v>7.69</v>
      </c>
      <c r="F28" s="58">
        <v>10</v>
      </c>
      <c r="G28" s="58">
        <v>76.900000000000006</v>
      </c>
      <c r="H28" s="109">
        <f t="shared" si="2"/>
        <v>18.14</v>
      </c>
      <c r="I28" s="49">
        <f t="shared" si="0"/>
        <v>95.04</v>
      </c>
      <c r="K28" s="240"/>
      <c r="L28" s="241"/>
    </row>
    <row r="29" spans="1:12" s="25" customFormat="1" ht="25.5" customHeight="1">
      <c r="A29" s="50">
        <v>22</v>
      </c>
      <c r="B29" s="136" t="s">
        <v>42</v>
      </c>
      <c r="C29" s="136" t="s">
        <v>39</v>
      </c>
      <c r="D29" s="51">
        <v>1412</v>
      </c>
      <c r="E29" s="107">
        <f t="shared" si="1"/>
        <v>8.4890000000000008</v>
      </c>
      <c r="F29" s="58">
        <v>16</v>
      </c>
      <c r="G29" s="58">
        <v>135.82</v>
      </c>
      <c r="H29" s="109">
        <f t="shared" si="2"/>
        <v>32.04</v>
      </c>
      <c r="I29" s="49">
        <f t="shared" si="0"/>
        <v>167.85999999999999</v>
      </c>
      <c r="K29" s="240"/>
      <c r="L29" s="241"/>
    </row>
    <row r="30" spans="1:12" s="25" customFormat="1" ht="26.4">
      <c r="A30" s="50">
        <v>23</v>
      </c>
      <c r="B30" s="136" t="s">
        <v>65</v>
      </c>
      <c r="C30" s="136" t="s">
        <v>41</v>
      </c>
      <c r="D30" s="51">
        <v>1515</v>
      </c>
      <c r="E30" s="107">
        <f t="shared" si="1"/>
        <v>9.1080000000000005</v>
      </c>
      <c r="F30" s="58">
        <v>15</v>
      </c>
      <c r="G30" s="58">
        <v>136.62</v>
      </c>
      <c r="H30" s="109">
        <f t="shared" si="2"/>
        <v>32.229999999999997</v>
      </c>
      <c r="I30" s="49">
        <f t="shared" si="0"/>
        <v>168.85</v>
      </c>
      <c r="K30" s="240"/>
      <c r="L30" s="241"/>
    </row>
    <row r="31" spans="1:12" s="25" customFormat="1" ht="35.25" customHeight="1">
      <c r="A31" s="50">
        <v>24</v>
      </c>
      <c r="B31" s="136" t="s">
        <v>69</v>
      </c>
      <c r="C31" s="136" t="s">
        <v>39</v>
      </c>
      <c r="D31" s="51">
        <v>1240</v>
      </c>
      <c r="E31" s="107">
        <f t="shared" si="1"/>
        <v>7.4550000000000001</v>
      </c>
      <c r="F31" s="58">
        <v>15.5</v>
      </c>
      <c r="G31" s="58">
        <v>115.55</v>
      </c>
      <c r="H31" s="109">
        <f t="shared" si="2"/>
        <v>27.26</v>
      </c>
      <c r="I31" s="49">
        <f t="shared" si="0"/>
        <v>142.81</v>
      </c>
      <c r="K31" s="240"/>
      <c r="L31" s="241"/>
    </row>
    <row r="32" spans="1:12" s="25" customFormat="1" ht="18" customHeight="1">
      <c r="A32" s="50">
        <v>25</v>
      </c>
      <c r="B32" s="136" t="s">
        <v>36</v>
      </c>
      <c r="C32" s="136" t="s">
        <v>90</v>
      </c>
      <c r="D32" s="51">
        <v>2107</v>
      </c>
      <c r="E32" s="107">
        <f t="shared" si="1"/>
        <v>12.667999999999999</v>
      </c>
      <c r="F32" s="58">
        <v>11</v>
      </c>
      <c r="G32" s="58">
        <v>139.35</v>
      </c>
      <c r="H32" s="109">
        <f t="shared" si="2"/>
        <v>32.869999999999997</v>
      </c>
      <c r="I32" s="49">
        <f t="shared" si="0"/>
        <v>172.22</v>
      </c>
      <c r="K32" s="240"/>
      <c r="L32" s="241"/>
    </row>
    <row r="33" spans="1:12" s="25" customFormat="1" ht="26.4">
      <c r="A33" s="50">
        <v>26</v>
      </c>
      <c r="B33" s="136" t="s">
        <v>72</v>
      </c>
      <c r="C33" s="136" t="s">
        <v>43</v>
      </c>
      <c r="D33" s="51">
        <v>1838</v>
      </c>
      <c r="E33" s="107">
        <f t="shared" si="1"/>
        <v>11.05</v>
      </c>
      <c r="F33" s="58">
        <v>15.5</v>
      </c>
      <c r="G33" s="58">
        <v>171.28</v>
      </c>
      <c r="H33" s="109">
        <f t="shared" si="2"/>
        <v>40.4</v>
      </c>
      <c r="I33" s="49">
        <f t="shared" si="0"/>
        <v>211.68</v>
      </c>
      <c r="K33" s="240"/>
      <c r="L33" s="241"/>
    </row>
    <row r="34" spans="1:12" s="25" customFormat="1" ht="26.4">
      <c r="A34" s="50">
        <v>27</v>
      </c>
      <c r="B34" s="136" t="s">
        <v>85</v>
      </c>
      <c r="C34" s="136" t="s">
        <v>41</v>
      </c>
      <c r="D34" s="51">
        <v>1464</v>
      </c>
      <c r="E34" s="107">
        <f t="shared" si="1"/>
        <v>8.8019999999999996</v>
      </c>
      <c r="F34" s="58">
        <v>5</v>
      </c>
      <c r="G34" s="58">
        <v>44.01</v>
      </c>
      <c r="H34" s="109">
        <f t="shared" si="2"/>
        <v>10.38</v>
      </c>
      <c r="I34" s="49">
        <f t="shared" si="0"/>
        <v>54.39</v>
      </c>
      <c r="K34" s="240"/>
      <c r="L34" s="241"/>
    </row>
    <row r="35" spans="1:12" s="25" customFormat="1" ht="16.5" customHeight="1">
      <c r="A35" s="50">
        <v>28</v>
      </c>
      <c r="B35" s="136" t="s">
        <v>46</v>
      </c>
      <c r="C35" s="136" t="s">
        <v>43</v>
      </c>
      <c r="D35" s="51">
        <v>1474</v>
      </c>
      <c r="E35" s="107">
        <f t="shared" si="1"/>
        <v>8.8620000000000001</v>
      </c>
      <c r="F35" s="58">
        <v>14</v>
      </c>
      <c r="G35" s="58">
        <v>124.07</v>
      </c>
      <c r="H35" s="109">
        <f t="shared" si="2"/>
        <v>29.27</v>
      </c>
      <c r="I35" s="49">
        <f t="shared" si="0"/>
        <v>153.34</v>
      </c>
      <c r="K35" s="240"/>
      <c r="L35" s="241"/>
    </row>
    <row r="36" spans="1:12" s="25" customFormat="1" ht="32.25" customHeight="1">
      <c r="A36" s="50">
        <v>29</v>
      </c>
      <c r="B36" s="136" t="s">
        <v>55</v>
      </c>
      <c r="C36" s="136" t="s">
        <v>39</v>
      </c>
      <c r="D36" s="51">
        <v>1240</v>
      </c>
      <c r="E36" s="107">
        <f t="shared" si="1"/>
        <v>7.4550000000000001</v>
      </c>
      <c r="F36" s="58">
        <v>13</v>
      </c>
      <c r="G36" s="58">
        <v>96.92</v>
      </c>
      <c r="H36" s="109">
        <f t="shared" si="2"/>
        <v>22.86</v>
      </c>
      <c r="I36" s="49">
        <f t="shared" si="0"/>
        <v>119.78</v>
      </c>
      <c r="K36" s="240"/>
      <c r="L36" s="241"/>
    </row>
    <row r="37" spans="1:12" s="25" customFormat="1">
      <c r="A37" s="50">
        <v>30</v>
      </c>
      <c r="B37" s="136" t="s">
        <v>91</v>
      </c>
      <c r="C37" s="136" t="s">
        <v>92</v>
      </c>
      <c r="D37" s="51">
        <v>1701</v>
      </c>
      <c r="E37" s="107">
        <f t="shared" si="1"/>
        <v>10.227</v>
      </c>
      <c r="F37" s="58">
        <v>10</v>
      </c>
      <c r="G37" s="58">
        <v>102.27</v>
      </c>
      <c r="H37" s="109">
        <f t="shared" si="2"/>
        <v>24.13</v>
      </c>
      <c r="I37" s="49">
        <f t="shared" si="0"/>
        <v>126.39999999999999</v>
      </c>
      <c r="K37" s="240"/>
      <c r="L37" s="241"/>
    </row>
    <row r="38" spans="1:12" s="25" customFormat="1" ht="17.25" customHeight="1">
      <c r="A38" s="50">
        <v>31</v>
      </c>
      <c r="B38" s="136" t="s">
        <v>62</v>
      </c>
      <c r="C38" s="136" t="s">
        <v>41</v>
      </c>
      <c r="D38" s="51">
        <v>1259</v>
      </c>
      <c r="E38" s="107">
        <f t="shared" si="1"/>
        <v>7.569</v>
      </c>
      <c r="F38" s="58">
        <v>15</v>
      </c>
      <c r="G38" s="58">
        <v>113.54</v>
      </c>
      <c r="H38" s="109">
        <f t="shared" si="2"/>
        <v>26.78</v>
      </c>
      <c r="I38" s="49">
        <f t="shared" si="0"/>
        <v>140.32</v>
      </c>
      <c r="K38" s="240"/>
      <c r="L38" s="241"/>
    </row>
    <row r="39" spans="1:12" s="25" customFormat="1" ht="28.5" customHeight="1">
      <c r="A39" s="50">
        <v>32</v>
      </c>
      <c r="B39" s="136" t="s">
        <v>68</v>
      </c>
      <c r="C39" s="136" t="s">
        <v>39</v>
      </c>
      <c r="D39" s="51">
        <v>1268</v>
      </c>
      <c r="E39" s="107">
        <f t="shared" si="1"/>
        <v>7.6230000000000002</v>
      </c>
      <c r="F39" s="58">
        <v>9.5</v>
      </c>
      <c r="G39" s="58">
        <v>72.42</v>
      </c>
      <c r="H39" s="109">
        <f t="shared" si="2"/>
        <v>17.079999999999998</v>
      </c>
      <c r="I39" s="49">
        <f t="shared" si="0"/>
        <v>89.5</v>
      </c>
      <c r="K39" s="240"/>
      <c r="L39" s="241"/>
    </row>
    <row r="40" spans="1:12" s="25" customFormat="1">
      <c r="A40" s="50">
        <v>33</v>
      </c>
      <c r="B40" s="136" t="s">
        <v>93</v>
      </c>
      <c r="C40" s="136" t="s">
        <v>41</v>
      </c>
      <c r="D40" s="51">
        <v>1410</v>
      </c>
      <c r="E40" s="107">
        <f t="shared" si="1"/>
        <v>8.4770000000000003</v>
      </c>
      <c r="F40" s="58">
        <v>15</v>
      </c>
      <c r="G40" s="58">
        <v>127.16</v>
      </c>
      <c r="H40" s="109">
        <f t="shared" si="2"/>
        <v>30</v>
      </c>
      <c r="I40" s="49">
        <f t="shared" si="0"/>
        <v>157.16</v>
      </c>
      <c r="K40" s="240"/>
      <c r="L40" s="241"/>
    </row>
    <row r="41" spans="1:12" s="25" customFormat="1" ht="30.75" customHeight="1">
      <c r="A41" s="50">
        <v>34</v>
      </c>
      <c r="B41" s="136" t="s">
        <v>68</v>
      </c>
      <c r="C41" s="136" t="s">
        <v>39</v>
      </c>
      <c r="D41" s="51">
        <v>1223</v>
      </c>
      <c r="E41" s="107">
        <f t="shared" si="1"/>
        <v>7.3529999999999998</v>
      </c>
      <c r="F41" s="58">
        <v>13</v>
      </c>
      <c r="G41" s="58">
        <v>95.59</v>
      </c>
      <c r="H41" s="109">
        <f t="shared" si="2"/>
        <v>22.55</v>
      </c>
      <c r="I41" s="49">
        <f t="shared" si="0"/>
        <v>118.14</v>
      </c>
      <c r="K41" s="240"/>
      <c r="L41" s="241"/>
    </row>
    <row r="42" spans="1:12" s="25" customFormat="1" ht="26.4">
      <c r="A42" s="50">
        <v>35</v>
      </c>
      <c r="B42" s="136" t="s">
        <v>65</v>
      </c>
      <c r="C42" s="136" t="s">
        <v>43</v>
      </c>
      <c r="D42" s="51">
        <v>1574</v>
      </c>
      <c r="E42" s="107">
        <f t="shared" si="1"/>
        <v>9.4629999999999992</v>
      </c>
      <c r="F42" s="58">
        <v>15</v>
      </c>
      <c r="G42" s="58">
        <v>141.94999999999999</v>
      </c>
      <c r="H42" s="109">
        <f t="shared" si="2"/>
        <v>33.49</v>
      </c>
      <c r="I42" s="49">
        <f t="shared" si="0"/>
        <v>175.44</v>
      </c>
      <c r="K42" s="240"/>
      <c r="L42" s="241"/>
    </row>
    <row r="43" spans="1:12" s="25" customFormat="1" ht="26.4">
      <c r="A43" s="50">
        <v>36</v>
      </c>
      <c r="B43" s="136" t="s">
        <v>80</v>
      </c>
      <c r="C43" s="136" t="s">
        <v>41</v>
      </c>
      <c r="D43" s="51">
        <v>1444</v>
      </c>
      <c r="E43" s="107">
        <f t="shared" si="1"/>
        <v>8.6820000000000004</v>
      </c>
      <c r="F43" s="58">
        <v>26</v>
      </c>
      <c r="G43" s="58">
        <v>225.73</v>
      </c>
      <c r="H43" s="109">
        <f t="shared" si="2"/>
        <v>53.25</v>
      </c>
      <c r="I43" s="49">
        <f t="shared" si="0"/>
        <v>278.98</v>
      </c>
      <c r="K43" s="240"/>
      <c r="L43" s="241"/>
    </row>
    <row r="44" spans="1:12" s="25" customFormat="1" ht="14.25" customHeight="1">
      <c r="A44" s="50">
        <v>37</v>
      </c>
      <c r="B44" s="136" t="s">
        <v>87</v>
      </c>
      <c r="C44" s="136" t="s">
        <v>90</v>
      </c>
      <c r="D44" s="51">
        <v>2107</v>
      </c>
      <c r="E44" s="107">
        <f t="shared" si="1"/>
        <v>12.667999999999999</v>
      </c>
      <c r="F44" s="58">
        <v>9</v>
      </c>
      <c r="G44" s="58">
        <v>114.01</v>
      </c>
      <c r="H44" s="109">
        <f t="shared" si="2"/>
        <v>26.89</v>
      </c>
      <c r="I44" s="49">
        <f t="shared" si="0"/>
        <v>140.9</v>
      </c>
      <c r="K44" s="240"/>
      <c r="L44" s="241"/>
    </row>
    <row r="45" spans="1:12" s="25" customFormat="1" ht="24" customHeight="1">
      <c r="A45" s="50">
        <v>38</v>
      </c>
      <c r="B45" s="136" t="s">
        <v>94</v>
      </c>
      <c r="C45" s="136" t="s">
        <v>39</v>
      </c>
      <c r="D45" s="51">
        <v>1220</v>
      </c>
      <c r="E45" s="107">
        <f t="shared" si="1"/>
        <v>7.335</v>
      </c>
      <c r="F45" s="58">
        <v>17</v>
      </c>
      <c r="G45" s="58">
        <v>124.7</v>
      </c>
      <c r="H45" s="109">
        <f t="shared" si="2"/>
        <v>29.42</v>
      </c>
      <c r="I45" s="49">
        <f t="shared" si="0"/>
        <v>154.12</v>
      </c>
      <c r="K45" s="240"/>
      <c r="L45" s="241"/>
    </row>
    <row r="46" spans="1:12" s="25" customFormat="1" ht="26.4">
      <c r="A46" s="50">
        <v>39</v>
      </c>
      <c r="B46" s="136" t="s">
        <v>44</v>
      </c>
      <c r="C46" s="136" t="s">
        <v>52</v>
      </c>
      <c r="D46" s="51">
        <v>1063</v>
      </c>
      <c r="E46" s="107">
        <f t="shared" si="1"/>
        <v>6.391</v>
      </c>
      <c r="F46" s="58">
        <v>10</v>
      </c>
      <c r="G46" s="58">
        <v>63.91</v>
      </c>
      <c r="H46" s="109">
        <f t="shared" si="2"/>
        <v>15.08</v>
      </c>
      <c r="I46" s="49">
        <f t="shared" si="0"/>
        <v>78.989999999999995</v>
      </c>
      <c r="K46" s="240"/>
      <c r="L46" s="241"/>
    </row>
    <row r="47" spans="1:12" s="25" customFormat="1">
      <c r="A47" s="50">
        <v>40</v>
      </c>
      <c r="B47" s="136" t="s">
        <v>60</v>
      </c>
      <c r="C47" s="136" t="s">
        <v>39</v>
      </c>
      <c r="D47" s="51">
        <v>1262</v>
      </c>
      <c r="E47" s="107">
        <f t="shared" si="1"/>
        <v>7.5869999999999997</v>
      </c>
      <c r="F47" s="58">
        <v>15</v>
      </c>
      <c r="G47" s="58">
        <v>113.81</v>
      </c>
      <c r="H47" s="109">
        <f t="shared" si="2"/>
        <v>26.85</v>
      </c>
      <c r="I47" s="49">
        <f t="shared" si="0"/>
        <v>140.66</v>
      </c>
      <c r="K47" s="240"/>
      <c r="L47" s="241"/>
    </row>
    <row r="48" spans="1:12" s="25" customFormat="1" ht="28.5" customHeight="1">
      <c r="A48" s="50">
        <v>41</v>
      </c>
      <c r="B48" s="136" t="s">
        <v>67</v>
      </c>
      <c r="C48" s="136" t="s">
        <v>41</v>
      </c>
      <c r="D48" s="51">
        <v>1215</v>
      </c>
      <c r="E48" s="107">
        <f t="shared" si="1"/>
        <v>7.3049999999999997</v>
      </c>
      <c r="F48" s="58">
        <v>16</v>
      </c>
      <c r="G48" s="58">
        <v>116.88</v>
      </c>
      <c r="H48" s="109">
        <f t="shared" si="2"/>
        <v>27.57</v>
      </c>
      <c r="I48" s="49">
        <f t="shared" si="0"/>
        <v>144.44999999999999</v>
      </c>
      <c r="K48" s="240"/>
      <c r="L48" s="241"/>
    </row>
    <row r="49" spans="1:12" s="25" customFormat="1" ht="36" customHeight="1">
      <c r="A49" s="50">
        <v>42</v>
      </c>
      <c r="B49" s="136" t="s">
        <v>94</v>
      </c>
      <c r="C49" s="136" t="s">
        <v>43</v>
      </c>
      <c r="D49" s="51">
        <v>1239</v>
      </c>
      <c r="E49" s="107">
        <f t="shared" si="1"/>
        <v>7.4489999999999998</v>
      </c>
      <c r="F49" s="58">
        <v>17</v>
      </c>
      <c r="G49" s="58">
        <v>126.63</v>
      </c>
      <c r="H49" s="109">
        <f t="shared" si="2"/>
        <v>29.87</v>
      </c>
      <c r="I49" s="49">
        <f t="shared" si="0"/>
        <v>156.5</v>
      </c>
      <c r="K49" s="240"/>
      <c r="L49" s="241"/>
    </row>
    <row r="50" spans="1:12" s="25" customFormat="1" ht="26.4">
      <c r="A50" s="50">
        <v>43</v>
      </c>
      <c r="B50" s="136" t="s">
        <v>58</v>
      </c>
      <c r="C50" s="136" t="s">
        <v>41</v>
      </c>
      <c r="D50" s="51">
        <v>1239</v>
      </c>
      <c r="E50" s="107">
        <f t="shared" si="1"/>
        <v>7.4489999999999998</v>
      </c>
      <c r="F50" s="58">
        <v>15</v>
      </c>
      <c r="G50" s="58">
        <v>111.74</v>
      </c>
      <c r="H50" s="109">
        <f t="shared" si="2"/>
        <v>26.36</v>
      </c>
      <c r="I50" s="49">
        <f t="shared" si="0"/>
        <v>138.1</v>
      </c>
      <c r="K50" s="240"/>
      <c r="L50" s="241"/>
    </row>
    <row r="51" spans="1:12" s="25" customFormat="1" ht="26.4">
      <c r="A51" s="50">
        <v>44</v>
      </c>
      <c r="B51" s="136" t="s">
        <v>83</v>
      </c>
      <c r="C51" s="136" t="s">
        <v>41</v>
      </c>
      <c r="D51" s="51">
        <v>1398</v>
      </c>
      <c r="E51" s="107">
        <f t="shared" si="1"/>
        <v>8.4049999999999994</v>
      </c>
      <c r="F51" s="58">
        <v>15</v>
      </c>
      <c r="G51" s="58">
        <v>126.08</v>
      </c>
      <c r="H51" s="109">
        <f t="shared" si="2"/>
        <v>29.74</v>
      </c>
      <c r="I51" s="49">
        <f t="shared" si="0"/>
        <v>155.82</v>
      </c>
      <c r="K51" s="240"/>
      <c r="L51" s="241"/>
    </row>
    <row r="52" spans="1:12" s="25" customFormat="1" ht="26.4">
      <c r="A52" s="50">
        <v>45</v>
      </c>
      <c r="B52" s="136" t="s">
        <v>78</v>
      </c>
      <c r="C52" s="136" t="s">
        <v>39</v>
      </c>
      <c r="D52" s="51">
        <v>1180</v>
      </c>
      <c r="E52" s="107">
        <f t="shared" si="1"/>
        <v>7.0940000000000003</v>
      </c>
      <c r="F52" s="58">
        <v>10.75</v>
      </c>
      <c r="G52" s="58">
        <v>76.260000000000005</v>
      </c>
      <c r="H52" s="109">
        <f t="shared" si="2"/>
        <v>17.989999999999998</v>
      </c>
      <c r="I52" s="49">
        <f t="shared" si="0"/>
        <v>94.25</v>
      </c>
      <c r="K52" s="240"/>
      <c r="L52" s="241"/>
    </row>
    <row r="53" spans="1:12" s="25" customFormat="1" ht="17.25" customHeight="1">
      <c r="A53" s="50">
        <v>46</v>
      </c>
      <c r="B53" s="136" t="s">
        <v>58</v>
      </c>
      <c r="C53" s="136" t="s">
        <v>39</v>
      </c>
      <c r="D53" s="51">
        <v>1180</v>
      </c>
      <c r="E53" s="107">
        <f t="shared" si="1"/>
        <v>7.0940000000000003</v>
      </c>
      <c r="F53" s="58">
        <v>14</v>
      </c>
      <c r="G53" s="58">
        <v>99.32</v>
      </c>
      <c r="H53" s="109">
        <f t="shared" si="2"/>
        <v>23.43</v>
      </c>
      <c r="I53" s="49">
        <f t="shared" si="0"/>
        <v>122.75</v>
      </c>
      <c r="K53" s="240"/>
      <c r="L53" s="241"/>
    </row>
    <row r="54" spans="1:12" s="25" customFormat="1" ht="26.4">
      <c r="A54" s="50">
        <v>47</v>
      </c>
      <c r="B54" s="136" t="s">
        <v>68</v>
      </c>
      <c r="C54" s="136" t="s">
        <v>39</v>
      </c>
      <c r="D54" s="51">
        <v>1180</v>
      </c>
      <c r="E54" s="107">
        <f t="shared" si="1"/>
        <v>7.0940000000000003</v>
      </c>
      <c r="F54" s="58">
        <v>13.5</v>
      </c>
      <c r="G54" s="58">
        <v>95.77</v>
      </c>
      <c r="H54" s="109">
        <f t="shared" si="2"/>
        <v>22.59</v>
      </c>
      <c r="I54" s="49">
        <f t="shared" si="0"/>
        <v>118.36</v>
      </c>
      <c r="K54" s="240"/>
      <c r="L54" s="241"/>
    </row>
    <row r="55" spans="1:12" s="25" customFormat="1" ht="26.4">
      <c r="A55" s="50">
        <v>48</v>
      </c>
      <c r="B55" s="136" t="s">
        <v>65</v>
      </c>
      <c r="C55" s="136" t="s">
        <v>41</v>
      </c>
      <c r="D55" s="51">
        <v>1495</v>
      </c>
      <c r="E55" s="107">
        <f t="shared" si="1"/>
        <v>8.9879999999999995</v>
      </c>
      <c r="F55" s="58">
        <v>15</v>
      </c>
      <c r="G55" s="58">
        <v>134.82</v>
      </c>
      <c r="H55" s="109">
        <f t="shared" si="2"/>
        <v>31.8</v>
      </c>
      <c r="I55" s="49">
        <f t="shared" si="0"/>
        <v>166.62</v>
      </c>
      <c r="K55" s="240"/>
      <c r="L55" s="241"/>
    </row>
    <row r="56" spans="1:12" s="25" customFormat="1" ht="18.75" customHeight="1">
      <c r="A56" s="50">
        <v>49</v>
      </c>
      <c r="B56" s="136" t="s">
        <v>95</v>
      </c>
      <c r="C56" s="136" t="s">
        <v>52</v>
      </c>
      <c r="D56" s="51">
        <v>1023</v>
      </c>
      <c r="E56" s="107">
        <f t="shared" si="1"/>
        <v>6.15</v>
      </c>
      <c r="F56" s="58">
        <v>15.5</v>
      </c>
      <c r="G56" s="58">
        <v>95.33</v>
      </c>
      <c r="H56" s="109">
        <f t="shared" si="2"/>
        <v>22.49</v>
      </c>
      <c r="I56" s="49">
        <f t="shared" si="0"/>
        <v>117.82</v>
      </c>
      <c r="K56" s="240"/>
      <c r="L56" s="241"/>
    </row>
    <row r="57" spans="1:12" s="25" customFormat="1" ht="24.75" customHeight="1">
      <c r="A57" s="50">
        <v>50</v>
      </c>
      <c r="B57" s="136" t="s">
        <v>68</v>
      </c>
      <c r="C57" s="136" t="s">
        <v>39</v>
      </c>
      <c r="D57" s="51">
        <v>1203</v>
      </c>
      <c r="E57" s="107">
        <f t="shared" si="1"/>
        <v>7.2329999999999997</v>
      </c>
      <c r="F57" s="58">
        <v>4</v>
      </c>
      <c r="G57" s="58">
        <v>28.93</v>
      </c>
      <c r="H57" s="109">
        <f t="shared" si="2"/>
        <v>6.82</v>
      </c>
      <c r="I57" s="49">
        <f t="shared" si="0"/>
        <v>35.75</v>
      </c>
      <c r="K57" s="240"/>
      <c r="L57" s="241"/>
    </row>
    <row r="58" spans="1:12" s="25" customFormat="1" ht="26.4">
      <c r="A58" s="50">
        <v>51</v>
      </c>
      <c r="B58" s="136" t="s">
        <v>85</v>
      </c>
      <c r="C58" s="136" t="s">
        <v>39</v>
      </c>
      <c r="D58" s="51">
        <v>1352</v>
      </c>
      <c r="E58" s="107">
        <f t="shared" si="1"/>
        <v>8.1280000000000001</v>
      </c>
      <c r="F58" s="58">
        <v>10</v>
      </c>
      <c r="G58" s="58">
        <v>81.28</v>
      </c>
      <c r="H58" s="109">
        <f t="shared" si="2"/>
        <v>19.170000000000002</v>
      </c>
      <c r="I58" s="49">
        <f t="shared" si="0"/>
        <v>100.45</v>
      </c>
      <c r="K58" s="240"/>
      <c r="L58" s="241"/>
    </row>
    <row r="59" spans="1:12" s="25" customFormat="1" ht="26.4">
      <c r="A59" s="50">
        <v>52</v>
      </c>
      <c r="B59" s="136" t="s">
        <v>55</v>
      </c>
      <c r="C59" s="136" t="s">
        <v>39</v>
      </c>
      <c r="D59" s="51">
        <v>1180</v>
      </c>
      <c r="E59" s="107">
        <f t="shared" si="1"/>
        <v>7.0940000000000003</v>
      </c>
      <c r="F59" s="58">
        <v>18</v>
      </c>
      <c r="G59" s="58">
        <v>127.69</v>
      </c>
      <c r="H59" s="109">
        <f t="shared" si="2"/>
        <v>30.12</v>
      </c>
      <c r="I59" s="49">
        <f t="shared" si="0"/>
        <v>157.81</v>
      </c>
      <c r="K59" s="240"/>
      <c r="L59" s="241"/>
    </row>
    <row r="60" spans="1:12" s="25" customFormat="1" ht="26.4">
      <c r="A60" s="50">
        <v>53</v>
      </c>
      <c r="B60" s="136" t="s">
        <v>49</v>
      </c>
      <c r="C60" s="136" t="s">
        <v>39</v>
      </c>
      <c r="D60" s="51">
        <v>1160</v>
      </c>
      <c r="E60" s="107">
        <f t="shared" si="1"/>
        <v>6.9740000000000002</v>
      </c>
      <c r="F60" s="58">
        <v>13</v>
      </c>
      <c r="G60" s="58">
        <v>90.66</v>
      </c>
      <c r="H60" s="109">
        <f t="shared" si="2"/>
        <v>21.39</v>
      </c>
      <c r="I60" s="49">
        <f t="shared" si="0"/>
        <v>112.05</v>
      </c>
      <c r="K60" s="240"/>
      <c r="L60" s="241"/>
    </row>
    <row r="61" spans="1:12" s="25" customFormat="1" ht="26.4">
      <c r="A61" s="50">
        <v>54</v>
      </c>
      <c r="B61" s="136" t="s">
        <v>49</v>
      </c>
      <c r="C61" s="136" t="s">
        <v>39</v>
      </c>
      <c r="D61" s="51">
        <v>1160</v>
      </c>
      <c r="E61" s="107">
        <f t="shared" si="1"/>
        <v>6.9740000000000002</v>
      </c>
      <c r="F61" s="58">
        <v>13</v>
      </c>
      <c r="G61" s="58">
        <v>90.66</v>
      </c>
      <c r="H61" s="109">
        <f t="shared" si="2"/>
        <v>21.39</v>
      </c>
      <c r="I61" s="49">
        <f t="shared" si="0"/>
        <v>112.05</v>
      </c>
      <c r="K61" s="240"/>
      <c r="L61" s="241"/>
    </row>
    <row r="62" spans="1:12" s="25" customFormat="1" ht="26.4">
      <c r="A62" s="50">
        <v>55</v>
      </c>
      <c r="B62" s="136" t="s">
        <v>83</v>
      </c>
      <c r="C62" s="136" t="s">
        <v>39</v>
      </c>
      <c r="D62" s="51">
        <v>1332</v>
      </c>
      <c r="E62" s="107">
        <f t="shared" si="1"/>
        <v>8.0079999999999991</v>
      </c>
      <c r="F62" s="58">
        <v>15</v>
      </c>
      <c r="G62" s="58">
        <v>120.12</v>
      </c>
      <c r="H62" s="109">
        <f t="shared" si="2"/>
        <v>28.34</v>
      </c>
      <c r="I62" s="49">
        <f t="shared" si="0"/>
        <v>148.46</v>
      </c>
      <c r="K62" s="240"/>
      <c r="L62" s="241"/>
    </row>
    <row r="63" spans="1:12" s="25" customFormat="1" ht="26.4">
      <c r="A63" s="50">
        <v>56</v>
      </c>
      <c r="B63" s="136" t="s">
        <v>83</v>
      </c>
      <c r="C63" s="136" t="s">
        <v>39</v>
      </c>
      <c r="D63" s="51">
        <v>1332</v>
      </c>
      <c r="E63" s="107">
        <f t="shared" si="1"/>
        <v>8.0079999999999991</v>
      </c>
      <c r="F63" s="58">
        <v>5</v>
      </c>
      <c r="G63" s="58">
        <v>40.04</v>
      </c>
      <c r="H63" s="109">
        <f t="shared" si="2"/>
        <v>9.4499999999999993</v>
      </c>
      <c r="I63" s="49">
        <f t="shared" si="0"/>
        <v>49.489999999999995</v>
      </c>
      <c r="K63" s="240"/>
      <c r="L63" s="241"/>
    </row>
    <row r="64" spans="1:12" s="25" customFormat="1" ht="18" customHeight="1">
      <c r="A64" s="50">
        <v>57</v>
      </c>
      <c r="B64" s="136" t="s">
        <v>46</v>
      </c>
      <c r="C64" s="136" t="s">
        <v>39</v>
      </c>
      <c r="D64" s="51">
        <v>1183</v>
      </c>
      <c r="E64" s="107">
        <f t="shared" si="1"/>
        <v>7.1120000000000001</v>
      </c>
      <c r="F64" s="58">
        <v>10.75</v>
      </c>
      <c r="G64" s="58">
        <v>76.45</v>
      </c>
      <c r="H64" s="109">
        <f t="shared" si="2"/>
        <v>18.03</v>
      </c>
      <c r="I64" s="49">
        <f t="shared" si="0"/>
        <v>94.48</v>
      </c>
      <c r="K64" s="240"/>
      <c r="L64" s="241"/>
    </row>
    <row r="65" spans="1:12">
      <c r="A65" s="59"/>
      <c r="B65" s="60" t="s">
        <v>96</v>
      </c>
      <c r="C65" s="61"/>
      <c r="D65" s="62"/>
      <c r="E65" s="237"/>
      <c r="F65" s="63"/>
      <c r="G65" s="63"/>
      <c r="H65" s="63"/>
      <c r="I65" s="64"/>
      <c r="K65" s="240"/>
      <c r="L65" s="241"/>
    </row>
    <row r="66" spans="1:12" ht="13.5" customHeight="1">
      <c r="A66" s="50">
        <v>58</v>
      </c>
      <c r="B66" s="140" t="s">
        <v>143</v>
      </c>
      <c r="C66" s="140" t="s">
        <v>52</v>
      </c>
      <c r="D66" s="52">
        <v>1225</v>
      </c>
      <c r="E66" s="107">
        <f t="shared" si="1"/>
        <v>7.3650000000000002</v>
      </c>
      <c r="F66" s="65">
        <v>11</v>
      </c>
      <c r="G66" s="65">
        <v>81.02</v>
      </c>
      <c r="H66" s="48">
        <f t="shared" ref="H66:H79" si="3">ROUND(G66*0.2359,2)</f>
        <v>19.11</v>
      </c>
      <c r="I66" s="49">
        <f t="shared" ref="I66:I79" si="4">G66+H66</f>
        <v>100.13</v>
      </c>
      <c r="K66" s="240"/>
      <c r="L66" s="241"/>
    </row>
    <row r="67" spans="1:12">
      <c r="A67" s="50">
        <f>A66+1</f>
        <v>59</v>
      </c>
      <c r="B67" s="140" t="s">
        <v>143</v>
      </c>
      <c r="C67" s="140" t="s">
        <v>52</v>
      </c>
      <c r="D67" s="52">
        <v>1225</v>
      </c>
      <c r="E67" s="107">
        <f t="shared" si="1"/>
        <v>7.3650000000000002</v>
      </c>
      <c r="F67" s="65">
        <v>16</v>
      </c>
      <c r="G67" s="65">
        <v>117.84</v>
      </c>
      <c r="H67" s="48">
        <f t="shared" si="3"/>
        <v>27.8</v>
      </c>
      <c r="I67" s="49">
        <f t="shared" si="4"/>
        <v>145.64000000000001</v>
      </c>
      <c r="K67" s="240"/>
      <c r="L67" s="241"/>
    </row>
    <row r="68" spans="1:12">
      <c r="A68" s="50">
        <f t="shared" ref="A68:A79" si="5">A67+1</f>
        <v>60</v>
      </c>
      <c r="B68" s="140" t="s">
        <v>143</v>
      </c>
      <c r="C68" s="140" t="s">
        <v>98</v>
      </c>
      <c r="D68" s="52">
        <v>1475</v>
      </c>
      <c r="E68" s="107">
        <f t="shared" si="1"/>
        <v>8.8680000000000003</v>
      </c>
      <c r="F68" s="65">
        <v>16</v>
      </c>
      <c r="G68" s="65">
        <v>141.88999999999999</v>
      </c>
      <c r="H68" s="48">
        <f t="shared" si="3"/>
        <v>33.47</v>
      </c>
      <c r="I68" s="49">
        <f t="shared" si="4"/>
        <v>175.35999999999999</v>
      </c>
      <c r="K68" s="240"/>
      <c r="L68" s="241"/>
    </row>
    <row r="69" spans="1:12">
      <c r="A69" s="50">
        <f t="shared" si="5"/>
        <v>61</v>
      </c>
      <c r="B69" s="140" t="s">
        <v>143</v>
      </c>
      <c r="C69" s="140" t="s">
        <v>52</v>
      </c>
      <c r="D69" s="52">
        <v>1245</v>
      </c>
      <c r="E69" s="107">
        <f t="shared" si="1"/>
        <v>7.4850000000000003</v>
      </c>
      <c r="F69" s="65">
        <v>11</v>
      </c>
      <c r="G69" s="65">
        <v>82.34</v>
      </c>
      <c r="H69" s="48">
        <f t="shared" si="3"/>
        <v>19.420000000000002</v>
      </c>
      <c r="I69" s="49">
        <f t="shared" si="4"/>
        <v>101.76</v>
      </c>
      <c r="K69" s="240"/>
      <c r="L69" s="241"/>
    </row>
    <row r="70" spans="1:12">
      <c r="A70" s="50">
        <f t="shared" si="5"/>
        <v>62</v>
      </c>
      <c r="B70" s="140" t="s">
        <v>143</v>
      </c>
      <c r="C70" s="140" t="s">
        <v>52</v>
      </c>
      <c r="D70" s="52">
        <v>1245</v>
      </c>
      <c r="E70" s="107">
        <f t="shared" si="1"/>
        <v>7.4850000000000003</v>
      </c>
      <c r="F70" s="65">
        <v>11</v>
      </c>
      <c r="G70" s="65">
        <v>82.34</v>
      </c>
      <c r="H70" s="48">
        <f t="shared" si="3"/>
        <v>19.420000000000002</v>
      </c>
      <c r="I70" s="49">
        <f t="shared" si="4"/>
        <v>101.76</v>
      </c>
      <c r="K70" s="240"/>
      <c r="L70" s="241"/>
    </row>
    <row r="71" spans="1:12">
      <c r="A71" s="50">
        <f t="shared" si="5"/>
        <v>63</v>
      </c>
      <c r="B71" s="140" t="s">
        <v>143</v>
      </c>
      <c r="C71" s="140" t="s">
        <v>52</v>
      </c>
      <c r="D71" s="52">
        <v>1205</v>
      </c>
      <c r="E71" s="107">
        <f t="shared" si="1"/>
        <v>7.2450000000000001</v>
      </c>
      <c r="F71" s="65">
        <v>16</v>
      </c>
      <c r="G71" s="65">
        <v>115.92</v>
      </c>
      <c r="H71" s="48">
        <f t="shared" si="3"/>
        <v>27.35</v>
      </c>
      <c r="I71" s="49">
        <f t="shared" si="4"/>
        <v>143.27000000000001</v>
      </c>
      <c r="K71" s="240"/>
      <c r="L71" s="241"/>
    </row>
    <row r="72" spans="1:12">
      <c r="A72" s="50">
        <f t="shared" si="5"/>
        <v>64</v>
      </c>
      <c r="B72" s="140" t="s">
        <v>143</v>
      </c>
      <c r="C72" s="140" t="s">
        <v>52</v>
      </c>
      <c r="D72" s="52">
        <v>1225</v>
      </c>
      <c r="E72" s="107">
        <f t="shared" si="1"/>
        <v>7.3650000000000002</v>
      </c>
      <c r="F72" s="65">
        <v>27</v>
      </c>
      <c r="G72" s="65">
        <v>198.86</v>
      </c>
      <c r="H72" s="48">
        <f t="shared" si="3"/>
        <v>46.91</v>
      </c>
      <c r="I72" s="49">
        <f t="shared" si="4"/>
        <v>245.77</v>
      </c>
      <c r="K72" s="240"/>
      <c r="L72" s="241"/>
    </row>
    <row r="73" spans="1:12">
      <c r="A73" s="50">
        <f t="shared" si="5"/>
        <v>65</v>
      </c>
      <c r="B73" s="140" t="s">
        <v>143</v>
      </c>
      <c r="C73" s="140" t="s">
        <v>52</v>
      </c>
      <c r="D73" s="52">
        <v>1205</v>
      </c>
      <c r="E73" s="107">
        <f t="shared" ref="E73:E79" si="6">ROUND(D73/$E$4,3)</f>
        <v>7.2450000000000001</v>
      </c>
      <c r="F73" s="65">
        <v>27</v>
      </c>
      <c r="G73" s="65">
        <v>195.62</v>
      </c>
      <c r="H73" s="48">
        <f t="shared" si="3"/>
        <v>46.15</v>
      </c>
      <c r="I73" s="49">
        <f t="shared" si="4"/>
        <v>241.77</v>
      </c>
      <c r="K73" s="240"/>
      <c r="L73" s="241"/>
    </row>
    <row r="74" spans="1:12">
      <c r="A74" s="50">
        <f t="shared" si="5"/>
        <v>66</v>
      </c>
      <c r="B74" s="140" t="s">
        <v>143</v>
      </c>
      <c r="C74" s="140" t="s">
        <v>52</v>
      </c>
      <c r="D74" s="52">
        <v>1245</v>
      </c>
      <c r="E74" s="107">
        <f t="shared" si="6"/>
        <v>7.4850000000000003</v>
      </c>
      <c r="F74" s="65">
        <v>16</v>
      </c>
      <c r="G74" s="65">
        <v>119.76</v>
      </c>
      <c r="H74" s="48">
        <f t="shared" si="3"/>
        <v>28.25</v>
      </c>
      <c r="I74" s="49">
        <f t="shared" si="4"/>
        <v>148.01</v>
      </c>
      <c r="K74" s="240"/>
      <c r="L74" s="241"/>
    </row>
    <row r="75" spans="1:12">
      <c r="A75" s="50">
        <f t="shared" si="5"/>
        <v>67</v>
      </c>
      <c r="B75" s="140" t="s">
        <v>143</v>
      </c>
      <c r="C75" s="140" t="s">
        <v>52</v>
      </c>
      <c r="D75" s="52">
        <v>1205</v>
      </c>
      <c r="E75" s="107">
        <f t="shared" si="6"/>
        <v>7.2450000000000001</v>
      </c>
      <c r="F75" s="65">
        <v>16</v>
      </c>
      <c r="G75" s="65">
        <v>115.92</v>
      </c>
      <c r="H75" s="48">
        <f t="shared" si="3"/>
        <v>27.35</v>
      </c>
      <c r="I75" s="49">
        <f t="shared" si="4"/>
        <v>143.27000000000001</v>
      </c>
      <c r="K75" s="240"/>
      <c r="L75" s="241"/>
    </row>
    <row r="76" spans="1:12">
      <c r="A76" s="50">
        <f t="shared" si="5"/>
        <v>68</v>
      </c>
      <c r="B76" s="140" t="s">
        <v>143</v>
      </c>
      <c r="C76" s="140" t="s">
        <v>52</v>
      </c>
      <c r="D76" s="52">
        <v>1185</v>
      </c>
      <c r="E76" s="107">
        <f t="shared" si="6"/>
        <v>7.1239999999999997</v>
      </c>
      <c r="F76" s="65">
        <v>27</v>
      </c>
      <c r="G76" s="65">
        <v>192.35</v>
      </c>
      <c r="H76" s="48">
        <f t="shared" si="3"/>
        <v>45.38</v>
      </c>
      <c r="I76" s="49">
        <f t="shared" si="4"/>
        <v>237.73</v>
      </c>
      <c r="K76" s="240"/>
      <c r="L76" s="241"/>
    </row>
    <row r="77" spans="1:12">
      <c r="A77" s="50">
        <f t="shared" si="5"/>
        <v>69</v>
      </c>
      <c r="B77" s="231" t="s">
        <v>143</v>
      </c>
      <c r="C77" s="233" t="s">
        <v>52</v>
      </c>
      <c r="D77" s="50">
        <v>1185</v>
      </c>
      <c r="E77" s="107">
        <f t="shared" si="6"/>
        <v>7.1239999999999997</v>
      </c>
      <c r="F77" s="53">
        <v>27</v>
      </c>
      <c r="G77" s="47">
        <v>192.35</v>
      </c>
      <c r="H77" s="48">
        <f t="shared" si="3"/>
        <v>45.38</v>
      </c>
      <c r="I77" s="49">
        <f t="shared" si="4"/>
        <v>237.73</v>
      </c>
      <c r="K77" s="240"/>
      <c r="L77" s="241"/>
    </row>
    <row r="78" spans="1:12">
      <c r="A78" s="50">
        <f t="shared" si="5"/>
        <v>70</v>
      </c>
      <c r="B78" s="232" t="s">
        <v>143</v>
      </c>
      <c r="C78" s="233" t="s">
        <v>52</v>
      </c>
      <c r="D78" s="50">
        <v>1245</v>
      </c>
      <c r="E78" s="107">
        <f t="shared" si="6"/>
        <v>7.4850000000000003</v>
      </c>
      <c r="F78" s="53">
        <v>11</v>
      </c>
      <c r="G78" s="47">
        <v>82.34</v>
      </c>
      <c r="H78" s="48">
        <v>18.07</v>
      </c>
      <c r="I78" s="49">
        <f t="shared" si="4"/>
        <v>100.41</v>
      </c>
      <c r="J78" s="54" t="s">
        <v>141</v>
      </c>
      <c r="K78" s="240"/>
      <c r="L78" s="241"/>
    </row>
    <row r="79" spans="1:12">
      <c r="A79" s="50">
        <f t="shared" si="5"/>
        <v>71</v>
      </c>
      <c r="B79" s="231" t="s">
        <v>143</v>
      </c>
      <c r="C79" s="233" t="s">
        <v>52</v>
      </c>
      <c r="D79" s="50">
        <v>1185</v>
      </c>
      <c r="E79" s="107">
        <f t="shared" si="6"/>
        <v>7.1239999999999997</v>
      </c>
      <c r="F79" s="53">
        <v>27</v>
      </c>
      <c r="G79" s="47">
        <v>192.35</v>
      </c>
      <c r="H79" s="48">
        <f t="shared" si="3"/>
        <v>45.38</v>
      </c>
      <c r="I79" s="49">
        <f t="shared" si="4"/>
        <v>237.73</v>
      </c>
      <c r="K79" s="240"/>
      <c r="L79" s="241"/>
    </row>
    <row r="81" spans="2:2">
      <c r="B81" s="22" t="s">
        <v>150</v>
      </c>
    </row>
  </sheetData>
  <mergeCells count="2">
    <mergeCell ref="A3:I3"/>
    <mergeCell ref="A6:E6"/>
  </mergeCells>
  <pageMargins left="0.70866141732283472" right="0.70866141732283472" top="0.74803149606299213" bottom="0.74803149606299213" header="0.31496062992125984" footer="0.31496062992125984"/>
  <pageSetup paperSize="9" scale="56" fitToHeight="0" orientation="portrait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M425"/>
  <sheetViews>
    <sheetView zoomScaleNormal="100" zoomScaleSheetLayoutView="100" workbookViewId="0">
      <pane ySplit="6" topLeftCell="A383" activePane="bottomLeft" state="frozen"/>
      <selection pane="bottomLeft" activeCell="K4" sqref="K4"/>
    </sheetView>
  </sheetViews>
  <sheetFormatPr defaultColWidth="9.109375" defaultRowHeight="13.2"/>
  <cols>
    <col min="1" max="1" width="6.33203125" style="69" customWidth="1"/>
    <col min="2" max="2" width="50.33203125" style="70" customWidth="1"/>
    <col min="3" max="3" width="28" style="176" customWidth="1"/>
    <col min="4" max="4" width="13.109375" style="69" customWidth="1"/>
    <col min="5" max="5" width="12.5546875" style="69" customWidth="1"/>
    <col min="6" max="6" width="12.109375" style="69" customWidth="1"/>
    <col min="7" max="7" width="12.5546875" style="69" customWidth="1"/>
    <col min="8" max="8" width="12.5546875" style="71" customWidth="1"/>
    <col min="9" max="10" width="12.5546875" style="69" customWidth="1"/>
    <col min="11" max="11" width="9.44140625" style="190" customWidth="1"/>
    <col min="12" max="13" width="9.6640625" style="190" customWidth="1"/>
    <col min="14" max="16384" width="9.109375" style="190"/>
  </cols>
  <sheetData>
    <row r="1" spans="1:13" ht="13.8">
      <c r="G1" s="73"/>
      <c r="H1" s="75"/>
      <c r="I1" s="73"/>
      <c r="J1" s="134" t="s">
        <v>164</v>
      </c>
    </row>
    <row r="2" spans="1:13" s="72" customFormat="1" ht="17.399999999999999">
      <c r="A2" s="135" t="s">
        <v>126</v>
      </c>
      <c r="B2" s="74"/>
      <c r="C2" s="197"/>
      <c r="D2" s="73"/>
      <c r="E2" s="73"/>
      <c r="F2" s="73"/>
      <c r="G2" s="177"/>
      <c r="H2" s="177"/>
      <c r="I2" s="177"/>
      <c r="J2" s="177"/>
    </row>
    <row r="3" spans="1:13" s="72" customFormat="1" ht="48" customHeight="1">
      <c r="A3" s="266" t="s">
        <v>142</v>
      </c>
      <c r="B3" s="266"/>
      <c r="C3" s="266"/>
      <c r="D3" s="266"/>
      <c r="E3" s="266"/>
      <c r="F3" s="266"/>
      <c r="G3" s="266"/>
      <c r="H3" s="266"/>
      <c r="I3" s="266"/>
      <c r="J3" s="266"/>
    </row>
    <row r="4" spans="1:13" s="72" customFormat="1" ht="15.6">
      <c r="A4" s="196"/>
      <c r="B4" s="196"/>
      <c r="C4" s="196"/>
      <c r="D4" s="196"/>
      <c r="E4" s="196"/>
      <c r="F4" s="198">
        <v>166.33</v>
      </c>
      <c r="G4" s="199"/>
      <c r="H4" s="199"/>
      <c r="I4" s="199"/>
      <c r="J4" s="200"/>
    </row>
    <row r="5" spans="1:13" s="69" customFormat="1" ht="66.75" customHeight="1">
      <c r="A5" s="178" t="s">
        <v>26</v>
      </c>
      <c r="B5" s="101" t="s">
        <v>27</v>
      </c>
      <c r="C5" s="101" t="s">
        <v>28</v>
      </c>
      <c r="D5" s="101" t="s">
        <v>29</v>
      </c>
      <c r="E5" s="101" t="s">
        <v>133</v>
      </c>
      <c r="F5" s="101" t="s">
        <v>30</v>
      </c>
      <c r="G5" s="37" t="s">
        <v>31</v>
      </c>
      <c r="H5" s="179" t="s">
        <v>134</v>
      </c>
      <c r="I5" s="180" t="s">
        <v>33</v>
      </c>
      <c r="J5" s="181" t="s">
        <v>3</v>
      </c>
    </row>
    <row r="6" spans="1:13" s="187" customFormat="1" ht="24.75" customHeight="1">
      <c r="A6" s="267" t="s">
        <v>34</v>
      </c>
      <c r="B6" s="267"/>
      <c r="C6" s="267"/>
      <c r="D6" s="267"/>
      <c r="E6" s="267"/>
      <c r="F6" s="267"/>
      <c r="G6" s="182">
        <f>SUM(G8:G423)</f>
        <v>14105</v>
      </c>
      <c r="H6" s="182">
        <f>SUM(H8:H423)</f>
        <v>23637.770000000004</v>
      </c>
      <c r="I6" s="182">
        <f>SUM(I8:I423)</f>
        <v>5566.4600000000055</v>
      </c>
      <c r="J6" s="182">
        <f>SUM(J8:J423)</f>
        <v>29204.229999999996</v>
      </c>
    </row>
    <row r="7" spans="1:13" s="76" customFormat="1" ht="22.5" customHeight="1">
      <c r="A7" s="183"/>
      <c r="B7" s="201" t="s">
        <v>35</v>
      </c>
      <c r="C7" s="184"/>
      <c r="D7" s="202"/>
      <c r="E7" s="202"/>
      <c r="F7" s="202"/>
      <c r="G7" s="202"/>
      <c r="H7" s="185"/>
      <c r="I7" s="185"/>
      <c r="J7" s="186"/>
    </row>
    <row r="8" spans="1:13" s="72" customFormat="1" ht="26.4">
      <c r="A8" s="203">
        <v>1</v>
      </c>
      <c r="B8" s="188" t="s">
        <v>36</v>
      </c>
      <c r="C8" s="188" t="s">
        <v>37</v>
      </c>
      <c r="D8" s="207">
        <v>1937</v>
      </c>
      <c r="E8" s="217" t="s">
        <v>135</v>
      </c>
      <c r="F8" s="209">
        <f>ROUND(D8/$F$4,3)</f>
        <v>11.646000000000001</v>
      </c>
      <c r="G8" s="204">
        <v>36</v>
      </c>
      <c r="H8" s="204">
        <v>83.85</v>
      </c>
      <c r="I8" s="189">
        <f t="shared" ref="I8:I71" si="0">ROUND(H8*23.59%,2)</f>
        <v>19.78</v>
      </c>
      <c r="J8" s="189">
        <f t="shared" ref="J8:J71" si="1">H8+I8</f>
        <v>103.63</v>
      </c>
      <c r="L8" s="222"/>
      <c r="M8" s="223"/>
    </row>
    <row r="9" spans="1:13" s="72" customFormat="1" ht="29.25" customHeight="1">
      <c r="A9" s="205">
        <v>2</v>
      </c>
      <c r="B9" s="192" t="s">
        <v>38</v>
      </c>
      <c r="C9" s="192" t="s">
        <v>39</v>
      </c>
      <c r="D9" s="207">
        <v>1387</v>
      </c>
      <c r="E9" s="218" t="s">
        <v>135</v>
      </c>
      <c r="F9" s="209">
        <f>ROUND(D9/$F$4,3)</f>
        <v>8.3390000000000004</v>
      </c>
      <c r="G9" s="206">
        <v>24</v>
      </c>
      <c r="H9" s="206">
        <v>40.03</v>
      </c>
      <c r="I9" s="194">
        <f t="shared" si="0"/>
        <v>9.44</v>
      </c>
      <c r="J9" s="194">
        <f t="shared" si="1"/>
        <v>49.47</v>
      </c>
      <c r="L9" s="222"/>
      <c r="M9" s="223"/>
    </row>
    <row r="10" spans="1:13" ht="28.5" customHeight="1">
      <c r="A10" s="205">
        <v>3</v>
      </c>
      <c r="B10" s="192" t="s">
        <v>40</v>
      </c>
      <c r="C10" s="192" t="s">
        <v>41</v>
      </c>
      <c r="D10" s="207">
        <v>1412</v>
      </c>
      <c r="E10" s="218" t="s">
        <v>135</v>
      </c>
      <c r="F10" s="209">
        <f t="shared" ref="F10:F73" si="2">ROUND(D10/$F$4,3)</f>
        <v>8.4890000000000008</v>
      </c>
      <c r="G10" s="206">
        <v>29</v>
      </c>
      <c r="H10" s="206">
        <v>49.24</v>
      </c>
      <c r="I10" s="194">
        <f t="shared" si="0"/>
        <v>11.62</v>
      </c>
      <c r="J10" s="194">
        <f t="shared" si="1"/>
        <v>60.86</v>
      </c>
      <c r="L10" s="222"/>
      <c r="M10" s="223"/>
    </row>
    <row r="11" spans="1:13" ht="30" customHeight="1">
      <c r="A11" s="205">
        <v>4</v>
      </c>
      <c r="B11" s="192" t="s">
        <v>42</v>
      </c>
      <c r="C11" s="192" t="s">
        <v>43</v>
      </c>
      <c r="D11" s="207">
        <v>1774</v>
      </c>
      <c r="E11" s="218" t="s">
        <v>135</v>
      </c>
      <c r="F11" s="209">
        <f t="shared" si="2"/>
        <v>10.666</v>
      </c>
      <c r="G11" s="206">
        <v>24</v>
      </c>
      <c r="H11" s="206">
        <v>51.2</v>
      </c>
      <c r="I11" s="194">
        <f t="shared" si="0"/>
        <v>12.08</v>
      </c>
      <c r="J11" s="194">
        <f t="shared" si="1"/>
        <v>63.28</v>
      </c>
      <c r="L11" s="222"/>
      <c r="M11" s="223"/>
    </row>
    <row r="12" spans="1:13" ht="30" customHeight="1">
      <c r="A12" s="205">
        <v>5</v>
      </c>
      <c r="B12" s="192" t="s">
        <v>44</v>
      </c>
      <c r="C12" s="192" t="s">
        <v>39</v>
      </c>
      <c r="D12" s="207">
        <v>1220</v>
      </c>
      <c r="E12" s="218" t="s">
        <v>135</v>
      </c>
      <c r="F12" s="209">
        <f t="shared" si="2"/>
        <v>7.335</v>
      </c>
      <c r="G12" s="206">
        <v>26</v>
      </c>
      <c r="H12" s="206">
        <v>38.14</v>
      </c>
      <c r="I12" s="194">
        <f t="shared" si="0"/>
        <v>9</v>
      </c>
      <c r="J12" s="194">
        <f t="shared" si="1"/>
        <v>47.14</v>
      </c>
      <c r="L12" s="222"/>
      <c r="M12" s="223"/>
    </row>
    <row r="13" spans="1:13" ht="26.4">
      <c r="A13" s="205">
        <v>6</v>
      </c>
      <c r="B13" s="192" t="s">
        <v>44</v>
      </c>
      <c r="C13" s="192" t="s">
        <v>52</v>
      </c>
      <c r="D13" s="207">
        <v>1083</v>
      </c>
      <c r="E13" s="218" t="s">
        <v>135</v>
      </c>
      <c r="F13" s="209">
        <f t="shared" si="2"/>
        <v>6.5110000000000001</v>
      </c>
      <c r="G13" s="206">
        <v>26</v>
      </c>
      <c r="H13" s="206">
        <v>33.86</v>
      </c>
      <c r="I13" s="194">
        <f>ROUND(H13*23.59%,2)+0.01</f>
        <v>8</v>
      </c>
      <c r="J13" s="194">
        <f t="shared" si="1"/>
        <v>41.86</v>
      </c>
      <c r="L13" s="222"/>
      <c r="M13" s="223"/>
    </row>
    <row r="14" spans="1:13" ht="29.25" customHeight="1">
      <c r="A14" s="205">
        <v>7</v>
      </c>
      <c r="B14" s="192" t="s">
        <v>85</v>
      </c>
      <c r="C14" s="192" t="s">
        <v>39</v>
      </c>
      <c r="D14" s="207">
        <v>1387</v>
      </c>
      <c r="E14" s="218" t="s">
        <v>135</v>
      </c>
      <c r="F14" s="209">
        <f t="shared" si="2"/>
        <v>8.3390000000000004</v>
      </c>
      <c r="G14" s="206">
        <v>21</v>
      </c>
      <c r="H14" s="206">
        <v>35.020000000000003</v>
      </c>
      <c r="I14" s="194">
        <f t="shared" si="0"/>
        <v>8.26</v>
      </c>
      <c r="J14" s="194">
        <f t="shared" si="1"/>
        <v>43.28</v>
      </c>
      <c r="L14" s="222"/>
      <c r="M14" s="223"/>
    </row>
    <row r="15" spans="1:13" ht="27.75" customHeight="1">
      <c r="A15" s="205">
        <v>8</v>
      </c>
      <c r="B15" s="192" t="s">
        <v>46</v>
      </c>
      <c r="C15" s="192" t="s">
        <v>41</v>
      </c>
      <c r="D15" s="207">
        <v>1279</v>
      </c>
      <c r="E15" s="218" t="s">
        <v>135</v>
      </c>
      <c r="F15" s="209">
        <f t="shared" si="2"/>
        <v>7.69</v>
      </c>
      <c r="G15" s="206">
        <v>16</v>
      </c>
      <c r="H15" s="206">
        <v>24.61</v>
      </c>
      <c r="I15" s="194">
        <f t="shared" si="0"/>
        <v>5.81</v>
      </c>
      <c r="J15" s="194">
        <f t="shared" si="1"/>
        <v>30.419999999999998</v>
      </c>
      <c r="L15" s="222"/>
      <c r="M15" s="223"/>
    </row>
    <row r="16" spans="1:13" ht="26.4">
      <c r="A16" s="205">
        <v>9</v>
      </c>
      <c r="B16" s="192" t="s">
        <v>63</v>
      </c>
      <c r="C16" s="192" t="s">
        <v>41</v>
      </c>
      <c r="D16" s="207">
        <v>1279</v>
      </c>
      <c r="E16" s="218" t="s">
        <v>135</v>
      </c>
      <c r="F16" s="209">
        <f t="shared" si="2"/>
        <v>7.69</v>
      </c>
      <c r="G16" s="206">
        <v>12</v>
      </c>
      <c r="H16" s="206">
        <v>18.46</v>
      </c>
      <c r="I16" s="194">
        <f t="shared" si="0"/>
        <v>4.3499999999999996</v>
      </c>
      <c r="J16" s="194">
        <f t="shared" si="1"/>
        <v>22.810000000000002</v>
      </c>
      <c r="L16" s="222"/>
      <c r="M16" s="223"/>
    </row>
    <row r="17" spans="1:13" ht="16.5" customHeight="1">
      <c r="A17" s="205">
        <v>10</v>
      </c>
      <c r="B17" s="192" t="s">
        <v>59</v>
      </c>
      <c r="C17" s="192" t="s">
        <v>39</v>
      </c>
      <c r="D17" s="207">
        <v>1196</v>
      </c>
      <c r="E17" s="218" t="s">
        <v>135</v>
      </c>
      <c r="F17" s="209">
        <f t="shared" si="2"/>
        <v>7.1909999999999998</v>
      </c>
      <c r="G17" s="206">
        <v>24</v>
      </c>
      <c r="H17" s="206">
        <v>34.520000000000003</v>
      </c>
      <c r="I17" s="194">
        <f t="shared" si="0"/>
        <v>8.14</v>
      </c>
      <c r="J17" s="194">
        <f t="shared" si="1"/>
        <v>42.660000000000004</v>
      </c>
      <c r="L17" s="222"/>
      <c r="M17" s="223"/>
    </row>
    <row r="18" spans="1:13" ht="26.4">
      <c r="A18" s="205">
        <v>11</v>
      </c>
      <c r="B18" s="192" t="s">
        <v>48</v>
      </c>
      <c r="C18" s="192" t="s">
        <v>41</v>
      </c>
      <c r="D18" s="207">
        <v>1468</v>
      </c>
      <c r="E18" s="218" t="s">
        <v>135</v>
      </c>
      <c r="F18" s="209">
        <f t="shared" si="2"/>
        <v>8.8260000000000005</v>
      </c>
      <c r="G18" s="206">
        <v>24</v>
      </c>
      <c r="H18" s="206">
        <v>42.36</v>
      </c>
      <c r="I18" s="194">
        <f t="shared" si="0"/>
        <v>9.99</v>
      </c>
      <c r="J18" s="194">
        <f t="shared" si="1"/>
        <v>52.35</v>
      </c>
      <c r="L18" s="222"/>
      <c r="M18" s="223"/>
    </row>
    <row r="19" spans="1:13" ht="26.4">
      <c r="A19" s="205">
        <v>12</v>
      </c>
      <c r="B19" s="192" t="s">
        <v>49</v>
      </c>
      <c r="C19" s="192" t="s">
        <v>41</v>
      </c>
      <c r="D19" s="207">
        <v>1255</v>
      </c>
      <c r="E19" s="218" t="s">
        <v>135</v>
      </c>
      <c r="F19" s="209">
        <f t="shared" si="2"/>
        <v>7.5449999999999999</v>
      </c>
      <c r="G19" s="206">
        <v>38.5</v>
      </c>
      <c r="H19" s="206">
        <v>58.1</v>
      </c>
      <c r="I19" s="194">
        <f t="shared" si="0"/>
        <v>13.71</v>
      </c>
      <c r="J19" s="194">
        <f t="shared" si="1"/>
        <v>71.81</v>
      </c>
      <c r="L19" s="222"/>
      <c r="M19" s="223"/>
    </row>
    <row r="20" spans="1:13" ht="26.4">
      <c r="A20" s="205">
        <v>13</v>
      </c>
      <c r="B20" s="192" t="s">
        <v>50</v>
      </c>
      <c r="C20" s="192" t="s">
        <v>41</v>
      </c>
      <c r="D20" s="207">
        <v>1438</v>
      </c>
      <c r="E20" s="218" t="s">
        <v>135</v>
      </c>
      <c r="F20" s="209">
        <f t="shared" si="2"/>
        <v>8.6449999999999996</v>
      </c>
      <c r="G20" s="206">
        <v>30.5</v>
      </c>
      <c r="H20" s="206">
        <v>52.73</v>
      </c>
      <c r="I20" s="194">
        <f t="shared" si="0"/>
        <v>12.44</v>
      </c>
      <c r="J20" s="194">
        <f t="shared" si="1"/>
        <v>65.17</v>
      </c>
      <c r="L20" s="222"/>
      <c r="M20" s="223"/>
    </row>
    <row r="21" spans="1:13" ht="26.4">
      <c r="A21" s="205">
        <v>14</v>
      </c>
      <c r="B21" s="192" t="s">
        <v>50</v>
      </c>
      <c r="C21" s="192" t="s">
        <v>41</v>
      </c>
      <c r="D21" s="207">
        <v>1438</v>
      </c>
      <c r="E21" s="218" t="s">
        <v>136</v>
      </c>
      <c r="F21" s="209">
        <f t="shared" si="2"/>
        <v>8.6449999999999996</v>
      </c>
      <c r="G21" s="206">
        <v>2.5</v>
      </c>
      <c r="H21" s="206">
        <v>10.81</v>
      </c>
      <c r="I21" s="194">
        <f t="shared" si="0"/>
        <v>2.5499999999999998</v>
      </c>
      <c r="J21" s="194">
        <f t="shared" si="1"/>
        <v>13.36</v>
      </c>
      <c r="L21" s="222"/>
      <c r="M21" s="223"/>
    </row>
    <row r="22" spans="1:13" ht="26.4">
      <c r="A22" s="205">
        <v>15</v>
      </c>
      <c r="B22" s="192" t="s">
        <v>64</v>
      </c>
      <c r="C22" s="192" t="s">
        <v>41</v>
      </c>
      <c r="D22" s="207">
        <v>1255</v>
      </c>
      <c r="E22" s="218" t="s">
        <v>135</v>
      </c>
      <c r="F22" s="209">
        <f t="shared" si="2"/>
        <v>7.5449999999999999</v>
      </c>
      <c r="G22" s="206">
        <v>12</v>
      </c>
      <c r="H22" s="206">
        <v>18.11</v>
      </c>
      <c r="I22" s="194">
        <f>ROUND(H22*23.59%,2)+0.01</f>
        <v>4.2799999999999994</v>
      </c>
      <c r="J22" s="194">
        <f t="shared" si="1"/>
        <v>22.39</v>
      </c>
      <c r="L22" s="222"/>
      <c r="M22" s="223"/>
    </row>
    <row r="23" spans="1:13" ht="26.4">
      <c r="A23" s="205">
        <v>16</v>
      </c>
      <c r="B23" s="192" t="s">
        <v>51</v>
      </c>
      <c r="C23" s="192" t="s">
        <v>52</v>
      </c>
      <c r="D23" s="207">
        <v>1083</v>
      </c>
      <c r="E23" s="218" t="s">
        <v>135</v>
      </c>
      <c r="F23" s="209">
        <f t="shared" si="2"/>
        <v>6.5110000000000001</v>
      </c>
      <c r="G23" s="206">
        <v>13</v>
      </c>
      <c r="H23" s="206">
        <v>16.93</v>
      </c>
      <c r="I23" s="194">
        <f t="shared" si="0"/>
        <v>3.99</v>
      </c>
      <c r="J23" s="194">
        <f t="shared" si="1"/>
        <v>20.92</v>
      </c>
      <c r="L23" s="222"/>
      <c r="M23" s="223"/>
    </row>
    <row r="24" spans="1:13" ht="26.4">
      <c r="A24" s="205">
        <v>17</v>
      </c>
      <c r="B24" s="192" t="s">
        <v>38</v>
      </c>
      <c r="C24" s="192" t="s">
        <v>43</v>
      </c>
      <c r="D24" s="207">
        <v>1937</v>
      </c>
      <c r="E24" s="218" t="s">
        <v>136</v>
      </c>
      <c r="F24" s="209">
        <f t="shared" si="2"/>
        <v>11.646000000000001</v>
      </c>
      <c r="G24" s="206">
        <v>3.5</v>
      </c>
      <c r="H24" s="206">
        <v>20.38</v>
      </c>
      <c r="I24" s="194">
        <f t="shared" si="0"/>
        <v>4.8099999999999996</v>
      </c>
      <c r="J24" s="194">
        <f t="shared" si="1"/>
        <v>25.189999999999998</v>
      </c>
      <c r="L24" s="222"/>
      <c r="M24" s="223"/>
    </row>
    <row r="25" spans="1:13" ht="26.4">
      <c r="A25" s="205">
        <v>18</v>
      </c>
      <c r="B25" s="192" t="s">
        <v>38</v>
      </c>
      <c r="C25" s="192" t="s">
        <v>43</v>
      </c>
      <c r="D25" s="207">
        <v>1937</v>
      </c>
      <c r="E25" s="218" t="s">
        <v>135</v>
      </c>
      <c r="F25" s="209">
        <f t="shared" si="2"/>
        <v>11.646000000000001</v>
      </c>
      <c r="G25" s="206">
        <v>48</v>
      </c>
      <c r="H25" s="206">
        <v>111.8</v>
      </c>
      <c r="I25" s="194">
        <f t="shared" si="0"/>
        <v>26.37</v>
      </c>
      <c r="J25" s="194">
        <f t="shared" si="1"/>
        <v>138.16999999999999</v>
      </c>
      <c r="L25" s="222"/>
      <c r="M25" s="223"/>
    </row>
    <row r="26" spans="1:13" ht="26.4">
      <c r="A26" s="205">
        <v>19</v>
      </c>
      <c r="B26" s="192" t="s">
        <v>80</v>
      </c>
      <c r="C26" s="192" t="s">
        <v>43</v>
      </c>
      <c r="D26" s="207">
        <v>1468</v>
      </c>
      <c r="E26" s="218" t="s">
        <v>135</v>
      </c>
      <c r="F26" s="209">
        <f t="shared" si="2"/>
        <v>8.8260000000000005</v>
      </c>
      <c r="G26" s="206">
        <v>36</v>
      </c>
      <c r="H26" s="206">
        <v>63.55</v>
      </c>
      <c r="I26" s="194">
        <f t="shared" si="0"/>
        <v>14.99</v>
      </c>
      <c r="J26" s="194">
        <f t="shared" si="1"/>
        <v>78.539999999999992</v>
      </c>
      <c r="L26" s="222"/>
      <c r="M26" s="223"/>
    </row>
    <row r="27" spans="1:13" ht="26.4">
      <c r="A27" s="205">
        <v>20</v>
      </c>
      <c r="B27" s="192" t="s">
        <v>137</v>
      </c>
      <c r="C27" s="192" t="s">
        <v>39</v>
      </c>
      <c r="D27" s="207">
        <v>1240</v>
      </c>
      <c r="E27" s="218" t="s">
        <v>135</v>
      </c>
      <c r="F27" s="209">
        <f t="shared" si="2"/>
        <v>7.4550000000000001</v>
      </c>
      <c r="G27" s="206">
        <v>23</v>
      </c>
      <c r="H27" s="206">
        <v>34.29</v>
      </c>
      <c r="I27" s="194">
        <f t="shared" si="0"/>
        <v>8.09</v>
      </c>
      <c r="J27" s="194">
        <f t="shared" si="1"/>
        <v>42.379999999999995</v>
      </c>
      <c r="L27" s="222"/>
      <c r="M27" s="223"/>
    </row>
    <row r="28" spans="1:13" ht="27.75" customHeight="1">
      <c r="A28" s="205">
        <v>21</v>
      </c>
      <c r="B28" s="192" t="s">
        <v>53</v>
      </c>
      <c r="C28" s="192" t="s">
        <v>41</v>
      </c>
      <c r="D28" s="207">
        <v>1255</v>
      </c>
      <c r="E28" s="218" t="s">
        <v>135</v>
      </c>
      <c r="F28" s="209">
        <f t="shared" si="2"/>
        <v>7.5449999999999999</v>
      </c>
      <c r="G28" s="206">
        <v>49.5</v>
      </c>
      <c r="H28" s="206">
        <v>74.7</v>
      </c>
      <c r="I28" s="194">
        <f t="shared" si="0"/>
        <v>17.62</v>
      </c>
      <c r="J28" s="194">
        <f t="shared" si="1"/>
        <v>92.320000000000007</v>
      </c>
      <c r="L28" s="222"/>
      <c r="M28" s="223"/>
    </row>
    <row r="29" spans="1:13" ht="26.4">
      <c r="A29" s="205">
        <v>22</v>
      </c>
      <c r="B29" s="192" t="s">
        <v>54</v>
      </c>
      <c r="C29" s="192" t="s">
        <v>43</v>
      </c>
      <c r="D29" s="207">
        <v>1872</v>
      </c>
      <c r="E29" s="218" t="s">
        <v>135</v>
      </c>
      <c r="F29" s="209">
        <f t="shared" si="2"/>
        <v>11.255000000000001</v>
      </c>
      <c r="G29" s="206">
        <v>38</v>
      </c>
      <c r="H29" s="206">
        <v>85.54</v>
      </c>
      <c r="I29" s="194">
        <f t="shared" si="0"/>
        <v>20.18</v>
      </c>
      <c r="J29" s="194">
        <f t="shared" si="1"/>
        <v>105.72</v>
      </c>
      <c r="L29" s="222"/>
      <c r="M29" s="223"/>
    </row>
    <row r="30" spans="1:13" ht="26.4">
      <c r="A30" s="205">
        <v>23</v>
      </c>
      <c r="B30" s="192" t="s">
        <v>55</v>
      </c>
      <c r="C30" s="192" t="s">
        <v>43</v>
      </c>
      <c r="D30" s="207">
        <v>1448</v>
      </c>
      <c r="E30" s="218" t="s">
        <v>135</v>
      </c>
      <c r="F30" s="209">
        <f t="shared" si="2"/>
        <v>8.7059999999999995</v>
      </c>
      <c r="G30" s="206">
        <v>12</v>
      </c>
      <c r="H30" s="206">
        <v>20.89</v>
      </c>
      <c r="I30" s="194">
        <f t="shared" si="0"/>
        <v>4.93</v>
      </c>
      <c r="J30" s="194">
        <f t="shared" si="1"/>
        <v>25.82</v>
      </c>
      <c r="L30" s="222"/>
      <c r="M30" s="223"/>
    </row>
    <row r="31" spans="1:13" ht="26.4">
      <c r="A31" s="205">
        <v>24</v>
      </c>
      <c r="B31" s="192" t="s">
        <v>55</v>
      </c>
      <c r="C31" s="192" t="s">
        <v>41</v>
      </c>
      <c r="D31" s="207">
        <v>1259</v>
      </c>
      <c r="E31" s="218" t="s">
        <v>135</v>
      </c>
      <c r="F31" s="209">
        <f t="shared" si="2"/>
        <v>7.569</v>
      </c>
      <c r="G31" s="206">
        <v>25</v>
      </c>
      <c r="H31" s="206">
        <v>37.85</v>
      </c>
      <c r="I31" s="194">
        <f t="shared" si="0"/>
        <v>8.93</v>
      </c>
      <c r="J31" s="194">
        <f t="shared" si="1"/>
        <v>46.78</v>
      </c>
      <c r="L31" s="222"/>
      <c r="M31" s="223"/>
    </row>
    <row r="32" spans="1:13" ht="26.4">
      <c r="A32" s="205">
        <v>25</v>
      </c>
      <c r="B32" s="192" t="s">
        <v>56</v>
      </c>
      <c r="C32" s="192" t="s">
        <v>39</v>
      </c>
      <c r="D32" s="207">
        <v>1903</v>
      </c>
      <c r="E32" s="218" t="s">
        <v>135</v>
      </c>
      <c r="F32" s="209">
        <f t="shared" si="2"/>
        <v>11.441000000000001</v>
      </c>
      <c r="G32" s="206">
        <v>34</v>
      </c>
      <c r="H32" s="206">
        <v>77.8</v>
      </c>
      <c r="I32" s="194">
        <f t="shared" si="0"/>
        <v>18.350000000000001</v>
      </c>
      <c r="J32" s="194">
        <f t="shared" si="1"/>
        <v>96.15</v>
      </c>
      <c r="L32" s="222"/>
      <c r="M32" s="223"/>
    </row>
    <row r="33" spans="1:13" ht="26.4">
      <c r="A33" s="205">
        <v>26</v>
      </c>
      <c r="B33" s="192" t="s">
        <v>57</v>
      </c>
      <c r="C33" s="192" t="s">
        <v>39</v>
      </c>
      <c r="D33" s="207">
        <v>1532</v>
      </c>
      <c r="E33" s="218" t="s">
        <v>135</v>
      </c>
      <c r="F33" s="209">
        <f t="shared" si="2"/>
        <v>9.2110000000000003</v>
      </c>
      <c r="G33" s="206">
        <v>15</v>
      </c>
      <c r="H33" s="206">
        <v>27.63</v>
      </c>
      <c r="I33" s="194">
        <f t="shared" si="0"/>
        <v>6.52</v>
      </c>
      <c r="J33" s="194">
        <f t="shared" si="1"/>
        <v>34.15</v>
      </c>
      <c r="L33" s="222"/>
      <c r="M33" s="223"/>
    </row>
    <row r="34" spans="1:13" ht="26.4">
      <c r="A34" s="205">
        <v>27</v>
      </c>
      <c r="B34" s="192" t="s">
        <v>79</v>
      </c>
      <c r="C34" s="192" t="s">
        <v>39</v>
      </c>
      <c r="D34" s="207">
        <v>1296</v>
      </c>
      <c r="E34" s="218" t="s">
        <v>135</v>
      </c>
      <c r="F34" s="209">
        <f t="shared" si="2"/>
        <v>7.7919999999999998</v>
      </c>
      <c r="G34" s="206">
        <v>37</v>
      </c>
      <c r="H34" s="206">
        <v>57.66</v>
      </c>
      <c r="I34" s="194">
        <f t="shared" si="0"/>
        <v>13.6</v>
      </c>
      <c r="J34" s="194">
        <f t="shared" si="1"/>
        <v>71.259999999999991</v>
      </c>
      <c r="L34" s="222"/>
      <c r="M34" s="223"/>
    </row>
    <row r="35" spans="1:13" ht="18" customHeight="1">
      <c r="A35" s="205">
        <v>28</v>
      </c>
      <c r="B35" s="192" t="s">
        <v>59</v>
      </c>
      <c r="C35" s="192" t="s">
        <v>41</v>
      </c>
      <c r="D35" s="207">
        <v>1240</v>
      </c>
      <c r="E35" s="218" t="s">
        <v>135</v>
      </c>
      <c r="F35" s="209">
        <f t="shared" si="2"/>
        <v>7.4550000000000001</v>
      </c>
      <c r="G35" s="206">
        <v>48</v>
      </c>
      <c r="H35" s="206">
        <v>71.569999999999993</v>
      </c>
      <c r="I35" s="194">
        <f t="shared" si="0"/>
        <v>16.88</v>
      </c>
      <c r="J35" s="194">
        <f t="shared" si="1"/>
        <v>88.449999999999989</v>
      </c>
      <c r="L35" s="222"/>
      <c r="M35" s="223"/>
    </row>
    <row r="36" spans="1:13" ht="26.25" customHeight="1">
      <c r="A36" s="205">
        <v>29</v>
      </c>
      <c r="B36" s="192" t="s">
        <v>50</v>
      </c>
      <c r="C36" s="192" t="s">
        <v>39</v>
      </c>
      <c r="D36" s="207">
        <v>1392</v>
      </c>
      <c r="E36" s="218" t="s">
        <v>135</v>
      </c>
      <c r="F36" s="209">
        <f t="shared" si="2"/>
        <v>8.3689999999999998</v>
      </c>
      <c r="G36" s="206">
        <v>24</v>
      </c>
      <c r="H36" s="206">
        <v>40.17</v>
      </c>
      <c r="I36" s="194">
        <f t="shared" si="0"/>
        <v>9.48</v>
      </c>
      <c r="J36" s="194">
        <f t="shared" si="1"/>
        <v>49.650000000000006</v>
      </c>
      <c r="L36" s="222"/>
      <c r="M36" s="223"/>
    </row>
    <row r="37" spans="1:13" ht="26.4">
      <c r="A37" s="205">
        <v>30</v>
      </c>
      <c r="B37" s="192" t="s">
        <v>93</v>
      </c>
      <c r="C37" s="192" t="s">
        <v>43</v>
      </c>
      <c r="D37" s="207">
        <v>1486</v>
      </c>
      <c r="E37" s="218" t="s">
        <v>135</v>
      </c>
      <c r="F37" s="209">
        <f t="shared" si="2"/>
        <v>8.9339999999999993</v>
      </c>
      <c r="G37" s="206">
        <v>13</v>
      </c>
      <c r="H37" s="206">
        <v>23.23</v>
      </c>
      <c r="I37" s="194">
        <f t="shared" si="0"/>
        <v>5.48</v>
      </c>
      <c r="J37" s="194">
        <f t="shared" si="1"/>
        <v>28.71</v>
      </c>
      <c r="L37" s="222"/>
      <c r="M37" s="223"/>
    </row>
    <row r="38" spans="1:13" ht="20.25" customHeight="1">
      <c r="A38" s="205">
        <v>31</v>
      </c>
      <c r="B38" s="192" t="s">
        <v>59</v>
      </c>
      <c r="C38" s="192" t="s">
        <v>39</v>
      </c>
      <c r="D38" s="207">
        <v>1176</v>
      </c>
      <c r="E38" s="218" t="s">
        <v>135</v>
      </c>
      <c r="F38" s="209">
        <f t="shared" si="2"/>
        <v>7.07</v>
      </c>
      <c r="G38" s="206">
        <v>37</v>
      </c>
      <c r="H38" s="206">
        <v>52.32</v>
      </c>
      <c r="I38" s="194">
        <f t="shared" si="0"/>
        <v>12.34</v>
      </c>
      <c r="J38" s="194">
        <f t="shared" si="1"/>
        <v>64.66</v>
      </c>
      <c r="L38" s="222"/>
      <c r="M38" s="223"/>
    </row>
    <row r="39" spans="1:13" ht="26.25" customHeight="1">
      <c r="A39" s="205">
        <v>32</v>
      </c>
      <c r="B39" s="192" t="s">
        <v>63</v>
      </c>
      <c r="C39" s="192" t="s">
        <v>52</v>
      </c>
      <c r="D39" s="207">
        <v>1083</v>
      </c>
      <c r="E39" s="218" t="s">
        <v>135</v>
      </c>
      <c r="F39" s="209">
        <f t="shared" si="2"/>
        <v>6.5110000000000001</v>
      </c>
      <c r="G39" s="206">
        <v>50</v>
      </c>
      <c r="H39" s="206">
        <v>65.11</v>
      </c>
      <c r="I39" s="194">
        <f t="shared" si="0"/>
        <v>15.36</v>
      </c>
      <c r="J39" s="194">
        <f t="shared" si="1"/>
        <v>80.47</v>
      </c>
      <c r="L39" s="222"/>
      <c r="M39" s="223"/>
    </row>
    <row r="40" spans="1:13" ht="26.4">
      <c r="A40" s="205">
        <v>33</v>
      </c>
      <c r="B40" s="192" t="s">
        <v>63</v>
      </c>
      <c r="C40" s="192" t="s">
        <v>52</v>
      </c>
      <c r="D40" s="207">
        <v>1083</v>
      </c>
      <c r="E40" s="218" t="s">
        <v>136</v>
      </c>
      <c r="F40" s="209">
        <f t="shared" si="2"/>
        <v>6.5110000000000001</v>
      </c>
      <c r="G40" s="206">
        <v>1</v>
      </c>
      <c r="H40" s="206">
        <v>3.26</v>
      </c>
      <c r="I40" s="194">
        <f t="shared" si="0"/>
        <v>0.77</v>
      </c>
      <c r="J40" s="194">
        <f t="shared" si="1"/>
        <v>4.0299999999999994</v>
      </c>
      <c r="L40" s="222"/>
      <c r="M40" s="223"/>
    </row>
    <row r="41" spans="1:13" ht="18" customHeight="1">
      <c r="A41" s="205">
        <v>34</v>
      </c>
      <c r="B41" s="192" t="s">
        <v>42</v>
      </c>
      <c r="C41" s="192" t="s">
        <v>41</v>
      </c>
      <c r="D41" s="207">
        <v>1464</v>
      </c>
      <c r="E41" s="218" t="s">
        <v>135</v>
      </c>
      <c r="F41" s="209">
        <f t="shared" si="2"/>
        <v>8.8019999999999996</v>
      </c>
      <c r="G41" s="206">
        <v>48</v>
      </c>
      <c r="H41" s="206">
        <v>84.5</v>
      </c>
      <c r="I41" s="194">
        <f t="shared" si="0"/>
        <v>19.93</v>
      </c>
      <c r="J41" s="194">
        <f t="shared" si="1"/>
        <v>104.43</v>
      </c>
      <c r="L41" s="222"/>
      <c r="M41" s="223"/>
    </row>
    <row r="42" spans="1:13" ht="26.4">
      <c r="A42" s="205">
        <v>35</v>
      </c>
      <c r="B42" s="192" t="s">
        <v>82</v>
      </c>
      <c r="C42" s="192" t="s">
        <v>39</v>
      </c>
      <c r="D42" s="207">
        <v>1240</v>
      </c>
      <c r="E42" s="218" t="s">
        <v>135</v>
      </c>
      <c r="F42" s="209">
        <f t="shared" si="2"/>
        <v>7.4550000000000001</v>
      </c>
      <c r="G42" s="206">
        <v>23</v>
      </c>
      <c r="H42" s="206">
        <v>34.29</v>
      </c>
      <c r="I42" s="194">
        <f t="shared" si="0"/>
        <v>8.09</v>
      </c>
      <c r="J42" s="194">
        <f t="shared" si="1"/>
        <v>42.379999999999995</v>
      </c>
      <c r="L42" s="222"/>
      <c r="M42" s="223"/>
    </row>
    <row r="43" spans="1:13" ht="26.4">
      <c r="A43" s="205">
        <v>36</v>
      </c>
      <c r="B43" s="192" t="s">
        <v>58</v>
      </c>
      <c r="C43" s="192" t="s">
        <v>39</v>
      </c>
      <c r="D43" s="207">
        <v>1240</v>
      </c>
      <c r="E43" s="218" t="s">
        <v>135</v>
      </c>
      <c r="F43" s="209">
        <f t="shared" si="2"/>
        <v>7.4550000000000001</v>
      </c>
      <c r="G43" s="206">
        <v>12</v>
      </c>
      <c r="H43" s="206">
        <v>17.89</v>
      </c>
      <c r="I43" s="194">
        <f t="shared" si="0"/>
        <v>4.22</v>
      </c>
      <c r="J43" s="194">
        <f t="shared" si="1"/>
        <v>22.11</v>
      </c>
      <c r="L43" s="222"/>
      <c r="M43" s="223"/>
    </row>
    <row r="44" spans="1:13" ht="26.4">
      <c r="A44" s="205">
        <v>37</v>
      </c>
      <c r="B44" s="192" t="s">
        <v>64</v>
      </c>
      <c r="C44" s="192" t="s">
        <v>39</v>
      </c>
      <c r="D44" s="207">
        <v>1220</v>
      </c>
      <c r="E44" s="218" t="s">
        <v>135</v>
      </c>
      <c r="F44" s="209">
        <f t="shared" si="2"/>
        <v>7.335</v>
      </c>
      <c r="G44" s="206">
        <v>12</v>
      </c>
      <c r="H44" s="206">
        <v>17.600000000000001</v>
      </c>
      <c r="I44" s="194">
        <f t="shared" si="0"/>
        <v>4.1500000000000004</v>
      </c>
      <c r="J44" s="194">
        <f t="shared" si="1"/>
        <v>21.75</v>
      </c>
      <c r="L44" s="222"/>
      <c r="M44" s="223"/>
    </row>
    <row r="45" spans="1:13" ht="26.4">
      <c r="A45" s="205">
        <v>38</v>
      </c>
      <c r="B45" s="192" t="s">
        <v>66</v>
      </c>
      <c r="C45" s="192" t="s">
        <v>41</v>
      </c>
      <c r="D45" s="207">
        <v>1279</v>
      </c>
      <c r="E45" s="218" t="s">
        <v>135</v>
      </c>
      <c r="F45" s="209">
        <f t="shared" si="2"/>
        <v>7.69</v>
      </c>
      <c r="G45" s="206">
        <v>24.5</v>
      </c>
      <c r="H45" s="206">
        <v>37.68</v>
      </c>
      <c r="I45" s="194">
        <f t="shared" si="0"/>
        <v>8.89</v>
      </c>
      <c r="J45" s="194">
        <f t="shared" si="1"/>
        <v>46.57</v>
      </c>
      <c r="L45" s="222"/>
      <c r="M45" s="223"/>
    </row>
    <row r="46" spans="1:13" ht="26.4">
      <c r="A46" s="205">
        <v>39</v>
      </c>
      <c r="B46" s="192" t="s">
        <v>56</v>
      </c>
      <c r="C46" s="192" t="s">
        <v>41</v>
      </c>
      <c r="D46" s="207">
        <v>1255</v>
      </c>
      <c r="E46" s="218" t="s">
        <v>135</v>
      </c>
      <c r="F46" s="209">
        <f t="shared" si="2"/>
        <v>7.5449999999999999</v>
      </c>
      <c r="G46" s="206">
        <v>12</v>
      </c>
      <c r="H46" s="206">
        <v>18.11</v>
      </c>
      <c r="I46" s="194">
        <f t="shared" si="0"/>
        <v>4.2699999999999996</v>
      </c>
      <c r="J46" s="194">
        <f t="shared" si="1"/>
        <v>22.38</v>
      </c>
      <c r="L46" s="222"/>
      <c r="M46" s="223"/>
    </row>
    <row r="47" spans="1:13" ht="31.5" customHeight="1">
      <c r="A47" s="205">
        <v>40</v>
      </c>
      <c r="B47" s="192" t="s">
        <v>95</v>
      </c>
      <c r="C47" s="192" t="s">
        <v>39</v>
      </c>
      <c r="D47" s="207">
        <v>1220</v>
      </c>
      <c r="E47" s="218" t="s">
        <v>135</v>
      </c>
      <c r="F47" s="209">
        <f t="shared" si="2"/>
        <v>7.335</v>
      </c>
      <c r="G47" s="206">
        <v>24</v>
      </c>
      <c r="H47" s="206">
        <v>35.21</v>
      </c>
      <c r="I47" s="194">
        <f t="shared" si="0"/>
        <v>8.31</v>
      </c>
      <c r="J47" s="194">
        <f t="shared" si="1"/>
        <v>43.52</v>
      </c>
      <c r="L47" s="222"/>
      <c r="M47" s="223"/>
    </row>
    <row r="48" spans="1:13" ht="26.4">
      <c r="A48" s="205">
        <v>41</v>
      </c>
      <c r="B48" s="192" t="s">
        <v>67</v>
      </c>
      <c r="C48" s="192" t="s">
        <v>39</v>
      </c>
      <c r="D48" s="207">
        <v>1240</v>
      </c>
      <c r="E48" s="218" t="s">
        <v>136</v>
      </c>
      <c r="F48" s="209">
        <f t="shared" si="2"/>
        <v>7.4550000000000001</v>
      </c>
      <c r="G48" s="206">
        <v>1</v>
      </c>
      <c r="H48" s="206">
        <v>3.73</v>
      </c>
      <c r="I48" s="194">
        <f t="shared" si="0"/>
        <v>0.88</v>
      </c>
      <c r="J48" s="194">
        <f t="shared" si="1"/>
        <v>4.6100000000000003</v>
      </c>
      <c r="L48" s="222"/>
      <c r="M48" s="223"/>
    </row>
    <row r="49" spans="1:13" ht="26.4">
      <c r="A49" s="205">
        <v>42</v>
      </c>
      <c r="B49" s="192" t="s">
        <v>67</v>
      </c>
      <c r="C49" s="192" t="s">
        <v>39</v>
      </c>
      <c r="D49" s="207">
        <v>1240</v>
      </c>
      <c r="E49" s="218" t="s">
        <v>135</v>
      </c>
      <c r="F49" s="209">
        <f t="shared" si="2"/>
        <v>7.4550000000000001</v>
      </c>
      <c r="G49" s="206">
        <v>48</v>
      </c>
      <c r="H49" s="206">
        <v>71.569999999999993</v>
      </c>
      <c r="I49" s="194">
        <f t="shared" si="0"/>
        <v>16.88</v>
      </c>
      <c r="J49" s="194">
        <f t="shared" si="1"/>
        <v>88.449999999999989</v>
      </c>
      <c r="L49" s="222"/>
      <c r="M49" s="223"/>
    </row>
    <row r="50" spans="1:13" ht="26.4">
      <c r="A50" s="205">
        <v>43</v>
      </c>
      <c r="B50" s="192" t="s">
        <v>97</v>
      </c>
      <c r="C50" s="192" t="s">
        <v>52</v>
      </c>
      <c r="D50" s="207">
        <v>1203</v>
      </c>
      <c r="E50" s="218" t="s">
        <v>135</v>
      </c>
      <c r="F50" s="209">
        <f t="shared" si="2"/>
        <v>7.2329999999999997</v>
      </c>
      <c r="G50" s="206">
        <v>50</v>
      </c>
      <c r="H50" s="206">
        <v>72.33</v>
      </c>
      <c r="I50" s="194">
        <f t="shared" si="0"/>
        <v>17.059999999999999</v>
      </c>
      <c r="J50" s="194">
        <f t="shared" si="1"/>
        <v>89.39</v>
      </c>
      <c r="L50" s="222"/>
      <c r="M50" s="223"/>
    </row>
    <row r="51" spans="1:13" ht="26.4">
      <c r="A51" s="205">
        <v>44</v>
      </c>
      <c r="B51" s="192" t="s">
        <v>66</v>
      </c>
      <c r="C51" s="192" t="s">
        <v>52</v>
      </c>
      <c r="D51" s="207">
        <v>1083</v>
      </c>
      <c r="E51" s="218" t="s">
        <v>135</v>
      </c>
      <c r="F51" s="209">
        <f t="shared" si="2"/>
        <v>6.5110000000000001</v>
      </c>
      <c r="G51" s="206">
        <v>62.5</v>
      </c>
      <c r="H51" s="206">
        <v>81.39</v>
      </c>
      <c r="I51" s="194">
        <f t="shared" si="0"/>
        <v>19.2</v>
      </c>
      <c r="J51" s="194">
        <f t="shared" si="1"/>
        <v>100.59</v>
      </c>
      <c r="L51" s="222"/>
      <c r="M51" s="223"/>
    </row>
    <row r="52" spans="1:13" ht="26.4">
      <c r="A52" s="205">
        <v>45</v>
      </c>
      <c r="B52" s="192" t="s">
        <v>75</v>
      </c>
      <c r="C52" s="192" t="s">
        <v>39</v>
      </c>
      <c r="D52" s="207">
        <v>1412</v>
      </c>
      <c r="E52" s="218" t="s">
        <v>135</v>
      </c>
      <c r="F52" s="209">
        <f t="shared" si="2"/>
        <v>8.4890000000000008</v>
      </c>
      <c r="G52" s="206">
        <v>26</v>
      </c>
      <c r="H52" s="206">
        <v>44.14</v>
      </c>
      <c r="I52" s="194">
        <f t="shared" si="0"/>
        <v>10.41</v>
      </c>
      <c r="J52" s="194">
        <f t="shared" si="1"/>
        <v>54.55</v>
      </c>
      <c r="L52" s="222"/>
      <c r="M52" s="223"/>
    </row>
    <row r="53" spans="1:13" ht="26.4">
      <c r="A53" s="205">
        <v>46</v>
      </c>
      <c r="B53" s="192" t="s">
        <v>57</v>
      </c>
      <c r="C53" s="192" t="s">
        <v>41</v>
      </c>
      <c r="D53" s="207">
        <v>1464</v>
      </c>
      <c r="E53" s="218" t="s">
        <v>135</v>
      </c>
      <c r="F53" s="209">
        <f t="shared" si="2"/>
        <v>8.8019999999999996</v>
      </c>
      <c r="G53" s="206">
        <v>16</v>
      </c>
      <c r="H53" s="206">
        <v>28.17</v>
      </c>
      <c r="I53" s="194">
        <f t="shared" si="0"/>
        <v>6.65</v>
      </c>
      <c r="J53" s="194">
        <f t="shared" si="1"/>
        <v>34.82</v>
      </c>
      <c r="L53" s="222"/>
      <c r="M53" s="223"/>
    </row>
    <row r="54" spans="1:13" ht="26.4">
      <c r="A54" s="205">
        <v>47</v>
      </c>
      <c r="B54" s="192" t="s">
        <v>47</v>
      </c>
      <c r="C54" s="192" t="s">
        <v>41</v>
      </c>
      <c r="D54" s="207">
        <v>1279</v>
      </c>
      <c r="E54" s="218" t="s">
        <v>135</v>
      </c>
      <c r="F54" s="209">
        <f t="shared" si="2"/>
        <v>7.69</v>
      </c>
      <c r="G54" s="206">
        <v>40.5</v>
      </c>
      <c r="H54" s="206">
        <v>62.29</v>
      </c>
      <c r="I54" s="194">
        <f t="shared" si="0"/>
        <v>14.69</v>
      </c>
      <c r="J54" s="194">
        <f t="shared" si="1"/>
        <v>76.98</v>
      </c>
      <c r="L54" s="222"/>
      <c r="M54" s="223"/>
    </row>
    <row r="55" spans="1:13" ht="21" customHeight="1">
      <c r="A55" s="205">
        <v>48</v>
      </c>
      <c r="B55" s="192" t="s">
        <v>62</v>
      </c>
      <c r="C55" s="192" t="s">
        <v>43</v>
      </c>
      <c r="D55" s="207">
        <v>1433</v>
      </c>
      <c r="E55" s="218" t="s">
        <v>135</v>
      </c>
      <c r="F55" s="209">
        <f t="shared" si="2"/>
        <v>8.6150000000000002</v>
      </c>
      <c r="G55" s="206">
        <v>26</v>
      </c>
      <c r="H55" s="206">
        <v>44.8</v>
      </c>
      <c r="I55" s="194">
        <f t="shared" si="0"/>
        <v>10.57</v>
      </c>
      <c r="J55" s="194">
        <f t="shared" si="1"/>
        <v>55.37</v>
      </c>
      <c r="L55" s="222"/>
      <c r="M55" s="223"/>
    </row>
    <row r="56" spans="1:13" ht="26.4">
      <c r="A56" s="205">
        <v>49</v>
      </c>
      <c r="B56" s="192" t="s">
        <v>47</v>
      </c>
      <c r="C56" s="192" t="s">
        <v>41</v>
      </c>
      <c r="D56" s="207">
        <v>1255</v>
      </c>
      <c r="E56" s="218" t="s">
        <v>135</v>
      </c>
      <c r="F56" s="209">
        <f t="shared" si="2"/>
        <v>7.5449999999999999</v>
      </c>
      <c r="G56" s="206">
        <v>27</v>
      </c>
      <c r="H56" s="206">
        <v>40.74</v>
      </c>
      <c r="I56" s="194">
        <f t="shared" si="0"/>
        <v>9.61</v>
      </c>
      <c r="J56" s="194">
        <f t="shared" si="1"/>
        <v>50.35</v>
      </c>
      <c r="L56" s="222"/>
      <c r="M56" s="223"/>
    </row>
    <row r="57" spans="1:13" ht="26.4">
      <c r="A57" s="205">
        <v>50</v>
      </c>
      <c r="B57" s="192" t="s">
        <v>54</v>
      </c>
      <c r="C57" s="192" t="s">
        <v>39</v>
      </c>
      <c r="D57" s="207">
        <v>1392</v>
      </c>
      <c r="E57" s="218" t="s">
        <v>135</v>
      </c>
      <c r="F57" s="209">
        <f t="shared" si="2"/>
        <v>8.3689999999999998</v>
      </c>
      <c r="G57" s="206">
        <v>31</v>
      </c>
      <c r="H57" s="206">
        <v>51.89</v>
      </c>
      <c r="I57" s="194">
        <f t="shared" si="0"/>
        <v>12.24</v>
      </c>
      <c r="J57" s="194">
        <f t="shared" si="1"/>
        <v>64.13</v>
      </c>
      <c r="L57" s="222"/>
      <c r="M57" s="223"/>
    </row>
    <row r="58" spans="1:13" ht="26.4">
      <c r="A58" s="205">
        <v>51</v>
      </c>
      <c r="B58" s="192" t="s">
        <v>54</v>
      </c>
      <c r="C58" s="192" t="s">
        <v>39</v>
      </c>
      <c r="D58" s="207">
        <v>1392</v>
      </c>
      <c r="E58" s="218" t="s">
        <v>136</v>
      </c>
      <c r="F58" s="209">
        <f t="shared" si="2"/>
        <v>8.3689999999999998</v>
      </c>
      <c r="G58" s="206">
        <v>3.5</v>
      </c>
      <c r="H58" s="206">
        <v>14.65</v>
      </c>
      <c r="I58" s="194">
        <f t="shared" si="0"/>
        <v>3.46</v>
      </c>
      <c r="J58" s="194">
        <f t="shared" si="1"/>
        <v>18.11</v>
      </c>
      <c r="L58" s="222"/>
      <c r="M58" s="223"/>
    </row>
    <row r="59" spans="1:13" ht="26.4">
      <c r="A59" s="205">
        <v>52</v>
      </c>
      <c r="B59" s="192" t="s">
        <v>64</v>
      </c>
      <c r="C59" s="192" t="s">
        <v>41</v>
      </c>
      <c r="D59" s="207">
        <v>1235</v>
      </c>
      <c r="E59" s="218" t="s">
        <v>135</v>
      </c>
      <c r="F59" s="209">
        <f t="shared" si="2"/>
        <v>7.4249999999999998</v>
      </c>
      <c r="G59" s="206">
        <v>48</v>
      </c>
      <c r="H59" s="206">
        <v>71.28</v>
      </c>
      <c r="I59" s="194">
        <f t="shared" si="0"/>
        <v>16.809999999999999</v>
      </c>
      <c r="J59" s="194">
        <f t="shared" si="1"/>
        <v>88.09</v>
      </c>
      <c r="L59" s="222"/>
      <c r="M59" s="223"/>
    </row>
    <row r="60" spans="1:13" ht="26.4">
      <c r="A60" s="205">
        <v>53</v>
      </c>
      <c r="B60" s="192" t="s">
        <v>68</v>
      </c>
      <c r="C60" s="192" t="s">
        <v>41</v>
      </c>
      <c r="D60" s="207">
        <v>1279</v>
      </c>
      <c r="E60" s="218" t="s">
        <v>135</v>
      </c>
      <c r="F60" s="209">
        <f t="shared" si="2"/>
        <v>7.69</v>
      </c>
      <c r="G60" s="206">
        <v>26</v>
      </c>
      <c r="H60" s="206">
        <v>39.99</v>
      </c>
      <c r="I60" s="194">
        <f t="shared" si="0"/>
        <v>9.43</v>
      </c>
      <c r="J60" s="194">
        <f t="shared" si="1"/>
        <v>49.42</v>
      </c>
      <c r="L60" s="222"/>
      <c r="M60" s="223"/>
    </row>
    <row r="61" spans="1:13" ht="26.4">
      <c r="A61" s="205">
        <v>54</v>
      </c>
      <c r="B61" s="192" t="s">
        <v>64</v>
      </c>
      <c r="C61" s="192" t="s">
        <v>39</v>
      </c>
      <c r="D61" s="207">
        <v>1263</v>
      </c>
      <c r="E61" s="218" t="s">
        <v>135</v>
      </c>
      <c r="F61" s="209">
        <f t="shared" si="2"/>
        <v>7.593</v>
      </c>
      <c r="G61" s="206">
        <v>12</v>
      </c>
      <c r="H61" s="206">
        <v>18.22</v>
      </c>
      <c r="I61" s="194">
        <f t="shared" si="0"/>
        <v>4.3</v>
      </c>
      <c r="J61" s="194">
        <f t="shared" si="1"/>
        <v>22.52</v>
      </c>
      <c r="L61" s="222"/>
      <c r="M61" s="223"/>
    </row>
    <row r="62" spans="1:13" ht="26.4">
      <c r="A62" s="205">
        <v>55</v>
      </c>
      <c r="B62" s="192" t="s">
        <v>58</v>
      </c>
      <c r="C62" s="192" t="s">
        <v>41</v>
      </c>
      <c r="D62" s="207">
        <v>1235</v>
      </c>
      <c r="E62" s="218" t="s">
        <v>135</v>
      </c>
      <c r="F62" s="209">
        <f t="shared" si="2"/>
        <v>7.4249999999999998</v>
      </c>
      <c r="G62" s="206">
        <v>36</v>
      </c>
      <c r="H62" s="206">
        <v>53.46</v>
      </c>
      <c r="I62" s="194">
        <f t="shared" si="0"/>
        <v>12.61</v>
      </c>
      <c r="J62" s="194">
        <f t="shared" si="1"/>
        <v>66.069999999999993</v>
      </c>
      <c r="L62" s="222"/>
      <c r="M62" s="223"/>
    </row>
    <row r="63" spans="1:13" ht="26.4">
      <c r="A63" s="205">
        <v>56</v>
      </c>
      <c r="B63" s="192" t="s">
        <v>69</v>
      </c>
      <c r="C63" s="192" t="s">
        <v>41</v>
      </c>
      <c r="D63" s="207">
        <v>1255</v>
      </c>
      <c r="E63" s="218" t="s">
        <v>135</v>
      </c>
      <c r="F63" s="209">
        <f t="shared" si="2"/>
        <v>7.5449999999999999</v>
      </c>
      <c r="G63" s="206">
        <v>25</v>
      </c>
      <c r="H63" s="206">
        <v>37.729999999999997</v>
      </c>
      <c r="I63" s="194">
        <f t="shared" si="0"/>
        <v>8.9</v>
      </c>
      <c r="J63" s="194">
        <f t="shared" si="1"/>
        <v>46.629999999999995</v>
      </c>
      <c r="L63" s="222"/>
      <c r="M63" s="223"/>
    </row>
    <row r="64" spans="1:13" ht="39" customHeight="1">
      <c r="A64" s="205">
        <v>57</v>
      </c>
      <c r="B64" s="192" t="s">
        <v>65</v>
      </c>
      <c r="C64" s="192" t="s">
        <v>41</v>
      </c>
      <c r="D64" s="207">
        <v>1488</v>
      </c>
      <c r="E64" s="218" t="s">
        <v>135</v>
      </c>
      <c r="F64" s="209">
        <f t="shared" si="2"/>
        <v>8.9459999999999997</v>
      </c>
      <c r="G64" s="206">
        <v>36</v>
      </c>
      <c r="H64" s="206">
        <v>64.41</v>
      </c>
      <c r="I64" s="194">
        <f t="shared" si="0"/>
        <v>15.19</v>
      </c>
      <c r="J64" s="194">
        <f t="shared" si="1"/>
        <v>79.599999999999994</v>
      </c>
      <c r="L64" s="222"/>
      <c r="M64" s="223"/>
    </row>
    <row r="65" spans="1:13" ht="26.4">
      <c r="A65" s="205">
        <v>58</v>
      </c>
      <c r="B65" s="192" t="s">
        <v>36</v>
      </c>
      <c r="C65" s="192" t="s">
        <v>88</v>
      </c>
      <c r="D65" s="207">
        <v>1903</v>
      </c>
      <c r="E65" s="218" t="s">
        <v>135</v>
      </c>
      <c r="F65" s="209">
        <f t="shared" si="2"/>
        <v>11.441000000000001</v>
      </c>
      <c r="G65" s="206">
        <v>24</v>
      </c>
      <c r="H65" s="206">
        <v>54.92</v>
      </c>
      <c r="I65" s="194">
        <f t="shared" si="0"/>
        <v>12.96</v>
      </c>
      <c r="J65" s="194">
        <f t="shared" si="1"/>
        <v>67.88</v>
      </c>
      <c r="L65" s="222"/>
      <c r="M65" s="223"/>
    </row>
    <row r="66" spans="1:13" ht="26.4">
      <c r="A66" s="205">
        <v>59</v>
      </c>
      <c r="B66" s="192" t="s">
        <v>67</v>
      </c>
      <c r="C66" s="192" t="s">
        <v>41</v>
      </c>
      <c r="D66" s="207">
        <v>1279</v>
      </c>
      <c r="E66" s="218" t="s">
        <v>135</v>
      </c>
      <c r="F66" s="209">
        <f t="shared" si="2"/>
        <v>7.69</v>
      </c>
      <c r="G66" s="206">
        <v>24</v>
      </c>
      <c r="H66" s="206">
        <v>36.909999999999997</v>
      </c>
      <c r="I66" s="194">
        <f t="shared" si="0"/>
        <v>8.7100000000000009</v>
      </c>
      <c r="J66" s="194">
        <f t="shared" si="1"/>
        <v>45.62</v>
      </c>
      <c r="L66" s="222"/>
      <c r="M66" s="223"/>
    </row>
    <row r="67" spans="1:13" ht="26.4">
      <c r="A67" s="205">
        <v>60</v>
      </c>
      <c r="B67" s="192" t="s">
        <v>69</v>
      </c>
      <c r="C67" s="192" t="s">
        <v>43</v>
      </c>
      <c r="D67" s="207">
        <v>1268</v>
      </c>
      <c r="E67" s="218" t="s">
        <v>135</v>
      </c>
      <c r="F67" s="209">
        <f t="shared" si="2"/>
        <v>7.6230000000000002</v>
      </c>
      <c r="G67" s="206">
        <v>37</v>
      </c>
      <c r="H67" s="206">
        <v>56.41</v>
      </c>
      <c r="I67" s="194">
        <f t="shared" si="0"/>
        <v>13.31</v>
      </c>
      <c r="J67" s="194">
        <f t="shared" si="1"/>
        <v>69.72</v>
      </c>
      <c r="L67" s="222"/>
      <c r="M67" s="223"/>
    </row>
    <row r="68" spans="1:13" ht="26.4">
      <c r="A68" s="205">
        <v>61</v>
      </c>
      <c r="B68" s="192" t="s">
        <v>45</v>
      </c>
      <c r="C68" s="192" t="s">
        <v>41</v>
      </c>
      <c r="D68" s="207">
        <v>1255</v>
      </c>
      <c r="E68" s="218" t="s">
        <v>135</v>
      </c>
      <c r="F68" s="209">
        <f t="shared" si="2"/>
        <v>7.5449999999999999</v>
      </c>
      <c r="G68" s="206">
        <v>51</v>
      </c>
      <c r="H68" s="206">
        <v>76.959999999999994</v>
      </c>
      <c r="I68" s="194">
        <f t="shared" si="0"/>
        <v>18.149999999999999</v>
      </c>
      <c r="J68" s="194">
        <f t="shared" si="1"/>
        <v>95.109999999999985</v>
      </c>
      <c r="L68" s="222"/>
      <c r="M68" s="223"/>
    </row>
    <row r="69" spans="1:13" ht="26.4">
      <c r="A69" s="205">
        <v>62</v>
      </c>
      <c r="B69" s="192" t="s">
        <v>69</v>
      </c>
      <c r="C69" s="192" t="s">
        <v>41</v>
      </c>
      <c r="D69" s="207">
        <v>1235</v>
      </c>
      <c r="E69" s="218" t="s">
        <v>135</v>
      </c>
      <c r="F69" s="209">
        <f t="shared" si="2"/>
        <v>7.4249999999999998</v>
      </c>
      <c r="G69" s="206">
        <v>24.5</v>
      </c>
      <c r="H69" s="206">
        <v>36.380000000000003</v>
      </c>
      <c r="I69" s="194">
        <f t="shared" si="0"/>
        <v>8.58</v>
      </c>
      <c r="J69" s="194">
        <f t="shared" si="1"/>
        <v>44.96</v>
      </c>
      <c r="L69" s="222"/>
      <c r="M69" s="223"/>
    </row>
    <row r="70" spans="1:13" ht="26.4">
      <c r="A70" s="205">
        <v>63</v>
      </c>
      <c r="B70" s="192" t="s">
        <v>40</v>
      </c>
      <c r="C70" s="192" t="s">
        <v>41</v>
      </c>
      <c r="D70" s="207">
        <v>1255</v>
      </c>
      <c r="E70" s="218" t="s">
        <v>135</v>
      </c>
      <c r="F70" s="209">
        <f t="shared" si="2"/>
        <v>7.5449999999999999</v>
      </c>
      <c r="G70" s="206">
        <v>25.5</v>
      </c>
      <c r="H70" s="206">
        <v>38.479999999999997</v>
      </c>
      <c r="I70" s="194">
        <f t="shared" si="0"/>
        <v>9.08</v>
      </c>
      <c r="J70" s="194">
        <f t="shared" si="1"/>
        <v>47.559999999999995</v>
      </c>
      <c r="L70" s="222"/>
      <c r="M70" s="223"/>
    </row>
    <row r="71" spans="1:13" ht="26.4">
      <c r="A71" s="205">
        <v>64</v>
      </c>
      <c r="B71" s="192" t="s">
        <v>70</v>
      </c>
      <c r="C71" s="192" t="s">
        <v>43</v>
      </c>
      <c r="D71" s="207">
        <v>1412</v>
      </c>
      <c r="E71" s="218" t="s">
        <v>135</v>
      </c>
      <c r="F71" s="209">
        <f t="shared" si="2"/>
        <v>8.4890000000000008</v>
      </c>
      <c r="G71" s="206">
        <v>38</v>
      </c>
      <c r="H71" s="206">
        <v>64.52</v>
      </c>
      <c r="I71" s="194">
        <f t="shared" si="0"/>
        <v>15.22</v>
      </c>
      <c r="J71" s="194">
        <f t="shared" si="1"/>
        <v>79.739999999999995</v>
      </c>
      <c r="L71" s="222"/>
      <c r="M71" s="223"/>
    </row>
    <row r="72" spans="1:13" ht="26.4">
      <c r="A72" s="205">
        <v>65</v>
      </c>
      <c r="B72" s="192" t="s">
        <v>71</v>
      </c>
      <c r="C72" s="192" t="s">
        <v>41</v>
      </c>
      <c r="D72" s="207">
        <v>1508</v>
      </c>
      <c r="E72" s="218" t="s">
        <v>135</v>
      </c>
      <c r="F72" s="209">
        <f t="shared" si="2"/>
        <v>9.0660000000000007</v>
      </c>
      <c r="G72" s="206">
        <v>36</v>
      </c>
      <c r="H72" s="206">
        <v>65.28</v>
      </c>
      <c r="I72" s="194">
        <f t="shared" ref="I72:I87" si="3">ROUND(H72*23.59%,2)</f>
        <v>15.4</v>
      </c>
      <c r="J72" s="194">
        <f t="shared" ref="J72:J135" si="4">H72+I72</f>
        <v>80.680000000000007</v>
      </c>
      <c r="L72" s="222"/>
      <c r="M72" s="223"/>
    </row>
    <row r="73" spans="1:13" ht="26.4">
      <c r="A73" s="205">
        <v>66</v>
      </c>
      <c r="B73" s="192" t="s">
        <v>66</v>
      </c>
      <c r="C73" s="192" t="s">
        <v>41</v>
      </c>
      <c r="D73" s="207">
        <v>1279</v>
      </c>
      <c r="E73" s="218" t="s">
        <v>135</v>
      </c>
      <c r="F73" s="209">
        <f t="shared" si="2"/>
        <v>7.69</v>
      </c>
      <c r="G73" s="206">
        <v>62.5</v>
      </c>
      <c r="H73" s="206">
        <v>96.13</v>
      </c>
      <c r="I73" s="194">
        <f t="shared" si="3"/>
        <v>22.68</v>
      </c>
      <c r="J73" s="194">
        <f t="shared" si="4"/>
        <v>118.81</v>
      </c>
      <c r="L73" s="222"/>
      <c r="M73" s="223"/>
    </row>
    <row r="74" spans="1:13" ht="26.4">
      <c r="A74" s="205">
        <v>67</v>
      </c>
      <c r="B74" s="192" t="s">
        <v>64</v>
      </c>
      <c r="C74" s="192" t="s">
        <v>39</v>
      </c>
      <c r="D74" s="207">
        <v>1200</v>
      </c>
      <c r="E74" s="218" t="s">
        <v>135</v>
      </c>
      <c r="F74" s="209">
        <f t="shared" ref="F74:F137" si="5">ROUND(D74/$F$4,3)</f>
        <v>7.2149999999999999</v>
      </c>
      <c r="G74" s="206">
        <v>24</v>
      </c>
      <c r="H74" s="206">
        <v>34.630000000000003</v>
      </c>
      <c r="I74" s="194">
        <f t="shared" si="3"/>
        <v>8.17</v>
      </c>
      <c r="J74" s="194">
        <f t="shared" si="4"/>
        <v>42.800000000000004</v>
      </c>
      <c r="L74" s="222"/>
      <c r="M74" s="223"/>
    </row>
    <row r="75" spans="1:13" s="72" customFormat="1" ht="26.4">
      <c r="A75" s="205">
        <v>68</v>
      </c>
      <c r="B75" s="210" t="s">
        <v>72</v>
      </c>
      <c r="C75" s="210" t="s">
        <v>39</v>
      </c>
      <c r="D75" s="211">
        <v>1507</v>
      </c>
      <c r="E75" s="219" t="s">
        <v>135</v>
      </c>
      <c r="F75" s="209">
        <f t="shared" si="5"/>
        <v>9.06</v>
      </c>
      <c r="G75" s="212">
        <v>24.5</v>
      </c>
      <c r="H75" s="212">
        <v>44.39</v>
      </c>
      <c r="I75" s="194">
        <f t="shared" si="3"/>
        <v>10.47</v>
      </c>
      <c r="J75" s="194">
        <f t="shared" si="4"/>
        <v>54.86</v>
      </c>
      <c r="L75" s="222"/>
      <c r="M75" s="223"/>
    </row>
    <row r="76" spans="1:13" ht="26.4">
      <c r="A76" s="205">
        <v>69</v>
      </c>
      <c r="B76" s="192" t="s">
        <v>73</v>
      </c>
      <c r="C76" s="192" t="s">
        <v>41</v>
      </c>
      <c r="D76" s="207">
        <v>1309</v>
      </c>
      <c r="E76" s="218" t="s">
        <v>135</v>
      </c>
      <c r="F76" s="209">
        <f t="shared" si="5"/>
        <v>7.87</v>
      </c>
      <c r="G76" s="206">
        <v>24</v>
      </c>
      <c r="H76" s="206">
        <v>37.78</v>
      </c>
      <c r="I76" s="194">
        <f t="shared" si="3"/>
        <v>8.91</v>
      </c>
      <c r="J76" s="194">
        <f t="shared" si="4"/>
        <v>46.69</v>
      </c>
      <c r="L76" s="222"/>
      <c r="M76" s="223"/>
    </row>
    <row r="77" spans="1:13" ht="27.75" customHeight="1">
      <c r="A77" s="205">
        <v>70</v>
      </c>
      <c r="B77" s="192" t="s">
        <v>72</v>
      </c>
      <c r="C77" s="192" t="s">
        <v>39</v>
      </c>
      <c r="D77" s="207">
        <v>1412</v>
      </c>
      <c r="E77" s="218" t="s">
        <v>135</v>
      </c>
      <c r="F77" s="209">
        <f t="shared" si="5"/>
        <v>8.4890000000000008</v>
      </c>
      <c r="G77" s="206">
        <v>24</v>
      </c>
      <c r="H77" s="206">
        <v>40.75</v>
      </c>
      <c r="I77" s="194">
        <f t="shared" si="3"/>
        <v>9.61</v>
      </c>
      <c r="J77" s="194">
        <f t="shared" si="4"/>
        <v>50.36</v>
      </c>
      <c r="L77" s="222"/>
      <c r="M77" s="223"/>
    </row>
    <row r="78" spans="1:13" ht="26.4">
      <c r="A78" s="205">
        <v>71</v>
      </c>
      <c r="B78" s="192" t="s">
        <v>97</v>
      </c>
      <c r="C78" s="192" t="s">
        <v>41</v>
      </c>
      <c r="D78" s="207">
        <v>1235</v>
      </c>
      <c r="E78" s="218" t="s">
        <v>135</v>
      </c>
      <c r="F78" s="209">
        <f t="shared" si="5"/>
        <v>7.4249999999999998</v>
      </c>
      <c r="G78" s="206">
        <v>37.5</v>
      </c>
      <c r="H78" s="206">
        <v>55.69</v>
      </c>
      <c r="I78" s="194">
        <f t="shared" si="3"/>
        <v>13.14</v>
      </c>
      <c r="J78" s="194">
        <f t="shared" si="4"/>
        <v>68.83</v>
      </c>
      <c r="L78" s="222"/>
      <c r="M78" s="223"/>
    </row>
    <row r="79" spans="1:13" ht="26.4">
      <c r="A79" s="205">
        <v>72</v>
      </c>
      <c r="B79" s="192" t="s">
        <v>74</v>
      </c>
      <c r="C79" s="192" t="s">
        <v>41</v>
      </c>
      <c r="D79" s="207">
        <v>1255</v>
      </c>
      <c r="E79" s="218" t="s">
        <v>135</v>
      </c>
      <c r="F79" s="209">
        <f t="shared" si="5"/>
        <v>7.5449999999999999</v>
      </c>
      <c r="G79" s="206">
        <v>38</v>
      </c>
      <c r="H79" s="206">
        <v>57.34</v>
      </c>
      <c r="I79" s="194">
        <f t="shared" si="3"/>
        <v>13.53</v>
      </c>
      <c r="J79" s="194">
        <f t="shared" si="4"/>
        <v>70.87</v>
      </c>
      <c r="L79" s="222"/>
      <c r="M79" s="223"/>
    </row>
    <row r="80" spans="1:13" ht="26.4">
      <c r="A80" s="205">
        <v>73</v>
      </c>
      <c r="B80" s="192" t="s">
        <v>58</v>
      </c>
      <c r="C80" s="192" t="s">
        <v>41</v>
      </c>
      <c r="D80" s="207">
        <v>1255</v>
      </c>
      <c r="E80" s="218" t="s">
        <v>135</v>
      </c>
      <c r="F80" s="209">
        <f t="shared" si="5"/>
        <v>7.5449999999999999</v>
      </c>
      <c r="G80" s="206">
        <v>50</v>
      </c>
      <c r="H80" s="206">
        <v>75.45</v>
      </c>
      <c r="I80" s="194">
        <f t="shared" si="3"/>
        <v>17.8</v>
      </c>
      <c r="J80" s="194">
        <f t="shared" si="4"/>
        <v>93.25</v>
      </c>
      <c r="L80" s="222"/>
      <c r="M80" s="223"/>
    </row>
    <row r="81" spans="1:13" ht="26.4">
      <c r="A81" s="205">
        <v>74</v>
      </c>
      <c r="B81" s="192" t="s">
        <v>75</v>
      </c>
      <c r="C81" s="192" t="s">
        <v>43</v>
      </c>
      <c r="D81" s="207">
        <v>1508</v>
      </c>
      <c r="E81" s="218" t="s">
        <v>135</v>
      </c>
      <c r="F81" s="209">
        <f t="shared" si="5"/>
        <v>9.0660000000000007</v>
      </c>
      <c r="G81" s="206">
        <v>24</v>
      </c>
      <c r="H81" s="206">
        <v>43.52</v>
      </c>
      <c r="I81" s="194">
        <f t="shared" si="3"/>
        <v>10.27</v>
      </c>
      <c r="J81" s="194">
        <f t="shared" si="4"/>
        <v>53.790000000000006</v>
      </c>
      <c r="L81" s="222"/>
      <c r="M81" s="223"/>
    </row>
    <row r="82" spans="1:13" ht="26.4">
      <c r="A82" s="205">
        <v>75</v>
      </c>
      <c r="B82" s="192" t="s">
        <v>76</v>
      </c>
      <c r="C82" s="192" t="s">
        <v>41</v>
      </c>
      <c r="D82" s="207">
        <v>1279</v>
      </c>
      <c r="E82" s="218" t="s">
        <v>135</v>
      </c>
      <c r="F82" s="209">
        <f t="shared" si="5"/>
        <v>7.69</v>
      </c>
      <c r="G82" s="206">
        <v>24</v>
      </c>
      <c r="H82" s="206">
        <v>36.909999999999997</v>
      </c>
      <c r="I82" s="194">
        <f t="shared" si="3"/>
        <v>8.7100000000000009</v>
      </c>
      <c r="J82" s="194">
        <f t="shared" si="4"/>
        <v>45.62</v>
      </c>
      <c r="L82" s="222"/>
      <c r="M82" s="223"/>
    </row>
    <row r="83" spans="1:13" ht="26.4">
      <c r="A83" s="205">
        <v>76</v>
      </c>
      <c r="B83" s="192" t="s">
        <v>84</v>
      </c>
      <c r="C83" s="192" t="s">
        <v>41</v>
      </c>
      <c r="D83" s="207">
        <v>1235</v>
      </c>
      <c r="E83" s="218" t="s">
        <v>135</v>
      </c>
      <c r="F83" s="209">
        <f t="shared" si="5"/>
        <v>7.4249999999999998</v>
      </c>
      <c r="G83" s="206">
        <v>24</v>
      </c>
      <c r="H83" s="206">
        <v>35.64</v>
      </c>
      <c r="I83" s="194">
        <f t="shared" si="3"/>
        <v>8.41</v>
      </c>
      <c r="J83" s="194">
        <f t="shared" si="4"/>
        <v>44.05</v>
      </c>
      <c r="L83" s="222"/>
      <c r="M83" s="223"/>
    </row>
    <row r="84" spans="1:13" ht="26.4">
      <c r="A84" s="205">
        <v>77</v>
      </c>
      <c r="B84" s="192" t="s">
        <v>77</v>
      </c>
      <c r="C84" s="192" t="s">
        <v>41</v>
      </c>
      <c r="D84" s="207">
        <v>1488</v>
      </c>
      <c r="E84" s="218" t="s">
        <v>135</v>
      </c>
      <c r="F84" s="209">
        <f t="shared" si="5"/>
        <v>8.9459999999999997</v>
      </c>
      <c r="G84" s="206">
        <v>24</v>
      </c>
      <c r="H84" s="206">
        <v>42.94</v>
      </c>
      <c r="I84" s="194">
        <f t="shared" si="3"/>
        <v>10.130000000000001</v>
      </c>
      <c r="J84" s="194">
        <f t="shared" si="4"/>
        <v>53.07</v>
      </c>
      <c r="L84" s="222"/>
      <c r="M84" s="223"/>
    </row>
    <row r="85" spans="1:13" ht="26.4">
      <c r="A85" s="205">
        <v>78</v>
      </c>
      <c r="B85" s="192" t="s">
        <v>78</v>
      </c>
      <c r="C85" s="192" t="s">
        <v>41</v>
      </c>
      <c r="D85" s="207">
        <v>1255</v>
      </c>
      <c r="E85" s="218" t="s">
        <v>135</v>
      </c>
      <c r="F85" s="209">
        <f t="shared" si="5"/>
        <v>7.5449999999999999</v>
      </c>
      <c r="G85" s="206">
        <v>12.5</v>
      </c>
      <c r="H85" s="206">
        <v>18.86</v>
      </c>
      <c r="I85" s="194">
        <f t="shared" si="3"/>
        <v>4.45</v>
      </c>
      <c r="J85" s="194">
        <f t="shared" si="4"/>
        <v>23.31</v>
      </c>
      <c r="L85" s="222"/>
      <c r="M85" s="223"/>
    </row>
    <row r="86" spans="1:13" ht="26.4">
      <c r="A86" s="205">
        <v>79</v>
      </c>
      <c r="B86" s="192" t="s">
        <v>82</v>
      </c>
      <c r="C86" s="192" t="s">
        <v>39</v>
      </c>
      <c r="D86" s="207">
        <v>1263</v>
      </c>
      <c r="E86" s="218" t="s">
        <v>135</v>
      </c>
      <c r="F86" s="209">
        <f t="shared" si="5"/>
        <v>7.593</v>
      </c>
      <c r="G86" s="206">
        <v>46</v>
      </c>
      <c r="H86" s="206">
        <v>69.86</v>
      </c>
      <c r="I86" s="194">
        <f t="shared" si="3"/>
        <v>16.48</v>
      </c>
      <c r="J86" s="194">
        <f t="shared" si="4"/>
        <v>86.34</v>
      </c>
      <c r="L86" s="222"/>
      <c r="M86" s="223"/>
    </row>
    <row r="87" spans="1:13" ht="26.4">
      <c r="A87" s="205">
        <v>80</v>
      </c>
      <c r="B87" s="192" t="s">
        <v>55</v>
      </c>
      <c r="C87" s="192" t="s">
        <v>39</v>
      </c>
      <c r="D87" s="207">
        <v>1243</v>
      </c>
      <c r="E87" s="218" t="s">
        <v>135</v>
      </c>
      <c r="F87" s="209">
        <f t="shared" si="5"/>
        <v>7.4729999999999999</v>
      </c>
      <c r="G87" s="206">
        <v>13</v>
      </c>
      <c r="H87" s="206">
        <v>19.43</v>
      </c>
      <c r="I87" s="194">
        <f t="shared" si="3"/>
        <v>4.58</v>
      </c>
      <c r="J87" s="194">
        <f t="shared" si="4"/>
        <v>24.009999999999998</v>
      </c>
      <c r="L87" s="222"/>
      <c r="M87" s="223"/>
    </row>
    <row r="88" spans="1:13" ht="26.4">
      <c r="A88" s="205">
        <v>81</v>
      </c>
      <c r="B88" s="192" t="s">
        <v>63</v>
      </c>
      <c r="C88" s="192" t="s">
        <v>41</v>
      </c>
      <c r="D88" s="207">
        <v>1375</v>
      </c>
      <c r="E88" s="218" t="s">
        <v>135</v>
      </c>
      <c r="F88" s="209">
        <f t="shared" si="5"/>
        <v>8.2669999999999995</v>
      </c>
      <c r="G88" s="206">
        <v>50</v>
      </c>
      <c r="H88" s="206">
        <v>82.67</v>
      </c>
      <c r="I88" s="194">
        <v>18.14</v>
      </c>
      <c r="J88" s="194">
        <f t="shared" si="4"/>
        <v>100.81</v>
      </c>
      <c r="K88" s="190" t="s">
        <v>141</v>
      </c>
      <c r="L88" s="222"/>
      <c r="M88" s="223"/>
    </row>
    <row r="89" spans="1:13" ht="26.4">
      <c r="A89" s="205">
        <v>82</v>
      </c>
      <c r="B89" s="192" t="s">
        <v>138</v>
      </c>
      <c r="C89" s="192" t="s">
        <v>43</v>
      </c>
      <c r="D89" s="207">
        <v>1396</v>
      </c>
      <c r="E89" s="218" t="s">
        <v>135</v>
      </c>
      <c r="F89" s="209">
        <f t="shared" si="5"/>
        <v>8.3930000000000007</v>
      </c>
      <c r="G89" s="206">
        <v>24</v>
      </c>
      <c r="H89" s="206">
        <v>40.29</v>
      </c>
      <c r="I89" s="194">
        <f t="shared" ref="I89:I152" si="6">ROUND(H89*23.59%,2)</f>
        <v>9.5</v>
      </c>
      <c r="J89" s="194">
        <f t="shared" si="4"/>
        <v>49.79</v>
      </c>
      <c r="L89" s="222"/>
      <c r="M89" s="223"/>
    </row>
    <row r="90" spans="1:13" ht="26.4">
      <c r="A90" s="205">
        <v>83</v>
      </c>
      <c r="B90" s="192" t="s">
        <v>47</v>
      </c>
      <c r="C90" s="192" t="s">
        <v>41</v>
      </c>
      <c r="D90" s="207">
        <v>1239</v>
      </c>
      <c r="E90" s="218" t="s">
        <v>135</v>
      </c>
      <c r="F90" s="209">
        <f t="shared" si="5"/>
        <v>7.4489999999999998</v>
      </c>
      <c r="G90" s="206">
        <v>40</v>
      </c>
      <c r="H90" s="206">
        <v>59.59</v>
      </c>
      <c r="I90" s="194">
        <f t="shared" si="6"/>
        <v>14.06</v>
      </c>
      <c r="J90" s="194">
        <f t="shared" si="4"/>
        <v>73.650000000000006</v>
      </c>
      <c r="L90" s="222"/>
      <c r="M90" s="223"/>
    </row>
    <row r="91" spans="1:13" ht="26.4">
      <c r="A91" s="205">
        <v>84</v>
      </c>
      <c r="B91" s="192" t="s">
        <v>97</v>
      </c>
      <c r="C91" s="192" t="s">
        <v>52</v>
      </c>
      <c r="D91" s="207">
        <v>1063</v>
      </c>
      <c r="E91" s="218" t="s">
        <v>135</v>
      </c>
      <c r="F91" s="209">
        <f t="shared" si="5"/>
        <v>6.391</v>
      </c>
      <c r="G91" s="206">
        <v>36.5</v>
      </c>
      <c r="H91" s="206">
        <v>46.65</v>
      </c>
      <c r="I91" s="194">
        <f t="shared" si="6"/>
        <v>11</v>
      </c>
      <c r="J91" s="194">
        <f t="shared" si="4"/>
        <v>57.65</v>
      </c>
      <c r="L91" s="222"/>
      <c r="M91" s="223"/>
    </row>
    <row r="92" spans="1:13" ht="18" customHeight="1">
      <c r="A92" s="205">
        <v>85</v>
      </c>
      <c r="B92" s="192" t="s">
        <v>59</v>
      </c>
      <c r="C92" s="192" t="s">
        <v>39</v>
      </c>
      <c r="D92" s="207">
        <v>1176</v>
      </c>
      <c r="E92" s="218" t="s">
        <v>135</v>
      </c>
      <c r="F92" s="209">
        <f t="shared" si="5"/>
        <v>7.07</v>
      </c>
      <c r="G92" s="206">
        <v>24</v>
      </c>
      <c r="H92" s="206">
        <v>33.94</v>
      </c>
      <c r="I92" s="194">
        <f t="shared" si="6"/>
        <v>8.01</v>
      </c>
      <c r="J92" s="194">
        <f t="shared" si="4"/>
        <v>41.949999999999996</v>
      </c>
      <c r="L92" s="222"/>
      <c r="M92" s="223"/>
    </row>
    <row r="93" spans="1:13" ht="26.4">
      <c r="A93" s="205">
        <v>86</v>
      </c>
      <c r="B93" s="192" t="s">
        <v>64</v>
      </c>
      <c r="C93" s="192" t="s">
        <v>39</v>
      </c>
      <c r="D93" s="207">
        <v>1263</v>
      </c>
      <c r="E93" s="218" t="s">
        <v>135</v>
      </c>
      <c r="F93" s="209">
        <f t="shared" si="5"/>
        <v>7.593</v>
      </c>
      <c r="G93" s="206">
        <v>24</v>
      </c>
      <c r="H93" s="206">
        <v>36.450000000000003</v>
      </c>
      <c r="I93" s="194">
        <f t="shared" si="6"/>
        <v>8.6</v>
      </c>
      <c r="J93" s="194">
        <f t="shared" si="4"/>
        <v>45.050000000000004</v>
      </c>
      <c r="L93" s="222"/>
      <c r="M93" s="223"/>
    </row>
    <row r="94" spans="1:13" ht="26.4">
      <c r="A94" s="205">
        <v>87</v>
      </c>
      <c r="B94" s="192" t="s">
        <v>50</v>
      </c>
      <c r="C94" s="192" t="s">
        <v>43</v>
      </c>
      <c r="D94" s="207">
        <v>1655</v>
      </c>
      <c r="E94" s="218" t="s">
        <v>135</v>
      </c>
      <c r="F94" s="209">
        <f t="shared" si="5"/>
        <v>9.9499999999999993</v>
      </c>
      <c r="G94" s="206">
        <v>25</v>
      </c>
      <c r="H94" s="206">
        <v>49.75</v>
      </c>
      <c r="I94" s="194">
        <f t="shared" si="6"/>
        <v>11.74</v>
      </c>
      <c r="J94" s="194">
        <f t="shared" si="4"/>
        <v>61.49</v>
      </c>
      <c r="L94" s="222"/>
      <c r="M94" s="223"/>
    </row>
    <row r="95" spans="1:13" ht="26.4">
      <c r="A95" s="205">
        <v>88</v>
      </c>
      <c r="B95" s="192" t="s">
        <v>56</v>
      </c>
      <c r="C95" s="192" t="s">
        <v>41</v>
      </c>
      <c r="D95" s="207">
        <v>1235</v>
      </c>
      <c r="E95" s="218" t="s">
        <v>135</v>
      </c>
      <c r="F95" s="209">
        <f t="shared" si="5"/>
        <v>7.4249999999999998</v>
      </c>
      <c r="G95" s="206">
        <v>4</v>
      </c>
      <c r="H95" s="206">
        <v>5.94</v>
      </c>
      <c r="I95" s="194">
        <f t="shared" si="6"/>
        <v>1.4</v>
      </c>
      <c r="J95" s="194">
        <f t="shared" si="4"/>
        <v>7.34</v>
      </c>
      <c r="L95" s="222"/>
      <c r="M95" s="223"/>
    </row>
    <row r="96" spans="1:13" ht="26.4">
      <c r="A96" s="205">
        <v>89</v>
      </c>
      <c r="B96" s="192" t="s">
        <v>60</v>
      </c>
      <c r="C96" s="192" t="s">
        <v>127</v>
      </c>
      <c r="D96" s="207">
        <v>1415</v>
      </c>
      <c r="E96" s="218" t="s">
        <v>135</v>
      </c>
      <c r="F96" s="209">
        <f t="shared" si="5"/>
        <v>8.5069999999999997</v>
      </c>
      <c r="G96" s="206">
        <v>13</v>
      </c>
      <c r="H96" s="206">
        <v>22.12</v>
      </c>
      <c r="I96" s="194">
        <f t="shared" si="6"/>
        <v>5.22</v>
      </c>
      <c r="J96" s="194">
        <f t="shared" si="4"/>
        <v>27.34</v>
      </c>
      <c r="L96" s="222"/>
      <c r="M96" s="223"/>
    </row>
    <row r="97" spans="1:13" ht="26.4">
      <c r="A97" s="205">
        <v>90</v>
      </c>
      <c r="B97" s="192" t="s">
        <v>71</v>
      </c>
      <c r="C97" s="192" t="s">
        <v>41</v>
      </c>
      <c r="D97" s="207">
        <v>1535</v>
      </c>
      <c r="E97" s="218" t="s">
        <v>135</v>
      </c>
      <c r="F97" s="209">
        <f t="shared" si="5"/>
        <v>9.2289999999999992</v>
      </c>
      <c r="G97" s="206">
        <v>36</v>
      </c>
      <c r="H97" s="206">
        <v>66.45</v>
      </c>
      <c r="I97" s="194">
        <f t="shared" si="6"/>
        <v>15.68</v>
      </c>
      <c r="J97" s="194">
        <f t="shared" si="4"/>
        <v>82.13</v>
      </c>
      <c r="L97" s="222"/>
      <c r="M97" s="223"/>
    </row>
    <row r="98" spans="1:13" ht="26.4">
      <c r="A98" s="205">
        <v>91</v>
      </c>
      <c r="B98" s="192" t="s">
        <v>54</v>
      </c>
      <c r="C98" s="192" t="s">
        <v>39</v>
      </c>
      <c r="D98" s="207">
        <v>1367</v>
      </c>
      <c r="E98" s="218" t="s">
        <v>135</v>
      </c>
      <c r="F98" s="209">
        <f t="shared" si="5"/>
        <v>8.2189999999999994</v>
      </c>
      <c r="G98" s="206">
        <v>24.5</v>
      </c>
      <c r="H98" s="206">
        <v>40.270000000000003</v>
      </c>
      <c r="I98" s="194">
        <f t="shared" si="6"/>
        <v>9.5</v>
      </c>
      <c r="J98" s="194">
        <f t="shared" si="4"/>
        <v>49.77</v>
      </c>
      <c r="L98" s="222"/>
      <c r="M98" s="223"/>
    </row>
    <row r="99" spans="1:13" ht="26.4">
      <c r="A99" s="205">
        <v>92</v>
      </c>
      <c r="B99" s="192" t="s">
        <v>79</v>
      </c>
      <c r="C99" s="192" t="s">
        <v>39</v>
      </c>
      <c r="D99" s="207">
        <v>1220</v>
      </c>
      <c r="E99" s="218" t="s">
        <v>135</v>
      </c>
      <c r="F99" s="209">
        <f t="shared" si="5"/>
        <v>7.335</v>
      </c>
      <c r="G99" s="206">
        <v>12.5</v>
      </c>
      <c r="H99" s="206">
        <v>18.34</v>
      </c>
      <c r="I99" s="194">
        <f t="shared" si="6"/>
        <v>4.33</v>
      </c>
      <c r="J99" s="194">
        <f t="shared" si="4"/>
        <v>22.67</v>
      </c>
      <c r="L99" s="222"/>
      <c r="M99" s="223"/>
    </row>
    <row r="100" spans="1:13" ht="26.4">
      <c r="A100" s="205">
        <v>93</v>
      </c>
      <c r="B100" s="192" t="s">
        <v>55</v>
      </c>
      <c r="C100" s="192" t="s">
        <v>39</v>
      </c>
      <c r="D100" s="207">
        <v>1263</v>
      </c>
      <c r="E100" s="218" t="s">
        <v>135</v>
      </c>
      <c r="F100" s="209">
        <f t="shared" si="5"/>
        <v>7.593</v>
      </c>
      <c r="G100" s="206">
        <v>12</v>
      </c>
      <c r="H100" s="206">
        <v>18.22</v>
      </c>
      <c r="I100" s="194">
        <f t="shared" si="6"/>
        <v>4.3</v>
      </c>
      <c r="J100" s="194">
        <f t="shared" si="4"/>
        <v>22.52</v>
      </c>
      <c r="L100" s="222"/>
      <c r="M100" s="223"/>
    </row>
    <row r="101" spans="1:13" ht="26.4">
      <c r="A101" s="205">
        <v>94</v>
      </c>
      <c r="B101" s="192" t="s">
        <v>45</v>
      </c>
      <c r="C101" s="192" t="s">
        <v>43</v>
      </c>
      <c r="D101" s="207">
        <v>1268</v>
      </c>
      <c r="E101" s="218" t="s">
        <v>135</v>
      </c>
      <c r="F101" s="209">
        <f t="shared" si="5"/>
        <v>7.6230000000000002</v>
      </c>
      <c r="G101" s="206">
        <v>12</v>
      </c>
      <c r="H101" s="206">
        <v>18.3</v>
      </c>
      <c r="I101" s="194">
        <f t="shared" si="6"/>
        <v>4.32</v>
      </c>
      <c r="J101" s="194">
        <f t="shared" si="4"/>
        <v>22.62</v>
      </c>
      <c r="K101" s="208"/>
      <c r="L101" s="222"/>
      <c r="M101" s="223"/>
    </row>
    <row r="102" spans="1:13" ht="26.4">
      <c r="A102" s="205">
        <v>95</v>
      </c>
      <c r="B102" s="192" t="s">
        <v>80</v>
      </c>
      <c r="C102" s="192" t="s">
        <v>39</v>
      </c>
      <c r="D102" s="207">
        <v>1412</v>
      </c>
      <c r="E102" s="218" t="s">
        <v>135</v>
      </c>
      <c r="F102" s="209">
        <f t="shared" si="5"/>
        <v>8.4890000000000008</v>
      </c>
      <c r="G102" s="206">
        <v>26</v>
      </c>
      <c r="H102" s="206">
        <v>44.14</v>
      </c>
      <c r="I102" s="194">
        <f t="shared" si="6"/>
        <v>10.41</v>
      </c>
      <c r="J102" s="194">
        <f t="shared" si="4"/>
        <v>54.55</v>
      </c>
      <c r="L102" s="222"/>
      <c r="M102" s="223"/>
    </row>
    <row r="103" spans="1:13" ht="26.4">
      <c r="A103" s="205">
        <v>96</v>
      </c>
      <c r="B103" s="192" t="s">
        <v>70</v>
      </c>
      <c r="C103" s="192" t="s">
        <v>39</v>
      </c>
      <c r="D103" s="207">
        <v>1220</v>
      </c>
      <c r="E103" s="218" t="s">
        <v>135</v>
      </c>
      <c r="F103" s="209">
        <f t="shared" si="5"/>
        <v>7.335</v>
      </c>
      <c r="G103" s="206">
        <v>12</v>
      </c>
      <c r="H103" s="206">
        <v>17.600000000000001</v>
      </c>
      <c r="I103" s="194">
        <f t="shared" si="6"/>
        <v>4.1500000000000004</v>
      </c>
      <c r="J103" s="194">
        <f t="shared" si="4"/>
        <v>21.75</v>
      </c>
      <c r="L103" s="222"/>
      <c r="M103" s="223"/>
    </row>
    <row r="104" spans="1:13" ht="26.4">
      <c r="A104" s="205">
        <v>97</v>
      </c>
      <c r="B104" s="192" t="s">
        <v>82</v>
      </c>
      <c r="C104" s="192" t="s">
        <v>39</v>
      </c>
      <c r="D104" s="207">
        <v>1220</v>
      </c>
      <c r="E104" s="218" t="s">
        <v>135</v>
      </c>
      <c r="F104" s="209">
        <f t="shared" si="5"/>
        <v>7.335</v>
      </c>
      <c r="G104" s="206">
        <v>12</v>
      </c>
      <c r="H104" s="206">
        <v>17.600000000000001</v>
      </c>
      <c r="I104" s="194">
        <f t="shared" si="6"/>
        <v>4.1500000000000004</v>
      </c>
      <c r="J104" s="194">
        <f t="shared" si="4"/>
        <v>21.75</v>
      </c>
      <c r="L104" s="222"/>
      <c r="M104" s="223"/>
    </row>
    <row r="105" spans="1:13" ht="18" customHeight="1">
      <c r="A105" s="205">
        <v>98</v>
      </c>
      <c r="B105" s="192" t="s">
        <v>38</v>
      </c>
      <c r="C105" s="192" t="s">
        <v>41</v>
      </c>
      <c r="D105" s="207">
        <v>1464</v>
      </c>
      <c r="E105" s="218" t="s">
        <v>135</v>
      </c>
      <c r="F105" s="209">
        <f t="shared" si="5"/>
        <v>8.8019999999999996</v>
      </c>
      <c r="G105" s="206">
        <v>52</v>
      </c>
      <c r="H105" s="206">
        <v>91.54</v>
      </c>
      <c r="I105" s="194">
        <f t="shared" si="6"/>
        <v>21.59</v>
      </c>
      <c r="J105" s="194">
        <f t="shared" si="4"/>
        <v>113.13000000000001</v>
      </c>
      <c r="L105" s="222"/>
      <c r="M105" s="223"/>
    </row>
    <row r="106" spans="1:13" ht="18" customHeight="1">
      <c r="A106" s="205">
        <v>99</v>
      </c>
      <c r="B106" s="192" t="s">
        <v>71</v>
      </c>
      <c r="C106" s="192" t="s">
        <v>41</v>
      </c>
      <c r="D106" s="207">
        <v>1515</v>
      </c>
      <c r="E106" s="218" t="s">
        <v>135</v>
      </c>
      <c r="F106" s="209">
        <f t="shared" si="5"/>
        <v>9.1080000000000005</v>
      </c>
      <c r="G106" s="206">
        <v>12</v>
      </c>
      <c r="H106" s="206">
        <v>21.86</v>
      </c>
      <c r="I106" s="194">
        <f t="shared" si="6"/>
        <v>5.16</v>
      </c>
      <c r="J106" s="194">
        <f t="shared" si="4"/>
        <v>27.02</v>
      </c>
      <c r="L106" s="222"/>
      <c r="M106" s="223"/>
    </row>
    <row r="107" spans="1:13" ht="26.4">
      <c r="A107" s="205">
        <v>100</v>
      </c>
      <c r="B107" s="192" t="s">
        <v>49</v>
      </c>
      <c r="C107" s="192" t="s">
        <v>39</v>
      </c>
      <c r="D107" s="207">
        <v>1263</v>
      </c>
      <c r="E107" s="218" t="s">
        <v>135</v>
      </c>
      <c r="F107" s="209">
        <f t="shared" si="5"/>
        <v>7.593</v>
      </c>
      <c r="G107" s="206">
        <v>24</v>
      </c>
      <c r="H107" s="206">
        <v>36.450000000000003</v>
      </c>
      <c r="I107" s="194">
        <f t="shared" si="6"/>
        <v>8.6</v>
      </c>
      <c r="J107" s="194">
        <f t="shared" si="4"/>
        <v>45.050000000000004</v>
      </c>
      <c r="L107" s="222"/>
      <c r="M107" s="223"/>
    </row>
    <row r="108" spans="1:13" ht="26.4">
      <c r="A108" s="205">
        <v>101</v>
      </c>
      <c r="B108" s="192" t="s">
        <v>72</v>
      </c>
      <c r="C108" s="192" t="s">
        <v>39</v>
      </c>
      <c r="D108" s="207">
        <v>1412</v>
      </c>
      <c r="E108" s="218" t="s">
        <v>135</v>
      </c>
      <c r="F108" s="209">
        <f t="shared" si="5"/>
        <v>8.4890000000000008</v>
      </c>
      <c r="G108" s="206">
        <v>48</v>
      </c>
      <c r="H108" s="206">
        <v>81.489999999999995</v>
      </c>
      <c r="I108" s="194">
        <f t="shared" si="6"/>
        <v>19.22</v>
      </c>
      <c r="J108" s="194">
        <f t="shared" si="4"/>
        <v>100.71</v>
      </c>
      <c r="L108" s="222"/>
      <c r="M108" s="223"/>
    </row>
    <row r="109" spans="1:13" ht="26.4">
      <c r="A109" s="205">
        <v>102</v>
      </c>
      <c r="B109" s="192" t="s">
        <v>50</v>
      </c>
      <c r="C109" s="192" t="s">
        <v>41</v>
      </c>
      <c r="D109" s="207">
        <v>1464</v>
      </c>
      <c r="E109" s="218" t="s">
        <v>135</v>
      </c>
      <c r="F109" s="209">
        <f t="shared" si="5"/>
        <v>8.8019999999999996</v>
      </c>
      <c r="G109" s="206">
        <v>37.5</v>
      </c>
      <c r="H109" s="206">
        <v>66.02</v>
      </c>
      <c r="I109" s="194">
        <f t="shared" si="6"/>
        <v>15.57</v>
      </c>
      <c r="J109" s="194">
        <f t="shared" si="4"/>
        <v>81.59</v>
      </c>
      <c r="L109" s="222"/>
      <c r="M109" s="223"/>
    </row>
    <row r="110" spans="1:13" ht="26.4">
      <c r="A110" s="205">
        <v>103</v>
      </c>
      <c r="B110" s="192" t="s">
        <v>53</v>
      </c>
      <c r="C110" s="192" t="s">
        <v>39</v>
      </c>
      <c r="D110" s="207">
        <v>1240</v>
      </c>
      <c r="E110" s="218" t="s">
        <v>135</v>
      </c>
      <c r="F110" s="209">
        <f t="shared" si="5"/>
        <v>7.4550000000000001</v>
      </c>
      <c r="G110" s="206">
        <v>12.5</v>
      </c>
      <c r="H110" s="206">
        <v>18.64</v>
      </c>
      <c r="I110" s="194">
        <f t="shared" si="6"/>
        <v>4.4000000000000004</v>
      </c>
      <c r="J110" s="194">
        <f t="shared" si="4"/>
        <v>23.04</v>
      </c>
      <c r="L110" s="222"/>
      <c r="M110" s="223"/>
    </row>
    <row r="111" spans="1:13" ht="26.4">
      <c r="A111" s="205">
        <v>104</v>
      </c>
      <c r="B111" s="192" t="s">
        <v>46</v>
      </c>
      <c r="C111" s="192" t="s">
        <v>39</v>
      </c>
      <c r="D111" s="207">
        <v>1263</v>
      </c>
      <c r="E111" s="218" t="s">
        <v>135</v>
      </c>
      <c r="F111" s="209">
        <f t="shared" si="5"/>
        <v>7.593</v>
      </c>
      <c r="G111" s="206">
        <v>48</v>
      </c>
      <c r="H111" s="206">
        <v>72.89</v>
      </c>
      <c r="I111" s="194">
        <f t="shared" si="6"/>
        <v>17.190000000000001</v>
      </c>
      <c r="J111" s="194">
        <f t="shared" si="4"/>
        <v>90.08</v>
      </c>
      <c r="L111" s="222"/>
      <c r="M111" s="223"/>
    </row>
    <row r="112" spans="1:13" ht="26.4">
      <c r="A112" s="205">
        <v>105</v>
      </c>
      <c r="B112" s="192" t="s">
        <v>46</v>
      </c>
      <c r="C112" s="192" t="s">
        <v>39</v>
      </c>
      <c r="D112" s="207">
        <v>1263</v>
      </c>
      <c r="E112" s="218" t="s">
        <v>136</v>
      </c>
      <c r="F112" s="209">
        <f t="shared" si="5"/>
        <v>7.593</v>
      </c>
      <c r="G112" s="206">
        <v>1.5</v>
      </c>
      <c r="H112" s="206">
        <v>5.69</v>
      </c>
      <c r="I112" s="194">
        <f t="shared" si="6"/>
        <v>1.34</v>
      </c>
      <c r="J112" s="194">
        <f t="shared" si="4"/>
        <v>7.03</v>
      </c>
      <c r="L112" s="222"/>
      <c r="M112" s="223"/>
    </row>
    <row r="113" spans="1:13" ht="26.4">
      <c r="A113" s="205">
        <v>106</v>
      </c>
      <c r="B113" s="192" t="s">
        <v>69</v>
      </c>
      <c r="C113" s="192" t="s">
        <v>39</v>
      </c>
      <c r="D113" s="207">
        <v>1220</v>
      </c>
      <c r="E113" s="218" t="s">
        <v>135</v>
      </c>
      <c r="F113" s="209">
        <f t="shared" si="5"/>
        <v>7.335</v>
      </c>
      <c r="G113" s="206">
        <v>35</v>
      </c>
      <c r="H113" s="206">
        <v>51.35</v>
      </c>
      <c r="I113" s="194">
        <f t="shared" si="6"/>
        <v>12.11</v>
      </c>
      <c r="J113" s="194">
        <f t="shared" si="4"/>
        <v>63.46</v>
      </c>
      <c r="L113" s="222"/>
      <c r="M113" s="223"/>
    </row>
    <row r="114" spans="1:13" ht="26.4">
      <c r="A114" s="205">
        <v>107</v>
      </c>
      <c r="B114" s="192" t="s">
        <v>69</v>
      </c>
      <c r="C114" s="192" t="s">
        <v>39</v>
      </c>
      <c r="D114" s="207">
        <v>1220</v>
      </c>
      <c r="E114" s="218" t="s">
        <v>136</v>
      </c>
      <c r="F114" s="209">
        <f t="shared" si="5"/>
        <v>7.335</v>
      </c>
      <c r="G114" s="206">
        <v>1.5</v>
      </c>
      <c r="H114" s="206">
        <v>5.5</v>
      </c>
      <c r="I114" s="194">
        <f t="shared" si="6"/>
        <v>1.3</v>
      </c>
      <c r="J114" s="194">
        <f t="shared" si="4"/>
        <v>6.8</v>
      </c>
      <c r="L114" s="222"/>
      <c r="M114" s="223"/>
    </row>
    <row r="115" spans="1:13" ht="26.4">
      <c r="A115" s="205">
        <v>108</v>
      </c>
      <c r="B115" s="192" t="s">
        <v>54</v>
      </c>
      <c r="C115" s="192" t="s">
        <v>41</v>
      </c>
      <c r="D115" s="207">
        <v>1438</v>
      </c>
      <c r="E115" s="218" t="s">
        <v>135</v>
      </c>
      <c r="F115" s="209">
        <f t="shared" si="5"/>
        <v>8.6449999999999996</v>
      </c>
      <c r="G115" s="206">
        <v>36</v>
      </c>
      <c r="H115" s="206">
        <v>62.24</v>
      </c>
      <c r="I115" s="194">
        <f t="shared" si="6"/>
        <v>14.68</v>
      </c>
      <c r="J115" s="194">
        <f t="shared" si="4"/>
        <v>76.92</v>
      </c>
      <c r="L115" s="222"/>
      <c r="M115" s="223"/>
    </row>
    <row r="116" spans="1:13" ht="26.4">
      <c r="A116" s="205">
        <v>109</v>
      </c>
      <c r="B116" s="192" t="s">
        <v>71</v>
      </c>
      <c r="C116" s="192" t="s">
        <v>41</v>
      </c>
      <c r="D116" s="207">
        <v>1535</v>
      </c>
      <c r="E116" s="218" t="s">
        <v>135</v>
      </c>
      <c r="F116" s="209">
        <f t="shared" si="5"/>
        <v>9.2289999999999992</v>
      </c>
      <c r="G116" s="206">
        <v>12</v>
      </c>
      <c r="H116" s="206">
        <v>22.15</v>
      </c>
      <c r="I116" s="194">
        <f t="shared" si="6"/>
        <v>5.23</v>
      </c>
      <c r="J116" s="194">
        <f t="shared" si="4"/>
        <v>27.38</v>
      </c>
      <c r="L116" s="222"/>
      <c r="M116" s="223"/>
    </row>
    <row r="117" spans="1:13" ht="26.4">
      <c r="A117" s="205">
        <v>110</v>
      </c>
      <c r="B117" s="192" t="s">
        <v>83</v>
      </c>
      <c r="C117" s="192" t="s">
        <v>41</v>
      </c>
      <c r="D117" s="207">
        <v>1418</v>
      </c>
      <c r="E117" s="218" t="s">
        <v>135</v>
      </c>
      <c r="F117" s="209">
        <f t="shared" si="5"/>
        <v>8.5250000000000004</v>
      </c>
      <c r="G117" s="206">
        <v>13</v>
      </c>
      <c r="H117" s="206">
        <v>22.17</v>
      </c>
      <c r="I117" s="194">
        <f t="shared" si="6"/>
        <v>5.23</v>
      </c>
      <c r="J117" s="194">
        <f t="shared" si="4"/>
        <v>27.400000000000002</v>
      </c>
      <c r="L117" s="222"/>
      <c r="M117" s="223"/>
    </row>
    <row r="118" spans="1:13" ht="26.4">
      <c r="A118" s="205">
        <v>111</v>
      </c>
      <c r="B118" s="192" t="s">
        <v>80</v>
      </c>
      <c r="C118" s="192" t="s">
        <v>39</v>
      </c>
      <c r="D118" s="207">
        <v>1412</v>
      </c>
      <c r="E118" s="218" t="s">
        <v>135</v>
      </c>
      <c r="F118" s="209">
        <f t="shared" si="5"/>
        <v>8.4890000000000008</v>
      </c>
      <c r="G118" s="206">
        <v>37.5</v>
      </c>
      <c r="H118" s="206">
        <v>63.67</v>
      </c>
      <c r="I118" s="194">
        <f t="shared" si="6"/>
        <v>15.02</v>
      </c>
      <c r="J118" s="194">
        <f t="shared" si="4"/>
        <v>78.69</v>
      </c>
      <c r="L118" s="222"/>
      <c r="M118" s="223"/>
    </row>
    <row r="119" spans="1:13" ht="26.4">
      <c r="A119" s="205">
        <v>112</v>
      </c>
      <c r="B119" s="192" t="s">
        <v>77</v>
      </c>
      <c r="C119" s="192" t="s">
        <v>43</v>
      </c>
      <c r="D119" s="207">
        <v>1594</v>
      </c>
      <c r="E119" s="218" t="s">
        <v>135</v>
      </c>
      <c r="F119" s="209">
        <f t="shared" si="5"/>
        <v>9.5830000000000002</v>
      </c>
      <c r="G119" s="206">
        <v>24</v>
      </c>
      <c r="H119" s="206">
        <v>46</v>
      </c>
      <c r="I119" s="194">
        <f t="shared" si="6"/>
        <v>10.85</v>
      </c>
      <c r="J119" s="194">
        <f t="shared" si="4"/>
        <v>56.85</v>
      </c>
      <c r="L119" s="222"/>
      <c r="M119" s="223"/>
    </row>
    <row r="120" spans="1:13" ht="26.4">
      <c r="A120" s="205">
        <v>113</v>
      </c>
      <c r="B120" s="192" t="s">
        <v>51</v>
      </c>
      <c r="C120" s="192" t="s">
        <v>52</v>
      </c>
      <c r="D120" s="207">
        <v>1063</v>
      </c>
      <c r="E120" s="218" t="s">
        <v>135</v>
      </c>
      <c r="F120" s="209">
        <f t="shared" si="5"/>
        <v>6.391</v>
      </c>
      <c r="G120" s="206">
        <v>37.5</v>
      </c>
      <c r="H120" s="206">
        <v>47.93</v>
      </c>
      <c r="I120" s="194">
        <f t="shared" si="6"/>
        <v>11.31</v>
      </c>
      <c r="J120" s="194">
        <f t="shared" si="4"/>
        <v>59.24</v>
      </c>
      <c r="L120" s="222"/>
      <c r="M120" s="223"/>
    </row>
    <row r="121" spans="1:13" ht="26.4">
      <c r="A121" s="205">
        <v>114</v>
      </c>
      <c r="B121" s="192" t="s">
        <v>84</v>
      </c>
      <c r="C121" s="192" t="s">
        <v>39</v>
      </c>
      <c r="D121" s="207">
        <v>1220</v>
      </c>
      <c r="E121" s="218" t="s">
        <v>135</v>
      </c>
      <c r="F121" s="209">
        <f t="shared" si="5"/>
        <v>7.335</v>
      </c>
      <c r="G121" s="206">
        <v>63.5</v>
      </c>
      <c r="H121" s="206">
        <v>93.15</v>
      </c>
      <c r="I121" s="194">
        <f t="shared" si="6"/>
        <v>21.97</v>
      </c>
      <c r="J121" s="194">
        <f t="shared" si="4"/>
        <v>115.12</v>
      </c>
      <c r="L121" s="222"/>
      <c r="M121" s="223"/>
    </row>
    <row r="122" spans="1:13" ht="26.4">
      <c r="A122" s="205">
        <v>115</v>
      </c>
      <c r="B122" s="192" t="s">
        <v>85</v>
      </c>
      <c r="C122" s="192" t="s">
        <v>39</v>
      </c>
      <c r="D122" s="207">
        <v>1392</v>
      </c>
      <c r="E122" s="218" t="s">
        <v>135</v>
      </c>
      <c r="F122" s="209">
        <f t="shared" si="5"/>
        <v>8.3689999999999998</v>
      </c>
      <c r="G122" s="206">
        <v>26</v>
      </c>
      <c r="H122" s="206">
        <v>43.52</v>
      </c>
      <c r="I122" s="194">
        <f t="shared" si="6"/>
        <v>10.27</v>
      </c>
      <c r="J122" s="194">
        <f t="shared" si="4"/>
        <v>53.790000000000006</v>
      </c>
      <c r="L122" s="222"/>
      <c r="M122" s="223"/>
    </row>
    <row r="123" spans="1:13" ht="26.4">
      <c r="A123" s="205">
        <v>116</v>
      </c>
      <c r="B123" s="192" t="s">
        <v>47</v>
      </c>
      <c r="C123" s="192" t="s">
        <v>39</v>
      </c>
      <c r="D123" s="207">
        <v>1259</v>
      </c>
      <c r="E123" s="218" t="s">
        <v>135</v>
      </c>
      <c r="F123" s="209">
        <f t="shared" si="5"/>
        <v>7.569</v>
      </c>
      <c r="G123" s="206">
        <v>39.5</v>
      </c>
      <c r="H123" s="206">
        <v>59.8</v>
      </c>
      <c r="I123" s="194">
        <f t="shared" si="6"/>
        <v>14.11</v>
      </c>
      <c r="J123" s="194">
        <f t="shared" si="4"/>
        <v>73.91</v>
      </c>
      <c r="L123" s="222"/>
      <c r="M123" s="223"/>
    </row>
    <row r="124" spans="1:13" ht="26.4">
      <c r="A124" s="205">
        <v>117</v>
      </c>
      <c r="B124" s="192" t="s">
        <v>85</v>
      </c>
      <c r="C124" s="192" t="s">
        <v>43</v>
      </c>
      <c r="D124" s="207">
        <v>1762</v>
      </c>
      <c r="E124" s="218" t="s">
        <v>135</v>
      </c>
      <c r="F124" s="209">
        <f t="shared" si="5"/>
        <v>10.593</v>
      </c>
      <c r="G124" s="206">
        <v>26</v>
      </c>
      <c r="H124" s="206">
        <v>55.08</v>
      </c>
      <c r="I124" s="194">
        <f t="shared" si="6"/>
        <v>12.99</v>
      </c>
      <c r="J124" s="194">
        <f t="shared" si="4"/>
        <v>68.069999999999993</v>
      </c>
      <c r="L124" s="222"/>
      <c r="M124" s="223"/>
    </row>
    <row r="125" spans="1:13" ht="26.4">
      <c r="A125" s="205">
        <v>118</v>
      </c>
      <c r="B125" s="192" t="s">
        <v>72</v>
      </c>
      <c r="C125" s="192" t="s">
        <v>41</v>
      </c>
      <c r="D125" s="207">
        <v>1558</v>
      </c>
      <c r="E125" s="218" t="s">
        <v>135</v>
      </c>
      <c r="F125" s="209">
        <f t="shared" si="5"/>
        <v>9.3670000000000009</v>
      </c>
      <c r="G125" s="206">
        <v>45</v>
      </c>
      <c r="H125" s="206">
        <v>84.3</v>
      </c>
      <c r="I125" s="194">
        <f t="shared" si="6"/>
        <v>19.89</v>
      </c>
      <c r="J125" s="194">
        <f t="shared" si="4"/>
        <v>104.19</v>
      </c>
      <c r="L125" s="222"/>
      <c r="M125" s="223"/>
    </row>
    <row r="126" spans="1:13" ht="26.4">
      <c r="A126" s="205">
        <v>119</v>
      </c>
      <c r="B126" s="192" t="s">
        <v>64</v>
      </c>
      <c r="C126" s="192" t="s">
        <v>41</v>
      </c>
      <c r="D126" s="207">
        <v>1235</v>
      </c>
      <c r="E126" s="218" t="s">
        <v>135</v>
      </c>
      <c r="F126" s="209">
        <f t="shared" si="5"/>
        <v>7.4249999999999998</v>
      </c>
      <c r="G126" s="206">
        <v>24</v>
      </c>
      <c r="H126" s="206">
        <v>35.64</v>
      </c>
      <c r="I126" s="194">
        <f t="shared" si="6"/>
        <v>8.41</v>
      </c>
      <c r="J126" s="194">
        <f t="shared" si="4"/>
        <v>44.05</v>
      </c>
      <c r="L126" s="222"/>
      <c r="M126" s="223"/>
    </row>
    <row r="127" spans="1:13" ht="26.4">
      <c r="A127" s="205">
        <v>120</v>
      </c>
      <c r="B127" s="192" t="s">
        <v>72</v>
      </c>
      <c r="C127" s="192" t="s">
        <v>41</v>
      </c>
      <c r="D127" s="207">
        <v>1464</v>
      </c>
      <c r="E127" s="218" t="s">
        <v>135</v>
      </c>
      <c r="F127" s="209">
        <f t="shared" si="5"/>
        <v>8.8019999999999996</v>
      </c>
      <c r="G127" s="206">
        <v>36</v>
      </c>
      <c r="H127" s="206">
        <v>63.37</v>
      </c>
      <c r="I127" s="194">
        <f t="shared" si="6"/>
        <v>14.95</v>
      </c>
      <c r="J127" s="194">
        <f t="shared" si="4"/>
        <v>78.319999999999993</v>
      </c>
      <c r="L127" s="222"/>
      <c r="M127" s="223"/>
    </row>
    <row r="128" spans="1:13" ht="26.4">
      <c r="A128" s="205">
        <v>121</v>
      </c>
      <c r="B128" s="192" t="s">
        <v>83</v>
      </c>
      <c r="C128" s="192" t="s">
        <v>39</v>
      </c>
      <c r="D128" s="207">
        <v>1412</v>
      </c>
      <c r="E128" s="218" t="s">
        <v>135</v>
      </c>
      <c r="F128" s="209">
        <f t="shared" si="5"/>
        <v>8.4890000000000008</v>
      </c>
      <c r="G128" s="206">
        <v>13</v>
      </c>
      <c r="H128" s="206">
        <v>22.07</v>
      </c>
      <c r="I128" s="194">
        <f t="shared" si="6"/>
        <v>5.21</v>
      </c>
      <c r="J128" s="194">
        <f t="shared" si="4"/>
        <v>27.28</v>
      </c>
      <c r="L128" s="222"/>
      <c r="M128" s="223"/>
    </row>
    <row r="129" spans="1:13" ht="26.4">
      <c r="A129" s="205">
        <v>122</v>
      </c>
      <c r="B129" s="192" t="s">
        <v>78</v>
      </c>
      <c r="C129" s="192" t="s">
        <v>41</v>
      </c>
      <c r="D129" s="207">
        <v>1235</v>
      </c>
      <c r="E129" s="218" t="s">
        <v>135</v>
      </c>
      <c r="F129" s="209">
        <f t="shared" si="5"/>
        <v>7.4249999999999998</v>
      </c>
      <c r="G129" s="206">
        <v>58.5</v>
      </c>
      <c r="H129" s="206">
        <v>86.87</v>
      </c>
      <c r="I129" s="194">
        <f t="shared" si="6"/>
        <v>20.49</v>
      </c>
      <c r="J129" s="194">
        <f t="shared" si="4"/>
        <v>107.36</v>
      </c>
      <c r="L129" s="222"/>
      <c r="M129" s="223"/>
    </row>
    <row r="130" spans="1:13" ht="26.4">
      <c r="A130" s="205">
        <v>123</v>
      </c>
      <c r="B130" s="192" t="s">
        <v>55</v>
      </c>
      <c r="C130" s="192" t="s">
        <v>41</v>
      </c>
      <c r="D130" s="207">
        <v>1255</v>
      </c>
      <c r="E130" s="218" t="s">
        <v>135</v>
      </c>
      <c r="F130" s="209">
        <f t="shared" si="5"/>
        <v>7.5449999999999999</v>
      </c>
      <c r="G130" s="206">
        <v>36</v>
      </c>
      <c r="H130" s="206">
        <v>54.32</v>
      </c>
      <c r="I130" s="194">
        <f t="shared" si="6"/>
        <v>12.81</v>
      </c>
      <c r="J130" s="194">
        <f t="shared" si="4"/>
        <v>67.13</v>
      </c>
      <c r="L130" s="222"/>
      <c r="M130" s="223"/>
    </row>
    <row r="131" spans="1:13" ht="26.4">
      <c r="A131" s="205">
        <v>124</v>
      </c>
      <c r="B131" s="192" t="s">
        <v>68</v>
      </c>
      <c r="C131" s="192" t="s">
        <v>39</v>
      </c>
      <c r="D131" s="207">
        <v>1243</v>
      </c>
      <c r="E131" s="218" t="s">
        <v>135</v>
      </c>
      <c r="F131" s="209">
        <f t="shared" si="5"/>
        <v>7.4729999999999999</v>
      </c>
      <c r="G131" s="206">
        <v>27</v>
      </c>
      <c r="H131" s="206">
        <v>40.35</v>
      </c>
      <c r="I131" s="194">
        <f t="shared" si="6"/>
        <v>9.52</v>
      </c>
      <c r="J131" s="194">
        <f t="shared" si="4"/>
        <v>49.870000000000005</v>
      </c>
      <c r="L131" s="222"/>
      <c r="M131" s="223"/>
    </row>
    <row r="132" spans="1:13">
      <c r="A132" s="205">
        <v>125</v>
      </c>
      <c r="B132" s="192" t="s">
        <v>59</v>
      </c>
      <c r="C132" s="192" t="s">
        <v>41</v>
      </c>
      <c r="D132" s="207">
        <v>1360</v>
      </c>
      <c r="E132" s="218" t="s">
        <v>135</v>
      </c>
      <c r="F132" s="209">
        <f t="shared" si="5"/>
        <v>8.1769999999999996</v>
      </c>
      <c r="G132" s="206">
        <v>34</v>
      </c>
      <c r="H132" s="206">
        <v>55.6</v>
      </c>
      <c r="I132" s="194">
        <f t="shared" si="6"/>
        <v>13.12</v>
      </c>
      <c r="J132" s="194">
        <f t="shared" si="4"/>
        <v>68.72</v>
      </c>
      <c r="L132" s="222"/>
      <c r="M132" s="223"/>
    </row>
    <row r="133" spans="1:13" ht="26.4">
      <c r="A133" s="205">
        <v>126</v>
      </c>
      <c r="B133" s="192" t="s">
        <v>72</v>
      </c>
      <c r="C133" s="192" t="s">
        <v>39</v>
      </c>
      <c r="D133" s="207">
        <v>1412</v>
      </c>
      <c r="E133" s="218" t="s">
        <v>135</v>
      </c>
      <c r="F133" s="209">
        <f t="shared" si="5"/>
        <v>8.4890000000000008</v>
      </c>
      <c r="G133" s="206">
        <v>46</v>
      </c>
      <c r="H133" s="206">
        <v>78.099999999999994</v>
      </c>
      <c r="I133" s="194">
        <f t="shared" si="6"/>
        <v>18.420000000000002</v>
      </c>
      <c r="J133" s="194">
        <f t="shared" si="4"/>
        <v>96.52</v>
      </c>
      <c r="L133" s="222"/>
      <c r="M133" s="223"/>
    </row>
    <row r="134" spans="1:13" ht="26.4">
      <c r="A134" s="205">
        <v>127</v>
      </c>
      <c r="B134" s="192" t="s">
        <v>86</v>
      </c>
      <c r="C134" s="192" t="s">
        <v>39</v>
      </c>
      <c r="D134" s="207">
        <v>1220</v>
      </c>
      <c r="E134" s="218" t="s">
        <v>135</v>
      </c>
      <c r="F134" s="209">
        <f t="shared" si="5"/>
        <v>7.335</v>
      </c>
      <c r="G134" s="206">
        <v>96</v>
      </c>
      <c r="H134" s="206">
        <v>140.83000000000001</v>
      </c>
      <c r="I134" s="194">
        <f t="shared" si="6"/>
        <v>33.22</v>
      </c>
      <c r="J134" s="194">
        <f t="shared" si="4"/>
        <v>174.05</v>
      </c>
      <c r="L134" s="222"/>
      <c r="M134" s="223"/>
    </row>
    <row r="135" spans="1:13" ht="26.4">
      <c r="A135" s="205">
        <v>128</v>
      </c>
      <c r="B135" s="192" t="s">
        <v>85</v>
      </c>
      <c r="C135" s="192" t="s">
        <v>41</v>
      </c>
      <c r="D135" s="207">
        <v>1444</v>
      </c>
      <c r="E135" s="218" t="s">
        <v>135</v>
      </c>
      <c r="F135" s="209">
        <f t="shared" si="5"/>
        <v>8.6820000000000004</v>
      </c>
      <c r="G135" s="206">
        <v>19</v>
      </c>
      <c r="H135" s="206">
        <v>32.99</v>
      </c>
      <c r="I135" s="194">
        <f t="shared" si="6"/>
        <v>7.78</v>
      </c>
      <c r="J135" s="194">
        <f t="shared" si="4"/>
        <v>40.770000000000003</v>
      </c>
      <c r="L135" s="222"/>
      <c r="M135" s="223"/>
    </row>
    <row r="136" spans="1:13" ht="39.6">
      <c r="A136" s="205">
        <v>129</v>
      </c>
      <c r="B136" s="192" t="s">
        <v>65</v>
      </c>
      <c r="C136" s="192" t="s">
        <v>39</v>
      </c>
      <c r="D136" s="207">
        <v>1367</v>
      </c>
      <c r="E136" s="218" t="s">
        <v>135</v>
      </c>
      <c r="F136" s="209">
        <f t="shared" si="5"/>
        <v>8.2189999999999994</v>
      </c>
      <c r="G136" s="206">
        <v>24</v>
      </c>
      <c r="H136" s="206">
        <v>39.450000000000003</v>
      </c>
      <c r="I136" s="194">
        <f t="shared" si="6"/>
        <v>9.31</v>
      </c>
      <c r="J136" s="194">
        <f t="shared" ref="J136:J199" si="7">H136+I136</f>
        <v>48.760000000000005</v>
      </c>
      <c r="L136" s="222"/>
      <c r="M136" s="223"/>
    </row>
    <row r="137" spans="1:13" ht="26.4">
      <c r="A137" s="205">
        <v>130</v>
      </c>
      <c r="B137" s="192" t="s">
        <v>64</v>
      </c>
      <c r="C137" s="192" t="s">
        <v>41</v>
      </c>
      <c r="D137" s="207">
        <v>1255</v>
      </c>
      <c r="E137" s="218" t="s">
        <v>135</v>
      </c>
      <c r="F137" s="209">
        <f t="shared" si="5"/>
        <v>7.5449999999999999</v>
      </c>
      <c r="G137" s="206">
        <v>25</v>
      </c>
      <c r="H137" s="206">
        <v>37.729999999999997</v>
      </c>
      <c r="I137" s="194">
        <f t="shared" si="6"/>
        <v>8.9</v>
      </c>
      <c r="J137" s="194">
        <f t="shared" si="7"/>
        <v>46.629999999999995</v>
      </c>
      <c r="L137" s="222"/>
      <c r="M137" s="223"/>
    </row>
    <row r="138" spans="1:13" ht="26.4">
      <c r="A138" s="205">
        <v>131</v>
      </c>
      <c r="B138" s="192" t="s">
        <v>87</v>
      </c>
      <c r="C138" s="192" t="s">
        <v>88</v>
      </c>
      <c r="D138" s="207">
        <v>1937</v>
      </c>
      <c r="E138" s="218" t="s">
        <v>135</v>
      </c>
      <c r="F138" s="209">
        <f t="shared" ref="F138:F201" si="8">ROUND(D138/$F$4,3)</f>
        <v>11.646000000000001</v>
      </c>
      <c r="G138" s="206">
        <v>24</v>
      </c>
      <c r="H138" s="206">
        <v>55.9</v>
      </c>
      <c r="I138" s="194">
        <f t="shared" si="6"/>
        <v>13.19</v>
      </c>
      <c r="J138" s="194">
        <f t="shared" si="7"/>
        <v>69.09</v>
      </c>
      <c r="L138" s="222"/>
      <c r="M138" s="223"/>
    </row>
    <row r="139" spans="1:13" ht="26.4">
      <c r="A139" s="205">
        <v>132</v>
      </c>
      <c r="B139" s="192" t="s">
        <v>78</v>
      </c>
      <c r="C139" s="192" t="s">
        <v>39</v>
      </c>
      <c r="D139" s="207">
        <v>1263</v>
      </c>
      <c r="E139" s="218" t="s">
        <v>135</v>
      </c>
      <c r="F139" s="209">
        <f t="shared" si="8"/>
        <v>7.593</v>
      </c>
      <c r="G139" s="206">
        <v>25</v>
      </c>
      <c r="H139" s="206">
        <v>37.97</v>
      </c>
      <c r="I139" s="194">
        <f t="shared" si="6"/>
        <v>8.9600000000000009</v>
      </c>
      <c r="J139" s="194">
        <f t="shared" si="7"/>
        <v>46.93</v>
      </c>
      <c r="L139" s="222"/>
      <c r="M139" s="223"/>
    </row>
    <row r="140" spans="1:13" ht="26.4">
      <c r="A140" s="205">
        <v>133</v>
      </c>
      <c r="B140" s="192" t="s">
        <v>46</v>
      </c>
      <c r="C140" s="192" t="s">
        <v>39</v>
      </c>
      <c r="D140" s="207">
        <v>1243</v>
      </c>
      <c r="E140" s="218" t="s">
        <v>135</v>
      </c>
      <c r="F140" s="209">
        <f t="shared" si="8"/>
        <v>7.4729999999999999</v>
      </c>
      <c r="G140" s="206">
        <v>26</v>
      </c>
      <c r="H140" s="206">
        <v>38.86</v>
      </c>
      <c r="I140" s="194">
        <f t="shared" si="6"/>
        <v>9.17</v>
      </c>
      <c r="J140" s="194">
        <f t="shared" si="7"/>
        <v>48.03</v>
      </c>
      <c r="L140" s="222"/>
      <c r="M140" s="223"/>
    </row>
    <row r="141" spans="1:13" ht="26.4">
      <c r="A141" s="205">
        <v>134</v>
      </c>
      <c r="B141" s="192" t="s">
        <v>38</v>
      </c>
      <c r="C141" s="192" t="s">
        <v>39</v>
      </c>
      <c r="D141" s="207">
        <v>1438</v>
      </c>
      <c r="E141" s="218" t="s">
        <v>135</v>
      </c>
      <c r="F141" s="209">
        <f t="shared" si="8"/>
        <v>8.6449999999999996</v>
      </c>
      <c r="G141" s="206">
        <v>63</v>
      </c>
      <c r="H141" s="206">
        <v>108.93</v>
      </c>
      <c r="I141" s="194">
        <f t="shared" si="6"/>
        <v>25.7</v>
      </c>
      <c r="J141" s="194">
        <f t="shared" si="7"/>
        <v>134.63</v>
      </c>
      <c r="L141" s="222"/>
      <c r="M141" s="223"/>
    </row>
    <row r="142" spans="1:13" ht="26.4">
      <c r="A142" s="205">
        <v>135</v>
      </c>
      <c r="B142" s="192" t="s">
        <v>47</v>
      </c>
      <c r="C142" s="192" t="s">
        <v>39</v>
      </c>
      <c r="D142" s="207">
        <v>1240</v>
      </c>
      <c r="E142" s="218" t="s">
        <v>135</v>
      </c>
      <c r="F142" s="209">
        <f t="shared" si="8"/>
        <v>7.4550000000000001</v>
      </c>
      <c r="G142" s="206">
        <v>17.5</v>
      </c>
      <c r="H142" s="206">
        <v>26.09</v>
      </c>
      <c r="I142" s="194">
        <f t="shared" si="6"/>
        <v>6.15</v>
      </c>
      <c r="J142" s="194">
        <f t="shared" si="7"/>
        <v>32.24</v>
      </c>
      <c r="L142" s="222"/>
      <c r="M142" s="223"/>
    </row>
    <row r="143" spans="1:13" ht="26.4">
      <c r="A143" s="205">
        <v>136</v>
      </c>
      <c r="B143" s="192" t="s">
        <v>45</v>
      </c>
      <c r="C143" s="192" t="s">
        <v>39</v>
      </c>
      <c r="D143" s="207">
        <v>1220</v>
      </c>
      <c r="E143" s="218" t="s">
        <v>135</v>
      </c>
      <c r="F143" s="209">
        <f t="shared" si="8"/>
        <v>7.335</v>
      </c>
      <c r="G143" s="206">
        <v>37</v>
      </c>
      <c r="H143" s="206">
        <v>54.28</v>
      </c>
      <c r="I143" s="194">
        <f t="shared" si="6"/>
        <v>12.8</v>
      </c>
      <c r="J143" s="194">
        <f t="shared" si="7"/>
        <v>67.08</v>
      </c>
      <c r="L143" s="222"/>
      <c r="M143" s="223"/>
    </row>
    <row r="144" spans="1:13" ht="26.4">
      <c r="A144" s="205">
        <v>137</v>
      </c>
      <c r="B144" s="192" t="s">
        <v>71</v>
      </c>
      <c r="C144" s="192" t="s">
        <v>43</v>
      </c>
      <c r="D144" s="207">
        <v>1706</v>
      </c>
      <c r="E144" s="218" t="s">
        <v>135</v>
      </c>
      <c r="F144" s="209">
        <f t="shared" si="8"/>
        <v>10.257</v>
      </c>
      <c r="G144" s="206">
        <v>24</v>
      </c>
      <c r="H144" s="206">
        <v>49.23</v>
      </c>
      <c r="I144" s="194">
        <f t="shared" si="6"/>
        <v>11.61</v>
      </c>
      <c r="J144" s="194">
        <f t="shared" si="7"/>
        <v>60.839999999999996</v>
      </c>
      <c r="L144" s="222"/>
      <c r="M144" s="223"/>
    </row>
    <row r="145" spans="1:13" ht="26.4">
      <c r="A145" s="205">
        <v>138</v>
      </c>
      <c r="B145" s="192" t="s">
        <v>74</v>
      </c>
      <c r="C145" s="192" t="s">
        <v>39</v>
      </c>
      <c r="D145" s="207">
        <v>1263</v>
      </c>
      <c r="E145" s="218" t="s">
        <v>135</v>
      </c>
      <c r="F145" s="209">
        <f t="shared" si="8"/>
        <v>7.593</v>
      </c>
      <c r="G145" s="206">
        <v>26</v>
      </c>
      <c r="H145" s="206">
        <v>39.479999999999997</v>
      </c>
      <c r="I145" s="194">
        <f t="shared" si="6"/>
        <v>9.31</v>
      </c>
      <c r="J145" s="194">
        <f t="shared" si="7"/>
        <v>48.79</v>
      </c>
      <c r="L145" s="222"/>
      <c r="M145" s="223"/>
    </row>
    <row r="146" spans="1:13" ht="26.4">
      <c r="A146" s="205">
        <v>139</v>
      </c>
      <c r="B146" s="192" t="s">
        <v>81</v>
      </c>
      <c r="C146" s="192" t="s">
        <v>41</v>
      </c>
      <c r="D146" s="207">
        <v>1268</v>
      </c>
      <c r="E146" s="218" t="s">
        <v>135</v>
      </c>
      <c r="F146" s="209">
        <f t="shared" si="8"/>
        <v>7.6230000000000002</v>
      </c>
      <c r="G146" s="206">
        <v>20</v>
      </c>
      <c r="H146" s="206">
        <v>30.49</v>
      </c>
      <c r="I146" s="194">
        <f t="shared" si="6"/>
        <v>7.19</v>
      </c>
      <c r="J146" s="194">
        <f t="shared" si="7"/>
        <v>37.68</v>
      </c>
      <c r="L146" s="222"/>
      <c r="M146" s="223"/>
    </row>
    <row r="147" spans="1:13" ht="26.4">
      <c r="A147" s="205">
        <v>140</v>
      </c>
      <c r="B147" s="192" t="s">
        <v>87</v>
      </c>
      <c r="C147" s="192" t="s">
        <v>37</v>
      </c>
      <c r="D147" s="207">
        <v>1883</v>
      </c>
      <c r="E147" s="218" t="s">
        <v>135</v>
      </c>
      <c r="F147" s="209">
        <f t="shared" si="8"/>
        <v>11.321</v>
      </c>
      <c r="G147" s="206">
        <v>52</v>
      </c>
      <c r="H147" s="206">
        <v>117.74</v>
      </c>
      <c r="I147" s="194">
        <f t="shared" si="6"/>
        <v>27.77</v>
      </c>
      <c r="J147" s="194">
        <f t="shared" si="7"/>
        <v>145.51</v>
      </c>
      <c r="L147" s="222"/>
      <c r="M147" s="223"/>
    </row>
    <row r="148" spans="1:13" ht="26.4">
      <c r="A148" s="205">
        <v>141</v>
      </c>
      <c r="B148" s="192" t="s">
        <v>71</v>
      </c>
      <c r="C148" s="192" t="s">
        <v>41</v>
      </c>
      <c r="D148" s="207">
        <v>1488</v>
      </c>
      <c r="E148" s="218" t="s">
        <v>135</v>
      </c>
      <c r="F148" s="209">
        <f t="shared" si="8"/>
        <v>8.9459999999999997</v>
      </c>
      <c r="G148" s="206">
        <v>23</v>
      </c>
      <c r="H148" s="206">
        <v>41.15</v>
      </c>
      <c r="I148" s="194">
        <f t="shared" si="6"/>
        <v>9.7100000000000009</v>
      </c>
      <c r="J148" s="194">
        <f t="shared" si="7"/>
        <v>50.86</v>
      </c>
      <c r="L148" s="222"/>
      <c r="M148" s="223"/>
    </row>
    <row r="149" spans="1:13" ht="26.4">
      <c r="A149" s="205">
        <v>142</v>
      </c>
      <c r="B149" s="192" t="s">
        <v>71</v>
      </c>
      <c r="C149" s="192" t="s">
        <v>41</v>
      </c>
      <c r="D149" s="207">
        <v>1488</v>
      </c>
      <c r="E149" s="218" t="s">
        <v>136</v>
      </c>
      <c r="F149" s="209">
        <f t="shared" si="8"/>
        <v>8.9459999999999997</v>
      </c>
      <c r="G149" s="206">
        <v>1</v>
      </c>
      <c r="H149" s="206">
        <v>4.47</v>
      </c>
      <c r="I149" s="194">
        <f t="shared" si="6"/>
        <v>1.05</v>
      </c>
      <c r="J149" s="194">
        <f t="shared" si="7"/>
        <v>5.52</v>
      </c>
      <c r="L149" s="222"/>
      <c r="M149" s="223"/>
    </row>
    <row r="150" spans="1:13" ht="26.4">
      <c r="A150" s="205">
        <v>143</v>
      </c>
      <c r="B150" s="192" t="s">
        <v>51</v>
      </c>
      <c r="C150" s="192" t="s">
        <v>43</v>
      </c>
      <c r="D150" s="207">
        <v>1272</v>
      </c>
      <c r="E150" s="218" t="s">
        <v>135</v>
      </c>
      <c r="F150" s="209">
        <f t="shared" si="8"/>
        <v>7.6470000000000002</v>
      </c>
      <c r="G150" s="206">
        <v>17</v>
      </c>
      <c r="H150" s="206">
        <v>26</v>
      </c>
      <c r="I150" s="194">
        <f t="shared" si="6"/>
        <v>6.13</v>
      </c>
      <c r="J150" s="194">
        <f t="shared" si="7"/>
        <v>32.130000000000003</v>
      </c>
      <c r="L150" s="222"/>
      <c r="M150" s="223"/>
    </row>
    <row r="151" spans="1:13" ht="26.4">
      <c r="A151" s="205">
        <v>144</v>
      </c>
      <c r="B151" s="192" t="s">
        <v>89</v>
      </c>
      <c r="C151" s="192" t="s">
        <v>41</v>
      </c>
      <c r="D151" s="207">
        <v>1418</v>
      </c>
      <c r="E151" s="218" t="s">
        <v>135</v>
      </c>
      <c r="F151" s="209">
        <f t="shared" si="8"/>
        <v>8.5250000000000004</v>
      </c>
      <c r="G151" s="206">
        <v>13</v>
      </c>
      <c r="H151" s="206">
        <v>22.17</v>
      </c>
      <c r="I151" s="194">
        <f t="shared" si="6"/>
        <v>5.23</v>
      </c>
      <c r="J151" s="194">
        <f t="shared" si="7"/>
        <v>27.400000000000002</v>
      </c>
      <c r="L151" s="222"/>
      <c r="M151" s="223"/>
    </row>
    <row r="152" spans="1:13" ht="27" customHeight="1">
      <c r="A152" s="205">
        <v>145</v>
      </c>
      <c r="B152" s="192" t="s">
        <v>51</v>
      </c>
      <c r="C152" s="192" t="s">
        <v>52</v>
      </c>
      <c r="D152" s="207">
        <v>1063</v>
      </c>
      <c r="E152" s="218" t="s">
        <v>135</v>
      </c>
      <c r="F152" s="209">
        <f t="shared" si="8"/>
        <v>6.391</v>
      </c>
      <c r="G152" s="206">
        <v>21</v>
      </c>
      <c r="H152" s="206">
        <v>26.84</v>
      </c>
      <c r="I152" s="194">
        <f t="shared" si="6"/>
        <v>6.33</v>
      </c>
      <c r="J152" s="194">
        <f t="shared" si="7"/>
        <v>33.17</v>
      </c>
      <c r="L152" s="222"/>
      <c r="M152" s="223"/>
    </row>
    <row r="153" spans="1:13" ht="27.75" customHeight="1">
      <c r="A153" s="205">
        <v>146</v>
      </c>
      <c r="B153" s="192" t="s">
        <v>81</v>
      </c>
      <c r="C153" s="192" t="s">
        <v>43</v>
      </c>
      <c r="D153" s="207">
        <v>1279</v>
      </c>
      <c r="E153" s="218" t="s">
        <v>135</v>
      </c>
      <c r="F153" s="209">
        <f t="shared" si="8"/>
        <v>7.69</v>
      </c>
      <c r="G153" s="206">
        <v>48</v>
      </c>
      <c r="H153" s="206">
        <v>73.819999999999993</v>
      </c>
      <c r="I153" s="194">
        <f t="shared" ref="I153:I177" si="9">ROUND(H153*23.59%,2)</f>
        <v>17.41</v>
      </c>
      <c r="J153" s="194">
        <f t="shared" si="7"/>
        <v>91.22999999999999</v>
      </c>
      <c r="L153" s="222"/>
      <c r="M153" s="223"/>
    </row>
    <row r="154" spans="1:13" ht="26.4">
      <c r="A154" s="205">
        <v>147</v>
      </c>
      <c r="B154" s="192" t="s">
        <v>64</v>
      </c>
      <c r="C154" s="192" t="s">
        <v>43</v>
      </c>
      <c r="D154" s="207">
        <v>1838</v>
      </c>
      <c r="E154" s="218" t="s">
        <v>135</v>
      </c>
      <c r="F154" s="209">
        <f t="shared" si="8"/>
        <v>11.05</v>
      </c>
      <c r="G154" s="206">
        <v>48</v>
      </c>
      <c r="H154" s="206">
        <v>106.08</v>
      </c>
      <c r="I154" s="194">
        <f t="shared" si="9"/>
        <v>25.02</v>
      </c>
      <c r="J154" s="194">
        <f t="shared" si="7"/>
        <v>131.1</v>
      </c>
      <c r="L154" s="222"/>
      <c r="M154" s="223"/>
    </row>
    <row r="155" spans="1:13" ht="26.4">
      <c r="A155" s="205">
        <v>148</v>
      </c>
      <c r="B155" s="192" t="s">
        <v>54</v>
      </c>
      <c r="C155" s="192" t="s">
        <v>39</v>
      </c>
      <c r="D155" s="207">
        <v>1438</v>
      </c>
      <c r="E155" s="218" t="s">
        <v>135</v>
      </c>
      <c r="F155" s="209">
        <f t="shared" si="8"/>
        <v>8.6449999999999996</v>
      </c>
      <c r="G155" s="206">
        <v>37.5</v>
      </c>
      <c r="H155" s="206">
        <v>64.84</v>
      </c>
      <c r="I155" s="194">
        <f t="shared" si="9"/>
        <v>15.3</v>
      </c>
      <c r="J155" s="194">
        <f t="shared" si="7"/>
        <v>80.14</v>
      </c>
      <c r="L155" s="222"/>
      <c r="M155" s="223"/>
    </row>
    <row r="156" spans="1:13" ht="26.4">
      <c r="A156" s="205">
        <v>149</v>
      </c>
      <c r="B156" s="192" t="s">
        <v>44</v>
      </c>
      <c r="C156" s="192" t="s">
        <v>52</v>
      </c>
      <c r="D156" s="207">
        <v>1083</v>
      </c>
      <c r="E156" s="218" t="s">
        <v>135</v>
      </c>
      <c r="F156" s="209">
        <f t="shared" si="8"/>
        <v>6.5110000000000001</v>
      </c>
      <c r="G156" s="206">
        <v>13</v>
      </c>
      <c r="H156" s="206">
        <v>16.93</v>
      </c>
      <c r="I156" s="194">
        <f t="shared" si="9"/>
        <v>3.99</v>
      </c>
      <c r="J156" s="194">
        <f t="shared" si="7"/>
        <v>20.92</v>
      </c>
      <c r="L156" s="222"/>
      <c r="M156" s="223"/>
    </row>
    <row r="157" spans="1:13" ht="39.6">
      <c r="A157" s="205">
        <v>150</v>
      </c>
      <c r="B157" s="192" t="s">
        <v>65</v>
      </c>
      <c r="C157" s="192" t="s">
        <v>43</v>
      </c>
      <c r="D157" s="207">
        <v>1614</v>
      </c>
      <c r="E157" s="218" t="s">
        <v>135</v>
      </c>
      <c r="F157" s="209">
        <f t="shared" si="8"/>
        <v>9.7040000000000006</v>
      </c>
      <c r="G157" s="206">
        <v>24</v>
      </c>
      <c r="H157" s="206">
        <v>46.58</v>
      </c>
      <c r="I157" s="194">
        <f t="shared" si="9"/>
        <v>10.99</v>
      </c>
      <c r="J157" s="194">
        <f t="shared" si="7"/>
        <v>57.57</v>
      </c>
      <c r="L157" s="222"/>
      <c r="M157" s="223"/>
    </row>
    <row r="158" spans="1:13" ht="26.4">
      <c r="A158" s="205">
        <v>151</v>
      </c>
      <c r="B158" s="192" t="s">
        <v>42</v>
      </c>
      <c r="C158" s="192" t="s">
        <v>39</v>
      </c>
      <c r="D158" s="207">
        <v>1412</v>
      </c>
      <c r="E158" s="218" t="s">
        <v>135</v>
      </c>
      <c r="F158" s="209">
        <f t="shared" si="8"/>
        <v>8.4890000000000008</v>
      </c>
      <c r="G158" s="206">
        <v>48</v>
      </c>
      <c r="H158" s="206">
        <v>81.489999999999995</v>
      </c>
      <c r="I158" s="194">
        <f t="shared" si="9"/>
        <v>19.22</v>
      </c>
      <c r="J158" s="194">
        <f t="shared" si="7"/>
        <v>100.71</v>
      </c>
      <c r="L158" s="222"/>
      <c r="M158" s="223"/>
    </row>
    <row r="159" spans="1:13" ht="26.4">
      <c r="A159" s="205">
        <v>152</v>
      </c>
      <c r="B159" s="192" t="s">
        <v>44</v>
      </c>
      <c r="C159" s="192" t="s">
        <v>52</v>
      </c>
      <c r="D159" s="207">
        <v>1083</v>
      </c>
      <c r="E159" s="218" t="s">
        <v>135</v>
      </c>
      <c r="F159" s="209">
        <f t="shared" si="8"/>
        <v>6.5110000000000001</v>
      </c>
      <c r="G159" s="206">
        <v>52</v>
      </c>
      <c r="H159" s="206">
        <v>67.709999999999994</v>
      </c>
      <c r="I159" s="194">
        <f t="shared" si="9"/>
        <v>15.97</v>
      </c>
      <c r="J159" s="194">
        <f t="shared" si="7"/>
        <v>83.679999999999993</v>
      </c>
      <c r="L159" s="222"/>
      <c r="M159" s="223"/>
    </row>
    <row r="160" spans="1:13" ht="39.6">
      <c r="A160" s="205">
        <v>153</v>
      </c>
      <c r="B160" s="192" t="s">
        <v>65</v>
      </c>
      <c r="C160" s="192" t="s">
        <v>41</v>
      </c>
      <c r="D160" s="207">
        <v>1515</v>
      </c>
      <c r="E160" s="218" t="s">
        <v>135</v>
      </c>
      <c r="F160" s="209">
        <f t="shared" si="8"/>
        <v>9.1080000000000005</v>
      </c>
      <c r="G160" s="206">
        <v>36</v>
      </c>
      <c r="H160" s="206">
        <v>65.58</v>
      </c>
      <c r="I160" s="194">
        <f t="shared" si="9"/>
        <v>15.47</v>
      </c>
      <c r="J160" s="194">
        <f t="shared" si="7"/>
        <v>81.05</v>
      </c>
      <c r="L160" s="222"/>
      <c r="M160" s="223"/>
    </row>
    <row r="161" spans="1:13" ht="30" customHeight="1">
      <c r="A161" s="205">
        <v>154</v>
      </c>
      <c r="B161" s="192" t="s">
        <v>40</v>
      </c>
      <c r="C161" s="192" t="s">
        <v>41</v>
      </c>
      <c r="D161" s="207">
        <v>1255</v>
      </c>
      <c r="E161" s="218" t="s">
        <v>135</v>
      </c>
      <c r="F161" s="209">
        <f t="shared" si="8"/>
        <v>7.5449999999999999</v>
      </c>
      <c r="G161" s="206">
        <v>24</v>
      </c>
      <c r="H161" s="206">
        <v>36.22</v>
      </c>
      <c r="I161" s="194">
        <f t="shared" si="9"/>
        <v>8.5399999999999991</v>
      </c>
      <c r="J161" s="194">
        <f t="shared" si="7"/>
        <v>44.76</v>
      </c>
      <c r="L161" s="222"/>
      <c r="M161" s="223"/>
    </row>
    <row r="162" spans="1:13" ht="26.4">
      <c r="A162" s="205">
        <v>155</v>
      </c>
      <c r="B162" s="192" t="s">
        <v>85</v>
      </c>
      <c r="C162" s="192" t="s">
        <v>39</v>
      </c>
      <c r="D162" s="207">
        <v>1392</v>
      </c>
      <c r="E162" s="218" t="s">
        <v>135</v>
      </c>
      <c r="F162" s="209">
        <f t="shared" si="8"/>
        <v>8.3689999999999998</v>
      </c>
      <c r="G162" s="206">
        <v>32</v>
      </c>
      <c r="H162" s="206">
        <v>53.56</v>
      </c>
      <c r="I162" s="194">
        <f t="shared" si="9"/>
        <v>12.63</v>
      </c>
      <c r="J162" s="194">
        <f t="shared" si="7"/>
        <v>66.19</v>
      </c>
      <c r="L162" s="222"/>
      <c r="M162" s="223"/>
    </row>
    <row r="163" spans="1:13" ht="26.4">
      <c r="A163" s="205">
        <v>156</v>
      </c>
      <c r="B163" s="192" t="s">
        <v>86</v>
      </c>
      <c r="C163" s="192" t="s">
        <v>41</v>
      </c>
      <c r="D163" s="207">
        <v>1375</v>
      </c>
      <c r="E163" s="218" t="s">
        <v>135</v>
      </c>
      <c r="F163" s="209">
        <f t="shared" si="8"/>
        <v>8.2669999999999995</v>
      </c>
      <c r="G163" s="206">
        <v>36</v>
      </c>
      <c r="H163" s="206">
        <v>59.52</v>
      </c>
      <c r="I163" s="194">
        <f t="shared" si="9"/>
        <v>14.04</v>
      </c>
      <c r="J163" s="194">
        <f t="shared" si="7"/>
        <v>73.56</v>
      </c>
      <c r="L163" s="222"/>
      <c r="M163" s="223"/>
    </row>
    <row r="164" spans="1:13" ht="26.4">
      <c r="A164" s="205">
        <v>157</v>
      </c>
      <c r="B164" s="192" t="s">
        <v>58</v>
      </c>
      <c r="C164" s="192" t="s">
        <v>39</v>
      </c>
      <c r="D164" s="207">
        <v>1263</v>
      </c>
      <c r="E164" s="218" t="s">
        <v>135</v>
      </c>
      <c r="F164" s="209">
        <f t="shared" si="8"/>
        <v>7.593</v>
      </c>
      <c r="G164" s="206">
        <v>24</v>
      </c>
      <c r="H164" s="206">
        <v>36.450000000000003</v>
      </c>
      <c r="I164" s="194">
        <f t="shared" si="9"/>
        <v>8.6</v>
      </c>
      <c r="J164" s="194">
        <f t="shared" si="7"/>
        <v>45.050000000000004</v>
      </c>
      <c r="L164" s="222"/>
      <c r="M164" s="223"/>
    </row>
    <row r="165" spans="1:13" ht="26.4">
      <c r="A165" s="205">
        <v>158</v>
      </c>
      <c r="B165" s="192" t="s">
        <v>63</v>
      </c>
      <c r="C165" s="192" t="s">
        <v>39</v>
      </c>
      <c r="D165" s="207">
        <v>1220</v>
      </c>
      <c r="E165" s="218" t="s">
        <v>135</v>
      </c>
      <c r="F165" s="209">
        <f t="shared" si="8"/>
        <v>7.335</v>
      </c>
      <c r="G165" s="206">
        <v>88.5</v>
      </c>
      <c r="H165" s="206">
        <v>129.83000000000001</v>
      </c>
      <c r="I165" s="194">
        <f t="shared" si="9"/>
        <v>30.63</v>
      </c>
      <c r="J165" s="194">
        <f t="shared" si="7"/>
        <v>160.46</v>
      </c>
      <c r="L165" s="222"/>
      <c r="M165" s="223"/>
    </row>
    <row r="166" spans="1:13" ht="26.4">
      <c r="A166" s="205">
        <v>159</v>
      </c>
      <c r="B166" s="192" t="s">
        <v>44</v>
      </c>
      <c r="C166" s="192" t="s">
        <v>52</v>
      </c>
      <c r="D166" s="207">
        <v>1384</v>
      </c>
      <c r="E166" s="218" t="s">
        <v>135</v>
      </c>
      <c r="F166" s="209">
        <f t="shared" si="8"/>
        <v>8.3209999999999997</v>
      </c>
      <c r="G166" s="206">
        <v>26</v>
      </c>
      <c r="H166" s="206">
        <v>43.27</v>
      </c>
      <c r="I166" s="194">
        <f t="shared" si="9"/>
        <v>10.210000000000001</v>
      </c>
      <c r="J166" s="194">
        <f t="shared" si="7"/>
        <v>53.480000000000004</v>
      </c>
      <c r="L166" s="222"/>
      <c r="M166" s="223"/>
    </row>
    <row r="167" spans="1:13" ht="20.25" customHeight="1">
      <c r="A167" s="205">
        <v>160</v>
      </c>
      <c r="B167" s="192" t="s">
        <v>59</v>
      </c>
      <c r="C167" s="192" t="s">
        <v>43</v>
      </c>
      <c r="D167" s="207">
        <v>1279</v>
      </c>
      <c r="E167" s="218" t="s">
        <v>135</v>
      </c>
      <c r="F167" s="209">
        <f t="shared" si="8"/>
        <v>7.69</v>
      </c>
      <c r="G167" s="206">
        <v>39</v>
      </c>
      <c r="H167" s="206">
        <v>59.98</v>
      </c>
      <c r="I167" s="194">
        <f t="shared" si="9"/>
        <v>14.15</v>
      </c>
      <c r="J167" s="194">
        <f t="shared" si="7"/>
        <v>74.13</v>
      </c>
      <c r="L167" s="222"/>
      <c r="M167" s="223"/>
    </row>
    <row r="168" spans="1:13" ht="25.5" customHeight="1">
      <c r="A168" s="205">
        <v>161</v>
      </c>
      <c r="B168" s="192" t="s">
        <v>59</v>
      </c>
      <c r="C168" s="192" t="s">
        <v>43</v>
      </c>
      <c r="D168" s="207">
        <v>1279</v>
      </c>
      <c r="E168" s="218" t="s">
        <v>136</v>
      </c>
      <c r="F168" s="209">
        <f t="shared" si="8"/>
        <v>7.69</v>
      </c>
      <c r="G168" s="206">
        <v>1</v>
      </c>
      <c r="H168" s="206">
        <v>3.85</v>
      </c>
      <c r="I168" s="194">
        <f t="shared" si="9"/>
        <v>0.91</v>
      </c>
      <c r="J168" s="194">
        <f t="shared" si="7"/>
        <v>4.76</v>
      </c>
      <c r="L168" s="222"/>
      <c r="M168" s="223"/>
    </row>
    <row r="169" spans="1:13" ht="26.4">
      <c r="A169" s="205">
        <v>162</v>
      </c>
      <c r="B169" s="192" t="s">
        <v>82</v>
      </c>
      <c r="C169" s="192" t="s">
        <v>39</v>
      </c>
      <c r="D169" s="207">
        <v>1240</v>
      </c>
      <c r="E169" s="218" t="s">
        <v>135</v>
      </c>
      <c r="F169" s="209">
        <f t="shared" si="8"/>
        <v>7.4550000000000001</v>
      </c>
      <c r="G169" s="206">
        <v>47</v>
      </c>
      <c r="H169" s="206">
        <v>70.08</v>
      </c>
      <c r="I169" s="194">
        <f t="shared" si="9"/>
        <v>16.53</v>
      </c>
      <c r="J169" s="194">
        <f t="shared" si="7"/>
        <v>86.61</v>
      </c>
      <c r="L169" s="222"/>
      <c r="M169" s="223"/>
    </row>
    <row r="170" spans="1:13" ht="26.4">
      <c r="A170" s="205">
        <v>163</v>
      </c>
      <c r="B170" s="192" t="s">
        <v>68</v>
      </c>
      <c r="C170" s="192" t="s">
        <v>39</v>
      </c>
      <c r="D170" s="207">
        <v>1220</v>
      </c>
      <c r="E170" s="218" t="s">
        <v>135</v>
      </c>
      <c r="F170" s="209">
        <f t="shared" si="8"/>
        <v>7.335</v>
      </c>
      <c r="G170" s="206">
        <v>25</v>
      </c>
      <c r="H170" s="206">
        <v>36.68</v>
      </c>
      <c r="I170" s="194">
        <f t="shared" si="9"/>
        <v>8.65</v>
      </c>
      <c r="J170" s="194">
        <f t="shared" si="7"/>
        <v>45.33</v>
      </c>
      <c r="L170" s="222"/>
      <c r="M170" s="223"/>
    </row>
    <row r="171" spans="1:13" ht="26.4">
      <c r="A171" s="205">
        <v>164</v>
      </c>
      <c r="B171" s="192" t="s">
        <v>69</v>
      </c>
      <c r="C171" s="192" t="s">
        <v>39</v>
      </c>
      <c r="D171" s="207">
        <v>1240</v>
      </c>
      <c r="E171" s="218" t="s">
        <v>135</v>
      </c>
      <c r="F171" s="209">
        <f t="shared" si="8"/>
        <v>7.4550000000000001</v>
      </c>
      <c r="G171" s="206">
        <v>49</v>
      </c>
      <c r="H171" s="206">
        <v>73.06</v>
      </c>
      <c r="I171" s="194">
        <f t="shared" si="9"/>
        <v>17.23</v>
      </c>
      <c r="J171" s="194">
        <f t="shared" si="7"/>
        <v>90.29</v>
      </c>
      <c r="L171" s="222"/>
      <c r="M171" s="223"/>
    </row>
    <row r="172" spans="1:13" ht="26.4">
      <c r="A172" s="205">
        <v>165</v>
      </c>
      <c r="B172" s="192" t="s">
        <v>89</v>
      </c>
      <c r="C172" s="192" t="s">
        <v>39</v>
      </c>
      <c r="D172" s="207">
        <v>1392</v>
      </c>
      <c r="E172" s="218" t="s">
        <v>135</v>
      </c>
      <c r="F172" s="209">
        <f t="shared" si="8"/>
        <v>8.3689999999999998</v>
      </c>
      <c r="G172" s="206">
        <v>13</v>
      </c>
      <c r="H172" s="206">
        <v>21.76</v>
      </c>
      <c r="I172" s="194">
        <f t="shared" si="9"/>
        <v>5.13</v>
      </c>
      <c r="J172" s="194">
        <f t="shared" si="7"/>
        <v>26.89</v>
      </c>
      <c r="L172" s="222"/>
      <c r="M172" s="223"/>
    </row>
    <row r="173" spans="1:13" ht="22.5" customHeight="1">
      <c r="A173" s="205">
        <v>166</v>
      </c>
      <c r="B173" s="192" t="s">
        <v>36</v>
      </c>
      <c r="C173" s="192" t="s">
        <v>90</v>
      </c>
      <c r="D173" s="207">
        <v>2107</v>
      </c>
      <c r="E173" s="218" t="s">
        <v>135</v>
      </c>
      <c r="F173" s="209">
        <f t="shared" si="8"/>
        <v>12.667999999999999</v>
      </c>
      <c r="G173" s="206">
        <v>16</v>
      </c>
      <c r="H173" s="206">
        <v>40.54</v>
      </c>
      <c r="I173" s="194">
        <f t="shared" si="9"/>
        <v>9.56</v>
      </c>
      <c r="J173" s="194">
        <f t="shared" si="7"/>
        <v>50.1</v>
      </c>
      <c r="L173" s="222"/>
      <c r="M173" s="223"/>
    </row>
    <row r="174" spans="1:13" ht="26.4">
      <c r="A174" s="205">
        <v>167</v>
      </c>
      <c r="B174" s="192" t="s">
        <v>56</v>
      </c>
      <c r="C174" s="192" t="s">
        <v>41</v>
      </c>
      <c r="D174" s="207">
        <v>1372</v>
      </c>
      <c r="E174" s="218" t="s">
        <v>135</v>
      </c>
      <c r="F174" s="209">
        <f t="shared" si="8"/>
        <v>8.2490000000000006</v>
      </c>
      <c r="G174" s="206">
        <v>28</v>
      </c>
      <c r="H174" s="206">
        <v>46.19</v>
      </c>
      <c r="I174" s="194">
        <f t="shared" si="9"/>
        <v>10.9</v>
      </c>
      <c r="J174" s="194">
        <f t="shared" si="7"/>
        <v>57.089999999999996</v>
      </c>
      <c r="L174" s="222"/>
      <c r="M174" s="223"/>
    </row>
    <row r="175" spans="1:13" ht="26.4">
      <c r="A175" s="205">
        <v>168</v>
      </c>
      <c r="B175" s="192" t="s">
        <v>67</v>
      </c>
      <c r="C175" s="192" t="s">
        <v>41</v>
      </c>
      <c r="D175" s="207">
        <v>1418</v>
      </c>
      <c r="E175" s="218" t="s">
        <v>135</v>
      </c>
      <c r="F175" s="209">
        <f t="shared" si="8"/>
        <v>8.5250000000000004</v>
      </c>
      <c r="G175" s="206">
        <v>48</v>
      </c>
      <c r="H175" s="206">
        <v>81.84</v>
      </c>
      <c r="I175" s="194">
        <f t="shared" si="9"/>
        <v>19.309999999999999</v>
      </c>
      <c r="J175" s="194">
        <f t="shared" si="7"/>
        <v>101.15</v>
      </c>
      <c r="L175" s="222"/>
      <c r="M175" s="223"/>
    </row>
    <row r="176" spans="1:13" ht="26.4">
      <c r="A176" s="205">
        <v>169</v>
      </c>
      <c r="B176" s="192" t="s">
        <v>55</v>
      </c>
      <c r="C176" s="192" t="s">
        <v>39</v>
      </c>
      <c r="D176" s="207">
        <v>1243</v>
      </c>
      <c r="E176" s="218" t="s">
        <v>135</v>
      </c>
      <c r="F176" s="209">
        <f t="shared" si="8"/>
        <v>7.4729999999999999</v>
      </c>
      <c r="G176" s="206">
        <v>24</v>
      </c>
      <c r="H176" s="206">
        <v>35.869999999999997</v>
      </c>
      <c r="I176" s="194">
        <f t="shared" si="9"/>
        <v>8.4600000000000009</v>
      </c>
      <c r="J176" s="194">
        <f t="shared" si="7"/>
        <v>44.33</v>
      </c>
      <c r="L176" s="222"/>
      <c r="M176" s="223"/>
    </row>
    <row r="177" spans="1:13" ht="26.4">
      <c r="A177" s="205">
        <v>170</v>
      </c>
      <c r="B177" s="192" t="s">
        <v>72</v>
      </c>
      <c r="C177" s="192" t="s">
        <v>43</v>
      </c>
      <c r="D177" s="207">
        <v>1838</v>
      </c>
      <c r="E177" s="218" t="s">
        <v>135</v>
      </c>
      <c r="F177" s="209">
        <f t="shared" si="8"/>
        <v>11.05</v>
      </c>
      <c r="G177" s="206">
        <v>12.5</v>
      </c>
      <c r="H177" s="206">
        <v>27.63</v>
      </c>
      <c r="I177" s="194">
        <f t="shared" si="9"/>
        <v>6.52</v>
      </c>
      <c r="J177" s="194">
        <f t="shared" si="7"/>
        <v>34.15</v>
      </c>
      <c r="L177" s="222"/>
      <c r="M177" s="223"/>
    </row>
    <row r="178" spans="1:13" ht="26.4">
      <c r="A178" s="205">
        <v>171</v>
      </c>
      <c r="B178" s="192" t="s">
        <v>89</v>
      </c>
      <c r="C178" s="192" t="s">
        <v>41</v>
      </c>
      <c r="D178" s="207">
        <v>1584</v>
      </c>
      <c r="E178" s="218" t="s">
        <v>135</v>
      </c>
      <c r="F178" s="209">
        <f t="shared" si="8"/>
        <v>9.5229999999999997</v>
      </c>
      <c r="G178" s="206">
        <v>26</v>
      </c>
      <c r="H178" s="206">
        <v>49.52</v>
      </c>
      <c r="I178" s="194">
        <v>10.86</v>
      </c>
      <c r="J178" s="194">
        <f t="shared" si="7"/>
        <v>60.38</v>
      </c>
      <c r="K178" s="190" t="s">
        <v>141</v>
      </c>
      <c r="L178" s="222"/>
      <c r="M178" s="223"/>
    </row>
    <row r="179" spans="1:13" ht="26.4">
      <c r="A179" s="205">
        <v>172</v>
      </c>
      <c r="B179" s="192" t="s">
        <v>49</v>
      </c>
      <c r="C179" s="192" t="s">
        <v>41</v>
      </c>
      <c r="D179" s="207">
        <v>1235</v>
      </c>
      <c r="E179" s="218" t="s">
        <v>135</v>
      </c>
      <c r="F179" s="209">
        <f t="shared" si="8"/>
        <v>7.4249999999999998</v>
      </c>
      <c r="G179" s="206">
        <v>25</v>
      </c>
      <c r="H179" s="206">
        <v>37.130000000000003</v>
      </c>
      <c r="I179" s="194">
        <f t="shared" ref="I179:I242" si="10">ROUND(H179*23.59%,2)</f>
        <v>8.76</v>
      </c>
      <c r="J179" s="194">
        <f t="shared" si="7"/>
        <v>45.89</v>
      </c>
      <c r="L179" s="222"/>
      <c r="M179" s="223"/>
    </row>
    <row r="180" spans="1:13" ht="40.5" customHeight="1">
      <c r="A180" s="205">
        <v>173</v>
      </c>
      <c r="B180" s="192" t="s">
        <v>49</v>
      </c>
      <c r="C180" s="192" t="s">
        <v>39</v>
      </c>
      <c r="D180" s="207">
        <v>1240</v>
      </c>
      <c r="E180" s="218" t="s">
        <v>135</v>
      </c>
      <c r="F180" s="209">
        <f t="shared" si="8"/>
        <v>7.4550000000000001</v>
      </c>
      <c r="G180" s="206">
        <v>24</v>
      </c>
      <c r="H180" s="206">
        <v>35.78</v>
      </c>
      <c r="I180" s="194">
        <f t="shared" si="10"/>
        <v>8.44</v>
      </c>
      <c r="J180" s="194">
        <f t="shared" si="7"/>
        <v>44.22</v>
      </c>
      <c r="L180" s="222"/>
      <c r="M180" s="223"/>
    </row>
    <row r="181" spans="1:13" ht="28.5" customHeight="1">
      <c r="A181" s="205">
        <v>174</v>
      </c>
      <c r="B181" s="192" t="s">
        <v>77</v>
      </c>
      <c r="C181" s="192" t="s">
        <v>41</v>
      </c>
      <c r="D181" s="207">
        <v>1488</v>
      </c>
      <c r="E181" s="218" t="s">
        <v>135</v>
      </c>
      <c r="F181" s="209">
        <f t="shared" si="8"/>
        <v>8.9459999999999997</v>
      </c>
      <c r="G181" s="206">
        <v>24</v>
      </c>
      <c r="H181" s="206">
        <v>42.94</v>
      </c>
      <c r="I181" s="194">
        <f t="shared" si="10"/>
        <v>10.130000000000001</v>
      </c>
      <c r="J181" s="194">
        <f t="shared" si="7"/>
        <v>53.07</v>
      </c>
      <c r="L181" s="222"/>
      <c r="M181" s="223"/>
    </row>
    <row r="182" spans="1:13" ht="26.4">
      <c r="A182" s="205">
        <v>175</v>
      </c>
      <c r="B182" s="192" t="s">
        <v>85</v>
      </c>
      <c r="C182" s="192" t="s">
        <v>41</v>
      </c>
      <c r="D182" s="207">
        <v>1464</v>
      </c>
      <c r="E182" s="218" t="s">
        <v>135</v>
      </c>
      <c r="F182" s="209">
        <f t="shared" si="8"/>
        <v>8.8019999999999996</v>
      </c>
      <c r="G182" s="206">
        <v>40</v>
      </c>
      <c r="H182" s="206">
        <v>70.42</v>
      </c>
      <c r="I182" s="194">
        <f t="shared" si="10"/>
        <v>16.61</v>
      </c>
      <c r="J182" s="194">
        <f t="shared" si="7"/>
        <v>87.03</v>
      </c>
      <c r="L182" s="222"/>
      <c r="M182" s="223"/>
    </row>
    <row r="183" spans="1:13" ht="26.4">
      <c r="A183" s="205">
        <v>176</v>
      </c>
      <c r="B183" s="192" t="s">
        <v>74</v>
      </c>
      <c r="C183" s="192" t="s">
        <v>52</v>
      </c>
      <c r="D183" s="207">
        <v>1083</v>
      </c>
      <c r="E183" s="218" t="s">
        <v>135</v>
      </c>
      <c r="F183" s="209">
        <f t="shared" si="8"/>
        <v>6.5110000000000001</v>
      </c>
      <c r="G183" s="206">
        <v>44</v>
      </c>
      <c r="H183" s="206">
        <v>57.3</v>
      </c>
      <c r="I183" s="194">
        <f t="shared" si="10"/>
        <v>13.52</v>
      </c>
      <c r="J183" s="194">
        <f t="shared" si="7"/>
        <v>70.819999999999993</v>
      </c>
      <c r="L183" s="222"/>
      <c r="M183" s="223"/>
    </row>
    <row r="184" spans="1:13" ht="26.4">
      <c r="A184" s="205">
        <v>177</v>
      </c>
      <c r="B184" s="192" t="s">
        <v>60</v>
      </c>
      <c r="C184" s="192" t="s">
        <v>52</v>
      </c>
      <c r="D184" s="207">
        <v>1123</v>
      </c>
      <c r="E184" s="218" t="s">
        <v>135</v>
      </c>
      <c r="F184" s="209">
        <f t="shared" si="8"/>
        <v>6.7519999999999998</v>
      </c>
      <c r="G184" s="206">
        <v>51.5</v>
      </c>
      <c r="H184" s="206">
        <v>69.55</v>
      </c>
      <c r="I184" s="194">
        <f t="shared" si="10"/>
        <v>16.41</v>
      </c>
      <c r="J184" s="194">
        <f t="shared" si="7"/>
        <v>85.96</v>
      </c>
      <c r="L184" s="222"/>
      <c r="M184" s="223"/>
    </row>
    <row r="185" spans="1:13" ht="26.4">
      <c r="A185" s="205">
        <v>178</v>
      </c>
      <c r="B185" s="192" t="s">
        <v>60</v>
      </c>
      <c r="C185" s="192" t="s">
        <v>52</v>
      </c>
      <c r="D185" s="207">
        <v>1123</v>
      </c>
      <c r="E185" s="218" t="s">
        <v>136</v>
      </c>
      <c r="F185" s="209">
        <f t="shared" si="8"/>
        <v>6.7519999999999998</v>
      </c>
      <c r="G185" s="206">
        <v>0.5</v>
      </c>
      <c r="H185" s="206">
        <v>1.69</v>
      </c>
      <c r="I185" s="194">
        <f t="shared" si="10"/>
        <v>0.4</v>
      </c>
      <c r="J185" s="194">
        <f t="shared" si="7"/>
        <v>2.09</v>
      </c>
      <c r="L185" s="222"/>
      <c r="M185" s="223"/>
    </row>
    <row r="186" spans="1:13" ht="26.4">
      <c r="A186" s="205">
        <v>179</v>
      </c>
      <c r="B186" s="192" t="s">
        <v>47</v>
      </c>
      <c r="C186" s="192" t="s">
        <v>43</v>
      </c>
      <c r="D186" s="207">
        <v>1239</v>
      </c>
      <c r="E186" s="218" t="s">
        <v>135</v>
      </c>
      <c r="F186" s="209">
        <f t="shared" si="8"/>
        <v>7.4489999999999998</v>
      </c>
      <c r="G186" s="206">
        <v>38</v>
      </c>
      <c r="H186" s="206">
        <v>56.61</v>
      </c>
      <c r="I186" s="194">
        <f t="shared" si="10"/>
        <v>13.35</v>
      </c>
      <c r="J186" s="194">
        <f t="shared" si="7"/>
        <v>69.959999999999994</v>
      </c>
      <c r="L186" s="222"/>
      <c r="M186" s="223"/>
    </row>
    <row r="187" spans="1:13" ht="26.4">
      <c r="A187" s="205">
        <v>180</v>
      </c>
      <c r="B187" s="192" t="s">
        <v>80</v>
      </c>
      <c r="C187" s="192" t="s">
        <v>39</v>
      </c>
      <c r="D187" s="207">
        <v>1412</v>
      </c>
      <c r="E187" s="218" t="s">
        <v>135</v>
      </c>
      <c r="F187" s="209">
        <f t="shared" si="8"/>
        <v>8.4890000000000008</v>
      </c>
      <c r="G187" s="206">
        <v>37.5</v>
      </c>
      <c r="H187" s="206">
        <v>63.67</v>
      </c>
      <c r="I187" s="194">
        <f t="shared" si="10"/>
        <v>15.02</v>
      </c>
      <c r="J187" s="194">
        <f t="shared" si="7"/>
        <v>78.69</v>
      </c>
      <c r="L187" s="222"/>
      <c r="M187" s="223"/>
    </row>
    <row r="188" spans="1:13" ht="26.4">
      <c r="A188" s="205">
        <v>181</v>
      </c>
      <c r="B188" s="192" t="s">
        <v>95</v>
      </c>
      <c r="C188" s="192" t="s">
        <v>39</v>
      </c>
      <c r="D188" s="207">
        <v>1240</v>
      </c>
      <c r="E188" s="218" t="s">
        <v>135</v>
      </c>
      <c r="F188" s="209">
        <f t="shared" si="8"/>
        <v>7.4550000000000001</v>
      </c>
      <c r="G188" s="206">
        <v>25</v>
      </c>
      <c r="H188" s="206">
        <v>37.28</v>
      </c>
      <c r="I188" s="194">
        <f t="shared" si="10"/>
        <v>8.7899999999999991</v>
      </c>
      <c r="J188" s="194">
        <f t="shared" si="7"/>
        <v>46.07</v>
      </c>
      <c r="L188" s="222"/>
      <c r="M188" s="223"/>
    </row>
    <row r="189" spans="1:13" ht="26.4">
      <c r="A189" s="205">
        <v>182</v>
      </c>
      <c r="B189" s="192" t="s">
        <v>75</v>
      </c>
      <c r="C189" s="192" t="s">
        <v>41</v>
      </c>
      <c r="D189" s="207">
        <v>1464</v>
      </c>
      <c r="E189" s="218" t="s">
        <v>135</v>
      </c>
      <c r="F189" s="209">
        <f t="shared" si="8"/>
        <v>8.8019999999999996</v>
      </c>
      <c r="G189" s="206">
        <v>26</v>
      </c>
      <c r="H189" s="206">
        <v>45.77</v>
      </c>
      <c r="I189" s="194">
        <f t="shared" si="10"/>
        <v>10.8</v>
      </c>
      <c r="J189" s="194">
        <f t="shared" si="7"/>
        <v>56.570000000000007</v>
      </c>
      <c r="L189" s="222"/>
      <c r="M189" s="223"/>
    </row>
    <row r="190" spans="1:13" ht="26.4">
      <c r="A190" s="205">
        <v>183</v>
      </c>
      <c r="B190" s="192" t="s">
        <v>46</v>
      </c>
      <c r="C190" s="192" t="s">
        <v>43</v>
      </c>
      <c r="D190" s="207">
        <v>1474</v>
      </c>
      <c r="E190" s="218" t="s">
        <v>135</v>
      </c>
      <c r="F190" s="209">
        <f t="shared" si="8"/>
        <v>8.8620000000000001</v>
      </c>
      <c r="G190" s="206">
        <v>36</v>
      </c>
      <c r="H190" s="206">
        <v>63.81</v>
      </c>
      <c r="I190" s="194">
        <f t="shared" si="10"/>
        <v>15.05</v>
      </c>
      <c r="J190" s="194">
        <f t="shared" si="7"/>
        <v>78.86</v>
      </c>
      <c r="L190" s="222"/>
      <c r="M190" s="223"/>
    </row>
    <row r="191" spans="1:13" ht="26.4">
      <c r="A191" s="205">
        <v>184</v>
      </c>
      <c r="B191" s="192" t="s">
        <v>38</v>
      </c>
      <c r="C191" s="192" t="s">
        <v>41</v>
      </c>
      <c r="D191" s="207">
        <v>1418</v>
      </c>
      <c r="E191" s="218" t="s">
        <v>135</v>
      </c>
      <c r="F191" s="209">
        <f t="shared" si="8"/>
        <v>8.5250000000000004</v>
      </c>
      <c r="G191" s="206">
        <v>25</v>
      </c>
      <c r="H191" s="206">
        <v>42.63</v>
      </c>
      <c r="I191" s="194">
        <f t="shared" si="10"/>
        <v>10.06</v>
      </c>
      <c r="J191" s="194">
        <f t="shared" si="7"/>
        <v>52.690000000000005</v>
      </c>
      <c r="L191" s="222"/>
      <c r="M191" s="223"/>
    </row>
    <row r="192" spans="1:13" ht="26.4">
      <c r="A192" s="205">
        <v>185</v>
      </c>
      <c r="B192" s="192" t="s">
        <v>66</v>
      </c>
      <c r="C192" s="192" t="s">
        <v>52</v>
      </c>
      <c r="D192" s="207">
        <v>1083</v>
      </c>
      <c r="E192" s="218" t="s">
        <v>135</v>
      </c>
      <c r="F192" s="209">
        <f t="shared" si="8"/>
        <v>6.5110000000000001</v>
      </c>
      <c r="G192" s="206">
        <v>37.5</v>
      </c>
      <c r="H192" s="206">
        <v>48.83</v>
      </c>
      <c r="I192" s="194">
        <f t="shared" si="10"/>
        <v>11.52</v>
      </c>
      <c r="J192" s="194">
        <f t="shared" si="7"/>
        <v>60.349999999999994</v>
      </c>
      <c r="L192" s="222"/>
      <c r="M192" s="223"/>
    </row>
    <row r="193" spans="1:13" ht="26.4">
      <c r="A193" s="205">
        <v>186</v>
      </c>
      <c r="B193" s="192" t="s">
        <v>55</v>
      </c>
      <c r="C193" s="192" t="s">
        <v>41</v>
      </c>
      <c r="D193" s="207">
        <v>1279</v>
      </c>
      <c r="E193" s="218" t="s">
        <v>135</v>
      </c>
      <c r="F193" s="209">
        <f t="shared" si="8"/>
        <v>7.69</v>
      </c>
      <c r="G193" s="206">
        <v>25</v>
      </c>
      <c r="H193" s="206">
        <v>38.450000000000003</v>
      </c>
      <c r="I193" s="194">
        <f t="shared" si="10"/>
        <v>9.07</v>
      </c>
      <c r="J193" s="194">
        <f t="shared" si="7"/>
        <v>47.52</v>
      </c>
      <c r="L193" s="222"/>
      <c r="M193" s="223"/>
    </row>
    <row r="194" spans="1:13" ht="26.4">
      <c r="A194" s="205">
        <v>187</v>
      </c>
      <c r="B194" s="192" t="s">
        <v>80</v>
      </c>
      <c r="C194" s="192" t="s">
        <v>41</v>
      </c>
      <c r="D194" s="207">
        <v>1464</v>
      </c>
      <c r="E194" s="218" t="s">
        <v>135</v>
      </c>
      <c r="F194" s="209">
        <f t="shared" si="8"/>
        <v>8.8019999999999996</v>
      </c>
      <c r="G194" s="206">
        <v>46</v>
      </c>
      <c r="H194" s="206">
        <v>80.98</v>
      </c>
      <c r="I194" s="194">
        <f t="shared" si="10"/>
        <v>19.100000000000001</v>
      </c>
      <c r="J194" s="194">
        <f t="shared" si="7"/>
        <v>100.08000000000001</v>
      </c>
      <c r="L194" s="222"/>
      <c r="M194" s="223"/>
    </row>
    <row r="195" spans="1:13" ht="26.4">
      <c r="A195" s="205">
        <v>188</v>
      </c>
      <c r="B195" s="192" t="s">
        <v>50</v>
      </c>
      <c r="C195" s="192" t="s">
        <v>41</v>
      </c>
      <c r="D195" s="207">
        <v>1464</v>
      </c>
      <c r="E195" s="218" t="s">
        <v>135</v>
      </c>
      <c r="F195" s="209">
        <f t="shared" si="8"/>
        <v>8.8019999999999996</v>
      </c>
      <c r="G195" s="206">
        <v>24.5</v>
      </c>
      <c r="H195" s="206">
        <v>43.13</v>
      </c>
      <c r="I195" s="194">
        <f t="shared" si="10"/>
        <v>10.17</v>
      </c>
      <c r="J195" s="194">
        <f t="shared" si="7"/>
        <v>53.300000000000004</v>
      </c>
      <c r="L195" s="222"/>
      <c r="M195" s="223"/>
    </row>
    <row r="196" spans="1:13" ht="27" customHeight="1">
      <c r="A196" s="205">
        <v>189</v>
      </c>
      <c r="B196" s="192" t="s">
        <v>80</v>
      </c>
      <c r="C196" s="192" t="s">
        <v>39</v>
      </c>
      <c r="D196" s="207">
        <v>1392</v>
      </c>
      <c r="E196" s="218" t="s">
        <v>135</v>
      </c>
      <c r="F196" s="209">
        <f t="shared" si="8"/>
        <v>8.3689999999999998</v>
      </c>
      <c r="G196" s="206">
        <v>35</v>
      </c>
      <c r="H196" s="206">
        <v>58.58</v>
      </c>
      <c r="I196" s="194">
        <f t="shared" si="10"/>
        <v>13.82</v>
      </c>
      <c r="J196" s="194">
        <f t="shared" si="7"/>
        <v>72.400000000000006</v>
      </c>
      <c r="L196" s="222"/>
      <c r="M196" s="223"/>
    </row>
    <row r="197" spans="1:13" ht="27.75" customHeight="1">
      <c r="A197" s="205">
        <v>190</v>
      </c>
      <c r="B197" s="192" t="s">
        <v>137</v>
      </c>
      <c r="C197" s="192" t="s">
        <v>39</v>
      </c>
      <c r="D197" s="207">
        <v>1220</v>
      </c>
      <c r="E197" s="218" t="s">
        <v>135</v>
      </c>
      <c r="F197" s="209">
        <f t="shared" si="8"/>
        <v>7.335</v>
      </c>
      <c r="G197" s="206">
        <v>12</v>
      </c>
      <c r="H197" s="206">
        <v>17.600000000000001</v>
      </c>
      <c r="I197" s="194">
        <f t="shared" si="10"/>
        <v>4.1500000000000004</v>
      </c>
      <c r="J197" s="194">
        <f t="shared" si="7"/>
        <v>21.75</v>
      </c>
      <c r="L197" s="222"/>
      <c r="M197" s="223"/>
    </row>
    <row r="198" spans="1:13" ht="28.5" customHeight="1">
      <c r="A198" s="205">
        <v>191</v>
      </c>
      <c r="B198" s="192" t="s">
        <v>77</v>
      </c>
      <c r="C198" s="192" t="s">
        <v>139</v>
      </c>
      <c r="D198" s="207">
        <v>2012</v>
      </c>
      <c r="E198" s="218" t="s">
        <v>135</v>
      </c>
      <c r="F198" s="209">
        <f t="shared" si="8"/>
        <v>12.096</v>
      </c>
      <c r="G198" s="206">
        <v>36</v>
      </c>
      <c r="H198" s="206">
        <v>87.09</v>
      </c>
      <c r="I198" s="194">
        <f t="shared" si="10"/>
        <v>20.54</v>
      </c>
      <c r="J198" s="194">
        <f t="shared" si="7"/>
        <v>107.63</v>
      </c>
      <c r="L198" s="222"/>
      <c r="M198" s="223"/>
    </row>
    <row r="199" spans="1:13" ht="26.4">
      <c r="A199" s="205">
        <v>192</v>
      </c>
      <c r="B199" s="192" t="s">
        <v>55</v>
      </c>
      <c r="C199" s="192" t="s">
        <v>39</v>
      </c>
      <c r="D199" s="207">
        <v>1240</v>
      </c>
      <c r="E199" s="218" t="s">
        <v>135</v>
      </c>
      <c r="F199" s="209">
        <f t="shared" si="8"/>
        <v>7.4550000000000001</v>
      </c>
      <c r="G199" s="206">
        <v>36</v>
      </c>
      <c r="H199" s="206">
        <v>53.68</v>
      </c>
      <c r="I199" s="194">
        <f t="shared" si="10"/>
        <v>12.66</v>
      </c>
      <c r="J199" s="194">
        <f t="shared" si="7"/>
        <v>66.34</v>
      </c>
      <c r="L199" s="222"/>
      <c r="M199" s="223"/>
    </row>
    <row r="200" spans="1:13" ht="26.4">
      <c r="A200" s="205">
        <v>193</v>
      </c>
      <c r="B200" s="192" t="s">
        <v>51</v>
      </c>
      <c r="C200" s="192" t="s">
        <v>52</v>
      </c>
      <c r="D200" s="207">
        <v>1083</v>
      </c>
      <c r="E200" s="218" t="s">
        <v>135</v>
      </c>
      <c r="F200" s="209">
        <f t="shared" si="8"/>
        <v>6.5110000000000001</v>
      </c>
      <c r="G200" s="206">
        <v>60</v>
      </c>
      <c r="H200" s="206">
        <v>78.13</v>
      </c>
      <c r="I200" s="194">
        <f t="shared" si="10"/>
        <v>18.43</v>
      </c>
      <c r="J200" s="194">
        <f t="shared" ref="J200:J263" si="11">H200+I200</f>
        <v>96.56</v>
      </c>
      <c r="L200" s="222"/>
      <c r="M200" s="223"/>
    </row>
    <row r="201" spans="1:13" ht="26.4">
      <c r="A201" s="205">
        <v>194</v>
      </c>
      <c r="B201" s="192" t="s">
        <v>57</v>
      </c>
      <c r="C201" s="192" t="s">
        <v>43</v>
      </c>
      <c r="D201" s="207">
        <v>1794</v>
      </c>
      <c r="E201" s="218" t="s">
        <v>135</v>
      </c>
      <c r="F201" s="209">
        <f t="shared" si="8"/>
        <v>10.786</v>
      </c>
      <c r="G201" s="206">
        <v>34</v>
      </c>
      <c r="H201" s="206">
        <v>73.34</v>
      </c>
      <c r="I201" s="194">
        <f t="shared" si="10"/>
        <v>17.3</v>
      </c>
      <c r="J201" s="194">
        <f t="shared" si="11"/>
        <v>90.64</v>
      </c>
      <c r="L201" s="222"/>
      <c r="M201" s="223"/>
    </row>
    <row r="202" spans="1:13" ht="30.75" customHeight="1">
      <c r="A202" s="205">
        <v>195</v>
      </c>
      <c r="B202" s="192" t="s">
        <v>91</v>
      </c>
      <c r="C202" s="192" t="s">
        <v>92</v>
      </c>
      <c r="D202" s="207">
        <v>1701</v>
      </c>
      <c r="E202" s="218" t="s">
        <v>135</v>
      </c>
      <c r="F202" s="209">
        <f t="shared" ref="F202:F265" si="12">ROUND(D202/$F$4,3)</f>
        <v>10.227</v>
      </c>
      <c r="G202" s="206">
        <v>13</v>
      </c>
      <c r="H202" s="206">
        <v>26.59</v>
      </c>
      <c r="I202" s="194">
        <f t="shared" si="10"/>
        <v>6.27</v>
      </c>
      <c r="J202" s="194">
        <f t="shared" si="11"/>
        <v>32.86</v>
      </c>
      <c r="L202" s="222"/>
      <c r="M202" s="223"/>
    </row>
    <row r="203" spans="1:13" ht="15" customHeight="1">
      <c r="A203" s="205">
        <v>196</v>
      </c>
      <c r="B203" s="192" t="s">
        <v>62</v>
      </c>
      <c r="C203" s="192" t="s">
        <v>41</v>
      </c>
      <c r="D203" s="207">
        <v>1259</v>
      </c>
      <c r="E203" s="218" t="s">
        <v>135</v>
      </c>
      <c r="F203" s="209">
        <f t="shared" si="12"/>
        <v>7.569</v>
      </c>
      <c r="G203" s="206">
        <v>47.5</v>
      </c>
      <c r="H203" s="206">
        <v>71.91</v>
      </c>
      <c r="I203" s="194">
        <f t="shared" si="10"/>
        <v>16.96</v>
      </c>
      <c r="J203" s="194">
        <f t="shared" si="11"/>
        <v>88.87</v>
      </c>
      <c r="L203" s="222"/>
      <c r="M203" s="223"/>
    </row>
    <row r="204" spans="1:13" ht="28.5" customHeight="1">
      <c r="A204" s="205">
        <v>197</v>
      </c>
      <c r="B204" s="192" t="s">
        <v>74</v>
      </c>
      <c r="C204" s="192" t="s">
        <v>41</v>
      </c>
      <c r="D204" s="207">
        <v>1235</v>
      </c>
      <c r="E204" s="218" t="s">
        <v>135</v>
      </c>
      <c r="F204" s="209">
        <f t="shared" si="12"/>
        <v>7.4249999999999998</v>
      </c>
      <c r="G204" s="206">
        <v>25</v>
      </c>
      <c r="H204" s="206">
        <v>37.130000000000003</v>
      </c>
      <c r="I204" s="194">
        <f t="shared" si="10"/>
        <v>8.76</v>
      </c>
      <c r="J204" s="194">
        <f t="shared" si="11"/>
        <v>45.89</v>
      </c>
      <c r="L204" s="222"/>
      <c r="M204" s="223"/>
    </row>
    <row r="205" spans="1:13" ht="31.5" customHeight="1">
      <c r="A205" s="205">
        <v>198</v>
      </c>
      <c r="B205" s="192" t="s">
        <v>58</v>
      </c>
      <c r="C205" s="192" t="s">
        <v>43</v>
      </c>
      <c r="D205" s="207">
        <v>1255</v>
      </c>
      <c r="E205" s="218" t="s">
        <v>135</v>
      </c>
      <c r="F205" s="209">
        <f t="shared" si="12"/>
        <v>7.5449999999999999</v>
      </c>
      <c r="G205" s="206">
        <v>63</v>
      </c>
      <c r="H205" s="206">
        <v>95.07</v>
      </c>
      <c r="I205" s="194">
        <f t="shared" si="10"/>
        <v>22.43</v>
      </c>
      <c r="J205" s="194">
        <f t="shared" si="11"/>
        <v>117.5</v>
      </c>
      <c r="L205" s="222"/>
      <c r="M205" s="223"/>
    </row>
    <row r="206" spans="1:13" ht="28.5" customHeight="1">
      <c r="A206" s="205">
        <v>199</v>
      </c>
      <c r="B206" s="192" t="s">
        <v>68</v>
      </c>
      <c r="C206" s="192" t="s">
        <v>39</v>
      </c>
      <c r="D206" s="207">
        <v>1268</v>
      </c>
      <c r="E206" s="218" t="s">
        <v>135</v>
      </c>
      <c r="F206" s="209">
        <f t="shared" si="12"/>
        <v>7.6230000000000002</v>
      </c>
      <c r="G206" s="206">
        <v>13.5</v>
      </c>
      <c r="H206" s="206">
        <v>20.58</v>
      </c>
      <c r="I206" s="194">
        <f t="shared" si="10"/>
        <v>4.8499999999999996</v>
      </c>
      <c r="J206" s="194">
        <f t="shared" si="11"/>
        <v>25.43</v>
      </c>
      <c r="L206" s="222"/>
      <c r="M206" s="223"/>
    </row>
    <row r="207" spans="1:13" ht="26.4">
      <c r="A207" s="205">
        <v>200</v>
      </c>
      <c r="B207" s="192" t="s">
        <v>80</v>
      </c>
      <c r="C207" s="192" t="s">
        <v>39</v>
      </c>
      <c r="D207" s="207">
        <v>1367</v>
      </c>
      <c r="E207" s="218" t="s">
        <v>135</v>
      </c>
      <c r="F207" s="209">
        <f t="shared" si="12"/>
        <v>8.2189999999999994</v>
      </c>
      <c r="G207" s="206">
        <v>39</v>
      </c>
      <c r="H207" s="206">
        <v>64.11</v>
      </c>
      <c r="I207" s="194">
        <f t="shared" si="10"/>
        <v>15.12</v>
      </c>
      <c r="J207" s="194">
        <f t="shared" si="11"/>
        <v>79.23</v>
      </c>
      <c r="L207" s="222"/>
      <c r="M207" s="223"/>
    </row>
    <row r="208" spans="1:13" ht="26.4">
      <c r="A208" s="205">
        <v>201</v>
      </c>
      <c r="B208" s="192" t="s">
        <v>137</v>
      </c>
      <c r="C208" s="192" t="s">
        <v>39</v>
      </c>
      <c r="D208" s="207">
        <v>1240</v>
      </c>
      <c r="E208" s="218" t="s">
        <v>136</v>
      </c>
      <c r="F208" s="209">
        <f t="shared" si="12"/>
        <v>7.4550000000000001</v>
      </c>
      <c r="G208" s="206">
        <v>1</v>
      </c>
      <c r="H208" s="206">
        <v>3.73</v>
      </c>
      <c r="I208" s="194">
        <f t="shared" si="10"/>
        <v>0.88</v>
      </c>
      <c r="J208" s="194">
        <f t="shared" si="11"/>
        <v>4.6100000000000003</v>
      </c>
      <c r="L208" s="222"/>
      <c r="M208" s="223"/>
    </row>
    <row r="209" spans="1:13" ht="26.4">
      <c r="A209" s="205">
        <v>202</v>
      </c>
      <c r="B209" s="192" t="s">
        <v>137</v>
      </c>
      <c r="C209" s="192" t="s">
        <v>39</v>
      </c>
      <c r="D209" s="207">
        <v>1240</v>
      </c>
      <c r="E209" s="218" t="s">
        <v>135</v>
      </c>
      <c r="F209" s="209">
        <f t="shared" si="12"/>
        <v>7.4550000000000001</v>
      </c>
      <c r="G209" s="206">
        <v>22</v>
      </c>
      <c r="H209" s="206">
        <v>32.799999999999997</v>
      </c>
      <c r="I209" s="194">
        <f t="shared" si="10"/>
        <v>7.74</v>
      </c>
      <c r="J209" s="194">
        <f t="shared" si="11"/>
        <v>40.54</v>
      </c>
      <c r="K209" s="208"/>
      <c r="L209" s="222"/>
      <c r="M209" s="223"/>
    </row>
    <row r="210" spans="1:13" ht="26.4">
      <c r="A210" s="205">
        <v>203</v>
      </c>
      <c r="B210" s="192" t="s">
        <v>64</v>
      </c>
      <c r="C210" s="192" t="s">
        <v>41</v>
      </c>
      <c r="D210" s="207">
        <v>1235</v>
      </c>
      <c r="E210" s="218" t="s">
        <v>135</v>
      </c>
      <c r="F210" s="209">
        <f t="shared" si="12"/>
        <v>7.4249999999999998</v>
      </c>
      <c r="G210" s="206">
        <v>12</v>
      </c>
      <c r="H210" s="206">
        <v>17.82</v>
      </c>
      <c r="I210" s="194">
        <f t="shared" si="10"/>
        <v>4.2</v>
      </c>
      <c r="J210" s="194">
        <f t="shared" si="11"/>
        <v>22.02</v>
      </c>
      <c r="L210" s="222"/>
      <c r="M210" s="223"/>
    </row>
    <row r="211" spans="1:13" ht="26.4">
      <c r="A211" s="205">
        <v>204</v>
      </c>
      <c r="B211" s="192" t="s">
        <v>86</v>
      </c>
      <c r="C211" s="192" t="s">
        <v>43</v>
      </c>
      <c r="D211" s="207">
        <v>1373</v>
      </c>
      <c r="E211" s="218" t="s">
        <v>135</v>
      </c>
      <c r="F211" s="209">
        <f t="shared" si="12"/>
        <v>8.2550000000000008</v>
      </c>
      <c r="G211" s="206">
        <v>38</v>
      </c>
      <c r="H211" s="206">
        <v>62.74</v>
      </c>
      <c r="I211" s="194">
        <f t="shared" si="10"/>
        <v>14.8</v>
      </c>
      <c r="J211" s="194">
        <f t="shared" si="11"/>
        <v>77.540000000000006</v>
      </c>
      <c r="L211" s="222"/>
      <c r="M211" s="223"/>
    </row>
    <row r="212" spans="1:13" ht="26.4">
      <c r="A212" s="205">
        <v>205</v>
      </c>
      <c r="B212" s="192" t="s">
        <v>67</v>
      </c>
      <c r="C212" s="192" t="s">
        <v>43</v>
      </c>
      <c r="D212" s="207">
        <v>1353</v>
      </c>
      <c r="E212" s="218" t="s">
        <v>135</v>
      </c>
      <c r="F212" s="209">
        <f t="shared" si="12"/>
        <v>8.1340000000000003</v>
      </c>
      <c r="G212" s="206">
        <v>24</v>
      </c>
      <c r="H212" s="206">
        <v>39.04</v>
      </c>
      <c r="I212" s="194">
        <f t="shared" si="10"/>
        <v>9.2100000000000009</v>
      </c>
      <c r="J212" s="194">
        <f t="shared" si="11"/>
        <v>48.25</v>
      </c>
      <c r="L212" s="222"/>
      <c r="M212" s="223"/>
    </row>
    <row r="213" spans="1:13" ht="26.4">
      <c r="A213" s="205">
        <v>206</v>
      </c>
      <c r="B213" s="192" t="s">
        <v>47</v>
      </c>
      <c r="C213" s="192" t="s">
        <v>39</v>
      </c>
      <c r="D213" s="207">
        <v>1240</v>
      </c>
      <c r="E213" s="218" t="s">
        <v>136</v>
      </c>
      <c r="F213" s="209">
        <f t="shared" si="12"/>
        <v>7.4550000000000001</v>
      </c>
      <c r="G213" s="206">
        <v>0.5</v>
      </c>
      <c r="H213" s="206">
        <v>1.86</v>
      </c>
      <c r="I213" s="194">
        <f t="shared" si="10"/>
        <v>0.44</v>
      </c>
      <c r="J213" s="194">
        <f t="shared" si="11"/>
        <v>2.3000000000000003</v>
      </c>
      <c r="L213" s="222"/>
      <c r="M213" s="223"/>
    </row>
    <row r="214" spans="1:13" ht="26.4">
      <c r="A214" s="205">
        <v>207</v>
      </c>
      <c r="B214" s="192" t="s">
        <v>47</v>
      </c>
      <c r="C214" s="192" t="s">
        <v>39</v>
      </c>
      <c r="D214" s="207">
        <v>1240</v>
      </c>
      <c r="E214" s="218" t="s">
        <v>135</v>
      </c>
      <c r="F214" s="209">
        <f t="shared" si="12"/>
        <v>7.4550000000000001</v>
      </c>
      <c r="G214" s="206">
        <v>30.5</v>
      </c>
      <c r="H214" s="206">
        <v>45.48</v>
      </c>
      <c r="I214" s="194">
        <f t="shared" si="10"/>
        <v>10.73</v>
      </c>
      <c r="J214" s="194">
        <f t="shared" si="11"/>
        <v>56.209999999999994</v>
      </c>
      <c r="L214" s="222"/>
      <c r="M214" s="223"/>
    </row>
    <row r="215" spans="1:13" ht="26.4">
      <c r="A215" s="205">
        <v>208</v>
      </c>
      <c r="B215" s="192" t="s">
        <v>45</v>
      </c>
      <c r="C215" s="192" t="s">
        <v>39</v>
      </c>
      <c r="D215" s="207">
        <v>1240</v>
      </c>
      <c r="E215" s="218" t="s">
        <v>135</v>
      </c>
      <c r="F215" s="209">
        <f t="shared" si="12"/>
        <v>7.4550000000000001</v>
      </c>
      <c r="G215" s="206">
        <v>36</v>
      </c>
      <c r="H215" s="206">
        <v>53.68</v>
      </c>
      <c r="I215" s="194">
        <f t="shared" si="10"/>
        <v>12.66</v>
      </c>
      <c r="J215" s="194">
        <f t="shared" si="11"/>
        <v>66.34</v>
      </c>
      <c r="L215" s="222"/>
      <c r="M215" s="223"/>
    </row>
    <row r="216" spans="1:13" ht="26.4">
      <c r="A216" s="205">
        <v>209</v>
      </c>
      <c r="B216" s="192" t="s">
        <v>45</v>
      </c>
      <c r="C216" s="192" t="s">
        <v>39</v>
      </c>
      <c r="D216" s="207">
        <v>1240</v>
      </c>
      <c r="E216" s="218" t="s">
        <v>136</v>
      </c>
      <c r="F216" s="209">
        <f t="shared" si="12"/>
        <v>7.4550000000000001</v>
      </c>
      <c r="G216" s="206">
        <v>1</v>
      </c>
      <c r="H216" s="206">
        <v>3.73</v>
      </c>
      <c r="I216" s="194">
        <f t="shared" si="10"/>
        <v>0.88</v>
      </c>
      <c r="J216" s="194">
        <f t="shared" si="11"/>
        <v>4.6100000000000003</v>
      </c>
      <c r="L216" s="222"/>
      <c r="M216" s="223"/>
    </row>
    <row r="217" spans="1:13" ht="26.4">
      <c r="A217" s="205">
        <v>210</v>
      </c>
      <c r="B217" s="192" t="s">
        <v>63</v>
      </c>
      <c r="C217" s="192" t="s">
        <v>39</v>
      </c>
      <c r="D217" s="207">
        <v>1263</v>
      </c>
      <c r="E217" s="218" t="s">
        <v>135</v>
      </c>
      <c r="F217" s="209">
        <f t="shared" si="12"/>
        <v>7.593</v>
      </c>
      <c r="G217" s="206">
        <v>36</v>
      </c>
      <c r="H217" s="206">
        <v>54.67</v>
      </c>
      <c r="I217" s="194">
        <f t="shared" si="10"/>
        <v>12.9</v>
      </c>
      <c r="J217" s="194">
        <f t="shared" si="11"/>
        <v>67.570000000000007</v>
      </c>
      <c r="L217" s="222"/>
      <c r="M217" s="223"/>
    </row>
    <row r="218" spans="1:13" ht="26.4">
      <c r="A218" s="205">
        <v>211</v>
      </c>
      <c r="B218" s="192" t="s">
        <v>60</v>
      </c>
      <c r="C218" s="192" t="s">
        <v>43</v>
      </c>
      <c r="D218" s="207">
        <v>1339</v>
      </c>
      <c r="E218" s="218" t="s">
        <v>135</v>
      </c>
      <c r="F218" s="209">
        <f t="shared" si="12"/>
        <v>8.0500000000000007</v>
      </c>
      <c r="G218" s="206">
        <v>41.5</v>
      </c>
      <c r="H218" s="206">
        <v>66.819999999999993</v>
      </c>
      <c r="I218" s="194">
        <f t="shared" si="10"/>
        <v>15.76</v>
      </c>
      <c r="J218" s="194">
        <f t="shared" si="11"/>
        <v>82.58</v>
      </c>
      <c r="L218" s="222"/>
      <c r="M218" s="223"/>
    </row>
    <row r="219" spans="1:13" ht="26.4">
      <c r="A219" s="205">
        <v>212</v>
      </c>
      <c r="B219" s="192" t="s">
        <v>83</v>
      </c>
      <c r="C219" s="192" t="s">
        <v>39</v>
      </c>
      <c r="D219" s="207">
        <v>1327</v>
      </c>
      <c r="E219" s="218" t="s">
        <v>135</v>
      </c>
      <c r="F219" s="209">
        <f t="shared" si="12"/>
        <v>7.9779999999999998</v>
      </c>
      <c r="G219" s="206">
        <v>36</v>
      </c>
      <c r="H219" s="206">
        <v>57.44</v>
      </c>
      <c r="I219" s="194">
        <f t="shared" si="10"/>
        <v>13.55</v>
      </c>
      <c r="J219" s="194">
        <f t="shared" si="11"/>
        <v>70.989999999999995</v>
      </c>
      <c r="L219" s="222"/>
      <c r="M219" s="223"/>
    </row>
    <row r="220" spans="1:13" ht="26.4">
      <c r="A220" s="205">
        <v>213</v>
      </c>
      <c r="B220" s="192" t="s">
        <v>93</v>
      </c>
      <c r="C220" s="192" t="s">
        <v>41</v>
      </c>
      <c r="D220" s="207">
        <v>1410</v>
      </c>
      <c r="E220" s="218" t="s">
        <v>135</v>
      </c>
      <c r="F220" s="209">
        <f t="shared" si="12"/>
        <v>8.4770000000000003</v>
      </c>
      <c r="G220" s="206">
        <v>49</v>
      </c>
      <c r="H220" s="206">
        <v>83.07</v>
      </c>
      <c r="I220" s="194">
        <f t="shared" si="10"/>
        <v>19.600000000000001</v>
      </c>
      <c r="J220" s="194">
        <f t="shared" si="11"/>
        <v>102.66999999999999</v>
      </c>
      <c r="L220" s="222"/>
      <c r="M220" s="223"/>
    </row>
    <row r="221" spans="1:13" ht="26.4">
      <c r="A221" s="205">
        <v>214</v>
      </c>
      <c r="B221" s="192" t="s">
        <v>93</v>
      </c>
      <c r="C221" s="192" t="s">
        <v>41</v>
      </c>
      <c r="D221" s="207">
        <v>1410</v>
      </c>
      <c r="E221" s="218" t="s">
        <v>136</v>
      </c>
      <c r="F221" s="209">
        <f t="shared" si="12"/>
        <v>8.4770000000000003</v>
      </c>
      <c r="G221" s="206">
        <v>0.5</v>
      </c>
      <c r="H221" s="206">
        <v>2.12</v>
      </c>
      <c r="I221" s="194">
        <f t="shared" si="10"/>
        <v>0.5</v>
      </c>
      <c r="J221" s="194">
        <f t="shared" si="11"/>
        <v>2.62</v>
      </c>
      <c r="L221" s="222"/>
      <c r="M221" s="223"/>
    </row>
    <row r="222" spans="1:13" ht="26.4">
      <c r="A222" s="205">
        <v>215</v>
      </c>
      <c r="B222" s="192" t="s">
        <v>72</v>
      </c>
      <c r="C222" s="192" t="s">
        <v>41</v>
      </c>
      <c r="D222" s="207">
        <v>1398</v>
      </c>
      <c r="E222" s="218" t="s">
        <v>135</v>
      </c>
      <c r="F222" s="209">
        <f t="shared" si="12"/>
        <v>8.4049999999999994</v>
      </c>
      <c r="G222" s="206">
        <v>26.5</v>
      </c>
      <c r="H222" s="206">
        <v>44.55</v>
      </c>
      <c r="I222" s="194">
        <f t="shared" si="10"/>
        <v>10.51</v>
      </c>
      <c r="J222" s="194">
        <f t="shared" si="11"/>
        <v>55.059999999999995</v>
      </c>
      <c r="L222" s="222"/>
      <c r="M222" s="223"/>
    </row>
    <row r="223" spans="1:13" ht="26.4">
      <c r="A223" s="205">
        <v>216</v>
      </c>
      <c r="B223" s="192" t="s">
        <v>68</v>
      </c>
      <c r="C223" s="192" t="s">
        <v>39</v>
      </c>
      <c r="D223" s="207">
        <v>1240</v>
      </c>
      <c r="E223" s="218" t="s">
        <v>135</v>
      </c>
      <c r="F223" s="209">
        <f t="shared" si="12"/>
        <v>7.4550000000000001</v>
      </c>
      <c r="G223" s="206">
        <v>25.5</v>
      </c>
      <c r="H223" s="206">
        <v>38.020000000000003</v>
      </c>
      <c r="I223" s="194">
        <f t="shared" si="10"/>
        <v>8.9700000000000006</v>
      </c>
      <c r="J223" s="194">
        <f t="shared" si="11"/>
        <v>46.99</v>
      </c>
      <c r="L223" s="222"/>
      <c r="M223" s="223"/>
    </row>
    <row r="224" spans="1:13" ht="26.4">
      <c r="A224" s="205">
        <v>217</v>
      </c>
      <c r="B224" s="192" t="s">
        <v>68</v>
      </c>
      <c r="C224" s="192" t="s">
        <v>39</v>
      </c>
      <c r="D224" s="207">
        <v>1240</v>
      </c>
      <c r="E224" s="218" t="s">
        <v>136</v>
      </c>
      <c r="F224" s="209">
        <f t="shared" si="12"/>
        <v>7.4550000000000001</v>
      </c>
      <c r="G224" s="206">
        <v>0.5</v>
      </c>
      <c r="H224" s="206">
        <v>1.86</v>
      </c>
      <c r="I224" s="194">
        <f t="shared" si="10"/>
        <v>0.44</v>
      </c>
      <c r="J224" s="194">
        <f t="shared" si="11"/>
        <v>2.3000000000000003</v>
      </c>
      <c r="L224" s="222"/>
      <c r="M224" s="223"/>
    </row>
    <row r="225" spans="1:13" ht="26.4">
      <c r="A225" s="205">
        <v>218</v>
      </c>
      <c r="B225" s="192" t="s">
        <v>50</v>
      </c>
      <c r="C225" s="192" t="s">
        <v>39</v>
      </c>
      <c r="D225" s="207">
        <v>1392</v>
      </c>
      <c r="E225" s="218" t="s">
        <v>135</v>
      </c>
      <c r="F225" s="209">
        <f t="shared" si="12"/>
        <v>8.3689999999999998</v>
      </c>
      <c r="G225" s="206">
        <v>50</v>
      </c>
      <c r="H225" s="206">
        <v>83.69</v>
      </c>
      <c r="I225" s="194">
        <f t="shared" si="10"/>
        <v>19.739999999999998</v>
      </c>
      <c r="J225" s="194">
        <f t="shared" si="11"/>
        <v>103.42999999999999</v>
      </c>
      <c r="L225" s="222"/>
      <c r="M225" s="223"/>
    </row>
    <row r="226" spans="1:13" ht="26.4">
      <c r="A226" s="205">
        <v>219</v>
      </c>
      <c r="B226" s="192" t="s">
        <v>68</v>
      </c>
      <c r="C226" s="192" t="s">
        <v>39</v>
      </c>
      <c r="D226" s="207">
        <v>1223</v>
      </c>
      <c r="E226" s="218" t="s">
        <v>135</v>
      </c>
      <c r="F226" s="209">
        <f t="shared" si="12"/>
        <v>7.3529999999999998</v>
      </c>
      <c r="G226" s="206">
        <v>39</v>
      </c>
      <c r="H226" s="206">
        <v>57.35</v>
      </c>
      <c r="I226" s="194">
        <f t="shared" si="10"/>
        <v>13.53</v>
      </c>
      <c r="J226" s="194">
        <f t="shared" si="11"/>
        <v>70.88</v>
      </c>
      <c r="L226" s="222"/>
      <c r="M226" s="223"/>
    </row>
    <row r="227" spans="1:13" ht="26.4">
      <c r="A227" s="205">
        <v>220</v>
      </c>
      <c r="B227" s="192" t="s">
        <v>83</v>
      </c>
      <c r="C227" s="192" t="s">
        <v>41</v>
      </c>
      <c r="D227" s="207">
        <v>1464</v>
      </c>
      <c r="E227" s="218" t="s">
        <v>135</v>
      </c>
      <c r="F227" s="209">
        <f t="shared" si="12"/>
        <v>8.8019999999999996</v>
      </c>
      <c r="G227" s="206">
        <v>26</v>
      </c>
      <c r="H227" s="206">
        <v>45.77</v>
      </c>
      <c r="I227" s="194">
        <f t="shared" si="10"/>
        <v>10.8</v>
      </c>
      <c r="J227" s="194">
        <f t="shared" si="11"/>
        <v>56.570000000000007</v>
      </c>
      <c r="L227" s="222"/>
      <c r="M227" s="223"/>
    </row>
    <row r="228" spans="1:13" ht="26.4">
      <c r="A228" s="205">
        <v>221</v>
      </c>
      <c r="B228" s="192" t="s">
        <v>54</v>
      </c>
      <c r="C228" s="192" t="s">
        <v>41</v>
      </c>
      <c r="D228" s="207">
        <v>1418</v>
      </c>
      <c r="E228" s="218" t="s">
        <v>135</v>
      </c>
      <c r="F228" s="209">
        <f t="shared" si="12"/>
        <v>8.5250000000000004</v>
      </c>
      <c r="G228" s="206">
        <v>36</v>
      </c>
      <c r="H228" s="206">
        <v>61.38</v>
      </c>
      <c r="I228" s="194">
        <f t="shared" si="10"/>
        <v>14.48</v>
      </c>
      <c r="J228" s="194">
        <f t="shared" si="11"/>
        <v>75.86</v>
      </c>
      <c r="L228" s="222"/>
      <c r="M228" s="223"/>
    </row>
    <row r="229" spans="1:13" ht="26.4">
      <c r="A229" s="205">
        <v>222</v>
      </c>
      <c r="B229" s="192" t="s">
        <v>49</v>
      </c>
      <c r="C229" s="192" t="s">
        <v>41</v>
      </c>
      <c r="D229" s="207">
        <v>1235</v>
      </c>
      <c r="E229" s="218" t="s">
        <v>135</v>
      </c>
      <c r="F229" s="209">
        <f t="shared" si="12"/>
        <v>7.4249999999999998</v>
      </c>
      <c r="G229" s="206">
        <v>38.5</v>
      </c>
      <c r="H229" s="206">
        <v>57.17</v>
      </c>
      <c r="I229" s="194">
        <f t="shared" si="10"/>
        <v>13.49</v>
      </c>
      <c r="J229" s="194">
        <f t="shared" si="11"/>
        <v>70.66</v>
      </c>
      <c r="L229" s="222"/>
      <c r="M229" s="223"/>
    </row>
    <row r="230" spans="1:13" ht="26.4">
      <c r="A230" s="205">
        <v>223</v>
      </c>
      <c r="B230" s="192" t="s">
        <v>56</v>
      </c>
      <c r="C230" s="192" t="s">
        <v>39</v>
      </c>
      <c r="D230" s="207">
        <v>1464</v>
      </c>
      <c r="E230" s="218" t="s">
        <v>135</v>
      </c>
      <c r="F230" s="209">
        <f t="shared" si="12"/>
        <v>8.8019999999999996</v>
      </c>
      <c r="G230" s="206">
        <v>24</v>
      </c>
      <c r="H230" s="206">
        <v>42.25</v>
      </c>
      <c r="I230" s="194">
        <f t="shared" si="10"/>
        <v>9.9700000000000006</v>
      </c>
      <c r="J230" s="194">
        <f t="shared" si="11"/>
        <v>52.22</v>
      </c>
      <c r="L230" s="222"/>
      <c r="M230" s="223"/>
    </row>
    <row r="231" spans="1:13">
      <c r="A231" s="205">
        <v>224</v>
      </c>
      <c r="B231" s="192" t="s">
        <v>59</v>
      </c>
      <c r="C231" s="192" t="s">
        <v>39</v>
      </c>
      <c r="D231" s="207">
        <v>1220</v>
      </c>
      <c r="E231" s="218" t="s">
        <v>136</v>
      </c>
      <c r="F231" s="209">
        <f t="shared" si="12"/>
        <v>7.335</v>
      </c>
      <c r="G231" s="206">
        <v>1</v>
      </c>
      <c r="H231" s="206">
        <v>3.67</v>
      </c>
      <c r="I231" s="194">
        <f t="shared" si="10"/>
        <v>0.87</v>
      </c>
      <c r="J231" s="194">
        <f t="shared" si="11"/>
        <v>4.54</v>
      </c>
      <c r="L231" s="222"/>
      <c r="M231" s="223"/>
    </row>
    <row r="232" spans="1:13">
      <c r="A232" s="205">
        <v>225</v>
      </c>
      <c r="B232" s="192" t="s">
        <v>59</v>
      </c>
      <c r="C232" s="192" t="s">
        <v>39</v>
      </c>
      <c r="D232" s="207">
        <v>1220</v>
      </c>
      <c r="E232" s="218" t="s">
        <v>135</v>
      </c>
      <c r="F232" s="209">
        <f t="shared" si="12"/>
        <v>7.335</v>
      </c>
      <c r="G232" s="206">
        <v>47</v>
      </c>
      <c r="H232" s="206">
        <v>68.95</v>
      </c>
      <c r="I232" s="194">
        <f t="shared" si="10"/>
        <v>16.27</v>
      </c>
      <c r="J232" s="194">
        <f t="shared" si="11"/>
        <v>85.22</v>
      </c>
      <c r="L232" s="222"/>
      <c r="M232" s="223"/>
    </row>
    <row r="233" spans="1:13" ht="26.4">
      <c r="A233" s="205">
        <v>226</v>
      </c>
      <c r="B233" s="192" t="s">
        <v>94</v>
      </c>
      <c r="C233" s="192" t="s">
        <v>39</v>
      </c>
      <c r="D233" s="207">
        <v>1220</v>
      </c>
      <c r="E233" s="218" t="s">
        <v>135</v>
      </c>
      <c r="F233" s="209">
        <f t="shared" si="12"/>
        <v>7.335</v>
      </c>
      <c r="G233" s="206">
        <v>72</v>
      </c>
      <c r="H233" s="206">
        <v>105.62</v>
      </c>
      <c r="I233" s="194">
        <f t="shared" si="10"/>
        <v>24.92</v>
      </c>
      <c r="J233" s="194">
        <f t="shared" si="11"/>
        <v>130.54000000000002</v>
      </c>
      <c r="L233" s="222"/>
      <c r="M233" s="223"/>
    </row>
    <row r="234" spans="1:13" ht="26.4">
      <c r="A234" s="205">
        <v>227</v>
      </c>
      <c r="B234" s="192" t="s">
        <v>94</v>
      </c>
      <c r="C234" s="192" t="s">
        <v>39</v>
      </c>
      <c r="D234" s="207">
        <v>1220</v>
      </c>
      <c r="E234" s="218" t="s">
        <v>136</v>
      </c>
      <c r="F234" s="209">
        <f t="shared" si="12"/>
        <v>7.335</v>
      </c>
      <c r="G234" s="206">
        <v>4</v>
      </c>
      <c r="H234" s="206">
        <v>14.67</v>
      </c>
      <c r="I234" s="194">
        <f t="shared" si="10"/>
        <v>3.46</v>
      </c>
      <c r="J234" s="194">
        <f t="shared" si="11"/>
        <v>18.13</v>
      </c>
      <c r="L234" s="222"/>
      <c r="M234" s="223"/>
    </row>
    <row r="235" spans="1:13" ht="39.6">
      <c r="A235" s="205">
        <v>228</v>
      </c>
      <c r="B235" s="192" t="s">
        <v>65</v>
      </c>
      <c r="C235" s="192" t="s">
        <v>43</v>
      </c>
      <c r="D235" s="207">
        <v>1574</v>
      </c>
      <c r="E235" s="218" t="s">
        <v>135</v>
      </c>
      <c r="F235" s="209">
        <f t="shared" si="12"/>
        <v>9.4629999999999992</v>
      </c>
      <c r="G235" s="206">
        <v>36</v>
      </c>
      <c r="H235" s="206">
        <v>68.13</v>
      </c>
      <c r="I235" s="194">
        <f t="shared" si="10"/>
        <v>16.07</v>
      </c>
      <c r="J235" s="194">
        <f t="shared" si="11"/>
        <v>84.199999999999989</v>
      </c>
      <c r="L235" s="222"/>
      <c r="M235" s="223"/>
    </row>
    <row r="236" spans="1:13" ht="26.4">
      <c r="A236" s="205">
        <v>229</v>
      </c>
      <c r="B236" s="192" t="s">
        <v>69</v>
      </c>
      <c r="C236" s="192" t="s">
        <v>39</v>
      </c>
      <c r="D236" s="207">
        <v>1180</v>
      </c>
      <c r="E236" s="218" t="s">
        <v>135</v>
      </c>
      <c r="F236" s="209">
        <f t="shared" si="12"/>
        <v>7.0940000000000003</v>
      </c>
      <c r="G236" s="206">
        <v>12.5</v>
      </c>
      <c r="H236" s="206">
        <v>17.739999999999998</v>
      </c>
      <c r="I236" s="194">
        <f t="shared" si="10"/>
        <v>4.18</v>
      </c>
      <c r="J236" s="194">
        <f t="shared" si="11"/>
        <v>21.919999999999998</v>
      </c>
      <c r="L236" s="222"/>
      <c r="M236" s="223"/>
    </row>
    <row r="237" spans="1:13" ht="20.25" customHeight="1">
      <c r="A237" s="205">
        <v>230</v>
      </c>
      <c r="B237" s="192" t="s">
        <v>62</v>
      </c>
      <c r="C237" s="192" t="s">
        <v>41</v>
      </c>
      <c r="D237" s="207">
        <v>1252</v>
      </c>
      <c r="E237" s="218" t="s">
        <v>135</v>
      </c>
      <c r="F237" s="209">
        <f t="shared" si="12"/>
        <v>7.5270000000000001</v>
      </c>
      <c r="G237" s="206">
        <v>50</v>
      </c>
      <c r="H237" s="206">
        <v>75.27</v>
      </c>
      <c r="I237" s="194">
        <f t="shared" si="10"/>
        <v>17.760000000000002</v>
      </c>
      <c r="J237" s="194">
        <f t="shared" si="11"/>
        <v>93.03</v>
      </c>
      <c r="L237" s="222"/>
      <c r="M237" s="223"/>
    </row>
    <row r="238" spans="1:13" ht="20.25" customHeight="1">
      <c r="A238" s="205">
        <v>231</v>
      </c>
      <c r="B238" s="192" t="s">
        <v>62</v>
      </c>
      <c r="C238" s="192" t="s">
        <v>41</v>
      </c>
      <c r="D238" s="207">
        <v>1252</v>
      </c>
      <c r="E238" s="218" t="s">
        <v>136</v>
      </c>
      <c r="F238" s="209">
        <f t="shared" si="12"/>
        <v>7.5270000000000001</v>
      </c>
      <c r="G238" s="206">
        <v>2</v>
      </c>
      <c r="H238" s="206">
        <v>7.53</v>
      </c>
      <c r="I238" s="194">
        <f t="shared" si="10"/>
        <v>1.78</v>
      </c>
      <c r="J238" s="194">
        <f t="shared" si="11"/>
        <v>9.31</v>
      </c>
      <c r="L238" s="222"/>
      <c r="M238" s="223"/>
    </row>
    <row r="239" spans="1:13" ht="26.4">
      <c r="A239" s="205">
        <v>232</v>
      </c>
      <c r="B239" s="192" t="s">
        <v>49</v>
      </c>
      <c r="C239" s="192" t="s">
        <v>39</v>
      </c>
      <c r="D239" s="207">
        <v>1263</v>
      </c>
      <c r="E239" s="218" t="s">
        <v>135</v>
      </c>
      <c r="F239" s="209">
        <f t="shared" si="12"/>
        <v>7.593</v>
      </c>
      <c r="G239" s="206">
        <v>25</v>
      </c>
      <c r="H239" s="206">
        <v>37.97</v>
      </c>
      <c r="I239" s="194">
        <f t="shared" si="10"/>
        <v>8.9600000000000009</v>
      </c>
      <c r="J239" s="194">
        <f t="shared" si="11"/>
        <v>46.93</v>
      </c>
      <c r="L239" s="222"/>
      <c r="M239" s="223"/>
    </row>
    <row r="240" spans="1:13" ht="26.4">
      <c r="A240" s="205">
        <v>233</v>
      </c>
      <c r="B240" s="192" t="s">
        <v>44</v>
      </c>
      <c r="C240" s="192" t="s">
        <v>43</v>
      </c>
      <c r="D240" s="207">
        <v>1268</v>
      </c>
      <c r="E240" s="218" t="s">
        <v>135</v>
      </c>
      <c r="F240" s="209">
        <f t="shared" si="12"/>
        <v>7.6230000000000002</v>
      </c>
      <c r="G240" s="206">
        <v>43</v>
      </c>
      <c r="H240" s="206">
        <v>65.56</v>
      </c>
      <c r="I240" s="194">
        <f t="shared" si="10"/>
        <v>15.47</v>
      </c>
      <c r="J240" s="194">
        <f t="shared" si="11"/>
        <v>81.03</v>
      </c>
      <c r="L240" s="222"/>
      <c r="M240" s="223"/>
    </row>
    <row r="241" spans="1:13" ht="23.25" customHeight="1">
      <c r="A241" s="205">
        <v>234</v>
      </c>
      <c r="B241" s="192" t="s">
        <v>49</v>
      </c>
      <c r="C241" s="192" t="s">
        <v>39</v>
      </c>
      <c r="D241" s="207">
        <v>1223</v>
      </c>
      <c r="E241" s="218" t="s">
        <v>135</v>
      </c>
      <c r="F241" s="209">
        <f t="shared" si="12"/>
        <v>7.3529999999999998</v>
      </c>
      <c r="G241" s="206">
        <v>13</v>
      </c>
      <c r="H241" s="206">
        <v>19.12</v>
      </c>
      <c r="I241" s="194">
        <f t="shared" si="10"/>
        <v>4.51</v>
      </c>
      <c r="J241" s="194">
        <f t="shared" si="11"/>
        <v>23.630000000000003</v>
      </c>
      <c r="L241" s="222"/>
      <c r="M241" s="223"/>
    </row>
    <row r="242" spans="1:13" ht="26.4">
      <c r="A242" s="205">
        <v>235</v>
      </c>
      <c r="B242" s="192" t="s">
        <v>74</v>
      </c>
      <c r="C242" s="192" t="s">
        <v>41</v>
      </c>
      <c r="D242" s="207">
        <v>1215</v>
      </c>
      <c r="E242" s="218" t="s">
        <v>135</v>
      </c>
      <c r="F242" s="209">
        <f t="shared" si="12"/>
        <v>7.3049999999999997</v>
      </c>
      <c r="G242" s="206">
        <v>39</v>
      </c>
      <c r="H242" s="206">
        <v>56.98</v>
      </c>
      <c r="I242" s="194">
        <f t="shared" si="10"/>
        <v>13.44</v>
      </c>
      <c r="J242" s="194">
        <f t="shared" si="11"/>
        <v>70.42</v>
      </c>
      <c r="L242" s="222"/>
      <c r="M242" s="223"/>
    </row>
    <row r="243" spans="1:13" ht="26.4">
      <c r="A243" s="205">
        <v>236</v>
      </c>
      <c r="B243" s="192" t="s">
        <v>74</v>
      </c>
      <c r="C243" s="192" t="s">
        <v>41</v>
      </c>
      <c r="D243" s="207">
        <v>1215</v>
      </c>
      <c r="E243" s="218" t="s">
        <v>136</v>
      </c>
      <c r="F243" s="209">
        <f t="shared" si="12"/>
        <v>7.3049999999999997</v>
      </c>
      <c r="G243" s="206">
        <v>1</v>
      </c>
      <c r="H243" s="206">
        <v>3.65</v>
      </c>
      <c r="I243" s="194">
        <f t="shared" ref="I243:I306" si="13">ROUND(H243*23.59%,2)</f>
        <v>0.86</v>
      </c>
      <c r="J243" s="194">
        <f t="shared" si="11"/>
        <v>4.51</v>
      </c>
      <c r="L243" s="222"/>
      <c r="M243" s="223"/>
    </row>
    <row r="244" spans="1:13" ht="26.4">
      <c r="A244" s="205">
        <v>237</v>
      </c>
      <c r="B244" s="192" t="s">
        <v>56</v>
      </c>
      <c r="C244" s="192" t="s">
        <v>43</v>
      </c>
      <c r="D244" s="207">
        <v>1438</v>
      </c>
      <c r="E244" s="218" t="s">
        <v>135</v>
      </c>
      <c r="F244" s="209">
        <f t="shared" si="12"/>
        <v>8.6449999999999996</v>
      </c>
      <c r="G244" s="206">
        <v>11</v>
      </c>
      <c r="H244" s="206">
        <v>19.02</v>
      </c>
      <c r="I244" s="194">
        <f t="shared" si="13"/>
        <v>4.49</v>
      </c>
      <c r="J244" s="194">
        <f t="shared" si="11"/>
        <v>23.509999999999998</v>
      </c>
      <c r="L244" s="222"/>
      <c r="M244" s="223"/>
    </row>
    <row r="245" spans="1:13" ht="26.4">
      <c r="A245" s="205">
        <v>238</v>
      </c>
      <c r="B245" s="192" t="s">
        <v>80</v>
      </c>
      <c r="C245" s="192" t="s">
        <v>41</v>
      </c>
      <c r="D245" s="207">
        <v>1444</v>
      </c>
      <c r="E245" s="218" t="s">
        <v>135</v>
      </c>
      <c r="F245" s="209">
        <f t="shared" si="12"/>
        <v>8.6820000000000004</v>
      </c>
      <c r="G245" s="206">
        <v>24.5</v>
      </c>
      <c r="H245" s="206">
        <v>42.54</v>
      </c>
      <c r="I245" s="194">
        <f t="shared" si="13"/>
        <v>10.039999999999999</v>
      </c>
      <c r="J245" s="194">
        <f t="shared" si="11"/>
        <v>52.58</v>
      </c>
      <c r="L245" s="222"/>
      <c r="M245" s="223"/>
    </row>
    <row r="246" spans="1:13" ht="25.5" customHeight="1">
      <c r="A246" s="205">
        <v>239</v>
      </c>
      <c r="B246" s="192" t="s">
        <v>87</v>
      </c>
      <c r="C246" s="192" t="s">
        <v>90</v>
      </c>
      <c r="D246" s="207">
        <v>2107</v>
      </c>
      <c r="E246" s="218" t="s">
        <v>135</v>
      </c>
      <c r="F246" s="209">
        <f t="shared" si="12"/>
        <v>12.667999999999999</v>
      </c>
      <c r="G246" s="206">
        <v>12</v>
      </c>
      <c r="H246" s="206">
        <v>30.4</v>
      </c>
      <c r="I246" s="194">
        <f t="shared" si="13"/>
        <v>7.17</v>
      </c>
      <c r="J246" s="194">
        <f t="shared" si="11"/>
        <v>37.57</v>
      </c>
      <c r="L246" s="222"/>
      <c r="M246" s="223"/>
    </row>
    <row r="247" spans="1:13" ht="26.4">
      <c r="A247" s="205">
        <v>240</v>
      </c>
      <c r="B247" s="192" t="s">
        <v>77</v>
      </c>
      <c r="C247" s="192" t="s">
        <v>43</v>
      </c>
      <c r="D247" s="207">
        <v>1586</v>
      </c>
      <c r="E247" s="218" t="s">
        <v>135</v>
      </c>
      <c r="F247" s="209">
        <f t="shared" si="12"/>
        <v>9.5350000000000001</v>
      </c>
      <c r="G247" s="206">
        <v>48</v>
      </c>
      <c r="H247" s="206">
        <v>91.54</v>
      </c>
      <c r="I247" s="194">
        <f t="shared" si="13"/>
        <v>21.59</v>
      </c>
      <c r="J247" s="194">
        <f t="shared" si="11"/>
        <v>113.13000000000001</v>
      </c>
      <c r="L247" s="222"/>
      <c r="M247" s="223"/>
    </row>
    <row r="248" spans="1:13" ht="26.4">
      <c r="A248" s="205">
        <v>241</v>
      </c>
      <c r="B248" s="192" t="s">
        <v>82</v>
      </c>
      <c r="C248" s="192" t="s">
        <v>39</v>
      </c>
      <c r="D248" s="207">
        <v>1263</v>
      </c>
      <c r="E248" s="218" t="s">
        <v>135</v>
      </c>
      <c r="F248" s="209">
        <f t="shared" si="12"/>
        <v>7.593</v>
      </c>
      <c r="G248" s="206">
        <v>46</v>
      </c>
      <c r="H248" s="206">
        <v>69.86</v>
      </c>
      <c r="I248" s="194">
        <f t="shared" si="13"/>
        <v>16.48</v>
      </c>
      <c r="J248" s="194">
        <f t="shared" si="11"/>
        <v>86.34</v>
      </c>
      <c r="L248" s="222"/>
      <c r="M248" s="223"/>
    </row>
    <row r="249" spans="1:13" ht="26.4">
      <c r="A249" s="205">
        <v>242</v>
      </c>
      <c r="B249" s="192" t="s">
        <v>75</v>
      </c>
      <c r="C249" s="192" t="s">
        <v>39</v>
      </c>
      <c r="D249" s="207">
        <v>1367</v>
      </c>
      <c r="E249" s="218" t="s">
        <v>135</v>
      </c>
      <c r="F249" s="209">
        <f t="shared" si="12"/>
        <v>8.2189999999999994</v>
      </c>
      <c r="G249" s="206">
        <v>12</v>
      </c>
      <c r="H249" s="206">
        <v>19.73</v>
      </c>
      <c r="I249" s="194">
        <f t="shared" si="13"/>
        <v>4.6500000000000004</v>
      </c>
      <c r="J249" s="194">
        <f t="shared" si="11"/>
        <v>24.380000000000003</v>
      </c>
      <c r="L249" s="222"/>
      <c r="M249" s="223"/>
    </row>
    <row r="250" spans="1:13" ht="26.4">
      <c r="A250" s="205">
        <v>243</v>
      </c>
      <c r="B250" s="192" t="s">
        <v>94</v>
      </c>
      <c r="C250" s="192" t="s">
        <v>39</v>
      </c>
      <c r="D250" s="207">
        <v>1220</v>
      </c>
      <c r="E250" s="218" t="s">
        <v>135</v>
      </c>
      <c r="F250" s="209">
        <f t="shared" si="12"/>
        <v>7.335</v>
      </c>
      <c r="G250" s="206">
        <v>72</v>
      </c>
      <c r="H250" s="206">
        <v>105.62</v>
      </c>
      <c r="I250" s="194">
        <f t="shared" si="13"/>
        <v>24.92</v>
      </c>
      <c r="J250" s="194">
        <f t="shared" si="11"/>
        <v>130.54000000000002</v>
      </c>
      <c r="L250" s="222"/>
      <c r="M250" s="223"/>
    </row>
    <row r="251" spans="1:13" ht="26.4">
      <c r="A251" s="205">
        <v>244</v>
      </c>
      <c r="B251" s="192" t="s">
        <v>94</v>
      </c>
      <c r="C251" s="192" t="s">
        <v>39</v>
      </c>
      <c r="D251" s="207">
        <v>1220</v>
      </c>
      <c r="E251" s="218" t="s">
        <v>136</v>
      </c>
      <c r="F251" s="209">
        <f t="shared" si="12"/>
        <v>7.335</v>
      </c>
      <c r="G251" s="206">
        <v>1</v>
      </c>
      <c r="H251" s="206">
        <v>3.67</v>
      </c>
      <c r="I251" s="194">
        <f t="shared" si="13"/>
        <v>0.87</v>
      </c>
      <c r="J251" s="194">
        <f t="shared" si="11"/>
        <v>4.54</v>
      </c>
      <c r="L251" s="222"/>
      <c r="M251" s="223"/>
    </row>
    <row r="252" spans="1:13" ht="26.4">
      <c r="A252" s="205">
        <v>245</v>
      </c>
      <c r="B252" s="192" t="s">
        <v>138</v>
      </c>
      <c r="C252" s="192" t="s">
        <v>41</v>
      </c>
      <c r="D252" s="207">
        <v>1239</v>
      </c>
      <c r="E252" s="218" t="s">
        <v>136</v>
      </c>
      <c r="F252" s="209">
        <f t="shared" si="12"/>
        <v>7.4489999999999998</v>
      </c>
      <c r="G252" s="206">
        <v>0.5</v>
      </c>
      <c r="H252" s="206">
        <v>1.86</v>
      </c>
      <c r="I252" s="194">
        <f t="shared" si="13"/>
        <v>0.44</v>
      </c>
      <c r="J252" s="194">
        <f t="shared" si="11"/>
        <v>2.3000000000000003</v>
      </c>
      <c r="L252" s="222"/>
      <c r="M252" s="223"/>
    </row>
    <row r="253" spans="1:13" ht="26.4">
      <c r="A253" s="205">
        <v>246</v>
      </c>
      <c r="B253" s="192" t="s">
        <v>138</v>
      </c>
      <c r="C253" s="192" t="s">
        <v>41</v>
      </c>
      <c r="D253" s="207">
        <v>1239</v>
      </c>
      <c r="E253" s="218" t="s">
        <v>135</v>
      </c>
      <c r="F253" s="209">
        <f t="shared" si="12"/>
        <v>7.4489999999999998</v>
      </c>
      <c r="G253" s="206">
        <v>36</v>
      </c>
      <c r="H253" s="206">
        <v>53.63</v>
      </c>
      <c r="I253" s="194">
        <f t="shared" si="13"/>
        <v>12.65</v>
      </c>
      <c r="J253" s="194">
        <f t="shared" si="11"/>
        <v>66.28</v>
      </c>
      <c r="L253" s="222"/>
      <c r="M253" s="223"/>
    </row>
    <row r="254" spans="1:13" ht="26.4">
      <c r="A254" s="205">
        <v>247</v>
      </c>
      <c r="B254" s="192" t="s">
        <v>78</v>
      </c>
      <c r="C254" s="192" t="s">
        <v>39</v>
      </c>
      <c r="D254" s="207">
        <v>1243</v>
      </c>
      <c r="E254" s="218" t="s">
        <v>135</v>
      </c>
      <c r="F254" s="209">
        <f t="shared" si="12"/>
        <v>7.4729999999999999</v>
      </c>
      <c r="G254" s="206">
        <v>59</v>
      </c>
      <c r="H254" s="206">
        <v>88.18</v>
      </c>
      <c r="I254" s="194">
        <f t="shared" si="13"/>
        <v>20.8</v>
      </c>
      <c r="J254" s="194">
        <f t="shared" si="11"/>
        <v>108.98</v>
      </c>
      <c r="L254" s="222"/>
      <c r="M254" s="223"/>
    </row>
    <row r="255" spans="1:13" ht="26.4">
      <c r="A255" s="205">
        <v>248</v>
      </c>
      <c r="B255" s="192" t="s">
        <v>89</v>
      </c>
      <c r="C255" s="192" t="s">
        <v>41</v>
      </c>
      <c r="D255" s="207">
        <v>1418</v>
      </c>
      <c r="E255" s="218" t="s">
        <v>135</v>
      </c>
      <c r="F255" s="209">
        <f t="shared" si="12"/>
        <v>8.5250000000000004</v>
      </c>
      <c r="G255" s="206">
        <v>11.5</v>
      </c>
      <c r="H255" s="206">
        <v>19.61</v>
      </c>
      <c r="I255" s="194">
        <f t="shared" si="13"/>
        <v>4.63</v>
      </c>
      <c r="J255" s="194">
        <f t="shared" si="11"/>
        <v>24.24</v>
      </c>
      <c r="L255" s="222"/>
      <c r="M255" s="223"/>
    </row>
    <row r="256" spans="1:13" ht="26.4">
      <c r="A256" s="205">
        <v>249</v>
      </c>
      <c r="B256" s="192" t="s">
        <v>64</v>
      </c>
      <c r="C256" s="192" t="s">
        <v>39</v>
      </c>
      <c r="D256" s="207">
        <v>1200</v>
      </c>
      <c r="E256" s="218" t="s">
        <v>135</v>
      </c>
      <c r="F256" s="209">
        <f t="shared" si="12"/>
        <v>7.2149999999999999</v>
      </c>
      <c r="G256" s="206">
        <v>24</v>
      </c>
      <c r="H256" s="206">
        <v>34.630000000000003</v>
      </c>
      <c r="I256" s="194">
        <f t="shared" si="13"/>
        <v>8.17</v>
      </c>
      <c r="J256" s="194">
        <f t="shared" si="11"/>
        <v>42.800000000000004</v>
      </c>
      <c r="L256" s="222"/>
      <c r="M256" s="223"/>
    </row>
    <row r="257" spans="1:13" ht="26.4">
      <c r="A257" s="205">
        <v>250</v>
      </c>
      <c r="B257" s="192" t="s">
        <v>89</v>
      </c>
      <c r="C257" s="192" t="s">
        <v>39</v>
      </c>
      <c r="D257" s="207">
        <v>1347</v>
      </c>
      <c r="E257" s="218" t="s">
        <v>135</v>
      </c>
      <c r="F257" s="209">
        <f t="shared" si="12"/>
        <v>8.0980000000000008</v>
      </c>
      <c r="G257" s="206">
        <v>17</v>
      </c>
      <c r="H257" s="206">
        <v>27.53</v>
      </c>
      <c r="I257" s="194">
        <f t="shared" si="13"/>
        <v>6.49</v>
      </c>
      <c r="J257" s="194">
        <f t="shared" si="11"/>
        <v>34.020000000000003</v>
      </c>
      <c r="L257" s="222"/>
      <c r="M257" s="223"/>
    </row>
    <row r="258" spans="1:13" ht="26.4">
      <c r="A258" s="205">
        <v>251</v>
      </c>
      <c r="B258" s="192" t="s">
        <v>53</v>
      </c>
      <c r="C258" s="192" t="s">
        <v>41</v>
      </c>
      <c r="D258" s="207">
        <v>1215</v>
      </c>
      <c r="E258" s="218" t="s">
        <v>135</v>
      </c>
      <c r="F258" s="209">
        <f t="shared" si="12"/>
        <v>7.3049999999999997</v>
      </c>
      <c r="G258" s="206">
        <v>8</v>
      </c>
      <c r="H258" s="206">
        <v>11.69</v>
      </c>
      <c r="I258" s="194">
        <f t="shared" si="13"/>
        <v>2.76</v>
      </c>
      <c r="J258" s="194">
        <f t="shared" si="11"/>
        <v>14.45</v>
      </c>
      <c r="L258" s="222"/>
      <c r="M258" s="223"/>
    </row>
    <row r="259" spans="1:13" ht="26.4">
      <c r="A259" s="205">
        <v>252</v>
      </c>
      <c r="B259" s="192" t="s">
        <v>51</v>
      </c>
      <c r="C259" s="192" t="s">
        <v>52</v>
      </c>
      <c r="D259" s="207">
        <v>1043</v>
      </c>
      <c r="E259" s="218" t="s">
        <v>135</v>
      </c>
      <c r="F259" s="209">
        <f t="shared" si="12"/>
        <v>6.2709999999999999</v>
      </c>
      <c r="G259" s="206">
        <v>26</v>
      </c>
      <c r="H259" s="206">
        <v>32.61</v>
      </c>
      <c r="I259" s="194">
        <f t="shared" si="13"/>
        <v>7.69</v>
      </c>
      <c r="J259" s="194">
        <f t="shared" si="11"/>
        <v>40.299999999999997</v>
      </c>
      <c r="L259" s="222"/>
      <c r="M259" s="223"/>
    </row>
    <row r="260" spans="1:13" ht="26.4">
      <c r="A260" s="205">
        <v>253</v>
      </c>
      <c r="B260" s="192" t="s">
        <v>60</v>
      </c>
      <c r="C260" s="192" t="s">
        <v>39</v>
      </c>
      <c r="D260" s="207">
        <v>1242</v>
      </c>
      <c r="E260" s="218" t="s">
        <v>135</v>
      </c>
      <c r="F260" s="209">
        <f t="shared" si="12"/>
        <v>7.4669999999999996</v>
      </c>
      <c r="G260" s="206">
        <v>38.5</v>
      </c>
      <c r="H260" s="206">
        <v>57.5</v>
      </c>
      <c r="I260" s="194">
        <f t="shared" si="13"/>
        <v>13.56</v>
      </c>
      <c r="J260" s="194">
        <f t="shared" si="11"/>
        <v>71.06</v>
      </c>
      <c r="L260" s="222"/>
      <c r="M260" s="223"/>
    </row>
    <row r="261" spans="1:13" ht="26.4">
      <c r="A261" s="205">
        <v>254</v>
      </c>
      <c r="B261" s="192" t="s">
        <v>60</v>
      </c>
      <c r="C261" s="192" t="s">
        <v>39</v>
      </c>
      <c r="D261" s="207">
        <v>1242</v>
      </c>
      <c r="E261" s="218" t="s">
        <v>136</v>
      </c>
      <c r="F261" s="209">
        <f t="shared" si="12"/>
        <v>7.4669999999999996</v>
      </c>
      <c r="G261" s="206">
        <v>0.5</v>
      </c>
      <c r="H261" s="206">
        <v>1.87</v>
      </c>
      <c r="I261" s="194">
        <f t="shared" si="13"/>
        <v>0.44</v>
      </c>
      <c r="J261" s="194">
        <f t="shared" si="11"/>
        <v>2.31</v>
      </c>
      <c r="L261" s="222"/>
      <c r="M261" s="223"/>
    </row>
    <row r="262" spans="1:13" ht="26.4">
      <c r="A262" s="205">
        <v>255</v>
      </c>
      <c r="B262" s="192" t="s">
        <v>44</v>
      </c>
      <c r="C262" s="192" t="s">
        <v>52</v>
      </c>
      <c r="D262" s="207">
        <v>1063</v>
      </c>
      <c r="E262" s="218" t="s">
        <v>135</v>
      </c>
      <c r="F262" s="209">
        <f t="shared" si="12"/>
        <v>6.391</v>
      </c>
      <c r="G262" s="206">
        <v>60.5</v>
      </c>
      <c r="H262" s="206">
        <v>77.33</v>
      </c>
      <c r="I262" s="194">
        <f t="shared" si="13"/>
        <v>18.239999999999998</v>
      </c>
      <c r="J262" s="194">
        <f t="shared" si="11"/>
        <v>95.57</v>
      </c>
      <c r="L262" s="222"/>
      <c r="M262" s="223"/>
    </row>
    <row r="263" spans="1:13" ht="26.4">
      <c r="A263" s="205">
        <v>256</v>
      </c>
      <c r="B263" s="192" t="s">
        <v>89</v>
      </c>
      <c r="C263" s="192" t="s">
        <v>39</v>
      </c>
      <c r="D263" s="207">
        <v>1387</v>
      </c>
      <c r="E263" s="218" t="s">
        <v>135</v>
      </c>
      <c r="F263" s="209">
        <f t="shared" si="12"/>
        <v>8.3390000000000004</v>
      </c>
      <c r="G263" s="206">
        <v>26</v>
      </c>
      <c r="H263" s="206">
        <v>43.36</v>
      </c>
      <c r="I263" s="194">
        <f t="shared" si="13"/>
        <v>10.23</v>
      </c>
      <c r="J263" s="194">
        <f t="shared" si="11"/>
        <v>53.59</v>
      </c>
      <c r="L263" s="222"/>
      <c r="M263" s="223"/>
    </row>
    <row r="264" spans="1:13" ht="26.4">
      <c r="A264" s="205">
        <v>257</v>
      </c>
      <c r="B264" s="192" t="s">
        <v>60</v>
      </c>
      <c r="C264" s="192" t="s">
        <v>39</v>
      </c>
      <c r="D264" s="207">
        <v>1262</v>
      </c>
      <c r="E264" s="218" t="s">
        <v>135</v>
      </c>
      <c r="F264" s="209">
        <f t="shared" si="12"/>
        <v>7.5869999999999997</v>
      </c>
      <c r="G264" s="206">
        <v>52</v>
      </c>
      <c r="H264" s="206">
        <v>78.900000000000006</v>
      </c>
      <c r="I264" s="194">
        <f t="shared" si="13"/>
        <v>18.61</v>
      </c>
      <c r="J264" s="194">
        <f t="shared" ref="J264:J327" si="14">H264+I264</f>
        <v>97.51</v>
      </c>
      <c r="L264" s="222"/>
      <c r="M264" s="223"/>
    </row>
    <row r="265" spans="1:13" ht="26.4">
      <c r="A265" s="205">
        <v>258</v>
      </c>
      <c r="B265" s="192" t="s">
        <v>137</v>
      </c>
      <c r="C265" s="192" t="s">
        <v>41</v>
      </c>
      <c r="D265" s="207">
        <v>1235</v>
      </c>
      <c r="E265" s="218" t="s">
        <v>135</v>
      </c>
      <c r="F265" s="209">
        <f t="shared" si="12"/>
        <v>7.4249999999999998</v>
      </c>
      <c r="G265" s="206">
        <v>24</v>
      </c>
      <c r="H265" s="206">
        <v>35.64</v>
      </c>
      <c r="I265" s="194">
        <f t="shared" si="13"/>
        <v>8.41</v>
      </c>
      <c r="J265" s="194">
        <f t="shared" si="14"/>
        <v>44.05</v>
      </c>
      <c r="L265" s="222"/>
      <c r="M265" s="223"/>
    </row>
    <row r="266" spans="1:13" ht="26.4">
      <c r="A266" s="205">
        <v>259</v>
      </c>
      <c r="B266" s="192" t="s">
        <v>74</v>
      </c>
      <c r="C266" s="192" t="s">
        <v>52</v>
      </c>
      <c r="D266" s="207">
        <v>1043</v>
      </c>
      <c r="E266" s="218" t="s">
        <v>135</v>
      </c>
      <c r="F266" s="209">
        <f t="shared" ref="F266:F329" si="15">ROUND(D266/$F$4,3)</f>
        <v>6.2709999999999999</v>
      </c>
      <c r="G266" s="206">
        <v>16</v>
      </c>
      <c r="H266" s="206">
        <v>20.07</v>
      </c>
      <c r="I266" s="194">
        <f t="shared" si="13"/>
        <v>4.7300000000000004</v>
      </c>
      <c r="J266" s="194">
        <f t="shared" si="14"/>
        <v>24.8</v>
      </c>
      <c r="L266" s="222"/>
      <c r="M266" s="223"/>
    </row>
    <row r="267" spans="1:13" ht="26.4">
      <c r="A267" s="205">
        <v>260</v>
      </c>
      <c r="B267" s="192" t="s">
        <v>89</v>
      </c>
      <c r="C267" s="192" t="s">
        <v>39</v>
      </c>
      <c r="D267" s="207">
        <v>1372</v>
      </c>
      <c r="E267" s="218" t="s">
        <v>135</v>
      </c>
      <c r="F267" s="209">
        <f t="shared" si="15"/>
        <v>8.2490000000000006</v>
      </c>
      <c r="G267" s="206">
        <v>47.5</v>
      </c>
      <c r="H267" s="206">
        <v>78.37</v>
      </c>
      <c r="I267" s="194">
        <f t="shared" si="13"/>
        <v>18.489999999999998</v>
      </c>
      <c r="J267" s="194">
        <f t="shared" si="14"/>
        <v>96.86</v>
      </c>
      <c r="L267" s="222"/>
      <c r="M267" s="223"/>
    </row>
    <row r="268" spans="1:13" ht="26.4">
      <c r="A268" s="205">
        <v>261</v>
      </c>
      <c r="B268" s="192" t="s">
        <v>79</v>
      </c>
      <c r="C268" s="192" t="s">
        <v>39</v>
      </c>
      <c r="D268" s="207">
        <v>1220</v>
      </c>
      <c r="E268" s="218" t="s">
        <v>135</v>
      </c>
      <c r="F268" s="209">
        <f t="shared" si="15"/>
        <v>7.335</v>
      </c>
      <c r="G268" s="206">
        <v>49.5</v>
      </c>
      <c r="H268" s="206">
        <v>72.62</v>
      </c>
      <c r="I268" s="194">
        <f t="shared" si="13"/>
        <v>17.13</v>
      </c>
      <c r="J268" s="194">
        <f t="shared" si="14"/>
        <v>89.75</v>
      </c>
      <c r="L268" s="222"/>
      <c r="M268" s="223"/>
    </row>
    <row r="269" spans="1:13" ht="26.4">
      <c r="A269" s="205">
        <v>262</v>
      </c>
      <c r="B269" s="192" t="s">
        <v>54</v>
      </c>
      <c r="C269" s="192" t="s">
        <v>39</v>
      </c>
      <c r="D269" s="207">
        <v>1332</v>
      </c>
      <c r="E269" s="218" t="s">
        <v>135</v>
      </c>
      <c r="F269" s="209">
        <f t="shared" si="15"/>
        <v>8.0079999999999991</v>
      </c>
      <c r="G269" s="206">
        <v>37.5</v>
      </c>
      <c r="H269" s="206">
        <v>60.06</v>
      </c>
      <c r="I269" s="194">
        <f t="shared" si="13"/>
        <v>14.17</v>
      </c>
      <c r="J269" s="194">
        <f t="shared" si="14"/>
        <v>74.23</v>
      </c>
      <c r="L269" s="222"/>
      <c r="M269" s="223"/>
    </row>
    <row r="270" spans="1:13" ht="26.4">
      <c r="A270" s="205">
        <v>263</v>
      </c>
      <c r="B270" s="192" t="s">
        <v>53</v>
      </c>
      <c r="C270" s="192" t="s">
        <v>39</v>
      </c>
      <c r="D270" s="207">
        <v>1200</v>
      </c>
      <c r="E270" s="218" t="s">
        <v>135</v>
      </c>
      <c r="F270" s="209">
        <f t="shared" si="15"/>
        <v>7.2149999999999999</v>
      </c>
      <c r="G270" s="206">
        <v>25.5</v>
      </c>
      <c r="H270" s="206">
        <v>36.799999999999997</v>
      </c>
      <c r="I270" s="194">
        <f t="shared" si="13"/>
        <v>8.68</v>
      </c>
      <c r="J270" s="194">
        <f t="shared" si="14"/>
        <v>45.48</v>
      </c>
      <c r="L270" s="222"/>
      <c r="M270" s="223"/>
    </row>
    <row r="271" spans="1:13" ht="26.4">
      <c r="A271" s="205">
        <v>264</v>
      </c>
      <c r="B271" s="192" t="s">
        <v>49</v>
      </c>
      <c r="C271" s="192" t="s">
        <v>41</v>
      </c>
      <c r="D271" s="207">
        <v>1215</v>
      </c>
      <c r="E271" s="218" t="s">
        <v>135</v>
      </c>
      <c r="F271" s="209">
        <f t="shared" si="15"/>
        <v>7.3049999999999997</v>
      </c>
      <c r="G271" s="206">
        <v>78.5</v>
      </c>
      <c r="H271" s="206">
        <v>114.69</v>
      </c>
      <c r="I271" s="194">
        <f t="shared" si="13"/>
        <v>27.06</v>
      </c>
      <c r="J271" s="194">
        <f t="shared" si="14"/>
        <v>141.75</v>
      </c>
      <c r="L271" s="222"/>
      <c r="M271" s="223"/>
    </row>
    <row r="272" spans="1:13" ht="26.4">
      <c r="A272" s="205">
        <v>265</v>
      </c>
      <c r="B272" s="192" t="s">
        <v>85</v>
      </c>
      <c r="C272" s="192" t="s">
        <v>41</v>
      </c>
      <c r="D272" s="207">
        <v>1398</v>
      </c>
      <c r="E272" s="218" t="s">
        <v>135</v>
      </c>
      <c r="F272" s="209">
        <f t="shared" si="15"/>
        <v>8.4049999999999994</v>
      </c>
      <c r="G272" s="206">
        <v>42</v>
      </c>
      <c r="H272" s="206">
        <v>70.599999999999994</v>
      </c>
      <c r="I272" s="194">
        <f t="shared" si="13"/>
        <v>16.649999999999999</v>
      </c>
      <c r="J272" s="194">
        <f t="shared" si="14"/>
        <v>87.25</v>
      </c>
      <c r="L272" s="222"/>
      <c r="M272" s="223"/>
    </row>
    <row r="273" spans="1:13" ht="30" customHeight="1">
      <c r="A273" s="205">
        <v>266</v>
      </c>
      <c r="B273" s="192" t="s">
        <v>67</v>
      </c>
      <c r="C273" s="192" t="s">
        <v>41</v>
      </c>
      <c r="D273" s="207">
        <v>1215</v>
      </c>
      <c r="E273" s="218" t="s">
        <v>135</v>
      </c>
      <c r="F273" s="209">
        <f t="shared" si="15"/>
        <v>7.3049999999999997</v>
      </c>
      <c r="G273" s="206">
        <v>48</v>
      </c>
      <c r="H273" s="206">
        <v>70.13</v>
      </c>
      <c r="I273" s="194">
        <f t="shared" si="13"/>
        <v>16.54</v>
      </c>
      <c r="J273" s="194">
        <f t="shared" si="14"/>
        <v>86.669999999999987</v>
      </c>
      <c r="L273" s="222"/>
      <c r="M273" s="223"/>
    </row>
    <row r="274" spans="1:13" ht="29.25" customHeight="1">
      <c r="A274" s="205">
        <v>267</v>
      </c>
      <c r="B274" s="192" t="s">
        <v>60</v>
      </c>
      <c r="C274" s="192" t="s">
        <v>39</v>
      </c>
      <c r="D274" s="207">
        <v>1200</v>
      </c>
      <c r="E274" s="218" t="s">
        <v>135</v>
      </c>
      <c r="F274" s="209">
        <f t="shared" si="15"/>
        <v>7.2149999999999999</v>
      </c>
      <c r="G274" s="206">
        <v>63.5</v>
      </c>
      <c r="H274" s="206">
        <v>91.63</v>
      </c>
      <c r="I274" s="194">
        <f t="shared" si="13"/>
        <v>21.62</v>
      </c>
      <c r="J274" s="194">
        <f t="shared" si="14"/>
        <v>113.25</v>
      </c>
      <c r="L274" s="222"/>
      <c r="M274" s="223"/>
    </row>
    <row r="275" spans="1:13" ht="26.25" customHeight="1">
      <c r="A275" s="205">
        <v>268</v>
      </c>
      <c r="B275" s="192" t="s">
        <v>45</v>
      </c>
      <c r="C275" s="192" t="s">
        <v>39</v>
      </c>
      <c r="D275" s="207">
        <v>1200</v>
      </c>
      <c r="E275" s="218" t="s">
        <v>135</v>
      </c>
      <c r="F275" s="209">
        <f t="shared" si="15"/>
        <v>7.2149999999999999</v>
      </c>
      <c r="G275" s="206">
        <v>28</v>
      </c>
      <c r="H275" s="206">
        <v>40.4</v>
      </c>
      <c r="I275" s="194">
        <f t="shared" si="13"/>
        <v>9.5299999999999994</v>
      </c>
      <c r="J275" s="194">
        <f t="shared" si="14"/>
        <v>49.93</v>
      </c>
      <c r="L275" s="222"/>
      <c r="M275" s="223"/>
    </row>
    <row r="276" spans="1:13" ht="30.75" customHeight="1">
      <c r="A276" s="205">
        <v>269</v>
      </c>
      <c r="B276" s="192" t="s">
        <v>77</v>
      </c>
      <c r="C276" s="192" t="s">
        <v>41</v>
      </c>
      <c r="D276" s="207">
        <v>1468</v>
      </c>
      <c r="E276" s="218" t="s">
        <v>135</v>
      </c>
      <c r="F276" s="209">
        <f t="shared" si="15"/>
        <v>8.8260000000000005</v>
      </c>
      <c r="G276" s="206">
        <v>24</v>
      </c>
      <c r="H276" s="206">
        <v>42.36</v>
      </c>
      <c r="I276" s="194">
        <f t="shared" si="13"/>
        <v>9.99</v>
      </c>
      <c r="J276" s="194">
        <f t="shared" si="14"/>
        <v>52.35</v>
      </c>
      <c r="L276" s="222"/>
      <c r="M276" s="223"/>
    </row>
    <row r="277" spans="1:13" ht="27.75" customHeight="1">
      <c r="A277" s="205">
        <v>270</v>
      </c>
      <c r="B277" s="192" t="s">
        <v>79</v>
      </c>
      <c r="C277" s="192" t="s">
        <v>39</v>
      </c>
      <c r="D277" s="207">
        <v>1200</v>
      </c>
      <c r="E277" s="218" t="s">
        <v>135</v>
      </c>
      <c r="F277" s="209">
        <f t="shared" si="15"/>
        <v>7.2149999999999999</v>
      </c>
      <c r="G277" s="206">
        <v>36.5</v>
      </c>
      <c r="H277" s="206">
        <v>52.67</v>
      </c>
      <c r="I277" s="194">
        <f t="shared" si="13"/>
        <v>12.42</v>
      </c>
      <c r="J277" s="194">
        <f t="shared" si="14"/>
        <v>65.09</v>
      </c>
      <c r="L277" s="222"/>
      <c r="M277" s="223"/>
    </row>
    <row r="278" spans="1:13" ht="26.4">
      <c r="A278" s="205">
        <v>271</v>
      </c>
      <c r="B278" s="192" t="s">
        <v>63</v>
      </c>
      <c r="C278" s="192" t="s">
        <v>43</v>
      </c>
      <c r="D278" s="207">
        <v>1228</v>
      </c>
      <c r="E278" s="218" t="s">
        <v>135</v>
      </c>
      <c r="F278" s="209">
        <f t="shared" si="15"/>
        <v>7.383</v>
      </c>
      <c r="G278" s="206">
        <v>25</v>
      </c>
      <c r="H278" s="206">
        <v>36.92</v>
      </c>
      <c r="I278" s="194">
        <f t="shared" si="13"/>
        <v>8.7100000000000009</v>
      </c>
      <c r="J278" s="194">
        <f t="shared" si="14"/>
        <v>45.63</v>
      </c>
      <c r="L278" s="222"/>
      <c r="M278" s="223"/>
    </row>
    <row r="279" spans="1:13" ht="26.4">
      <c r="A279" s="205">
        <v>272</v>
      </c>
      <c r="B279" s="192" t="s">
        <v>45</v>
      </c>
      <c r="C279" s="192" t="s">
        <v>39</v>
      </c>
      <c r="D279" s="207">
        <v>1220</v>
      </c>
      <c r="E279" s="218" t="s">
        <v>135</v>
      </c>
      <c r="F279" s="209">
        <f t="shared" si="15"/>
        <v>7.335</v>
      </c>
      <c r="G279" s="206">
        <v>37</v>
      </c>
      <c r="H279" s="206">
        <v>54.28</v>
      </c>
      <c r="I279" s="194">
        <f t="shared" si="13"/>
        <v>12.8</v>
      </c>
      <c r="J279" s="194">
        <f t="shared" si="14"/>
        <v>67.08</v>
      </c>
      <c r="L279" s="222"/>
      <c r="M279" s="223"/>
    </row>
    <row r="280" spans="1:13" ht="26.4">
      <c r="A280" s="205">
        <v>273</v>
      </c>
      <c r="B280" s="192" t="s">
        <v>58</v>
      </c>
      <c r="C280" s="192" t="s">
        <v>39</v>
      </c>
      <c r="D280" s="207">
        <v>1223</v>
      </c>
      <c r="E280" s="218" t="s">
        <v>135</v>
      </c>
      <c r="F280" s="209">
        <f t="shared" si="15"/>
        <v>7.3529999999999998</v>
      </c>
      <c r="G280" s="206">
        <v>12</v>
      </c>
      <c r="H280" s="206">
        <v>17.649999999999999</v>
      </c>
      <c r="I280" s="194">
        <f t="shared" si="13"/>
        <v>4.16</v>
      </c>
      <c r="J280" s="194">
        <f t="shared" si="14"/>
        <v>21.81</v>
      </c>
      <c r="L280" s="222"/>
      <c r="M280" s="223"/>
    </row>
    <row r="281" spans="1:13" ht="28.5" customHeight="1">
      <c r="A281" s="205">
        <v>274</v>
      </c>
      <c r="B281" s="192" t="s">
        <v>46</v>
      </c>
      <c r="C281" s="192" t="s">
        <v>39</v>
      </c>
      <c r="D281" s="207">
        <v>1372</v>
      </c>
      <c r="E281" s="218" t="s">
        <v>135</v>
      </c>
      <c r="F281" s="209">
        <f t="shared" si="15"/>
        <v>8.2490000000000006</v>
      </c>
      <c r="G281" s="206">
        <v>12</v>
      </c>
      <c r="H281" s="206">
        <v>19.8</v>
      </c>
      <c r="I281" s="194">
        <f t="shared" si="13"/>
        <v>4.67</v>
      </c>
      <c r="J281" s="194">
        <f t="shared" si="14"/>
        <v>24.47</v>
      </c>
      <c r="L281" s="222"/>
      <c r="M281" s="223"/>
    </row>
    <row r="282" spans="1:13" ht="30.75" customHeight="1">
      <c r="A282" s="205">
        <v>275</v>
      </c>
      <c r="B282" s="192" t="s">
        <v>77</v>
      </c>
      <c r="C282" s="192" t="s">
        <v>41</v>
      </c>
      <c r="D282" s="207">
        <v>1495</v>
      </c>
      <c r="E282" s="218" t="s">
        <v>135</v>
      </c>
      <c r="F282" s="209">
        <f t="shared" si="15"/>
        <v>8.9879999999999995</v>
      </c>
      <c r="G282" s="206">
        <v>36</v>
      </c>
      <c r="H282" s="206">
        <v>64.709999999999994</v>
      </c>
      <c r="I282" s="194">
        <f t="shared" si="13"/>
        <v>15.27</v>
      </c>
      <c r="J282" s="194">
        <f t="shared" si="14"/>
        <v>79.97999999999999</v>
      </c>
      <c r="L282" s="222"/>
      <c r="M282" s="223"/>
    </row>
    <row r="283" spans="1:13" ht="30.75" customHeight="1">
      <c r="A283" s="205">
        <v>276</v>
      </c>
      <c r="B283" s="192" t="s">
        <v>56</v>
      </c>
      <c r="C283" s="192" t="s">
        <v>39</v>
      </c>
      <c r="D283" s="207">
        <v>1200</v>
      </c>
      <c r="E283" s="218" t="s">
        <v>135</v>
      </c>
      <c r="F283" s="209">
        <f t="shared" si="15"/>
        <v>7.2149999999999999</v>
      </c>
      <c r="G283" s="206">
        <v>23</v>
      </c>
      <c r="H283" s="206">
        <v>33.19</v>
      </c>
      <c r="I283" s="194">
        <f t="shared" si="13"/>
        <v>7.83</v>
      </c>
      <c r="J283" s="194">
        <f t="shared" si="14"/>
        <v>41.019999999999996</v>
      </c>
      <c r="L283" s="222"/>
      <c r="M283" s="223"/>
    </row>
    <row r="284" spans="1:13" ht="26.4">
      <c r="A284" s="205">
        <v>277</v>
      </c>
      <c r="B284" s="192" t="s">
        <v>94</v>
      </c>
      <c r="C284" s="192" t="s">
        <v>43</v>
      </c>
      <c r="D284" s="207">
        <v>1239</v>
      </c>
      <c r="E284" s="218" t="s">
        <v>135</v>
      </c>
      <c r="F284" s="209">
        <f t="shared" si="15"/>
        <v>7.4489999999999998</v>
      </c>
      <c r="G284" s="206">
        <v>48</v>
      </c>
      <c r="H284" s="206">
        <v>71.510000000000005</v>
      </c>
      <c r="I284" s="194">
        <f t="shared" si="13"/>
        <v>16.87</v>
      </c>
      <c r="J284" s="194">
        <f t="shared" si="14"/>
        <v>88.38000000000001</v>
      </c>
      <c r="L284" s="222"/>
      <c r="M284" s="223"/>
    </row>
    <row r="285" spans="1:13" ht="26.4">
      <c r="A285" s="205">
        <v>278</v>
      </c>
      <c r="B285" s="192" t="s">
        <v>94</v>
      </c>
      <c r="C285" s="192" t="s">
        <v>43</v>
      </c>
      <c r="D285" s="207">
        <v>1239</v>
      </c>
      <c r="E285" s="218" t="s">
        <v>136</v>
      </c>
      <c r="F285" s="209">
        <f t="shared" si="15"/>
        <v>7.4489999999999998</v>
      </c>
      <c r="G285" s="206">
        <v>1</v>
      </c>
      <c r="H285" s="206">
        <v>3.72</v>
      </c>
      <c r="I285" s="194">
        <f t="shared" si="13"/>
        <v>0.88</v>
      </c>
      <c r="J285" s="194">
        <f t="shared" si="14"/>
        <v>4.6000000000000005</v>
      </c>
      <c r="L285" s="222"/>
      <c r="M285" s="223"/>
    </row>
    <row r="286" spans="1:13" ht="27.75" customHeight="1">
      <c r="A286" s="205">
        <v>279</v>
      </c>
      <c r="B286" s="192" t="s">
        <v>83</v>
      </c>
      <c r="C286" s="192" t="s">
        <v>39</v>
      </c>
      <c r="D286" s="207">
        <v>1392</v>
      </c>
      <c r="E286" s="218" t="s">
        <v>135</v>
      </c>
      <c r="F286" s="209">
        <f t="shared" si="15"/>
        <v>8.3689999999999998</v>
      </c>
      <c r="G286" s="206">
        <v>13</v>
      </c>
      <c r="H286" s="206">
        <v>21.76</v>
      </c>
      <c r="I286" s="194">
        <f t="shared" si="13"/>
        <v>5.13</v>
      </c>
      <c r="J286" s="194">
        <f t="shared" si="14"/>
        <v>26.89</v>
      </c>
      <c r="L286" s="222"/>
      <c r="M286" s="223"/>
    </row>
    <row r="287" spans="1:13" ht="26.4">
      <c r="A287" s="205">
        <v>280</v>
      </c>
      <c r="B287" s="192" t="s">
        <v>58</v>
      </c>
      <c r="C287" s="192" t="s">
        <v>41</v>
      </c>
      <c r="D287" s="207">
        <v>1239</v>
      </c>
      <c r="E287" s="218" t="s">
        <v>135</v>
      </c>
      <c r="F287" s="209">
        <f t="shared" si="15"/>
        <v>7.4489999999999998</v>
      </c>
      <c r="G287" s="206">
        <v>50</v>
      </c>
      <c r="H287" s="206">
        <v>74.489999999999995</v>
      </c>
      <c r="I287" s="194">
        <f t="shared" si="13"/>
        <v>17.57</v>
      </c>
      <c r="J287" s="194">
        <f t="shared" si="14"/>
        <v>92.06</v>
      </c>
      <c r="L287" s="222"/>
      <c r="M287" s="223"/>
    </row>
    <row r="288" spans="1:13" ht="26.4">
      <c r="A288" s="205">
        <v>281</v>
      </c>
      <c r="B288" s="192" t="s">
        <v>83</v>
      </c>
      <c r="C288" s="192" t="s">
        <v>41</v>
      </c>
      <c r="D288" s="207">
        <v>1398</v>
      </c>
      <c r="E288" s="218" t="s">
        <v>135</v>
      </c>
      <c r="F288" s="209">
        <f t="shared" si="15"/>
        <v>8.4049999999999994</v>
      </c>
      <c r="G288" s="206">
        <v>37.5</v>
      </c>
      <c r="H288" s="206">
        <v>63.04</v>
      </c>
      <c r="I288" s="194">
        <f t="shared" si="13"/>
        <v>14.87</v>
      </c>
      <c r="J288" s="194">
        <f t="shared" si="14"/>
        <v>77.91</v>
      </c>
      <c r="L288" s="222"/>
      <c r="M288" s="223"/>
    </row>
    <row r="289" spans="1:13" ht="26.4">
      <c r="A289" s="205">
        <v>282</v>
      </c>
      <c r="B289" s="192" t="s">
        <v>50</v>
      </c>
      <c r="C289" s="192" t="s">
        <v>39</v>
      </c>
      <c r="D289" s="207">
        <v>1372</v>
      </c>
      <c r="E289" s="218" t="s">
        <v>135</v>
      </c>
      <c r="F289" s="209">
        <f t="shared" si="15"/>
        <v>8.2490000000000006</v>
      </c>
      <c r="G289" s="206">
        <v>24.5</v>
      </c>
      <c r="H289" s="206">
        <v>40.42</v>
      </c>
      <c r="I289" s="194">
        <f t="shared" si="13"/>
        <v>9.5399999999999991</v>
      </c>
      <c r="J289" s="194">
        <f t="shared" si="14"/>
        <v>49.96</v>
      </c>
      <c r="L289" s="222"/>
      <c r="M289" s="223"/>
    </row>
    <row r="290" spans="1:13" ht="26.25" customHeight="1">
      <c r="A290" s="205">
        <v>283</v>
      </c>
      <c r="B290" s="192" t="s">
        <v>60</v>
      </c>
      <c r="C290" s="192" t="s">
        <v>52</v>
      </c>
      <c r="D290" s="207">
        <v>1063</v>
      </c>
      <c r="E290" s="218" t="s">
        <v>135</v>
      </c>
      <c r="F290" s="209">
        <f t="shared" si="15"/>
        <v>6.391</v>
      </c>
      <c r="G290" s="206">
        <v>39</v>
      </c>
      <c r="H290" s="206">
        <v>49.85</v>
      </c>
      <c r="I290" s="194">
        <f t="shared" si="13"/>
        <v>11.76</v>
      </c>
      <c r="J290" s="194">
        <f t="shared" si="14"/>
        <v>61.61</v>
      </c>
      <c r="L290" s="222"/>
      <c r="M290" s="223"/>
    </row>
    <row r="291" spans="1:13" ht="36.75" customHeight="1">
      <c r="A291" s="205">
        <v>284</v>
      </c>
      <c r="B291" s="192" t="s">
        <v>97</v>
      </c>
      <c r="C291" s="192" t="s">
        <v>41</v>
      </c>
      <c r="D291" s="207">
        <v>1195</v>
      </c>
      <c r="E291" s="218" t="s">
        <v>135</v>
      </c>
      <c r="F291" s="209">
        <f t="shared" si="15"/>
        <v>7.1849999999999996</v>
      </c>
      <c r="G291" s="206">
        <v>24.5</v>
      </c>
      <c r="H291" s="206">
        <v>35.21</v>
      </c>
      <c r="I291" s="194">
        <f t="shared" si="13"/>
        <v>8.31</v>
      </c>
      <c r="J291" s="194">
        <f t="shared" si="14"/>
        <v>43.52</v>
      </c>
      <c r="L291" s="222"/>
      <c r="M291" s="223"/>
    </row>
    <row r="292" spans="1:13" ht="26.4">
      <c r="A292" s="205">
        <v>285</v>
      </c>
      <c r="B292" s="192" t="s">
        <v>72</v>
      </c>
      <c r="C292" s="192" t="s">
        <v>39</v>
      </c>
      <c r="D292" s="207">
        <v>1352</v>
      </c>
      <c r="E292" s="218" t="s">
        <v>135</v>
      </c>
      <c r="F292" s="209">
        <f t="shared" si="15"/>
        <v>8.1280000000000001</v>
      </c>
      <c r="G292" s="206">
        <v>26.5</v>
      </c>
      <c r="H292" s="206">
        <v>43.08</v>
      </c>
      <c r="I292" s="194">
        <f t="shared" si="13"/>
        <v>10.16</v>
      </c>
      <c r="J292" s="194">
        <f t="shared" si="14"/>
        <v>53.239999999999995</v>
      </c>
      <c r="L292" s="222"/>
      <c r="M292" s="223"/>
    </row>
    <row r="293" spans="1:13" ht="30" customHeight="1">
      <c r="A293" s="205">
        <v>286</v>
      </c>
      <c r="B293" s="192" t="s">
        <v>70</v>
      </c>
      <c r="C293" s="192" t="s">
        <v>39</v>
      </c>
      <c r="D293" s="207">
        <v>1203</v>
      </c>
      <c r="E293" s="218" t="s">
        <v>135</v>
      </c>
      <c r="F293" s="209">
        <f t="shared" si="15"/>
        <v>7.2329999999999997</v>
      </c>
      <c r="G293" s="206">
        <v>13</v>
      </c>
      <c r="H293" s="206">
        <v>18.809999999999999</v>
      </c>
      <c r="I293" s="194">
        <f t="shared" si="13"/>
        <v>4.4400000000000004</v>
      </c>
      <c r="J293" s="194">
        <f t="shared" si="14"/>
        <v>23.25</v>
      </c>
      <c r="L293" s="222"/>
      <c r="M293" s="223"/>
    </row>
    <row r="294" spans="1:13" ht="26.4">
      <c r="A294" s="205">
        <v>287</v>
      </c>
      <c r="B294" s="192" t="s">
        <v>45</v>
      </c>
      <c r="C294" s="192" t="s">
        <v>41</v>
      </c>
      <c r="D294" s="207">
        <v>1195</v>
      </c>
      <c r="E294" s="218" t="s">
        <v>135</v>
      </c>
      <c r="F294" s="209">
        <f t="shared" si="15"/>
        <v>7.1849999999999996</v>
      </c>
      <c r="G294" s="206">
        <v>50</v>
      </c>
      <c r="H294" s="206">
        <v>71.849999999999994</v>
      </c>
      <c r="I294" s="194">
        <f t="shared" si="13"/>
        <v>16.95</v>
      </c>
      <c r="J294" s="194">
        <f t="shared" si="14"/>
        <v>88.8</v>
      </c>
      <c r="L294" s="222"/>
      <c r="M294" s="223"/>
    </row>
    <row r="295" spans="1:13" ht="26.4">
      <c r="A295" s="205">
        <v>288</v>
      </c>
      <c r="B295" s="192" t="s">
        <v>137</v>
      </c>
      <c r="C295" s="192" t="s">
        <v>39</v>
      </c>
      <c r="D295" s="207">
        <v>1180</v>
      </c>
      <c r="E295" s="218" t="s">
        <v>135</v>
      </c>
      <c r="F295" s="209">
        <f t="shared" si="15"/>
        <v>7.0940000000000003</v>
      </c>
      <c r="G295" s="206">
        <v>4</v>
      </c>
      <c r="H295" s="206">
        <v>5.68</v>
      </c>
      <c r="I295" s="194">
        <f t="shared" si="13"/>
        <v>1.34</v>
      </c>
      <c r="J295" s="194">
        <f t="shared" si="14"/>
        <v>7.02</v>
      </c>
      <c r="L295" s="222"/>
      <c r="M295" s="223"/>
    </row>
    <row r="296" spans="1:13" ht="26.4">
      <c r="A296" s="205">
        <v>289</v>
      </c>
      <c r="B296" s="192" t="s">
        <v>79</v>
      </c>
      <c r="C296" s="192" t="s">
        <v>39</v>
      </c>
      <c r="D296" s="207">
        <v>1180</v>
      </c>
      <c r="E296" s="218" t="s">
        <v>135</v>
      </c>
      <c r="F296" s="209">
        <f t="shared" si="15"/>
        <v>7.0940000000000003</v>
      </c>
      <c r="G296" s="206">
        <v>37.5</v>
      </c>
      <c r="H296" s="206">
        <v>53.21</v>
      </c>
      <c r="I296" s="194">
        <f t="shared" si="13"/>
        <v>12.55</v>
      </c>
      <c r="J296" s="194">
        <f t="shared" si="14"/>
        <v>65.760000000000005</v>
      </c>
      <c r="L296" s="222"/>
      <c r="M296" s="223"/>
    </row>
    <row r="297" spans="1:13" ht="26.4">
      <c r="A297" s="205">
        <v>290</v>
      </c>
      <c r="B297" s="192" t="s">
        <v>83</v>
      </c>
      <c r="C297" s="192" t="s">
        <v>39</v>
      </c>
      <c r="D297" s="207">
        <v>1327</v>
      </c>
      <c r="E297" s="218" t="s">
        <v>135</v>
      </c>
      <c r="F297" s="209">
        <f t="shared" si="15"/>
        <v>7.9779999999999998</v>
      </c>
      <c r="G297" s="206">
        <v>13</v>
      </c>
      <c r="H297" s="206">
        <v>20.74</v>
      </c>
      <c r="I297" s="194">
        <f t="shared" si="13"/>
        <v>4.8899999999999997</v>
      </c>
      <c r="J297" s="194">
        <f t="shared" si="14"/>
        <v>25.63</v>
      </c>
      <c r="L297" s="222"/>
      <c r="M297" s="223"/>
    </row>
    <row r="298" spans="1:13" ht="26.4">
      <c r="A298" s="205">
        <v>291</v>
      </c>
      <c r="B298" s="192" t="s">
        <v>56</v>
      </c>
      <c r="C298" s="192" t="s">
        <v>41</v>
      </c>
      <c r="D298" s="207">
        <v>1352</v>
      </c>
      <c r="E298" s="218" t="s">
        <v>135</v>
      </c>
      <c r="F298" s="209">
        <f t="shared" si="15"/>
        <v>8.1280000000000001</v>
      </c>
      <c r="G298" s="206">
        <v>24</v>
      </c>
      <c r="H298" s="206">
        <v>39.01</v>
      </c>
      <c r="I298" s="194">
        <f t="shared" si="13"/>
        <v>9.1999999999999993</v>
      </c>
      <c r="J298" s="194">
        <f t="shared" si="14"/>
        <v>48.209999999999994</v>
      </c>
      <c r="L298" s="222"/>
      <c r="M298" s="223"/>
    </row>
    <row r="299" spans="1:13" ht="26.4">
      <c r="A299" s="205">
        <v>292</v>
      </c>
      <c r="B299" s="192" t="s">
        <v>74</v>
      </c>
      <c r="C299" s="192" t="s">
        <v>39</v>
      </c>
      <c r="D299" s="207">
        <v>1180</v>
      </c>
      <c r="E299" s="218" t="s">
        <v>135</v>
      </c>
      <c r="F299" s="209">
        <f t="shared" si="15"/>
        <v>7.0940000000000003</v>
      </c>
      <c r="G299" s="206">
        <v>49</v>
      </c>
      <c r="H299" s="206">
        <v>69.52</v>
      </c>
      <c r="I299" s="194">
        <f t="shared" si="13"/>
        <v>16.399999999999999</v>
      </c>
      <c r="J299" s="194">
        <f t="shared" si="14"/>
        <v>85.919999999999987</v>
      </c>
      <c r="L299" s="222"/>
      <c r="M299" s="223"/>
    </row>
    <row r="300" spans="1:13" ht="26.4">
      <c r="A300" s="205">
        <v>293</v>
      </c>
      <c r="B300" s="192" t="s">
        <v>71</v>
      </c>
      <c r="C300" s="192" t="s">
        <v>41</v>
      </c>
      <c r="D300" s="207">
        <v>1448</v>
      </c>
      <c r="E300" s="218" t="s">
        <v>135</v>
      </c>
      <c r="F300" s="209">
        <f t="shared" si="15"/>
        <v>8.7059999999999995</v>
      </c>
      <c r="G300" s="206">
        <v>24</v>
      </c>
      <c r="H300" s="206">
        <v>41.79</v>
      </c>
      <c r="I300" s="194">
        <f t="shared" si="13"/>
        <v>9.86</v>
      </c>
      <c r="J300" s="194">
        <f t="shared" si="14"/>
        <v>51.65</v>
      </c>
      <c r="L300" s="222"/>
      <c r="M300" s="223"/>
    </row>
    <row r="301" spans="1:13" ht="26.4">
      <c r="A301" s="205">
        <v>294</v>
      </c>
      <c r="B301" s="192" t="s">
        <v>70</v>
      </c>
      <c r="C301" s="192" t="s">
        <v>39</v>
      </c>
      <c r="D301" s="207">
        <v>1180</v>
      </c>
      <c r="E301" s="218" t="s">
        <v>135</v>
      </c>
      <c r="F301" s="209">
        <f t="shared" si="15"/>
        <v>7.0940000000000003</v>
      </c>
      <c r="G301" s="206">
        <v>24</v>
      </c>
      <c r="H301" s="206">
        <v>34.049999999999997</v>
      </c>
      <c r="I301" s="194">
        <f t="shared" si="13"/>
        <v>8.0299999999999994</v>
      </c>
      <c r="J301" s="194">
        <f t="shared" si="14"/>
        <v>42.08</v>
      </c>
      <c r="L301" s="222"/>
      <c r="M301" s="223"/>
    </row>
    <row r="302" spans="1:13" ht="26.4">
      <c r="A302" s="205">
        <v>295</v>
      </c>
      <c r="B302" s="192" t="s">
        <v>78</v>
      </c>
      <c r="C302" s="192" t="s">
        <v>39</v>
      </c>
      <c r="D302" s="207">
        <v>1180</v>
      </c>
      <c r="E302" s="218" t="s">
        <v>135</v>
      </c>
      <c r="F302" s="209">
        <f t="shared" si="15"/>
        <v>7.0940000000000003</v>
      </c>
      <c r="G302" s="206">
        <v>34.5</v>
      </c>
      <c r="H302" s="206">
        <v>48.95</v>
      </c>
      <c r="I302" s="194">
        <f t="shared" si="13"/>
        <v>11.55</v>
      </c>
      <c r="J302" s="194">
        <f t="shared" si="14"/>
        <v>60.5</v>
      </c>
      <c r="L302" s="222"/>
      <c r="M302" s="223"/>
    </row>
    <row r="303" spans="1:13" ht="26.4">
      <c r="A303" s="205">
        <v>296</v>
      </c>
      <c r="B303" s="192" t="s">
        <v>78</v>
      </c>
      <c r="C303" s="192" t="s">
        <v>39</v>
      </c>
      <c r="D303" s="207">
        <v>1180</v>
      </c>
      <c r="E303" s="218" t="s">
        <v>136</v>
      </c>
      <c r="F303" s="209">
        <f t="shared" si="15"/>
        <v>7.0940000000000003</v>
      </c>
      <c r="G303" s="206">
        <v>3</v>
      </c>
      <c r="H303" s="206">
        <v>10.64</v>
      </c>
      <c r="I303" s="194">
        <f t="shared" si="13"/>
        <v>2.5099999999999998</v>
      </c>
      <c r="J303" s="194">
        <f t="shared" si="14"/>
        <v>13.15</v>
      </c>
      <c r="L303" s="222"/>
      <c r="M303" s="223"/>
    </row>
    <row r="304" spans="1:13" ht="26.4">
      <c r="A304" s="205">
        <v>297</v>
      </c>
      <c r="B304" s="192" t="s">
        <v>46</v>
      </c>
      <c r="C304" s="192" t="s">
        <v>39</v>
      </c>
      <c r="D304" s="207">
        <v>1203</v>
      </c>
      <c r="E304" s="218" t="s">
        <v>135</v>
      </c>
      <c r="F304" s="209">
        <f t="shared" si="15"/>
        <v>7.2329999999999997</v>
      </c>
      <c r="G304" s="206">
        <v>24.5</v>
      </c>
      <c r="H304" s="206">
        <v>35.44</v>
      </c>
      <c r="I304" s="194">
        <f t="shared" si="13"/>
        <v>8.36</v>
      </c>
      <c r="J304" s="194">
        <f t="shared" si="14"/>
        <v>43.8</v>
      </c>
      <c r="L304" s="222"/>
      <c r="M304" s="223"/>
    </row>
    <row r="305" spans="1:13" ht="26.4">
      <c r="A305" s="205">
        <v>298</v>
      </c>
      <c r="B305" s="192" t="s">
        <v>50</v>
      </c>
      <c r="C305" s="192" t="s">
        <v>41</v>
      </c>
      <c r="D305" s="207">
        <v>1378</v>
      </c>
      <c r="E305" s="218" t="s">
        <v>135</v>
      </c>
      <c r="F305" s="209">
        <f t="shared" si="15"/>
        <v>8.2850000000000001</v>
      </c>
      <c r="G305" s="206">
        <v>12.5</v>
      </c>
      <c r="H305" s="206">
        <v>20.71</v>
      </c>
      <c r="I305" s="194">
        <f t="shared" si="13"/>
        <v>4.8899999999999997</v>
      </c>
      <c r="J305" s="194">
        <f t="shared" si="14"/>
        <v>25.6</v>
      </c>
      <c r="L305" s="222"/>
      <c r="M305" s="223"/>
    </row>
    <row r="306" spans="1:13" ht="26.4">
      <c r="A306" s="205">
        <v>299</v>
      </c>
      <c r="B306" s="192" t="s">
        <v>71</v>
      </c>
      <c r="C306" s="192" t="s">
        <v>41</v>
      </c>
      <c r="D306" s="207">
        <v>1448</v>
      </c>
      <c r="E306" s="218" t="s">
        <v>135</v>
      </c>
      <c r="F306" s="209">
        <f t="shared" si="15"/>
        <v>8.7059999999999995</v>
      </c>
      <c r="G306" s="206">
        <v>10</v>
      </c>
      <c r="H306" s="206">
        <v>17.41</v>
      </c>
      <c r="I306" s="194">
        <f t="shared" si="13"/>
        <v>4.1100000000000003</v>
      </c>
      <c r="J306" s="194">
        <f t="shared" si="14"/>
        <v>21.52</v>
      </c>
      <c r="L306" s="222"/>
      <c r="M306" s="223"/>
    </row>
    <row r="307" spans="1:13" ht="26.4">
      <c r="A307" s="205">
        <v>300</v>
      </c>
      <c r="B307" s="192" t="s">
        <v>71</v>
      </c>
      <c r="C307" s="192" t="s">
        <v>41</v>
      </c>
      <c r="D307" s="207">
        <v>1448</v>
      </c>
      <c r="E307" s="218" t="s">
        <v>136</v>
      </c>
      <c r="F307" s="209">
        <f t="shared" si="15"/>
        <v>8.7059999999999995</v>
      </c>
      <c r="G307" s="206">
        <v>2</v>
      </c>
      <c r="H307" s="206">
        <v>8.7100000000000009</v>
      </c>
      <c r="I307" s="194">
        <f t="shared" ref="I307:I370" si="16">ROUND(H307*23.59%,2)</f>
        <v>2.0499999999999998</v>
      </c>
      <c r="J307" s="194">
        <f t="shared" si="14"/>
        <v>10.760000000000002</v>
      </c>
      <c r="L307" s="222"/>
      <c r="M307" s="223"/>
    </row>
    <row r="308" spans="1:13" ht="26.4">
      <c r="A308" s="205">
        <v>301</v>
      </c>
      <c r="B308" s="192" t="s">
        <v>53</v>
      </c>
      <c r="C308" s="192" t="s">
        <v>43</v>
      </c>
      <c r="D308" s="207">
        <v>1232</v>
      </c>
      <c r="E308" s="218" t="s">
        <v>135</v>
      </c>
      <c r="F308" s="209">
        <f t="shared" si="15"/>
        <v>7.407</v>
      </c>
      <c r="G308" s="206">
        <v>20</v>
      </c>
      <c r="H308" s="206">
        <v>29.63</v>
      </c>
      <c r="I308" s="194">
        <f t="shared" si="16"/>
        <v>6.99</v>
      </c>
      <c r="J308" s="194">
        <f t="shared" si="14"/>
        <v>36.619999999999997</v>
      </c>
      <c r="L308" s="222"/>
      <c r="M308" s="223"/>
    </row>
    <row r="309" spans="1:13" ht="26.4">
      <c r="A309" s="205">
        <v>302</v>
      </c>
      <c r="B309" s="192" t="s">
        <v>44</v>
      </c>
      <c r="C309" s="192" t="s">
        <v>52</v>
      </c>
      <c r="D309" s="207">
        <v>1023</v>
      </c>
      <c r="E309" s="218" t="s">
        <v>135</v>
      </c>
      <c r="F309" s="209">
        <f t="shared" si="15"/>
        <v>6.15</v>
      </c>
      <c r="G309" s="206">
        <v>37.5</v>
      </c>
      <c r="H309" s="206">
        <v>46.13</v>
      </c>
      <c r="I309" s="194">
        <f t="shared" si="16"/>
        <v>10.88</v>
      </c>
      <c r="J309" s="194">
        <f t="shared" si="14"/>
        <v>57.010000000000005</v>
      </c>
      <c r="L309" s="222"/>
      <c r="M309" s="223"/>
    </row>
    <row r="310" spans="1:13" ht="26.4">
      <c r="A310" s="205">
        <v>303</v>
      </c>
      <c r="B310" s="192" t="s">
        <v>58</v>
      </c>
      <c r="C310" s="192" t="s">
        <v>39</v>
      </c>
      <c r="D310" s="207">
        <v>1180</v>
      </c>
      <c r="E310" s="218" t="s">
        <v>135</v>
      </c>
      <c r="F310" s="209">
        <f t="shared" si="15"/>
        <v>7.0940000000000003</v>
      </c>
      <c r="G310" s="206">
        <v>25</v>
      </c>
      <c r="H310" s="206">
        <v>35.47</v>
      </c>
      <c r="I310" s="194">
        <f t="shared" si="16"/>
        <v>8.3699999999999992</v>
      </c>
      <c r="J310" s="194">
        <f t="shared" si="14"/>
        <v>43.839999999999996</v>
      </c>
      <c r="L310" s="222"/>
      <c r="M310" s="223"/>
    </row>
    <row r="311" spans="1:13" ht="26.4">
      <c r="A311" s="205">
        <v>304</v>
      </c>
      <c r="B311" s="192" t="s">
        <v>76</v>
      </c>
      <c r="C311" s="192" t="s">
        <v>39</v>
      </c>
      <c r="D311" s="207">
        <v>1180</v>
      </c>
      <c r="E311" s="218" t="s">
        <v>135</v>
      </c>
      <c r="F311" s="209">
        <f t="shared" si="15"/>
        <v>7.0940000000000003</v>
      </c>
      <c r="G311" s="206">
        <v>24</v>
      </c>
      <c r="H311" s="206">
        <v>34.049999999999997</v>
      </c>
      <c r="I311" s="194">
        <f t="shared" si="16"/>
        <v>8.0299999999999994</v>
      </c>
      <c r="J311" s="194">
        <f t="shared" si="14"/>
        <v>42.08</v>
      </c>
      <c r="L311" s="222"/>
      <c r="M311" s="223"/>
    </row>
    <row r="312" spans="1:13" ht="26.4">
      <c r="A312" s="205">
        <v>305</v>
      </c>
      <c r="B312" s="192" t="s">
        <v>86</v>
      </c>
      <c r="C312" s="192" t="s">
        <v>52</v>
      </c>
      <c r="D312" s="207">
        <v>1023</v>
      </c>
      <c r="E312" s="218" t="s">
        <v>135</v>
      </c>
      <c r="F312" s="209">
        <f t="shared" si="15"/>
        <v>6.15</v>
      </c>
      <c r="G312" s="206">
        <v>12</v>
      </c>
      <c r="H312" s="206">
        <v>14.76</v>
      </c>
      <c r="I312" s="194">
        <f t="shared" si="16"/>
        <v>3.48</v>
      </c>
      <c r="J312" s="194">
        <f t="shared" si="14"/>
        <v>18.239999999999998</v>
      </c>
      <c r="L312" s="222"/>
      <c r="M312" s="223"/>
    </row>
    <row r="313" spans="1:13" ht="26.4">
      <c r="A313" s="205">
        <v>306</v>
      </c>
      <c r="B313" s="192" t="s">
        <v>82</v>
      </c>
      <c r="C313" s="192" t="s">
        <v>39</v>
      </c>
      <c r="D313" s="207">
        <v>1180</v>
      </c>
      <c r="E313" s="218" t="s">
        <v>135</v>
      </c>
      <c r="F313" s="209">
        <f t="shared" si="15"/>
        <v>7.0940000000000003</v>
      </c>
      <c r="G313" s="206">
        <v>35</v>
      </c>
      <c r="H313" s="206">
        <v>49.66</v>
      </c>
      <c r="I313" s="194">
        <f t="shared" si="16"/>
        <v>11.71</v>
      </c>
      <c r="J313" s="194">
        <f t="shared" si="14"/>
        <v>61.37</v>
      </c>
      <c r="L313" s="222"/>
      <c r="M313" s="223"/>
    </row>
    <row r="314" spans="1:13" ht="26.4">
      <c r="A314" s="205">
        <v>307</v>
      </c>
      <c r="B314" s="192" t="s">
        <v>38</v>
      </c>
      <c r="C314" s="192" t="s">
        <v>39</v>
      </c>
      <c r="D314" s="207">
        <v>1327</v>
      </c>
      <c r="E314" s="218" t="s">
        <v>135</v>
      </c>
      <c r="F314" s="209">
        <f t="shared" si="15"/>
        <v>7.9779999999999998</v>
      </c>
      <c r="G314" s="206">
        <v>39</v>
      </c>
      <c r="H314" s="206">
        <v>62.23</v>
      </c>
      <c r="I314" s="194">
        <f t="shared" si="16"/>
        <v>14.68</v>
      </c>
      <c r="J314" s="194">
        <f t="shared" si="14"/>
        <v>76.91</v>
      </c>
      <c r="L314" s="222"/>
      <c r="M314" s="223"/>
    </row>
    <row r="315" spans="1:13" ht="26.4">
      <c r="A315" s="205">
        <v>308</v>
      </c>
      <c r="B315" s="192" t="s">
        <v>68</v>
      </c>
      <c r="C315" s="192" t="s">
        <v>39</v>
      </c>
      <c r="D315" s="207">
        <v>1180</v>
      </c>
      <c r="E315" s="218" t="s">
        <v>135</v>
      </c>
      <c r="F315" s="209">
        <f t="shared" si="15"/>
        <v>7.0940000000000003</v>
      </c>
      <c r="G315" s="206">
        <v>40</v>
      </c>
      <c r="H315" s="206">
        <v>56.75</v>
      </c>
      <c r="I315" s="194">
        <f t="shared" si="16"/>
        <v>13.39</v>
      </c>
      <c r="J315" s="194">
        <f t="shared" si="14"/>
        <v>70.14</v>
      </c>
      <c r="L315" s="222"/>
      <c r="M315" s="223"/>
    </row>
    <row r="316" spans="1:13" ht="39.6">
      <c r="A316" s="205">
        <v>309</v>
      </c>
      <c r="B316" s="192" t="s">
        <v>65</v>
      </c>
      <c r="C316" s="192" t="s">
        <v>41</v>
      </c>
      <c r="D316" s="207">
        <v>1495</v>
      </c>
      <c r="E316" s="218" t="s">
        <v>135</v>
      </c>
      <c r="F316" s="209">
        <f t="shared" si="15"/>
        <v>8.9879999999999995</v>
      </c>
      <c r="G316" s="206">
        <v>24</v>
      </c>
      <c r="H316" s="206">
        <v>43.14</v>
      </c>
      <c r="I316" s="194">
        <f t="shared" si="16"/>
        <v>10.18</v>
      </c>
      <c r="J316" s="194">
        <f t="shared" si="14"/>
        <v>53.32</v>
      </c>
      <c r="L316" s="222"/>
      <c r="M316" s="223"/>
    </row>
    <row r="317" spans="1:13" ht="26.4">
      <c r="A317" s="205">
        <v>310</v>
      </c>
      <c r="B317" s="192" t="s">
        <v>60</v>
      </c>
      <c r="C317" s="192" t="s">
        <v>41</v>
      </c>
      <c r="D317" s="207">
        <v>1354</v>
      </c>
      <c r="E317" s="218" t="s">
        <v>135</v>
      </c>
      <c r="F317" s="209">
        <f t="shared" si="15"/>
        <v>8.14</v>
      </c>
      <c r="G317" s="206">
        <v>39</v>
      </c>
      <c r="H317" s="206">
        <v>63.49</v>
      </c>
      <c r="I317" s="194">
        <f t="shared" si="16"/>
        <v>14.98</v>
      </c>
      <c r="J317" s="194">
        <f t="shared" si="14"/>
        <v>78.47</v>
      </c>
      <c r="L317" s="222"/>
      <c r="M317" s="223"/>
    </row>
    <row r="318" spans="1:13" ht="26.4">
      <c r="A318" s="205">
        <v>311</v>
      </c>
      <c r="B318" s="192" t="s">
        <v>84</v>
      </c>
      <c r="C318" s="192" t="s">
        <v>41</v>
      </c>
      <c r="D318" s="207">
        <v>1195</v>
      </c>
      <c r="E318" s="218" t="s">
        <v>135</v>
      </c>
      <c r="F318" s="209">
        <f t="shared" si="15"/>
        <v>7.1849999999999996</v>
      </c>
      <c r="G318" s="206">
        <v>26</v>
      </c>
      <c r="H318" s="206">
        <v>37.36</v>
      </c>
      <c r="I318" s="194">
        <f t="shared" si="16"/>
        <v>8.81</v>
      </c>
      <c r="J318" s="194">
        <f t="shared" si="14"/>
        <v>46.17</v>
      </c>
      <c r="L318" s="222"/>
      <c r="M318" s="223"/>
    </row>
    <row r="319" spans="1:13" ht="26.4">
      <c r="A319" s="205">
        <v>312</v>
      </c>
      <c r="B319" s="192" t="s">
        <v>79</v>
      </c>
      <c r="C319" s="192" t="s">
        <v>43</v>
      </c>
      <c r="D319" s="207">
        <v>1208</v>
      </c>
      <c r="E319" s="218" t="s">
        <v>135</v>
      </c>
      <c r="F319" s="209">
        <f t="shared" si="15"/>
        <v>7.2629999999999999</v>
      </c>
      <c r="G319" s="206">
        <v>25</v>
      </c>
      <c r="H319" s="206">
        <v>36.32</v>
      </c>
      <c r="I319" s="194">
        <f t="shared" si="16"/>
        <v>8.57</v>
      </c>
      <c r="J319" s="194">
        <f t="shared" si="14"/>
        <v>44.89</v>
      </c>
      <c r="L319" s="222"/>
      <c r="M319" s="223"/>
    </row>
    <row r="320" spans="1:13" ht="26.4">
      <c r="A320" s="205">
        <v>313</v>
      </c>
      <c r="B320" s="192" t="s">
        <v>69</v>
      </c>
      <c r="C320" s="192" t="s">
        <v>39</v>
      </c>
      <c r="D320" s="207">
        <v>1180</v>
      </c>
      <c r="E320" s="218" t="s">
        <v>135</v>
      </c>
      <c r="F320" s="209">
        <f t="shared" si="15"/>
        <v>7.0940000000000003</v>
      </c>
      <c r="G320" s="206">
        <v>36.5</v>
      </c>
      <c r="H320" s="206">
        <v>51.79</v>
      </c>
      <c r="I320" s="194">
        <f t="shared" si="16"/>
        <v>12.22</v>
      </c>
      <c r="J320" s="194">
        <f t="shared" si="14"/>
        <v>64.010000000000005</v>
      </c>
      <c r="L320" s="222"/>
      <c r="M320" s="223"/>
    </row>
    <row r="321" spans="1:13" ht="26.4">
      <c r="A321" s="205">
        <v>314</v>
      </c>
      <c r="B321" s="192" t="s">
        <v>69</v>
      </c>
      <c r="C321" s="192" t="s">
        <v>39</v>
      </c>
      <c r="D321" s="207">
        <v>1180</v>
      </c>
      <c r="E321" s="218" t="s">
        <v>136</v>
      </c>
      <c r="F321" s="209">
        <f t="shared" si="15"/>
        <v>7.0940000000000003</v>
      </c>
      <c r="G321" s="206">
        <v>1</v>
      </c>
      <c r="H321" s="206">
        <v>3.55</v>
      </c>
      <c r="I321" s="194">
        <f t="shared" si="16"/>
        <v>0.84</v>
      </c>
      <c r="J321" s="194">
        <f t="shared" si="14"/>
        <v>4.3899999999999997</v>
      </c>
      <c r="L321" s="222"/>
      <c r="M321" s="223"/>
    </row>
    <row r="322" spans="1:13" ht="26.4">
      <c r="A322" s="205">
        <v>315</v>
      </c>
      <c r="B322" s="192" t="s">
        <v>70</v>
      </c>
      <c r="C322" s="192" t="s">
        <v>41</v>
      </c>
      <c r="D322" s="207">
        <v>1195</v>
      </c>
      <c r="E322" s="218" t="s">
        <v>135</v>
      </c>
      <c r="F322" s="209">
        <f t="shared" si="15"/>
        <v>7.1849999999999996</v>
      </c>
      <c r="G322" s="206">
        <v>12</v>
      </c>
      <c r="H322" s="206">
        <v>17.239999999999998</v>
      </c>
      <c r="I322" s="194">
        <f t="shared" si="16"/>
        <v>4.07</v>
      </c>
      <c r="J322" s="194">
        <f t="shared" si="14"/>
        <v>21.31</v>
      </c>
      <c r="L322" s="222"/>
      <c r="M322" s="223"/>
    </row>
    <row r="323" spans="1:13" ht="26.4">
      <c r="A323" s="205">
        <v>316</v>
      </c>
      <c r="B323" s="192" t="s">
        <v>95</v>
      </c>
      <c r="C323" s="192" t="s">
        <v>52</v>
      </c>
      <c r="D323" s="207">
        <v>1023</v>
      </c>
      <c r="E323" s="218" t="s">
        <v>136</v>
      </c>
      <c r="F323" s="209">
        <f t="shared" si="15"/>
        <v>6.15</v>
      </c>
      <c r="G323" s="206">
        <v>0.5</v>
      </c>
      <c r="H323" s="206">
        <v>1.54</v>
      </c>
      <c r="I323" s="194">
        <f t="shared" si="16"/>
        <v>0.36</v>
      </c>
      <c r="J323" s="194">
        <f t="shared" si="14"/>
        <v>1.9</v>
      </c>
      <c r="L323" s="222"/>
      <c r="M323" s="223"/>
    </row>
    <row r="324" spans="1:13" ht="26.4">
      <c r="A324" s="205">
        <v>317</v>
      </c>
      <c r="B324" s="192" t="s">
        <v>95</v>
      </c>
      <c r="C324" s="192" t="s">
        <v>52</v>
      </c>
      <c r="D324" s="207">
        <v>1023</v>
      </c>
      <c r="E324" s="218" t="s">
        <v>135</v>
      </c>
      <c r="F324" s="209">
        <f t="shared" si="15"/>
        <v>6.15</v>
      </c>
      <c r="G324" s="206">
        <v>24.5</v>
      </c>
      <c r="H324" s="206">
        <v>30.14</v>
      </c>
      <c r="I324" s="194">
        <f t="shared" si="16"/>
        <v>7.11</v>
      </c>
      <c r="J324" s="194">
        <f t="shared" si="14"/>
        <v>37.25</v>
      </c>
      <c r="L324" s="222"/>
      <c r="M324" s="223"/>
    </row>
    <row r="325" spans="1:13" ht="26.4">
      <c r="A325" s="205">
        <v>318</v>
      </c>
      <c r="B325" s="192" t="s">
        <v>67</v>
      </c>
      <c r="C325" s="192" t="s">
        <v>52</v>
      </c>
      <c r="D325" s="207">
        <v>1023</v>
      </c>
      <c r="E325" s="218" t="s">
        <v>135</v>
      </c>
      <c r="F325" s="209">
        <f t="shared" si="15"/>
        <v>6.15</v>
      </c>
      <c r="G325" s="206">
        <v>24</v>
      </c>
      <c r="H325" s="206">
        <v>29.52</v>
      </c>
      <c r="I325" s="194">
        <f t="shared" si="16"/>
        <v>6.96</v>
      </c>
      <c r="J325" s="194">
        <f t="shared" si="14"/>
        <v>36.479999999999997</v>
      </c>
      <c r="L325" s="222"/>
      <c r="M325" s="223"/>
    </row>
    <row r="326" spans="1:13" ht="26.4">
      <c r="A326" s="205">
        <v>319</v>
      </c>
      <c r="B326" s="192" t="s">
        <v>97</v>
      </c>
      <c r="C326" s="192" t="s">
        <v>39</v>
      </c>
      <c r="D326" s="207">
        <v>1180</v>
      </c>
      <c r="E326" s="218" t="s">
        <v>135</v>
      </c>
      <c r="F326" s="209">
        <f t="shared" si="15"/>
        <v>7.0940000000000003</v>
      </c>
      <c r="G326" s="206">
        <v>23.5</v>
      </c>
      <c r="H326" s="206">
        <v>33.340000000000003</v>
      </c>
      <c r="I326" s="194">
        <f t="shared" si="16"/>
        <v>7.86</v>
      </c>
      <c r="J326" s="194">
        <f t="shared" si="14"/>
        <v>41.2</v>
      </c>
      <c r="L326" s="222"/>
      <c r="M326" s="223"/>
    </row>
    <row r="327" spans="1:13" ht="26.4">
      <c r="A327" s="205">
        <v>320</v>
      </c>
      <c r="B327" s="192" t="s">
        <v>97</v>
      </c>
      <c r="C327" s="192" t="s">
        <v>39</v>
      </c>
      <c r="D327" s="207">
        <v>1180</v>
      </c>
      <c r="E327" s="218" t="s">
        <v>136</v>
      </c>
      <c r="F327" s="209">
        <f t="shared" si="15"/>
        <v>7.0940000000000003</v>
      </c>
      <c r="G327" s="206">
        <v>0.5</v>
      </c>
      <c r="H327" s="206">
        <v>1.77</v>
      </c>
      <c r="I327" s="194">
        <f t="shared" si="16"/>
        <v>0.42</v>
      </c>
      <c r="J327" s="194">
        <f t="shared" si="14"/>
        <v>2.19</v>
      </c>
      <c r="L327" s="222"/>
      <c r="M327" s="223"/>
    </row>
    <row r="328" spans="1:13" ht="26.4">
      <c r="A328" s="205">
        <v>321</v>
      </c>
      <c r="B328" s="192" t="s">
        <v>138</v>
      </c>
      <c r="C328" s="192" t="s">
        <v>41</v>
      </c>
      <c r="D328" s="207">
        <v>1195</v>
      </c>
      <c r="E328" s="218" t="s">
        <v>135</v>
      </c>
      <c r="F328" s="209">
        <f t="shared" si="15"/>
        <v>7.1849999999999996</v>
      </c>
      <c r="G328" s="206">
        <v>12.5</v>
      </c>
      <c r="H328" s="206">
        <v>17.96</v>
      </c>
      <c r="I328" s="194">
        <f t="shared" si="16"/>
        <v>4.24</v>
      </c>
      <c r="J328" s="194">
        <f t="shared" ref="J328:J391" si="17">H328+I328</f>
        <v>22.200000000000003</v>
      </c>
      <c r="L328" s="222"/>
      <c r="M328" s="223"/>
    </row>
    <row r="329" spans="1:13" ht="26.4">
      <c r="A329" s="205">
        <v>322</v>
      </c>
      <c r="B329" s="192" t="s">
        <v>79</v>
      </c>
      <c r="C329" s="192" t="s">
        <v>41</v>
      </c>
      <c r="D329" s="207">
        <v>1352</v>
      </c>
      <c r="E329" s="218" t="s">
        <v>136</v>
      </c>
      <c r="F329" s="209">
        <f t="shared" si="15"/>
        <v>8.1280000000000001</v>
      </c>
      <c r="G329" s="206">
        <v>0.5</v>
      </c>
      <c r="H329" s="206">
        <v>2.0299999999999998</v>
      </c>
      <c r="I329" s="194">
        <f t="shared" si="16"/>
        <v>0.48</v>
      </c>
      <c r="J329" s="194">
        <f t="shared" si="17"/>
        <v>2.5099999999999998</v>
      </c>
      <c r="L329" s="222"/>
      <c r="M329" s="223"/>
    </row>
    <row r="330" spans="1:13" ht="26.4">
      <c r="A330" s="205">
        <v>323</v>
      </c>
      <c r="B330" s="192" t="s">
        <v>79</v>
      </c>
      <c r="C330" s="192" t="s">
        <v>41</v>
      </c>
      <c r="D330" s="207">
        <v>1352</v>
      </c>
      <c r="E330" s="218" t="s">
        <v>135</v>
      </c>
      <c r="F330" s="209">
        <f t="shared" ref="F330:F393" si="18">ROUND(D330/$F$4,3)</f>
        <v>8.1280000000000001</v>
      </c>
      <c r="G330" s="206">
        <v>24</v>
      </c>
      <c r="H330" s="206">
        <v>39.01</v>
      </c>
      <c r="I330" s="194">
        <f t="shared" si="16"/>
        <v>9.1999999999999993</v>
      </c>
      <c r="J330" s="194">
        <f t="shared" si="17"/>
        <v>48.209999999999994</v>
      </c>
      <c r="L330" s="222"/>
      <c r="M330" s="223"/>
    </row>
    <row r="331" spans="1:13" ht="26.4">
      <c r="A331" s="205">
        <v>324</v>
      </c>
      <c r="B331" s="192" t="s">
        <v>79</v>
      </c>
      <c r="C331" s="192" t="s">
        <v>41</v>
      </c>
      <c r="D331" s="207">
        <v>1195</v>
      </c>
      <c r="E331" s="218" t="s">
        <v>135</v>
      </c>
      <c r="F331" s="209">
        <f t="shared" si="18"/>
        <v>7.1849999999999996</v>
      </c>
      <c r="G331" s="206">
        <v>25</v>
      </c>
      <c r="H331" s="206">
        <v>35.93</v>
      </c>
      <c r="I331" s="194">
        <f t="shared" si="16"/>
        <v>8.48</v>
      </c>
      <c r="J331" s="194">
        <f t="shared" si="17"/>
        <v>44.41</v>
      </c>
      <c r="L331" s="222"/>
      <c r="M331" s="223"/>
    </row>
    <row r="332" spans="1:13" ht="26.4">
      <c r="A332" s="205">
        <v>325</v>
      </c>
      <c r="B332" s="192" t="s">
        <v>84</v>
      </c>
      <c r="C332" s="192" t="s">
        <v>39</v>
      </c>
      <c r="D332" s="207">
        <v>1220</v>
      </c>
      <c r="E332" s="218" t="s">
        <v>135</v>
      </c>
      <c r="F332" s="209">
        <f t="shared" si="18"/>
        <v>7.335</v>
      </c>
      <c r="G332" s="206">
        <v>36</v>
      </c>
      <c r="H332" s="206">
        <v>52.81</v>
      </c>
      <c r="I332" s="194">
        <f t="shared" si="16"/>
        <v>12.46</v>
      </c>
      <c r="J332" s="194">
        <f t="shared" si="17"/>
        <v>65.27000000000001</v>
      </c>
      <c r="L332" s="222"/>
      <c r="M332" s="223"/>
    </row>
    <row r="333" spans="1:13" ht="26.4">
      <c r="A333" s="205">
        <v>326</v>
      </c>
      <c r="B333" s="192" t="s">
        <v>40</v>
      </c>
      <c r="C333" s="192" t="s">
        <v>39</v>
      </c>
      <c r="D333" s="207">
        <v>1200</v>
      </c>
      <c r="E333" s="218" t="s">
        <v>135</v>
      </c>
      <c r="F333" s="209">
        <f t="shared" si="18"/>
        <v>7.2149999999999999</v>
      </c>
      <c r="G333" s="206">
        <v>12</v>
      </c>
      <c r="H333" s="206">
        <v>17.32</v>
      </c>
      <c r="I333" s="194">
        <f t="shared" si="16"/>
        <v>4.09</v>
      </c>
      <c r="J333" s="194">
        <f t="shared" si="17"/>
        <v>21.41</v>
      </c>
      <c r="L333" s="222"/>
      <c r="M333" s="223"/>
    </row>
    <row r="334" spans="1:13" ht="26.4">
      <c r="A334" s="205">
        <v>327</v>
      </c>
      <c r="B334" s="192" t="s">
        <v>74</v>
      </c>
      <c r="C334" s="192" t="s">
        <v>39</v>
      </c>
      <c r="D334" s="207">
        <v>1203</v>
      </c>
      <c r="E334" s="218" t="s">
        <v>135</v>
      </c>
      <c r="F334" s="209">
        <f t="shared" si="18"/>
        <v>7.2329999999999997</v>
      </c>
      <c r="G334" s="206">
        <v>12</v>
      </c>
      <c r="H334" s="206">
        <v>17.36</v>
      </c>
      <c r="I334" s="194">
        <f t="shared" si="16"/>
        <v>4.0999999999999996</v>
      </c>
      <c r="J334" s="194">
        <f t="shared" si="17"/>
        <v>21.46</v>
      </c>
      <c r="L334" s="222"/>
      <c r="M334" s="223"/>
    </row>
    <row r="335" spans="1:13" ht="26.4">
      <c r="A335" s="205">
        <v>328</v>
      </c>
      <c r="B335" s="192" t="s">
        <v>47</v>
      </c>
      <c r="C335" s="192" t="s">
        <v>39</v>
      </c>
      <c r="D335" s="207">
        <v>1180</v>
      </c>
      <c r="E335" s="218" t="s">
        <v>135</v>
      </c>
      <c r="F335" s="209">
        <f t="shared" si="18"/>
        <v>7.0940000000000003</v>
      </c>
      <c r="G335" s="206">
        <v>39.5</v>
      </c>
      <c r="H335" s="206">
        <v>56.04</v>
      </c>
      <c r="I335" s="194">
        <f t="shared" si="16"/>
        <v>13.22</v>
      </c>
      <c r="J335" s="194">
        <f t="shared" si="17"/>
        <v>69.260000000000005</v>
      </c>
      <c r="L335" s="222"/>
      <c r="M335" s="223"/>
    </row>
    <row r="336" spans="1:13" ht="26.4">
      <c r="A336" s="205">
        <v>329</v>
      </c>
      <c r="B336" s="192" t="s">
        <v>137</v>
      </c>
      <c r="C336" s="192" t="s">
        <v>39</v>
      </c>
      <c r="D336" s="207">
        <v>1180</v>
      </c>
      <c r="E336" s="218" t="s">
        <v>135</v>
      </c>
      <c r="F336" s="209">
        <f t="shared" si="18"/>
        <v>7.0940000000000003</v>
      </c>
      <c r="G336" s="206">
        <v>12</v>
      </c>
      <c r="H336" s="206">
        <v>17.03</v>
      </c>
      <c r="I336" s="194">
        <f t="shared" si="16"/>
        <v>4.0199999999999996</v>
      </c>
      <c r="J336" s="194">
        <f t="shared" si="17"/>
        <v>21.05</v>
      </c>
      <c r="L336" s="222"/>
      <c r="M336" s="223"/>
    </row>
    <row r="337" spans="1:13" ht="26.4">
      <c r="A337" s="205">
        <v>330</v>
      </c>
      <c r="B337" s="192" t="s">
        <v>68</v>
      </c>
      <c r="C337" s="192" t="s">
        <v>39</v>
      </c>
      <c r="D337" s="207">
        <v>1203</v>
      </c>
      <c r="E337" s="218" t="s">
        <v>135</v>
      </c>
      <c r="F337" s="209">
        <f t="shared" si="18"/>
        <v>7.2329999999999997</v>
      </c>
      <c r="G337" s="206">
        <v>28</v>
      </c>
      <c r="H337" s="206">
        <v>40.5</v>
      </c>
      <c r="I337" s="194">
        <f t="shared" si="16"/>
        <v>9.5500000000000007</v>
      </c>
      <c r="J337" s="194">
        <f t="shared" si="17"/>
        <v>50.05</v>
      </c>
      <c r="L337" s="222"/>
      <c r="M337" s="223"/>
    </row>
    <row r="338" spans="1:13" ht="26.4">
      <c r="A338" s="205">
        <v>331</v>
      </c>
      <c r="B338" s="192" t="s">
        <v>85</v>
      </c>
      <c r="C338" s="192" t="s">
        <v>41</v>
      </c>
      <c r="D338" s="207">
        <v>1378</v>
      </c>
      <c r="E338" s="218" t="s">
        <v>135</v>
      </c>
      <c r="F338" s="209">
        <f t="shared" si="18"/>
        <v>8.2850000000000001</v>
      </c>
      <c r="G338" s="206">
        <v>28</v>
      </c>
      <c r="H338" s="206">
        <v>46.4</v>
      </c>
      <c r="I338" s="194">
        <f t="shared" si="16"/>
        <v>10.95</v>
      </c>
      <c r="J338" s="194">
        <f t="shared" si="17"/>
        <v>57.349999999999994</v>
      </c>
      <c r="L338" s="222"/>
      <c r="M338" s="223"/>
    </row>
    <row r="339" spans="1:13" ht="26.4">
      <c r="A339" s="205">
        <v>332</v>
      </c>
      <c r="B339" s="192" t="s">
        <v>86</v>
      </c>
      <c r="C339" s="192" t="s">
        <v>39</v>
      </c>
      <c r="D339" s="207">
        <v>1298</v>
      </c>
      <c r="E339" s="218" t="s">
        <v>135</v>
      </c>
      <c r="F339" s="209">
        <f t="shared" si="18"/>
        <v>7.8040000000000003</v>
      </c>
      <c r="G339" s="206">
        <v>12</v>
      </c>
      <c r="H339" s="206">
        <v>18.73</v>
      </c>
      <c r="I339" s="194">
        <f t="shared" si="16"/>
        <v>4.42</v>
      </c>
      <c r="J339" s="194">
        <f t="shared" si="17"/>
        <v>23.15</v>
      </c>
      <c r="L339" s="222"/>
      <c r="M339" s="223"/>
    </row>
    <row r="340" spans="1:13" ht="26.4">
      <c r="A340" s="205">
        <v>333</v>
      </c>
      <c r="B340" s="192" t="s">
        <v>44</v>
      </c>
      <c r="C340" s="192" t="s">
        <v>52</v>
      </c>
      <c r="D340" s="207">
        <v>1043</v>
      </c>
      <c r="E340" s="218" t="s">
        <v>135</v>
      </c>
      <c r="F340" s="209">
        <f t="shared" si="18"/>
        <v>6.2709999999999999</v>
      </c>
      <c r="G340" s="206">
        <v>37.5</v>
      </c>
      <c r="H340" s="206">
        <v>47.03</v>
      </c>
      <c r="I340" s="194">
        <f t="shared" si="16"/>
        <v>11.09</v>
      </c>
      <c r="J340" s="194">
        <f t="shared" si="17"/>
        <v>58.120000000000005</v>
      </c>
      <c r="L340" s="222"/>
      <c r="M340" s="223"/>
    </row>
    <row r="341" spans="1:13" ht="26.4">
      <c r="A341" s="205">
        <v>334</v>
      </c>
      <c r="B341" s="192" t="s">
        <v>55</v>
      </c>
      <c r="C341" s="192" t="s">
        <v>39</v>
      </c>
      <c r="D341" s="207">
        <v>1223</v>
      </c>
      <c r="E341" s="218" t="s">
        <v>135</v>
      </c>
      <c r="F341" s="209">
        <f t="shared" si="18"/>
        <v>7.3529999999999998</v>
      </c>
      <c r="G341" s="206">
        <v>24</v>
      </c>
      <c r="H341" s="206">
        <v>35.29</v>
      </c>
      <c r="I341" s="194">
        <f t="shared" si="16"/>
        <v>8.32</v>
      </c>
      <c r="J341" s="194">
        <f t="shared" si="17"/>
        <v>43.61</v>
      </c>
      <c r="L341" s="222"/>
      <c r="M341" s="223"/>
    </row>
    <row r="342" spans="1:13" ht="26.4">
      <c r="A342" s="205">
        <v>335</v>
      </c>
      <c r="B342" s="192" t="s">
        <v>85</v>
      </c>
      <c r="C342" s="192" t="s">
        <v>39</v>
      </c>
      <c r="D342" s="207">
        <v>1352</v>
      </c>
      <c r="E342" s="218" t="s">
        <v>135</v>
      </c>
      <c r="F342" s="209">
        <f t="shared" si="18"/>
        <v>8.1280000000000001</v>
      </c>
      <c r="G342" s="206">
        <v>26</v>
      </c>
      <c r="H342" s="206">
        <v>42.27</v>
      </c>
      <c r="I342" s="194">
        <f t="shared" si="16"/>
        <v>9.9700000000000006</v>
      </c>
      <c r="J342" s="194">
        <f t="shared" si="17"/>
        <v>52.24</v>
      </c>
      <c r="L342" s="222"/>
      <c r="M342" s="223"/>
    </row>
    <row r="343" spans="1:13" ht="26.4">
      <c r="A343" s="205">
        <v>336</v>
      </c>
      <c r="B343" s="192" t="s">
        <v>70</v>
      </c>
      <c r="C343" s="192" t="s">
        <v>41</v>
      </c>
      <c r="D343" s="207">
        <v>1195</v>
      </c>
      <c r="E343" s="218" t="s">
        <v>135</v>
      </c>
      <c r="F343" s="209">
        <f t="shared" si="18"/>
        <v>7.1849999999999996</v>
      </c>
      <c r="G343" s="206">
        <v>39</v>
      </c>
      <c r="H343" s="206">
        <v>56.04</v>
      </c>
      <c r="I343" s="194">
        <f t="shared" si="16"/>
        <v>13.22</v>
      </c>
      <c r="J343" s="194">
        <f t="shared" si="17"/>
        <v>69.260000000000005</v>
      </c>
      <c r="L343" s="222"/>
      <c r="M343" s="223"/>
    </row>
    <row r="344" spans="1:13" ht="26.4">
      <c r="A344" s="205">
        <v>337</v>
      </c>
      <c r="B344" s="192" t="s">
        <v>47</v>
      </c>
      <c r="C344" s="192" t="s">
        <v>39</v>
      </c>
      <c r="D344" s="207">
        <v>1203</v>
      </c>
      <c r="E344" s="218" t="s">
        <v>135</v>
      </c>
      <c r="F344" s="209">
        <f t="shared" si="18"/>
        <v>7.2329999999999997</v>
      </c>
      <c r="G344" s="206">
        <v>11.5</v>
      </c>
      <c r="H344" s="206">
        <v>16.64</v>
      </c>
      <c r="I344" s="194">
        <f t="shared" si="16"/>
        <v>3.93</v>
      </c>
      <c r="J344" s="194">
        <f t="shared" si="17"/>
        <v>20.57</v>
      </c>
      <c r="L344" s="222"/>
      <c r="M344" s="223"/>
    </row>
    <row r="345" spans="1:13" ht="26.4">
      <c r="A345" s="205">
        <v>338</v>
      </c>
      <c r="B345" s="192" t="s">
        <v>80</v>
      </c>
      <c r="C345" s="192" t="s">
        <v>41</v>
      </c>
      <c r="D345" s="207">
        <v>1378</v>
      </c>
      <c r="E345" s="218" t="s">
        <v>135</v>
      </c>
      <c r="F345" s="209">
        <f t="shared" si="18"/>
        <v>8.2850000000000001</v>
      </c>
      <c r="G345" s="206">
        <v>49</v>
      </c>
      <c r="H345" s="206">
        <v>81.19</v>
      </c>
      <c r="I345" s="194">
        <f t="shared" si="16"/>
        <v>19.149999999999999</v>
      </c>
      <c r="J345" s="194">
        <f t="shared" si="17"/>
        <v>100.34</v>
      </c>
      <c r="L345" s="222"/>
      <c r="M345" s="223"/>
    </row>
    <row r="346" spans="1:13" ht="39.6">
      <c r="A346" s="205">
        <v>339</v>
      </c>
      <c r="B346" s="192" t="s">
        <v>65</v>
      </c>
      <c r="C346" s="192" t="s">
        <v>41</v>
      </c>
      <c r="D346" s="207">
        <v>1448</v>
      </c>
      <c r="E346" s="218" t="s">
        <v>135</v>
      </c>
      <c r="F346" s="209">
        <f t="shared" si="18"/>
        <v>8.7059999999999995</v>
      </c>
      <c r="G346" s="206">
        <v>24</v>
      </c>
      <c r="H346" s="206">
        <v>41.79</v>
      </c>
      <c r="I346" s="194">
        <f t="shared" si="16"/>
        <v>9.86</v>
      </c>
      <c r="J346" s="194">
        <f t="shared" si="17"/>
        <v>51.65</v>
      </c>
      <c r="L346" s="222"/>
      <c r="M346" s="223"/>
    </row>
    <row r="347" spans="1:13" ht="26.4">
      <c r="A347" s="205">
        <v>340</v>
      </c>
      <c r="B347" s="192" t="s">
        <v>50</v>
      </c>
      <c r="C347" s="192" t="s">
        <v>39</v>
      </c>
      <c r="D347" s="207">
        <v>1352</v>
      </c>
      <c r="E347" s="218" t="s">
        <v>135</v>
      </c>
      <c r="F347" s="209">
        <f t="shared" si="18"/>
        <v>8.1280000000000001</v>
      </c>
      <c r="G347" s="206">
        <v>12</v>
      </c>
      <c r="H347" s="206">
        <v>19.510000000000002</v>
      </c>
      <c r="I347" s="194">
        <f t="shared" si="16"/>
        <v>4.5999999999999996</v>
      </c>
      <c r="J347" s="194">
        <f t="shared" si="17"/>
        <v>24.11</v>
      </c>
      <c r="L347" s="222"/>
      <c r="M347" s="223"/>
    </row>
    <row r="348" spans="1:13" ht="26.4">
      <c r="A348" s="205">
        <v>341</v>
      </c>
      <c r="B348" s="192" t="s">
        <v>67</v>
      </c>
      <c r="C348" s="192" t="s">
        <v>52</v>
      </c>
      <c r="D348" s="207">
        <v>1023</v>
      </c>
      <c r="E348" s="218" t="s">
        <v>135</v>
      </c>
      <c r="F348" s="209">
        <f t="shared" si="18"/>
        <v>6.15</v>
      </c>
      <c r="G348" s="206">
        <v>72</v>
      </c>
      <c r="H348" s="206">
        <v>88.56</v>
      </c>
      <c r="I348" s="194">
        <f t="shared" si="16"/>
        <v>20.89</v>
      </c>
      <c r="J348" s="194">
        <f t="shared" si="17"/>
        <v>109.45</v>
      </c>
      <c r="L348" s="222"/>
      <c r="M348" s="223"/>
    </row>
    <row r="349" spans="1:13" ht="26.4">
      <c r="A349" s="205">
        <v>342</v>
      </c>
      <c r="B349" s="192" t="s">
        <v>67</v>
      </c>
      <c r="C349" s="192" t="s">
        <v>52</v>
      </c>
      <c r="D349" s="207">
        <v>1023</v>
      </c>
      <c r="E349" s="218" t="s">
        <v>136</v>
      </c>
      <c r="F349" s="209">
        <f t="shared" si="18"/>
        <v>6.15</v>
      </c>
      <c r="G349" s="206">
        <v>3.5</v>
      </c>
      <c r="H349" s="206">
        <v>10.76</v>
      </c>
      <c r="I349" s="194">
        <f t="shared" si="16"/>
        <v>2.54</v>
      </c>
      <c r="J349" s="194">
        <f t="shared" si="17"/>
        <v>13.3</v>
      </c>
      <c r="L349" s="222"/>
      <c r="M349" s="223"/>
    </row>
    <row r="350" spans="1:13" ht="26.4">
      <c r="A350" s="205">
        <v>343</v>
      </c>
      <c r="B350" s="192" t="s">
        <v>89</v>
      </c>
      <c r="C350" s="192" t="s">
        <v>39</v>
      </c>
      <c r="D350" s="207">
        <v>1352</v>
      </c>
      <c r="E350" s="218" t="s">
        <v>135</v>
      </c>
      <c r="F350" s="209">
        <f t="shared" si="18"/>
        <v>8.1280000000000001</v>
      </c>
      <c r="G350" s="206">
        <v>13</v>
      </c>
      <c r="H350" s="206">
        <v>21.13</v>
      </c>
      <c r="I350" s="194">
        <f t="shared" si="16"/>
        <v>4.9800000000000004</v>
      </c>
      <c r="J350" s="194">
        <f t="shared" si="17"/>
        <v>26.11</v>
      </c>
      <c r="L350" s="222"/>
      <c r="M350" s="223"/>
    </row>
    <row r="351" spans="1:13" ht="26.4">
      <c r="A351" s="205">
        <v>344</v>
      </c>
      <c r="B351" s="192" t="s">
        <v>85</v>
      </c>
      <c r="C351" s="192" t="s">
        <v>39</v>
      </c>
      <c r="D351" s="207">
        <v>1352</v>
      </c>
      <c r="E351" s="218" t="s">
        <v>135</v>
      </c>
      <c r="F351" s="209">
        <f t="shared" si="18"/>
        <v>8.1280000000000001</v>
      </c>
      <c r="G351" s="206">
        <v>34</v>
      </c>
      <c r="H351" s="206">
        <v>55.27</v>
      </c>
      <c r="I351" s="194">
        <f t="shared" si="16"/>
        <v>13.04</v>
      </c>
      <c r="J351" s="194">
        <f t="shared" si="17"/>
        <v>68.31</v>
      </c>
      <c r="L351" s="222"/>
      <c r="M351" s="223"/>
    </row>
    <row r="352" spans="1:13" ht="26.4">
      <c r="A352" s="205">
        <v>345</v>
      </c>
      <c r="B352" s="192" t="s">
        <v>40</v>
      </c>
      <c r="C352" s="192" t="s">
        <v>39</v>
      </c>
      <c r="D352" s="207">
        <v>1180</v>
      </c>
      <c r="E352" s="218" t="s">
        <v>135</v>
      </c>
      <c r="F352" s="209">
        <f t="shared" si="18"/>
        <v>7.0940000000000003</v>
      </c>
      <c r="G352" s="206">
        <v>12</v>
      </c>
      <c r="H352" s="206">
        <v>17.03</v>
      </c>
      <c r="I352" s="194">
        <f t="shared" si="16"/>
        <v>4.0199999999999996</v>
      </c>
      <c r="J352" s="194">
        <f t="shared" si="17"/>
        <v>21.05</v>
      </c>
      <c r="L352" s="222"/>
      <c r="M352" s="223"/>
    </row>
    <row r="353" spans="1:13" ht="26.4">
      <c r="A353" s="205">
        <v>346</v>
      </c>
      <c r="B353" s="192" t="s">
        <v>72</v>
      </c>
      <c r="C353" s="192" t="s">
        <v>39</v>
      </c>
      <c r="D353" s="207">
        <v>1327</v>
      </c>
      <c r="E353" s="218" t="s">
        <v>135</v>
      </c>
      <c r="F353" s="209">
        <f t="shared" si="18"/>
        <v>7.9779999999999998</v>
      </c>
      <c r="G353" s="206">
        <v>34</v>
      </c>
      <c r="H353" s="206">
        <v>54.25</v>
      </c>
      <c r="I353" s="194">
        <f t="shared" si="16"/>
        <v>12.8</v>
      </c>
      <c r="J353" s="194">
        <f t="shared" si="17"/>
        <v>67.05</v>
      </c>
      <c r="L353" s="222"/>
      <c r="M353" s="223"/>
    </row>
    <row r="354" spans="1:13" ht="26.4">
      <c r="A354" s="205">
        <v>347</v>
      </c>
      <c r="B354" s="192" t="s">
        <v>55</v>
      </c>
      <c r="C354" s="192" t="s">
        <v>39</v>
      </c>
      <c r="D354" s="207">
        <v>1180</v>
      </c>
      <c r="E354" s="218" t="s">
        <v>135</v>
      </c>
      <c r="F354" s="209">
        <f t="shared" si="18"/>
        <v>7.0940000000000003</v>
      </c>
      <c r="G354" s="206">
        <v>38</v>
      </c>
      <c r="H354" s="206">
        <v>53.91</v>
      </c>
      <c r="I354" s="194">
        <f t="shared" si="16"/>
        <v>12.72</v>
      </c>
      <c r="J354" s="194">
        <f t="shared" si="17"/>
        <v>66.63</v>
      </c>
      <c r="L354" s="222"/>
      <c r="M354" s="223"/>
    </row>
    <row r="355" spans="1:13" ht="26.4">
      <c r="A355" s="205">
        <v>348</v>
      </c>
      <c r="B355" s="192" t="s">
        <v>57</v>
      </c>
      <c r="C355" s="192" t="s">
        <v>39</v>
      </c>
      <c r="D355" s="207">
        <v>1327</v>
      </c>
      <c r="E355" s="218" t="s">
        <v>135</v>
      </c>
      <c r="F355" s="209">
        <f t="shared" si="18"/>
        <v>7.9779999999999998</v>
      </c>
      <c r="G355" s="206">
        <v>33</v>
      </c>
      <c r="H355" s="206">
        <v>52.65</v>
      </c>
      <c r="I355" s="194">
        <f t="shared" si="16"/>
        <v>12.42</v>
      </c>
      <c r="J355" s="194">
        <f t="shared" si="17"/>
        <v>65.069999999999993</v>
      </c>
      <c r="L355" s="222"/>
      <c r="M355" s="223"/>
    </row>
    <row r="356" spans="1:13" ht="26.4">
      <c r="A356" s="205">
        <v>349</v>
      </c>
      <c r="B356" s="192" t="s">
        <v>74</v>
      </c>
      <c r="C356" s="192" t="s">
        <v>39</v>
      </c>
      <c r="D356" s="207">
        <v>1180</v>
      </c>
      <c r="E356" s="218" t="s">
        <v>135</v>
      </c>
      <c r="F356" s="209">
        <f t="shared" si="18"/>
        <v>7.0940000000000003</v>
      </c>
      <c r="G356" s="206">
        <v>26</v>
      </c>
      <c r="H356" s="206">
        <v>36.89</v>
      </c>
      <c r="I356" s="194">
        <f t="shared" si="16"/>
        <v>8.6999999999999993</v>
      </c>
      <c r="J356" s="194">
        <f t="shared" si="17"/>
        <v>45.59</v>
      </c>
      <c r="L356" s="222"/>
      <c r="M356" s="223"/>
    </row>
    <row r="357" spans="1:13" ht="26.4">
      <c r="A357" s="205">
        <v>350</v>
      </c>
      <c r="B357" s="192" t="s">
        <v>74</v>
      </c>
      <c r="C357" s="192" t="s">
        <v>39</v>
      </c>
      <c r="D357" s="207">
        <v>1180</v>
      </c>
      <c r="E357" s="218" t="s">
        <v>136</v>
      </c>
      <c r="F357" s="209">
        <f t="shared" si="18"/>
        <v>7.0940000000000003</v>
      </c>
      <c r="G357" s="206">
        <v>3</v>
      </c>
      <c r="H357" s="206">
        <v>10.64</v>
      </c>
      <c r="I357" s="194">
        <f t="shared" si="16"/>
        <v>2.5099999999999998</v>
      </c>
      <c r="J357" s="194">
        <f t="shared" si="17"/>
        <v>13.15</v>
      </c>
      <c r="L357" s="222"/>
      <c r="M357" s="223"/>
    </row>
    <row r="358" spans="1:13" ht="26.4">
      <c r="A358" s="205">
        <v>351</v>
      </c>
      <c r="B358" s="192" t="s">
        <v>63</v>
      </c>
      <c r="C358" s="192" t="s">
        <v>39</v>
      </c>
      <c r="D358" s="207">
        <v>1180</v>
      </c>
      <c r="E358" s="218" t="s">
        <v>135</v>
      </c>
      <c r="F358" s="209">
        <f t="shared" si="18"/>
        <v>7.0940000000000003</v>
      </c>
      <c r="G358" s="206">
        <v>37</v>
      </c>
      <c r="H358" s="206">
        <v>52.5</v>
      </c>
      <c r="I358" s="194">
        <f t="shared" si="16"/>
        <v>12.38</v>
      </c>
      <c r="J358" s="194">
        <f t="shared" si="17"/>
        <v>64.88</v>
      </c>
      <c r="L358" s="222"/>
      <c r="M358" s="223"/>
    </row>
    <row r="359" spans="1:13" ht="26.4">
      <c r="A359" s="205">
        <v>352</v>
      </c>
      <c r="B359" s="192" t="s">
        <v>68</v>
      </c>
      <c r="C359" s="192" t="s">
        <v>39</v>
      </c>
      <c r="D359" s="207">
        <v>1180</v>
      </c>
      <c r="E359" s="218" t="s">
        <v>135</v>
      </c>
      <c r="F359" s="209">
        <f t="shared" si="18"/>
        <v>7.0940000000000003</v>
      </c>
      <c r="G359" s="206">
        <v>12</v>
      </c>
      <c r="H359" s="206">
        <v>17.03</v>
      </c>
      <c r="I359" s="194">
        <f t="shared" si="16"/>
        <v>4.0199999999999996</v>
      </c>
      <c r="J359" s="194">
        <f t="shared" si="17"/>
        <v>21.05</v>
      </c>
      <c r="L359" s="222"/>
      <c r="M359" s="223"/>
    </row>
    <row r="360" spans="1:13" ht="26.4">
      <c r="A360" s="205">
        <v>353</v>
      </c>
      <c r="B360" s="192" t="s">
        <v>49</v>
      </c>
      <c r="C360" s="192" t="s">
        <v>39</v>
      </c>
      <c r="D360" s="207">
        <v>1180</v>
      </c>
      <c r="E360" s="218" t="s">
        <v>135</v>
      </c>
      <c r="F360" s="209">
        <f t="shared" si="18"/>
        <v>7.0940000000000003</v>
      </c>
      <c r="G360" s="206">
        <v>12</v>
      </c>
      <c r="H360" s="206">
        <v>17.03</v>
      </c>
      <c r="I360" s="194">
        <f t="shared" si="16"/>
        <v>4.0199999999999996</v>
      </c>
      <c r="J360" s="194">
        <f t="shared" si="17"/>
        <v>21.05</v>
      </c>
      <c r="L360" s="222"/>
      <c r="M360" s="223"/>
    </row>
    <row r="361" spans="1:13" ht="26.4">
      <c r="A361" s="205">
        <v>354</v>
      </c>
      <c r="B361" s="192" t="s">
        <v>40</v>
      </c>
      <c r="C361" s="192" t="s">
        <v>39</v>
      </c>
      <c r="D361" s="207">
        <v>1200</v>
      </c>
      <c r="E361" s="218" t="s">
        <v>135</v>
      </c>
      <c r="F361" s="209">
        <f t="shared" si="18"/>
        <v>7.2149999999999999</v>
      </c>
      <c r="G361" s="206">
        <v>25.5</v>
      </c>
      <c r="H361" s="206">
        <v>36.799999999999997</v>
      </c>
      <c r="I361" s="194">
        <f t="shared" si="16"/>
        <v>8.68</v>
      </c>
      <c r="J361" s="194">
        <f t="shared" si="17"/>
        <v>45.48</v>
      </c>
      <c r="L361" s="222"/>
      <c r="M361" s="223"/>
    </row>
    <row r="362" spans="1:13" ht="26.4">
      <c r="A362" s="205">
        <v>355</v>
      </c>
      <c r="B362" s="192" t="s">
        <v>75</v>
      </c>
      <c r="C362" s="192" t="s">
        <v>39</v>
      </c>
      <c r="D362" s="207">
        <v>1307</v>
      </c>
      <c r="E362" s="218" t="s">
        <v>135</v>
      </c>
      <c r="F362" s="209">
        <f t="shared" si="18"/>
        <v>7.8579999999999997</v>
      </c>
      <c r="G362" s="206">
        <v>13</v>
      </c>
      <c r="H362" s="206">
        <v>20.43</v>
      </c>
      <c r="I362" s="194">
        <f t="shared" si="16"/>
        <v>4.82</v>
      </c>
      <c r="J362" s="194">
        <f t="shared" si="17"/>
        <v>25.25</v>
      </c>
      <c r="L362" s="222"/>
      <c r="M362" s="223"/>
    </row>
    <row r="363" spans="1:13" ht="26.4">
      <c r="A363" s="205">
        <v>356</v>
      </c>
      <c r="B363" s="192" t="s">
        <v>58</v>
      </c>
      <c r="C363" s="192" t="s">
        <v>39</v>
      </c>
      <c r="D363" s="207">
        <v>1307</v>
      </c>
      <c r="E363" s="218" t="s">
        <v>135</v>
      </c>
      <c r="F363" s="209">
        <f t="shared" si="18"/>
        <v>7.8579999999999997</v>
      </c>
      <c r="G363" s="206">
        <v>12</v>
      </c>
      <c r="H363" s="206">
        <v>18.86</v>
      </c>
      <c r="I363" s="194">
        <f t="shared" si="16"/>
        <v>4.45</v>
      </c>
      <c r="J363" s="194">
        <f t="shared" si="17"/>
        <v>23.31</v>
      </c>
      <c r="L363" s="222"/>
      <c r="M363" s="223"/>
    </row>
    <row r="364" spans="1:13" ht="26.4">
      <c r="A364" s="205">
        <v>357</v>
      </c>
      <c r="B364" s="192" t="s">
        <v>53</v>
      </c>
      <c r="C364" s="192" t="s">
        <v>39</v>
      </c>
      <c r="D364" s="207">
        <v>1160</v>
      </c>
      <c r="E364" s="218" t="s">
        <v>135</v>
      </c>
      <c r="F364" s="209">
        <f t="shared" si="18"/>
        <v>6.9740000000000002</v>
      </c>
      <c r="G364" s="206">
        <v>12</v>
      </c>
      <c r="H364" s="206">
        <v>16.739999999999998</v>
      </c>
      <c r="I364" s="194">
        <f t="shared" si="16"/>
        <v>3.95</v>
      </c>
      <c r="J364" s="194">
        <f t="shared" si="17"/>
        <v>20.689999999999998</v>
      </c>
      <c r="L364" s="222"/>
      <c r="M364" s="223"/>
    </row>
    <row r="365" spans="1:13" ht="26.4">
      <c r="A365" s="205">
        <v>358</v>
      </c>
      <c r="B365" s="192" t="s">
        <v>49</v>
      </c>
      <c r="C365" s="192" t="s">
        <v>39</v>
      </c>
      <c r="D365" s="207">
        <v>1160</v>
      </c>
      <c r="E365" s="218" t="s">
        <v>135</v>
      </c>
      <c r="F365" s="209">
        <f t="shared" si="18"/>
        <v>6.9740000000000002</v>
      </c>
      <c r="G365" s="206">
        <v>24</v>
      </c>
      <c r="H365" s="206">
        <v>33.479999999999997</v>
      </c>
      <c r="I365" s="194">
        <f t="shared" si="16"/>
        <v>7.9</v>
      </c>
      <c r="J365" s="194">
        <f t="shared" si="17"/>
        <v>41.379999999999995</v>
      </c>
      <c r="L365" s="222"/>
      <c r="M365" s="223"/>
    </row>
    <row r="366" spans="1:13" ht="26.4">
      <c r="A366" s="205">
        <v>359</v>
      </c>
      <c r="B366" s="192" t="s">
        <v>60</v>
      </c>
      <c r="C366" s="192" t="s">
        <v>52</v>
      </c>
      <c r="D366" s="207">
        <v>1043</v>
      </c>
      <c r="E366" s="218" t="s">
        <v>135</v>
      </c>
      <c r="F366" s="209">
        <f t="shared" si="18"/>
        <v>6.2709999999999999</v>
      </c>
      <c r="G366" s="206">
        <v>13</v>
      </c>
      <c r="H366" s="206">
        <v>16.3</v>
      </c>
      <c r="I366" s="194">
        <f t="shared" si="16"/>
        <v>3.85</v>
      </c>
      <c r="J366" s="194">
        <f t="shared" si="17"/>
        <v>20.150000000000002</v>
      </c>
      <c r="L366" s="222"/>
      <c r="M366" s="223"/>
    </row>
    <row r="367" spans="1:13" ht="26.4">
      <c r="A367" s="205">
        <v>360</v>
      </c>
      <c r="B367" s="192" t="s">
        <v>49</v>
      </c>
      <c r="C367" s="192" t="s">
        <v>39</v>
      </c>
      <c r="D367" s="207">
        <v>1160</v>
      </c>
      <c r="E367" s="218" t="s">
        <v>135</v>
      </c>
      <c r="F367" s="209">
        <f t="shared" si="18"/>
        <v>6.9740000000000002</v>
      </c>
      <c r="G367" s="206">
        <v>37.5</v>
      </c>
      <c r="H367" s="206">
        <v>52.31</v>
      </c>
      <c r="I367" s="194">
        <f t="shared" si="16"/>
        <v>12.34</v>
      </c>
      <c r="J367" s="194">
        <f t="shared" si="17"/>
        <v>64.650000000000006</v>
      </c>
      <c r="L367" s="222"/>
      <c r="M367" s="223"/>
    </row>
    <row r="368" spans="1:13" ht="26.4">
      <c r="A368" s="205">
        <v>361</v>
      </c>
      <c r="B368" s="192" t="s">
        <v>50</v>
      </c>
      <c r="C368" s="192" t="s">
        <v>39</v>
      </c>
      <c r="D368" s="207">
        <v>1307</v>
      </c>
      <c r="E368" s="218" t="s">
        <v>135</v>
      </c>
      <c r="F368" s="209">
        <f t="shared" si="18"/>
        <v>7.8579999999999997</v>
      </c>
      <c r="G368" s="206">
        <v>37.5</v>
      </c>
      <c r="H368" s="206">
        <v>58.94</v>
      </c>
      <c r="I368" s="194">
        <f t="shared" si="16"/>
        <v>13.9</v>
      </c>
      <c r="J368" s="194">
        <f t="shared" si="17"/>
        <v>72.84</v>
      </c>
      <c r="L368" s="222"/>
      <c r="M368" s="223"/>
    </row>
    <row r="369" spans="1:13" ht="26.4">
      <c r="A369" s="205">
        <v>362</v>
      </c>
      <c r="B369" s="192" t="s">
        <v>64</v>
      </c>
      <c r="C369" s="192" t="s">
        <v>39</v>
      </c>
      <c r="D369" s="207">
        <v>1160</v>
      </c>
      <c r="E369" s="218" t="s">
        <v>135</v>
      </c>
      <c r="F369" s="209">
        <f t="shared" si="18"/>
        <v>6.9740000000000002</v>
      </c>
      <c r="G369" s="206">
        <v>36</v>
      </c>
      <c r="H369" s="206">
        <v>50.21</v>
      </c>
      <c r="I369" s="194">
        <f t="shared" si="16"/>
        <v>11.84</v>
      </c>
      <c r="J369" s="194">
        <f t="shared" si="17"/>
        <v>62.05</v>
      </c>
      <c r="L369" s="222"/>
      <c r="M369" s="223"/>
    </row>
    <row r="370" spans="1:13" ht="26.4">
      <c r="A370" s="205">
        <v>363</v>
      </c>
      <c r="B370" s="192" t="s">
        <v>51</v>
      </c>
      <c r="C370" s="192" t="s">
        <v>52</v>
      </c>
      <c r="D370" s="207">
        <v>1003</v>
      </c>
      <c r="E370" s="218" t="s">
        <v>135</v>
      </c>
      <c r="F370" s="209">
        <f t="shared" si="18"/>
        <v>6.03</v>
      </c>
      <c r="G370" s="206">
        <v>50.5</v>
      </c>
      <c r="H370" s="206">
        <v>60.9</v>
      </c>
      <c r="I370" s="194">
        <f t="shared" si="16"/>
        <v>14.37</v>
      </c>
      <c r="J370" s="194">
        <f t="shared" si="17"/>
        <v>75.27</v>
      </c>
      <c r="L370" s="222"/>
      <c r="M370" s="223"/>
    </row>
    <row r="371" spans="1:13" ht="26.4">
      <c r="A371" s="205">
        <v>364</v>
      </c>
      <c r="B371" s="192" t="s">
        <v>95</v>
      </c>
      <c r="C371" s="192" t="s">
        <v>39</v>
      </c>
      <c r="D371" s="207">
        <v>1160</v>
      </c>
      <c r="E371" s="218" t="s">
        <v>135</v>
      </c>
      <c r="F371" s="209">
        <f t="shared" si="18"/>
        <v>6.9740000000000002</v>
      </c>
      <c r="G371" s="206">
        <v>25</v>
      </c>
      <c r="H371" s="206">
        <v>34.869999999999997</v>
      </c>
      <c r="I371" s="194">
        <f t="shared" ref="I371:I394" si="19">ROUND(H371*23.59%,2)</f>
        <v>8.23</v>
      </c>
      <c r="J371" s="194">
        <f t="shared" si="17"/>
        <v>43.099999999999994</v>
      </c>
      <c r="L371" s="222"/>
      <c r="M371" s="223"/>
    </row>
    <row r="372" spans="1:13" ht="26.4">
      <c r="A372" s="205">
        <v>365</v>
      </c>
      <c r="B372" s="192" t="s">
        <v>63</v>
      </c>
      <c r="C372" s="192" t="s">
        <v>52</v>
      </c>
      <c r="D372" s="207">
        <v>1003</v>
      </c>
      <c r="E372" s="218" t="s">
        <v>135</v>
      </c>
      <c r="F372" s="209">
        <f t="shared" si="18"/>
        <v>6.03</v>
      </c>
      <c r="G372" s="206">
        <v>48</v>
      </c>
      <c r="H372" s="206">
        <v>57.89</v>
      </c>
      <c r="I372" s="194">
        <f t="shared" si="19"/>
        <v>13.66</v>
      </c>
      <c r="J372" s="194">
        <f t="shared" si="17"/>
        <v>71.55</v>
      </c>
      <c r="L372" s="222"/>
      <c r="M372" s="223"/>
    </row>
    <row r="373" spans="1:13" ht="26.4">
      <c r="A373" s="205">
        <v>366</v>
      </c>
      <c r="B373" s="192" t="s">
        <v>83</v>
      </c>
      <c r="C373" s="192" t="s">
        <v>39</v>
      </c>
      <c r="D373" s="207">
        <v>1332</v>
      </c>
      <c r="E373" s="218" t="s">
        <v>135</v>
      </c>
      <c r="F373" s="209">
        <f t="shared" si="18"/>
        <v>8.0079999999999991</v>
      </c>
      <c r="G373" s="206">
        <v>24.5</v>
      </c>
      <c r="H373" s="206">
        <v>39.24</v>
      </c>
      <c r="I373" s="194">
        <f t="shared" si="19"/>
        <v>9.26</v>
      </c>
      <c r="J373" s="194">
        <f t="shared" si="17"/>
        <v>48.5</v>
      </c>
      <c r="L373" s="222"/>
      <c r="M373" s="223"/>
    </row>
    <row r="374" spans="1:13" ht="26.4">
      <c r="A374" s="205">
        <v>367</v>
      </c>
      <c r="B374" s="192" t="s">
        <v>66</v>
      </c>
      <c r="C374" s="192" t="s">
        <v>52</v>
      </c>
      <c r="D374" s="207">
        <v>1003</v>
      </c>
      <c r="E374" s="218" t="s">
        <v>135</v>
      </c>
      <c r="F374" s="209">
        <f t="shared" si="18"/>
        <v>6.03</v>
      </c>
      <c r="G374" s="206">
        <v>24.5</v>
      </c>
      <c r="H374" s="206">
        <v>29.55</v>
      </c>
      <c r="I374" s="194">
        <f t="shared" si="19"/>
        <v>6.97</v>
      </c>
      <c r="J374" s="194">
        <f t="shared" si="17"/>
        <v>36.520000000000003</v>
      </c>
      <c r="L374" s="222"/>
      <c r="M374" s="223"/>
    </row>
    <row r="375" spans="1:13" ht="26.4">
      <c r="A375" s="205">
        <v>368</v>
      </c>
      <c r="B375" s="192" t="s">
        <v>44</v>
      </c>
      <c r="C375" s="192" t="s">
        <v>52</v>
      </c>
      <c r="D375" s="207">
        <v>1003</v>
      </c>
      <c r="E375" s="218" t="s">
        <v>135</v>
      </c>
      <c r="F375" s="209">
        <f t="shared" si="18"/>
        <v>6.03</v>
      </c>
      <c r="G375" s="206">
        <v>26</v>
      </c>
      <c r="H375" s="206">
        <v>31.36</v>
      </c>
      <c r="I375" s="194">
        <f t="shared" si="19"/>
        <v>7.4</v>
      </c>
      <c r="J375" s="194">
        <f t="shared" si="17"/>
        <v>38.76</v>
      </c>
      <c r="L375" s="222"/>
      <c r="M375" s="223"/>
    </row>
    <row r="376" spans="1:13" ht="26.4">
      <c r="A376" s="205">
        <v>369</v>
      </c>
      <c r="B376" s="192" t="s">
        <v>83</v>
      </c>
      <c r="C376" s="192" t="s">
        <v>39</v>
      </c>
      <c r="D376" s="207">
        <v>1332</v>
      </c>
      <c r="E376" s="218" t="s">
        <v>135</v>
      </c>
      <c r="F376" s="209">
        <f t="shared" si="18"/>
        <v>8.0079999999999991</v>
      </c>
      <c r="G376" s="206">
        <v>23</v>
      </c>
      <c r="H376" s="206">
        <v>36.840000000000003</v>
      </c>
      <c r="I376" s="194">
        <f t="shared" si="19"/>
        <v>8.69</v>
      </c>
      <c r="J376" s="194">
        <f t="shared" si="17"/>
        <v>45.53</v>
      </c>
      <c r="L376" s="222"/>
      <c r="M376" s="223"/>
    </row>
    <row r="377" spans="1:13" ht="26.4">
      <c r="A377" s="205">
        <v>370</v>
      </c>
      <c r="B377" s="192" t="s">
        <v>58</v>
      </c>
      <c r="C377" s="192" t="s">
        <v>39</v>
      </c>
      <c r="D377" s="207">
        <v>1183</v>
      </c>
      <c r="E377" s="218" t="s">
        <v>135</v>
      </c>
      <c r="F377" s="209">
        <f t="shared" si="18"/>
        <v>7.1120000000000001</v>
      </c>
      <c r="G377" s="206">
        <v>25</v>
      </c>
      <c r="H377" s="206">
        <v>35.56</v>
      </c>
      <c r="I377" s="194">
        <f t="shared" si="19"/>
        <v>8.39</v>
      </c>
      <c r="J377" s="194">
        <f t="shared" si="17"/>
        <v>43.95</v>
      </c>
      <c r="L377" s="222"/>
      <c r="M377" s="223"/>
    </row>
    <row r="378" spans="1:13" ht="26.4">
      <c r="A378" s="205">
        <v>371</v>
      </c>
      <c r="B378" s="192" t="s">
        <v>55</v>
      </c>
      <c r="C378" s="192" t="s">
        <v>39</v>
      </c>
      <c r="D378" s="207">
        <v>1160</v>
      </c>
      <c r="E378" s="218" t="s">
        <v>135</v>
      </c>
      <c r="F378" s="209">
        <f t="shared" si="18"/>
        <v>6.9740000000000002</v>
      </c>
      <c r="G378" s="206">
        <v>24</v>
      </c>
      <c r="H378" s="206">
        <v>33.479999999999997</v>
      </c>
      <c r="I378" s="194">
        <f t="shared" si="19"/>
        <v>7.9</v>
      </c>
      <c r="J378" s="194">
        <f t="shared" si="17"/>
        <v>41.379999999999995</v>
      </c>
      <c r="L378" s="222"/>
      <c r="M378" s="223"/>
    </row>
    <row r="379" spans="1:13" ht="26.4">
      <c r="A379" s="205">
        <v>372</v>
      </c>
      <c r="B379" s="192" t="s">
        <v>45</v>
      </c>
      <c r="C379" s="192" t="s">
        <v>52</v>
      </c>
      <c r="D379" s="207">
        <v>1003</v>
      </c>
      <c r="E379" s="218" t="s">
        <v>135</v>
      </c>
      <c r="F379" s="209">
        <f t="shared" si="18"/>
        <v>6.03</v>
      </c>
      <c r="G379" s="206">
        <v>37</v>
      </c>
      <c r="H379" s="206">
        <v>44.62</v>
      </c>
      <c r="I379" s="194">
        <f t="shared" si="19"/>
        <v>10.53</v>
      </c>
      <c r="J379" s="194">
        <f t="shared" si="17"/>
        <v>55.15</v>
      </c>
      <c r="L379" s="222"/>
      <c r="M379" s="223"/>
    </row>
    <row r="380" spans="1:13" ht="26.4">
      <c r="A380" s="205">
        <v>373</v>
      </c>
      <c r="B380" s="192" t="s">
        <v>137</v>
      </c>
      <c r="C380" s="192" t="s">
        <v>39</v>
      </c>
      <c r="D380" s="207">
        <v>1160</v>
      </c>
      <c r="E380" s="218" t="s">
        <v>135</v>
      </c>
      <c r="F380" s="209">
        <f t="shared" si="18"/>
        <v>6.9740000000000002</v>
      </c>
      <c r="G380" s="206">
        <v>36</v>
      </c>
      <c r="H380" s="206">
        <v>50.21</v>
      </c>
      <c r="I380" s="194">
        <f t="shared" si="19"/>
        <v>11.84</v>
      </c>
      <c r="J380" s="194">
        <f t="shared" si="17"/>
        <v>62.05</v>
      </c>
      <c r="L380" s="222"/>
      <c r="M380" s="223"/>
    </row>
    <row r="381" spans="1:13" ht="26.4">
      <c r="A381" s="205">
        <v>374</v>
      </c>
      <c r="B381" s="192" t="s">
        <v>76</v>
      </c>
      <c r="C381" s="192" t="s">
        <v>52</v>
      </c>
      <c r="D381" s="207">
        <v>1003</v>
      </c>
      <c r="E381" s="218" t="s">
        <v>135</v>
      </c>
      <c r="F381" s="209">
        <f t="shared" si="18"/>
        <v>6.03</v>
      </c>
      <c r="G381" s="206">
        <v>24</v>
      </c>
      <c r="H381" s="206">
        <v>28.94</v>
      </c>
      <c r="I381" s="194">
        <f t="shared" si="19"/>
        <v>6.83</v>
      </c>
      <c r="J381" s="194">
        <f t="shared" si="17"/>
        <v>35.770000000000003</v>
      </c>
      <c r="L381" s="222"/>
      <c r="M381" s="223"/>
    </row>
    <row r="382" spans="1:13" ht="26.4">
      <c r="A382" s="205">
        <v>375</v>
      </c>
      <c r="B382" s="192" t="s">
        <v>97</v>
      </c>
      <c r="C382" s="192" t="s">
        <v>41</v>
      </c>
      <c r="D382" s="207">
        <v>1199</v>
      </c>
      <c r="E382" s="218" t="s">
        <v>135</v>
      </c>
      <c r="F382" s="209">
        <f t="shared" si="18"/>
        <v>7.2089999999999996</v>
      </c>
      <c r="G382" s="206">
        <v>37</v>
      </c>
      <c r="H382" s="206">
        <v>53.35</v>
      </c>
      <c r="I382" s="194">
        <f t="shared" si="19"/>
        <v>12.59</v>
      </c>
      <c r="J382" s="194">
        <f t="shared" si="17"/>
        <v>65.94</v>
      </c>
      <c r="L382" s="222"/>
      <c r="M382" s="223"/>
    </row>
    <row r="383" spans="1:13" ht="26.4">
      <c r="A383" s="205">
        <v>376</v>
      </c>
      <c r="B383" s="192" t="s">
        <v>83</v>
      </c>
      <c r="C383" s="192" t="s">
        <v>39</v>
      </c>
      <c r="D383" s="207">
        <v>1332</v>
      </c>
      <c r="E383" s="218" t="s">
        <v>135</v>
      </c>
      <c r="F383" s="209">
        <f t="shared" si="18"/>
        <v>8.0079999999999991</v>
      </c>
      <c r="G383" s="206">
        <v>37.5</v>
      </c>
      <c r="H383" s="206">
        <v>60.06</v>
      </c>
      <c r="I383" s="194">
        <f t="shared" si="19"/>
        <v>14.17</v>
      </c>
      <c r="J383" s="194">
        <f t="shared" si="17"/>
        <v>74.23</v>
      </c>
      <c r="L383" s="222"/>
      <c r="M383" s="223"/>
    </row>
    <row r="384" spans="1:13" ht="26.4">
      <c r="A384" s="205">
        <v>377</v>
      </c>
      <c r="B384" s="192" t="s">
        <v>51</v>
      </c>
      <c r="C384" s="192" t="s">
        <v>52</v>
      </c>
      <c r="D384" s="207">
        <v>1003</v>
      </c>
      <c r="E384" s="218" t="s">
        <v>135</v>
      </c>
      <c r="F384" s="209">
        <f t="shared" si="18"/>
        <v>6.03</v>
      </c>
      <c r="G384" s="206">
        <v>13</v>
      </c>
      <c r="H384" s="206">
        <v>15.68</v>
      </c>
      <c r="I384" s="194">
        <f t="shared" si="19"/>
        <v>3.7</v>
      </c>
      <c r="J384" s="194">
        <f t="shared" si="17"/>
        <v>19.38</v>
      </c>
      <c r="L384" s="222"/>
      <c r="M384" s="223"/>
    </row>
    <row r="385" spans="1:13" ht="26.4">
      <c r="A385" s="205">
        <v>378</v>
      </c>
      <c r="B385" s="192" t="s">
        <v>68</v>
      </c>
      <c r="C385" s="192" t="s">
        <v>39</v>
      </c>
      <c r="D385" s="207">
        <v>1160</v>
      </c>
      <c r="E385" s="218" t="s">
        <v>135</v>
      </c>
      <c r="F385" s="209">
        <f t="shared" si="18"/>
        <v>6.9740000000000002</v>
      </c>
      <c r="G385" s="206">
        <v>26</v>
      </c>
      <c r="H385" s="206">
        <v>36.26</v>
      </c>
      <c r="I385" s="194">
        <f t="shared" si="19"/>
        <v>8.5500000000000007</v>
      </c>
      <c r="J385" s="194">
        <f t="shared" si="17"/>
        <v>44.81</v>
      </c>
      <c r="L385" s="222"/>
      <c r="M385" s="223"/>
    </row>
    <row r="386" spans="1:13" ht="26.4">
      <c r="A386" s="205">
        <v>379</v>
      </c>
      <c r="B386" s="192" t="s">
        <v>84</v>
      </c>
      <c r="C386" s="192" t="s">
        <v>39</v>
      </c>
      <c r="D386" s="207">
        <v>1160</v>
      </c>
      <c r="E386" s="218" t="s">
        <v>135</v>
      </c>
      <c r="F386" s="209">
        <f t="shared" si="18"/>
        <v>6.9740000000000002</v>
      </c>
      <c r="G386" s="206">
        <v>36</v>
      </c>
      <c r="H386" s="206">
        <v>50.21</v>
      </c>
      <c r="I386" s="194">
        <f t="shared" si="19"/>
        <v>11.84</v>
      </c>
      <c r="J386" s="194">
        <f t="shared" si="17"/>
        <v>62.05</v>
      </c>
      <c r="L386" s="222"/>
      <c r="M386" s="223"/>
    </row>
    <row r="387" spans="1:13" ht="26.4">
      <c r="A387" s="205">
        <v>380</v>
      </c>
      <c r="B387" s="192" t="s">
        <v>46</v>
      </c>
      <c r="C387" s="192" t="s">
        <v>39</v>
      </c>
      <c r="D387" s="207">
        <v>1183</v>
      </c>
      <c r="E387" s="218" t="s">
        <v>135</v>
      </c>
      <c r="F387" s="209">
        <f t="shared" si="18"/>
        <v>7.1120000000000001</v>
      </c>
      <c r="G387" s="206">
        <v>46.5</v>
      </c>
      <c r="H387" s="206">
        <v>66.14</v>
      </c>
      <c r="I387" s="194">
        <f t="shared" si="19"/>
        <v>15.6</v>
      </c>
      <c r="J387" s="194">
        <f t="shared" si="17"/>
        <v>81.739999999999995</v>
      </c>
      <c r="L387" s="222"/>
      <c r="M387" s="223"/>
    </row>
    <row r="388" spans="1:13" ht="26.4">
      <c r="A388" s="205">
        <v>381</v>
      </c>
      <c r="B388" s="192" t="s">
        <v>67</v>
      </c>
      <c r="C388" s="192" t="s">
        <v>39</v>
      </c>
      <c r="D388" s="207">
        <v>1160</v>
      </c>
      <c r="E388" s="218" t="s">
        <v>136</v>
      </c>
      <c r="F388" s="209">
        <f t="shared" si="18"/>
        <v>6.9740000000000002</v>
      </c>
      <c r="G388" s="206">
        <v>1</v>
      </c>
      <c r="H388" s="206">
        <v>3.49</v>
      </c>
      <c r="I388" s="194">
        <f t="shared" si="19"/>
        <v>0.82</v>
      </c>
      <c r="J388" s="194">
        <f t="shared" si="17"/>
        <v>4.3100000000000005</v>
      </c>
      <c r="L388" s="222"/>
      <c r="M388" s="223"/>
    </row>
    <row r="389" spans="1:13" ht="26.4">
      <c r="A389" s="205">
        <v>382</v>
      </c>
      <c r="B389" s="192" t="s">
        <v>67</v>
      </c>
      <c r="C389" s="192" t="s">
        <v>39</v>
      </c>
      <c r="D389" s="207">
        <v>1160</v>
      </c>
      <c r="E389" s="218" t="s">
        <v>135</v>
      </c>
      <c r="F389" s="209">
        <f t="shared" si="18"/>
        <v>6.9740000000000002</v>
      </c>
      <c r="G389" s="206">
        <v>72</v>
      </c>
      <c r="H389" s="206">
        <v>100.43</v>
      </c>
      <c r="I389" s="194">
        <f t="shared" si="19"/>
        <v>23.69</v>
      </c>
      <c r="J389" s="194">
        <f t="shared" si="17"/>
        <v>124.12</v>
      </c>
      <c r="L389" s="222"/>
      <c r="M389" s="223"/>
    </row>
    <row r="390" spans="1:13" ht="26.4">
      <c r="A390" s="205">
        <v>383</v>
      </c>
      <c r="B390" s="192" t="s">
        <v>47</v>
      </c>
      <c r="C390" s="192" t="s">
        <v>39</v>
      </c>
      <c r="D390" s="207">
        <v>1183</v>
      </c>
      <c r="E390" s="218" t="s">
        <v>135</v>
      </c>
      <c r="F390" s="209">
        <f t="shared" si="18"/>
        <v>7.1120000000000001</v>
      </c>
      <c r="G390" s="206">
        <v>19</v>
      </c>
      <c r="H390" s="206">
        <v>27.03</v>
      </c>
      <c r="I390" s="194">
        <f t="shared" si="19"/>
        <v>6.38</v>
      </c>
      <c r="J390" s="194">
        <f t="shared" si="17"/>
        <v>33.410000000000004</v>
      </c>
      <c r="L390" s="222"/>
      <c r="M390" s="223"/>
    </row>
    <row r="391" spans="1:13" ht="26.4">
      <c r="A391" s="205">
        <v>384</v>
      </c>
      <c r="B391" s="192" t="s">
        <v>94</v>
      </c>
      <c r="C391" s="192" t="s">
        <v>39</v>
      </c>
      <c r="D391" s="207">
        <v>1183</v>
      </c>
      <c r="E391" s="218" t="s">
        <v>135</v>
      </c>
      <c r="F391" s="209">
        <f t="shared" si="18"/>
        <v>7.1120000000000001</v>
      </c>
      <c r="G391" s="206">
        <v>72</v>
      </c>
      <c r="H391" s="206">
        <v>102.41</v>
      </c>
      <c r="I391" s="194">
        <f t="shared" si="19"/>
        <v>24.16</v>
      </c>
      <c r="J391" s="194">
        <f t="shared" si="17"/>
        <v>126.57</v>
      </c>
      <c r="L391" s="222"/>
      <c r="M391" s="223"/>
    </row>
    <row r="392" spans="1:13" ht="26.4">
      <c r="A392" s="205">
        <v>385</v>
      </c>
      <c r="B392" s="192" t="s">
        <v>55</v>
      </c>
      <c r="C392" s="192" t="s">
        <v>39</v>
      </c>
      <c r="D392" s="207">
        <v>1140</v>
      </c>
      <c r="E392" s="218" t="s">
        <v>135</v>
      </c>
      <c r="F392" s="209">
        <f t="shared" si="18"/>
        <v>6.8540000000000001</v>
      </c>
      <c r="G392" s="206">
        <v>24</v>
      </c>
      <c r="H392" s="206">
        <v>32.9</v>
      </c>
      <c r="I392" s="194">
        <f t="shared" si="19"/>
        <v>7.76</v>
      </c>
      <c r="J392" s="194">
        <f t="shared" ref="J392:J404" si="20">H392+I392</f>
        <v>40.659999999999997</v>
      </c>
      <c r="L392" s="222"/>
      <c r="M392" s="223"/>
    </row>
    <row r="393" spans="1:13" ht="26.4">
      <c r="A393" s="205">
        <v>386</v>
      </c>
      <c r="B393" s="192" t="s">
        <v>85</v>
      </c>
      <c r="C393" s="192" t="s">
        <v>39</v>
      </c>
      <c r="D393" s="207">
        <v>1312</v>
      </c>
      <c r="E393" s="218" t="s">
        <v>135</v>
      </c>
      <c r="F393" s="209">
        <f t="shared" si="18"/>
        <v>7.8879999999999999</v>
      </c>
      <c r="G393" s="206">
        <v>22</v>
      </c>
      <c r="H393" s="206">
        <v>34.71</v>
      </c>
      <c r="I393" s="194">
        <f t="shared" si="19"/>
        <v>8.19</v>
      </c>
      <c r="J393" s="194">
        <f t="shared" si="20"/>
        <v>42.9</v>
      </c>
      <c r="L393" s="222"/>
      <c r="M393" s="223"/>
    </row>
    <row r="394" spans="1:13" ht="26.4">
      <c r="A394" s="205">
        <v>387</v>
      </c>
      <c r="B394" s="192" t="s">
        <v>46</v>
      </c>
      <c r="C394" s="192" t="s">
        <v>39</v>
      </c>
      <c r="D394" s="207">
        <v>1163</v>
      </c>
      <c r="E394" s="218" t="s">
        <v>135</v>
      </c>
      <c r="F394" s="209">
        <f t="shared" ref="F394:F423" si="21">ROUND(D394/$F$4,3)</f>
        <v>6.992</v>
      </c>
      <c r="G394" s="206">
        <v>38</v>
      </c>
      <c r="H394" s="206">
        <v>53.14</v>
      </c>
      <c r="I394" s="194">
        <f t="shared" si="19"/>
        <v>12.54</v>
      </c>
      <c r="J394" s="194">
        <f t="shared" si="20"/>
        <v>65.680000000000007</v>
      </c>
      <c r="L394" s="222"/>
      <c r="M394" s="223"/>
    </row>
    <row r="395" spans="1:13" ht="19.5" customHeight="1">
      <c r="A395" s="183"/>
      <c r="B395" s="201" t="s">
        <v>96</v>
      </c>
      <c r="C395" s="184"/>
      <c r="D395" s="202"/>
      <c r="E395" s="220"/>
      <c r="F395" s="249"/>
      <c r="G395" s="202"/>
      <c r="H395" s="185"/>
      <c r="I395" s="185"/>
      <c r="J395" s="186"/>
    </row>
    <row r="396" spans="1:13" ht="26.4">
      <c r="A396" s="203">
        <v>388</v>
      </c>
      <c r="B396" s="188" t="s">
        <v>143</v>
      </c>
      <c r="C396" s="188" t="s">
        <v>52</v>
      </c>
      <c r="D396" s="207">
        <v>1225</v>
      </c>
      <c r="E396" s="217" t="s">
        <v>135</v>
      </c>
      <c r="F396" s="209">
        <f t="shared" si="21"/>
        <v>7.3650000000000002</v>
      </c>
      <c r="G396" s="204">
        <v>197</v>
      </c>
      <c r="H396" s="204">
        <v>290.18</v>
      </c>
      <c r="I396" s="189">
        <f t="shared" ref="I396:I423" si="22">ROUND(H396*23.59%,2)</f>
        <v>68.45</v>
      </c>
      <c r="J396" s="189">
        <f t="shared" si="20"/>
        <v>358.63</v>
      </c>
    </row>
    <row r="397" spans="1:13" ht="26.4">
      <c r="A397" s="205">
        <f>A396+1</f>
        <v>389</v>
      </c>
      <c r="B397" s="192" t="s">
        <v>143</v>
      </c>
      <c r="C397" s="192" t="s">
        <v>52</v>
      </c>
      <c r="D397" s="207">
        <v>1225</v>
      </c>
      <c r="E397" s="218" t="s">
        <v>136</v>
      </c>
      <c r="F397" s="209">
        <f t="shared" si="21"/>
        <v>7.3650000000000002</v>
      </c>
      <c r="G397" s="206">
        <v>43</v>
      </c>
      <c r="H397" s="206">
        <v>158.35</v>
      </c>
      <c r="I397" s="189">
        <f t="shared" si="22"/>
        <v>37.35</v>
      </c>
      <c r="J397" s="194">
        <f t="shared" si="20"/>
        <v>195.7</v>
      </c>
    </row>
    <row r="398" spans="1:13" ht="26.4">
      <c r="A398" s="205">
        <f t="shared" ref="A398:A422" si="23">A397+1</f>
        <v>390</v>
      </c>
      <c r="B398" s="192" t="s">
        <v>143</v>
      </c>
      <c r="C398" s="192" t="s">
        <v>52</v>
      </c>
      <c r="D398" s="207">
        <v>1225</v>
      </c>
      <c r="E398" s="218" t="s">
        <v>135</v>
      </c>
      <c r="F398" s="209">
        <f t="shared" si="21"/>
        <v>7.3650000000000002</v>
      </c>
      <c r="G398" s="206">
        <v>179</v>
      </c>
      <c r="H398" s="206">
        <v>263.67</v>
      </c>
      <c r="I398" s="189">
        <f t="shared" si="22"/>
        <v>62.2</v>
      </c>
      <c r="J398" s="194">
        <f t="shared" si="20"/>
        <v>325.87</v>
      </c>
    </row>
    <row r="399" spans="1:13" ht="26.4">
      <c r="A399" s="205">
        <f t="shared" si="23"/>
        <v>391</v>
      </c>
      <c r="B399" s="192" t="s">
        <v>143</v>
      </c>
      <c r="C399" s="192" t="s">
        <v>52</v>
      </c>
      <c r="D399" s="207">
        <v>1225</v>
      </c>
      <c r="E399" s="218" t="s">
        <v>136</v>
      </c>
      <c r="F399" s="209">
        <f t="shared" si="21"/>
        <v>7.3650000000000002</v>
      </c>
      <c r="G399" s="206">
        <v>61</v>
      </c>
      <c r="H399" s="206">
        <v>224.63</v>
      </c>
      <c r="I399" s="189">
        <f t="shared" si="22"/>
        <v>52.99</v>
      </c>
      <c r="J399" s="194">
        <f t="shared" si="20"/>
        <v>277.62</v>
      </c>
    </row>
    <row r="400" spans="1:13" ht="26.4">
      <c r="A400" s="205">
        <f t="shared" si="23"/>
        <v>392</v>
      </c>
      <c r="B400" s="192" t="s">
        <v>143</v>
      </c>
      <c r="C400" s="192" t="s">
        <v>98</v>
      </c>
      <c r="D400" s="207">
        <v>1475</v>
      </c>
      <c r="E400" s="218" t="s">
        <v>136</v>
      </c>
      <c r="F400" s="209">
        <f t="shared" si="21"/>
        <v>8.8680000000000003</v>
      </c>
      <c r="G400" s="206">
        <v>47</v>
      </c>
      <c r="H400" s="206">
        <v>208.4</v>
      </c>
      <c r="I400" s="189">
        <f t="shared" si="22"/>
        <v>49.16</v>
      </c>
      <c r="J400" s="194">
        <f t="shared" si="20"/>
        <v>257.56</v>
      </c>
    </row>
    <row r="401" spans="1:12" ht="26.4">
      <c r="A401" s="205">
        <f t="shared" si="23"/>
        <v>393</v>
      </c>
      <c r="B401" s="192" t="s">
        <v>143</v>
      </c>
      <c r="C401" s="192" t="s">
        <v>98</v>
      </c>
      <c r="D401" s="207">
        <v>1475</v>
      </c>
      <c r="E401" s="218" t="s">
        <v>135</v>
      </c>
      <c r="F401" s="209">
        <f t="shared" si="21"/>
        <v>8.8680000000000003</v>
      </c>
      <c r="G401" s="206">
        <v>145</v>
      </c>
      <c r="H401" s="206">
        <v>257.17</v>
      </c>
      <c r="I401" s="189">
        <f t="shared" si="22"/>
        <v>60.67</v>
      </c>
      <c r="J401" s="194">
        <f t="shared" si="20"/>
        <v>317.84000000000003</v>
      </c>
    </row>
    <row r="402" spans="1:12" ht="26.4">
      <c r="A402" s="205">
        <f t="shared" si="23"/>
        <v>394</v>
      </c>
      <c r="B402" s="192" t="s">
        <v>143</v>
      </c>
      <c r="C402" s="192" t="s">
        <v>52</v>
      </c>
      <c r="D402" s="207">
        <v>1245</v>
      </c>
      <c r="E402" s="219" t="s">
        <v>135</v>
      </c>
      <c r="F402" s="209">
        <f t="shared" si="21"/>
        <v>7.4850000000000003</v>
      </c>
      <c r="G402" s="206">
        <v>197</v>
      </c>
      <c r="H402" s="206">
        <v>294.91000000000003</v>
      </c>
      <c r="I402" s="189">
        <f t="shared" si="22"/>
        <v>69.569999999999993</v>
      </c>
      <c r="J402" s="194">
        <f t="shared" si="20"/>
        <v>364.48</v>
      </c>
    </row>
    <row r="403" spans="1:12" ht="26.4">
      <c r="A403" s="205">
        <f t="shared" si="23"/>
        <v>395</v>
      </c>
      <c r="B403" s="192" t="s">
        <v>143</v>
      </c>
      <c r="C403" s="192" t="s">
        <v>52</v>
      </c>
      <c r="D403" s="207">
        <v>1245</v>
      </c>
      <c r="E403" s="219" t="s">
        <v>136</v>
      </c>
      <c r="F403" s="209">
        <f t="shared" si="21"/>
        <v>7.4850000000000003</v>
      </c>
      <c r="G403" s="206">
        <v>43</v>
      </c>
      <c r="H403" s="206">
        <v>160.93</v>
      </c>
      <c r="I403" s="189">
        <f t="shared" si="22"/>
        <v>37.96</v>
      </c>
      <c r="J403" s="194">
        <f t="shared" si="20"/>
        <v>198.89000000000001</v>
      </c>
    </row>
    <row r="404" spans="1:12" ht="26.4">
      <c r="A404" s="205">
        <f t="shared" si="23"/>
        <v>396</v>
      </c>
      <c r="B404" s="192" t="s">
        <v>143</v>
      </c>
      <c r="C404" s="192" t="s">
        <v>52</v>
      </c>
      <c r="D404" s="207">
        <v>1245</v>
      </c>
      <c r="E404" s="219" t="s">
        <v>135</v>
      </c>
      <c r="F404" s="209">
        <f t="shared" si="21"/>
        <v>7.4850000000000003</v>
      </c>
      <c r="G404" s="206">
        <v>194</v>
      </c>
      <c r="H404" s="206">
        <v>290.42</v>
      </c>
      <c r="I404" s="189">
        <f t="shared" si="22"/>
        <v>68.510000000000005</v>
      </c>
      <c r="J404" s="194">
        <f t="shared" si="20"/>
        <v>358.93</v>
      </c>
    </row>
    <row r="405" spans="1:12" ht="26.4">
      <c r="A405" s="205">
        <f t="shared" si="23"/>
        <v>397</v>
      </c>
      <c r="B405" s="192" t="s">
        <v>143</v>
      </c>
      <c r="C405" s="192" t="s">
        <v>52</v>
      </c>
      <c r="D405" s="207">
        <v>1245</v>
      </c>
      <c r="E405" s="219" t="s">
        <v>136</v>
      </c>
      <c r="F405" s="209">
        <f t="shared" si="21"/>
        <v>7.4850000000000003</v>
      </c>
      <c r="G405" s="206">
        <v>46</v>
      </c>
      <c r="H405" s="206">
        <v>172.16</v>
      </c>
      <c r="I405" s="189">
        <f t="shared" si="22"/>
        <v>40.61</v>
      </c>
      <c r="J405" s="194">
        <f t="shared" ref="J405:J419" si="24">H405+I405</f>
        <v>212.76999999999998</v>
      </c>
    </row>
    <row r="406" spans="1:12" ht="26.4">
      <c r="A406" s="205">
        <f t="shared" si="23"/>
        <v>398</v>
      </c>
      <c r="B406" s="192" t="s">
        <v>143</v>
      </c>
      <c r="C406" s="192" t="s">
        <v>52</v>
      </c>
      <c r="D406" s="207">
        <v>1205</v>
      </c>
      <c r="E406" s="219" t="s">
        <v>135</v>
      </c>
      <c r="F406" s="209">
        <f t="shared" si="21"/>
        <v>7.2450000000000001</v>
      </c>
      <c r="G406" s="206">
        <v>179</v>
      </c>
      <c r="H406" s="206">
        <v>259.37</v>
      </c>
      <c r="I406" s="189">
        <f t="shared" si="22"/>
        <v>61.19</v>
      </c>
      <c r="J406" s="194">
        <f t="shared" si="24"/>
        <v>320.56</v>
      </c>
    </row>
    <row r="407" spans="1:12" ht="26.4">
      <c r="A407" s="205">
        <f t="shared" si="23"/>
        <v>399</v>
      </c>
      <c r="B407" s="192" t="s">
        <v>143</v>
      </c>
      <c r="C407" s="192" t="s">
        <v>52</v>
      </c>
      <c r="D407" s="207">
        <v>1205</v>
      </c>
      <c r="E407" s="219" t="s">
        <v>136</v>
      </c>
      <c r="F407" s="209">
        <f t="shared" si="21"/>
        <v>7.2450000000000001</v>
      </c>
      <c r="G407" s="206">
        <v>61</v>
      </c>
      <c r="H407" s="206">
        <v>220.97</v>
      </c>
      <c r="I407" s="189">
        <f t="shared" si="22"/>
        <v>52.13</v>
      </c>
      <c r="J407" s="194">
        <f t="shared" si="24"/>
        <v>273.10000000000002</v>
      </c>
    </row>
    <row r="408" spans="1:12" ht="26.4">
      <c r="A408" s="205">
        <f t="shared" si="23"/>
        <v>400</v>
      </c>
      <c r="B408" s="192" t="s">
        <v>143</v>
      </c>
      <c r="C408" s="192" t="s">
        <v>52</v>
      </c>
      <c r="D408" s="207">
        <v>1225</v>
      </c>
      <c r="E408" s="219" t="s">
        <v>135</v>
      </c>
      <c r="F408" s="209">
        <f t="shared" si="21"/>
        <v>7.3650000000000002</v>
      </c>
      <c r="G408" s="206">
        <v>152</v>
      </c>
      <c r="H408" s="206">
        <v>223.9</v>
      </c>
      <c r="I408" s="189">
        <f t="shared" si="22"/>
        <v>52.82</v>
      </c>
      <c r="J408" s="194">
        <f t="shared" si="24"/>
        <v>276.72000000000003</v>
      </c>
    </row>
    <row r="409" spans="1:12" ht="26.4">
      <c r="A409" s="205">
        <f t="shared" si="23"/>
        <v>401</v>
      </c>
      <c r="B409" s="192" t="s">
        <v>143</v>
      </c>
      <c r="C409" s="192" t="s">
        <v>52</v>
      </c>
      <c r="D409" s="207">
        <v>1225</v>
      </c>
      <c r="E409" s="219" t="s">
        <v>136</v>
      </c>
      <c r="F409" s="209">
        <f t="shared" si="21"/>
        <v>7.3650000000000002</v>
      </c>
      <c r="G409" s="206">
        <v>64</v>
      </c>
      <c r="H409" s="206">
        <v>235.68</v>
      </c>
      <c r="I409" s="189">
        <f t="shared" si="22"/>
        <v>55.6</v>
      </c>
      <c r="J409" s="194">
        <f t="shared" si="24"/>
        <v>291.28000000000003</v>
      </c>
    </row>
    <row r="410" spans="1:12" s="72" customFormat="1" ht="26.4">
      <c r="A410" s="205">
        <f t="shared" si="23"/>
        <v>402</v>
      </c>
      <c r="B410" s="210" t="s">
        <v>143</v>
      </c>
      <c r="C410" s="210" t="s">
        <v>52</v>
      </c>
      <c r="D410" s="211">
        <v>1205</v>
      </c>
      <c r="E410" s="219" t="s">
        <v>135</v>
      </c>
      <c r="F410" s="209">
        <f t="shared" si="21"/>
        <v>7.2450000000000001</v>
      </c>
      <c r="G410" s="212">
        <v>136</v>
      </c>
      <c r="H410" s="212">
        <v>197.06</v>
      </c>
      <c r="I410" s="189">
        <f t="shared" si="22"/>
        <v>46.49</v>
      </c>
      <c r="J410" s="194">
        <f t="shared" si="24"/>
        <v>243.55</v>
      </c>
    </row>
    <row r="411" spans="1:12" ht="26.4">
      <c r="A411" s="205">
        <f t="shared" si="23"/>
        <v>403</v>
      </c>
      <c r="B411" s="192" t="s">
        <v>143</v>
      </c>
      <c r="C411" s="192" t="s">
        <v>52</v>
      </c>
      <c r="D411" s="207">
        <v>1205</v>
      </c>
      <c r="E411" s="219" t="s">
        <v>136</v>
      </c>
      <c r="F411" s="209">
        <f t="shared" si="21"/>
        <v>7.2450000000000001</v>
      </c>
      <c r="G411" s="206">
        <v>56</v>
      </c>
      <c r="H411" s="206">
        <v>202.86</v>
      </c>
      <c r="I411" s="189">
        <f t="shared" si="22"/>
        <v>47.85</v>
      </c>
      <c r="J411" s="194">
        <f t="shared" si="24"/>
        <v>250.71</v>
      </c>
    </row>
    <row r="412" spans="1:12" ht="26.4">
      <c r="A412" s="205">
        <f t="shared" si="23"/>
        <v>404</v>
      </c>
      <c r="B412" s="192" t="s">
        <v>143</v>
      </c>
      <c r="C412" s="192" t="s">
        <v>52</v>
      </c>
      <c r="D412" s="207">
        <v>1245</v>
      </c>
      <c r="E412" s="219" t="s">
        <v>135</v>
      </c>
      <c r="F412" s="209">
        <f t="shared" si="21"/>
        <v>7.4850000000000003</v>
      </c>
      <c r="G412" s="206">
        <v>116.5</v>
      </c>
      <c r="H412" s="206">
        <v>174.4</v>
      </c>
      <c r="I412" s="189">
        <f t="shared" si="22"/>
        <v>41.14</v>
      </c>
      <c r="J412" s="194">
        <f t="shared" si="24"/>
        <v>215.54000000000002</v>
      </c>
    </row>
    <row r="413" spans="1:12" ht="26.4">
      <c r="A413" s="205">
        <f t="shared" si="23"/>
        <v>405</v>
      </c>
      <c r="B413" s="192" t="s">
        <v>143</v>
      </c>
      <c r="C413" s="192" t="s">
        <v>52</v>
      </c>
      <c r="D413" s="207">
        <v>1245</v>
      </c>
      <c r="E413" s="219" t="s">
        <v>136</v>
      </c>
      <c r="F413" s="209">
        <f t="shared" si="21"/>
        <v>7.4850000000000003</v>
      </c>
      <c r="G413" s="206">
        <v>42</v>
      </c>
      <c r="H413" s="206">
        <v>157.19</v>
      </c>
      <c r="I413" s="189">
        <f t="shared" si="22"/>
        <v>37.08</v>
      </c>
      <c r="J413" s="194">
        <f t="shared" si="24"/>
        <v>194.26999999999998</v>
      </c>
    </row>
    <row r="414" spans="1:12" ht="26.4">
      <c r="A414" s="205">
        <f t="shared" si="23"/>
        <v>406</v>
      </c>
      <c r="B414" s="192" t="s">
        <v>143</v>
      </c>
      <c r="C414" s="192" t="s">
        <v>52</v>
      </c>
      <c r="D414" s="207">
        <v>1205</v>
      </c>
      <c r="E414" s="219" t="s">
        <v>136</v>
      </c>
      <c r="F414" s="209">
        <f t="shared" si="21"/>
        <v>7.2450000000000001</v>
      </c>
      <c r="G414" s="206">
        <v>61</v>
      </c>
      <c r="H414" s="206">
        <v>220.97</v>
      </c>
      <c r="I414" s="189">
        <f t="shared" si="22"/>
        <v>52.13</v>
      </c>
      <c r="J414" s="194">
        <f t="shared" si="24"/>
        <v>273.10000000000002</v>
      </c>
    </row>
    <row r="415" spans="1:12" ht="26.4">
      <c r="A415" s="205">
        <f t="shared" si="23"/>
        <v>407</v>
      </c>
      <c r="B415" s="192" t="s">
        <v>143</v>
      </c>
      <c r="C415" s="192" t="s">
        <v>52</v>
      </c>
      <c r="D415" s="207">
        <v>1205</v>
      </c>
      <c r="E415" s="219" t="s">
        <v>135</v>
      </c>
      <c r="F415" s="209">
        <f t="shared" si="21"/>
        <v>7.2450000000000001</v>
      </c>
      <c r="G415" s="206">
        <v>169.5</v>
      </c>
      <c r="H415" s="206">
        <v>245.61</v>
      </c>
      <c r="I415" s="189">
        <f t="shared" si="22"/>
        <v>57.94</v>
      </c>
      <c r="J415" s="194">
        <f t="shared" si="24"/>
        <v>303.55</v>
      </c>
    </row>
    <row r="416" spans="1:12" ht="26.4">
      <c r="A416" s="205">
        <f t="shared" si="23"/>
        <v>408</v>
      </c>
      <c r="B416" s="192" t="s">
        <v>143</v>
      </c>
      <c r="C416" s="192" t="s">
        <v>52</v>
      </c>
      <c r="D416" s="207">
        <v>1185</v>
      </c>
      <c r="E416" s="219" t="s">
        <v>136</v>
      </c>
      <c r="F416" s="209">
        <f t="shared" si="21"/>
        <v>7.1239999999999997</v>
      </c>
      <c r="G416" s="206">
        <v>68</v>
      </c>
      <c r="H416" s="206">
        <v>242.22</v>
      </c>
      <c r="I416" s="189">
        <f t="shared" si="22"/>
        <v>57.14</v>
      </c>
      <c r="J416" s="194">
        <f t="shared" si="24"/>
        <v>299.36</v>
      </c>
      <c r="K416" s="208"/>
      <c r="L416" s="208"/>
    </row>
    <row r="417" spans="1:12" ht="26.4">
      <c r="A417" s="205">
        <f t="shared" si="23"/>
        <v>409</v>
      </c>
      <c r="B417" s="192" t="s">
        <v>143</v>
      </c>
      <c r="C417" s="192" t="s">
        <v>52</v>
      </c>
      <c r="D417" s="207">
        <v>1185</v>
      </c>
      <c r="E417" s="219" t="s">
        <v>135</v>
      </c>
      <c r="F417" s="209">
        <f t="shared" si="21"/>
        <v>7.1239999999999997</v>
      </c>
      <c r="G417" s="206">
        <v>172</v>
      </c>
      <c r="H417" s="206">
        <v>245.07</v>
      </c>
      <c r="I417" s="189">
        <f t="shared" si="22"/>
        <v>57.81</v>
      </c>
      <c r="J417" s="194">
        <f t="shared" si="24"/>
        <v>302.88</v>
      </c>
      <c r="K417" s="208"/>
      <c r="L417" s="208"/>
    </row>
    <row r="418" spans="1:12" ht="26.4">
      <c r="A418" s="205">
        <f t="shared" si="23"/>
        <v>410</v>
      </c>
      <c r="B418" s="192" t="s">
        <v>143</v>
      </c>
      <c r="C418" s="192" t="s">
        <v>52</v>
      </c>
      <c r="D418" s="207">
        <v>1185</v>
      </c>
      <c r="E418" s="219" t="s">
        <v>135</v>
      </c>
      <c r="F418" s="209">
        <f t="shared" si="21"/>
        <v>7.1239999999999997</v>
      </c>
      <c r="G418" s="206">
        <v>172</v>
      </c>
      <c r="H418" s="206">
        <v>245.07</v>
      </c>
      <c r="I418" s="189">
        <f t="shared" si="22"/>
        <v>57.81</v>
      </c>
      <c r="J418" s="194">
        <f t="shared" si="24"/>
        <v>302.88</v>
      </c>
    </row>
    <row r="419" spans="1:12" ht="26.4">
      <c r="A419" s="205">
        <f t="shared" si="23"/>
        <v>411</v>
      </c>
      <c r="B419" s="192" t="s">
        <v>143</v>
      </c>
      <c r="C419" s="192" t="s">
        <v>52</v>
      </c>
      <c r="D419" s="207">
        <v>1185</v>
      </c>
      <c r="E419" s="219" t="s">
        <v>136</v>
      </c>
      <c r="F419" s="209">
        <f t="shared" si="21"/>
        <v>7.1239999999999997</v>
      </c>
      <c r="G419" s="206">
        <v>68</v>
      </c>
      <c r="H419" s="206">
        <v>242.22</v>
      </c>
      <c r="I419" s="189">
        <f t="shared" si="22"/>
        <v>57.14</v>
      </c>
      <c r="J419" s="194">
        <f t="shared" si="24"/>
        <v>299.36</v>
      </c>
    </row>
    <row r="420" spans="1:12" s="72" customFormat="1" ht="26.4">
      <c r="A420" s="205">
        <f>A419+1</f>
        <v>412</v>
      </c>
      <c r="B420" s="225" t="s">
        <v>143</v>
      </c>
      <c r="C420" s="226" t="s">
        <v>52</v>
      </c>
      <c r="D420" s="205">
        <v>1245</v>
      </c>
      <c r="E420" s="219" t="s">
        <v>136</v>
      </c>
      <c r="F420" s="209">
        <f t="shared" si="21"/>
        <v>7.4850000000000003</v>
      </c>
      <c r="G420" s="227">
        <v>43</v>
      </c>
      <c r="H420" s="194">
        <v>160.93</v>
      </c>
      <c r="I420" s="189">
        <v>35.31</v>
      </c>
      <c r="J420" s="194">
        <f t="shared" ref="J420:J423" si="25">H420+I420</f>
        <v>196.24</v>
      </c>
      <c r="K420" s="72" t="s">
        <v>141</v>
      </c>
    </row>
    <row r="421" spans="1:12" s="72" customFormat="1" ht="26.4">
      <c r="A421" s="205">
        <f t="shared" si="23"/>
        <v>413</v>
      </c>
      <c r="B421" s="225" t="s">
        <v>143</v>
      </c>
      <c r="C421" s="226" t="s">
        <v>52</v>
      </c>
      <c r="D421" s="205">
        <v>1245</v>
      </c>
      <c r="E421" s="219" t="s">
        <v>135</v>
      </c>
      <c r="F421" s="209">
        <f t="shared" si="21"/>
        <v>7.4850000000000003</v>
      </c>
      <c r="G421" s="227">
        <v>197</v>
      </c>
      <c r="H421" s="194">
        <v>294.91000000000003</v>
      </c>
      <c r="I421" s="189">
        <v>64.7</v>
      </c>
      <c r="J421" s="194">
        <f t="shared" si="25"/>
        <v>359.61</v>
      </c>
      <c r="K421" s="72" t="s">
        <v>141</v>
      </c>
    </row>
    <row r="422" spans="1:12" ht="26.4">
      <c r="A422" s="205">
        <f t="shared" si="23"/>
        <v>414</v>
      </c>
      <c r="B422" s="216" t="s">
        <v>143</v>
      </c>
      <c r="C422" s="224" t="s">
        <v>52</v>
      </c>
      <c r="D422" s="191">
        <v>1185</v>
      </c>
      <c r="E422" s="218" t="s">
        <v>136</v>
      </c>
      <c r="F422" s="209">
        <f t="shared" si="21"/>
        <v>7.1239999999999997</v>
      </c>
      <c r="G422" s="221">
        <v>68</v>
      </c>
      <c r="H422" s="193">
        <v>242.22</v>
      </c>
      <c r="I422" s="189">
        <f t="shared" si="22"/>
        <v>57.14</v>
      </c>
      <c r="J422" s="194">
        <f t="shared" si="25"/>
        <v>299.36</v>
      </c>
    </row>
    <row r="423" spans="1:12" ht="26.4">
      <c r="A423" s="205">
        <f>A422+1</f>
        <v>415</v>
      </c>
      <c r="B423" s="216" t="s">
        <v>143</v>
      </c>
      <c r="C423" s="224" t="s">
        <v>52</v>
      </c>
      <c r="D423" s="191">
        <v>1185</v>
      </c>
      <c r="E423" s="218" t="s">
        <v>135</v>
      </c>
      <c r="F423" s="209">
        <f t="shared" si="21"/>
        <v>7.1239999999999997</v>
      </c>
      <c r="G423" s="221">
        <v>172</v>
      </c>
      <c r="H423" s="193">
        <v>245.07</v>
      </c>
      <c r="I423" s="189">
        <f t="shared" si="22"/>
        <v>57.81</v>
      </c>
      <c r="J423" s="194">
        <f t="shared" si="25"/>
        <v>302.88</v>
      </c>
    </row>
    <row r="425" spans="1:12">
      <c r="B425" s="70" t="s">
        <v>144</v>
      </c>
    </row>
  </sheetData>
  <mergeCells count="2">
    <mergeCell ref="A3:J3"/>
    <mergeCell ref="A6:F6"/>
  </mergeCells>
  <pageMargins left="0.70866141732283472" right="0.70866141732283472" top="0.74803149606299213" bottom="0.74803149606299213" header="0.31496062992125984" footer="0.31496062992125984"/>
  <pageSetup paperSize="9" scale="53" fitToHeight="0" orientation="portrait" verticalDpi="0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29"/>
  <sheetViews>
    <sheetView topLeftCell="B1" zoomScaleNormal="100" workbookViewId="0">
      <pane ySplit="10" topLeftCell="A17" activePane="bottomLeft" state="frozen"/>
      <selection pane="bottomLeft" activeCell="F1" sqref="F1"/>
    </sheetView>
  </sheetViews>
  <sheetFormatPr defaultColWidth="12.5546875" defaultRowHeight="13.8"/>
  <cols>
    <col min="1" max="1" width="16.6640625" style="77" customWidth="1"/>
    <col min="2" max="2" width="25.5546875" style="78" customWidth="1"/>
    <col min="3" max="3" width="21" style="77" customWidth="1"/>
    <col min="4" max="4" width="17.5546875" style="77" customWidth="1"/>
    <col min="5" max="5" width="18.109375" style="78" customWidth="1"/>
    <col min="6" max="6" width="19.109375" style="78" customWidth="1"/>
    <col min="7" max="7" width="12.5546875" style="78" customWidth="1"/>
    <col min="8" max="16384" width="12.5546875" style="78"/>
  </cols>
  <sheetData>
    <row r="1" spans="1:6" ht="14.4" customHeight="1">
      <c r="F1" s="134" t="s">
        <v>163</v>
      </c>
    </row>
    <row r="2" spans="1:6" ht="21" customHeight="1">
      <c r="A2" s="135" t="s">
        <v>126</v>
      </c>
      <c r="F2" s="134"/>
    </row>
    <row r="3" spans="1:6" ht="56.25" customHeight="1">
      <c r="A3" s="268" t="s">
        <v>153</v>
      </c>
      <c r="B3" s="268"/>
      <c r="C3" s="268"/>
      <c r="D3" s="268"/>
      <c r="E3" s="268"/>
      <c r="F3" s="268"/>
    </row>
    <row r="4" spans="1:6" ht="10.5" customHeight="1"/>
    <row r="5" spans="1:6" s="77" customFormat="1" ht="51.75" customHeight="1">
      <c r="A5" s="79" t="s">
        <v>100</v>
      </c>
      <c r="B5" s="79" t="s">
        <v>101</v>
      </c>
      <c r="C5" s="80" t="s">
        <v>102</v>
      </c>
      <c r="D5" s="80" t="s">
        <v>103</v>
      </c>
      <c r="E5" s="81" t="s">
        <v>104</v>
      </c>
      <c r="F5" s="80" t="s">
        <v>105</v>
      </c>
    </row>
    <row r="6" spans="1:6" s="77" customFormat="1" ht="21.75" customHeight="1">
      <c r="A6" s="269" t="s">
        <v>106</v>
      </c>
      <c r="B6" s="270"/>
      <c r="C6" s="131">
        <f>ROUNDUP(SUM(C8:C29),2)</f>
        <v>82</v>
      </c>
      <c r="D6" s="132">
        <f>ROUNDUP(SUM(D8:D29),2)</f>
        <v>82159</v>
      </c>
      <c r="E6" s="133">
        <f>ROUNDUP(SUM(E8:E29),2)</f>
        <v>6047.06</v>
      </c>
      <c r="F6" s="133">
        <f>ROUNDUP(SUM(F8:F29),2)</f>
        <v>7782.23</v>
      </c>
    </row>
    <row r="7" spans="1:6" s="77" customFormat="1" ht="22.5" hidden="1" customHeight="1">
      <c r="A7" s="271" t="s">
        <v>99</v>
      </c>
      <c r="B7" s="272"/>
      <c r="C7" s="272"/>
      <c r="D7" s="82"/>
      <c r="E7" s="82"/>
      <c r="F7" s="83"/>
    </row>
    <row r="8" spans="1:6" s="89" customFormat="1" hidden="1">
      <c r="A8" s="84"/>
      <c r="B8" s="85"/>
      <c r="C8" s="86"/>
      <c r="D8" s="164"/>
      <c r="E8" s="87"/>
      <c r="F8" s="88"/>
    </row>
    <row r="9" spans="1:6" s="89" customFormat="1" hidden="1">
      <c r="A9" s="90"/>
      <c r="B9" s="85"/>
      <c r="C9" s="91"/>
      <c r="D9" s="165"/>
      <c r="E9" s="92"/>
      <c r="F9" s="93"/>
    </row>
    <row r="10" spans="1:6" s="89" customFormat="1" hidden="1">
      <c r="A10" s="90"/>
      <c r="B10" s="85"/>
      <c r="C10" s="91"/>
      <c r="D10" s="165"/>
      <c r="E10" s="92"/>
      <c r="F10" s="93"/>
    </row>
    <row r="11" spans="1:6" ht="18.75" customHeight="1">
      <c r="A11" s="271" t="s">
        <v>108</v>
      </c>
      <c r="B11" s="272"/>
      <c r="C11" s="272"/>
      <c r="D11" s="82"/>
      <c r="E11" s="82"/>
      <c r="F11" s="83"/>
    </row>
    <row r="12" spans="1:6">
      <c r="A12" s="94">
        <v>1</v>
      </c>
      <c r="B12" s="95" t="s">
        <v>109</v>
      </c>
      <c r="C12" s="96">
        <v>2</v>
      </c>
      <c r="D12" s="166">
        <v>608</v>
      </c>
      <c r="E12" s="169">
        <v>55.98</v>
      </c>
      <c r="F12" s="170">
        <v>72.22</v>
      </c>
    </row>
    <row r="13" spans="1:6">
      <c r="A13" s="94">
        <v>2</v>
      </c>
      <c r="B13" s="97" t="s">
        <v>110</v>
      </c>
      <c r="C13" s="96">
        <v>1</v>
      </c>
      <c r="D13" s="166">
        <v>691</v>
      </c>
      <c r="E13" s="169">
        <v>47.68</v>
      </c>
      <c r="F13" s="170">
        <v>61.51</v>
      </c>
    </row>
    <row r="14" spans="1:6">
      <c r="A14" s="94">
        <v>3</v>
      </c>
      <c r="B14" s="97" t="s">
        <v>111</v>
      </c>
      <c r="C14" s="96">
        <v>8</v>
      </c>
      <c r="D14" s="166">
        <v>2531</v>
      </c>
      <c r="E14" s="169">
        <v>158.82</v>
      </c>
      <c r="F14" s="170">
        <v>209.64</v>
      </c>
    </row>
    <row r="15" spans="1:6">
      <c r="A15" s="94">
        <v>4</v>
      </c>
      <c r="B15" s="97" t="s">
        <v>107</v>
      </c>
      <c r="C15" s="96">
        <v>36</v>
      </c>
      <c r="D15" s="166">
        <v>41766</v>
      </c>
      <c r="E15" s="169">
        <v>2837.9</v>
      </c>
      <c r="F15" s="170">
        <v>3614.88</v>
      </c>
    </row>
    <row r="16" spans="1:6">
      <c r="A16" s="94">
        <v>5</v>
      </c>
      <c r="B16" s="97" t="s">
        <v>112</v>
      </c>
      <c r="C16" s="96">
        <v>1</v>
      </c>
      <c r="D16" s="166">
        <v>917</v>
      </c>
      <c r="E16" s="169">
        <v>58.69</v>
      </c>
      <c r="F16" s="170">
        <v>75.709999999999994</v>
      </c>
    </row>
    <row r="17" spans="1:6">
      <c r="A17" s="94">
        <v>6</v>
      </c>
      <c r="B17" s="97" t="s">
        <v>113</v>
      </c>
      <c r="C17" s="96">
        <v>7</v>
      </c>
      <c r="D17" s="166">
        <v>1981</v>
      </c>
      <c r="E17" s="169">
        <v>119.49</v>
      </c>
      <c r="F17" s="170">
        <v>154.15</v>
      </c>
    </row>
    <row r="18" spans="1:6">
      <c r="A18" s="94">
        <v>7</v>
      </c>
      <c r="B18" s="97" t="s">
        <v>114</v>
      </c>
      <c r="C18" s="96">
        <v>1</v>
      </c>
      <c r="D18" s="166">
        <v>3255</v>
      </c>
      <c r="E18" s="169">
        <v>234.36</v>
      </c>
      <c r="F18" s="170">
        <v>302.33</v>
      </c>
    </row>
    <row r="19" spans="1:6">
      <c r="A19" s="94">
        <v>8</v>
      </c>
      <c r="B19" s="97" t="s">
        <v>128</v>
      </c>
      <c r="C19" s="96">
        <v>2</v>
      </c>
      <c r="D19" s="166">
        <v>2529</v>
      </c>
      <c r="E19" s="169">
        <v>232.19</v>
      </c>
      <c r="F19" s="170">
        <v>299.52999999999997</v>
      </c>
    </row>
    <row r="20" spans="1:6">
      <c r="A20" s="94">
        <v>9</v>
      </c>
      <c r="B20" s="97" t="s">
        <v>115</v>
      </c>
      <c r="C20" s="96">
        <v>8</v>
      </c>
      <c r="D20" s="166">
        <v>9021</v>
      </c>
      <c r="E20" s="169">
        <v>653.77</v>
      </c>
      <c r="F20" s="170">
        <v>843.35</v>
      </c>
    </row>
    <row r="21" spans="1:6">
      <c r="A21" s="94">
        <v>10</v>
      </c>
      <c r="B21" s="97" t="s">
        <v>116</v>
      </c>
      <c r="C21" s="96">
        <v>4</v>
      </c>
      <c r="D21" s="166">
        <v>5308</v>
      </c>
      <c r="E21" s="169">
        <v>424.04</v>
      </c>
      <c r="F21" s="170">
        <v>547.02</v>
      </c>
    </row>
    <row r="22" spans="1:6">
      <c r="A22" s="94">
        <v>11</v>
      </c>
      <c r="B22" s="97" t="s">
        <v>117</v>
      </c>
      <c r="C22" s="96">
        <v>3</v>
      </c>
      <c r="D22" s="166">
        <v>2777</v>
      </c>
      <c r="E22" s="169">
        <v>252.03</v>
      </c>
      <c r="F22" s="170">
        <v>325.12</v>
      </c>
    </row>
    <row r="23" spans="1:6">
      <c r="A23" s="94">
        <v>12</v>
      </c>
      <c r="B23" s="97" t="s">
        <v>129</v>
      </c>
      <c r="C23" s="96">
        <v>1</v>
      </c>
      <c r="D23" s="166">
        <v>470</v>
      </c>
      <c r="E23" s="169">
        <v>28.2</v>
      </c>
      <c r="F23" s="170">
        <v>36.380000000000003</v>
      </c>
    </row>
    <row r="24" spans="1:6">
      <c r="A24" s="94">
        <v>13</v>
      </c>
      <c r="B24" s="97" t="s">
        <v>130</v>
      </c>
      <c r="C24" s="96">
        <v>1</v>
      </c>
      <c r="D24" s="166">
        <v>48</v>
      </c>
      <c r="E24" s="169">
        <v>2.69</v>
      </c>
      <c r="F24" s="170">
        <v>3.82</v>
      </c>
    </row>
    <row r="25" spans="1:6">
      <c r="A25" s="94">
        <v>14</v>
      </c>
      <c r="B25" s="97" t="s">
        <v>118</v>
      </c>
      <c r="C25" s="96">
        <v>2</v>
      </c>
      <c r="D25" s="166">
        <v>1741</v>
      </c>
      <c r="E25" s="169">
        <v>112.77</v>
      </c>
      <c r="F25" s="170">
        <v>160.15</v>
      </c>
    </row>
    <row r="26" spans="1:6">
      <c r="A26" s="94">
        <v>15</v>
      </c>
      <c r="B26" s="99" t="s">
        <v>131</v>
      </c>
      <c r="C26" s="96">
        <v>1</v>
      </c>
      <c r="D26" s="166">
        <v>3293</v>
      </c>
      <c r="E26" s="169">
        <v>355.64</v>
      </c>
      <c r="F26" s="170">
        <v>458.78</v>
      </c>
    </row>
    <row r="27" spans="1:6">
      <c r="A27" s="94">
        <v>16</v>
      </c>
      <c r="B27" s="161" t="s">
        <v>119</v>
      </c>
      <c r="C27" s="96">
        <v>2</v>
      </c>
      <c r="D27" s="166">
        <v>4356</v>
      </c>
      <c r="E27" s="169">
        <v>383.58</v>
      </c>
      <c r="F27" s="170">
        <v>494.82</v>
      </c>
    </row>
    <row r="28" spans="1:6">
      <c r="A28" s="94">
        <v>17</v>
      </c>
      <c r="B28" s="98" t="s">
        <v>120</v>
      </c>
      <c r="C28" s="96">
        <v>1</v>
      </c>
      <c r="D28" s="166">
        <v>302</v>
      </c>
      <c r="E28" s="169">
        <v>29.9</v>
      </c>
      <c r="F28" s="170">
        <v>38.57</v>
      </c>
    </row>
    <row r="29" spans="1:6">
      <c r="A29" s="168">
        <v>18</v>
      </c>
      <c r="B29" s="163" t="s">
        <v>121</v>
      </c>
      <c r="C29" s="100">
        <v>1</v>
      </c>
      <c r="D29" s="167">
        <v>565</v>
      </c>
      <c r="E29" s="171">
        <v>59.33</v>
      </c>
      <c r="F29" s="172">
        <v>84.25</v>
      </c>
    </row>
  </sheetData>
  <mergeCells count="4">
    <mergeCell ref="A3:F3"/>
    <mergeCell ref="A6:B6"/>
    <mergeCell ref="A7:C7"/>
    <mergeCell ref="A11:C11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11</vt:i4>
      </vt:variant>
    </vt:vector>
  </HeadingPairs>
  <TitlesOfParts>
    <vt:vector size="17" baseType="lpstr">
      <vt:lpstr>KOPSAVILKUMS</vt:lpstr>
      <vt:lpstr>1.tabula</vt:lpstr>
      <vt:lpstr>2.tabula</vt:lpstr>
      <vt:lpstr>3.tabula</vt:lpstr>
      <vt:lpstr>4.tabula</vt:lpstr>
      <vt:lpstr>5.tabula</vt:lpstr>
      <vt:lpstr>'1.tabula'!Print_Area</vt:lpstr>
      <vt:lpstr>'2.tabula'!Print_Area</vt:lpstr>
      <vt:lpstr>'3.tabula'!Print_Area</vt:lpstr>
      <vt:lpstr>'4.tabula'!Print_Area</vt:lpstr>
      <vt:lpstr>KOPSAVILKUMS!Print_Area</vt:lpstr>
      <vt:lpstr>'1.tabula'!Print_Titles</vt:lpstr>
      <vt:lpstr>'2.tabula'!Print_Titles</vt:lpstr>
      <vt:lpstr>'3.tabula'!Print_Titles</vt:lpstr>
      <vt:lpstr>'4.tabula'!Print_Titles</vt:lpstr>
      <vt:lpstr>'5.tabula'!Print_Titles</vt:lpstr>
      <vt:lpstr>KOPSAVILKUMS!Print_Titles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Ilze Dzene</dc:creator>
  <cp:lastModifiedBy>Agnese Strautiņa</cp:lastModifiedBy>
  <cp:lastPrinted>2023-07-17T06:12:04Z</cp:lastPrinted>
  <dcterms:created xsi:type="dcterms:W3CDTF">2021-01-18T07:02:06Z</dcterms:created>
  <dcterms:modified xsi:type="dcterms:W3CDTF">2023-07-26T13:00:54Z</dcterms:modified>
</cp:coreProperties>
</file>