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filterPrivacy="1"/>
  <xr:revisionPtr revIDLastSave="0" documentId="13_ncr:1_{E5B90B6D-44EC-4018-A136-2B0C544B4616}" xr6:coauthVersionLast="36" xr6:coauthVersionMax="36" xr10:uidLastSave="{00000000-0000-0000-0000-000000000000}"/>
  <bookViews>
    <workbookView xWindow="0" yWindow="0" windowWidth="23040" windowHeight="9108" xr2:uid="{00000000-000D-0000-FFFF-FFFF00000000}"/>
  </bookViews>
  <sheets>
    <sheet name="KOPSAVILKUMS (VRK)" sheetId="17" r:id="rId1"/>
    <sheet name="1.tabula" sheetId="6" r:id="rId2"/>
  </sheets>
  <definedNames>
    <definedName name="_xlnm._FilterDatabase" localSheetId="1" hidden="1">'1.tabula'!$A$12:$N$25</definedName>
    <definedName name="_xlnm.Print_Area" localSheetId="0">'KOPSAVILKUMS (VRK)'!$A$6:$D$29</definedName>
    <definedName name="_xlnm.Print_Titles" localSheetId="0">'KOPSAVILKUMS (VRK)'!$9:$9</definedName>
  </definedNames>
  <calcPr calcId="191029" iterate="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7" i="17" l="1"/>
  <c r="D20" i="17" l="1"/>
  <c r="D17" i="17" s="1"/>
  <c r="D29" i="17"/>
  <c r="D26" i="17" s="1"/>
  <c r="D25" i="17" s="1"/>
  <c r="D23" i="17" l="1"/>
  <c r="D13" i="17" s="1"/>
  <c r="D12" i="17"/>
  <c r="D11" i="17" l="1"/>
  <c r="D10" i="17" s="1"/>
  <c r="D16" i="17"/>
  <c r="D15" i="17" s="1"/>
  <c r="J7" i="6" l="1"/>
  <c r="K15" i="6" l="1"/>
  <c r="L15" i="6" s="1"/>
  <c r="K21" i="6"/>
  <c r="L21" i="6" s="1"/>
  <c r="M21" i="6" s="1"/>
  <c r="K17" i="6"/>
  <c r="L17" i="6" s="1"/>
  <c r="M17" i="6" s="1"/>
  <c r="K20" i="6"/>
  <c r="L20" i="6" s="1"/>
  <c r="M20" i="6" s="1"/>
  <c r="N20" i="6" s="1"/>
  <c r="K24" i="6"/>
  <c r="L24" i="6" s="1"/>
  <c r="K18" i="6"/>
  <c r="L18" i="6" s="1"/>
  <c r="M18" i="6" s="1"/>
  <c r="N18" i="6" s="1"/>
  <c r="K23" i="6"/>
  <c r="L23" i="6" s="1"/>
  <c r="M23" i="6" s="1"/>
  <c r="N23" i="6" s="1"/>
  <c r="K25" i="6"/>
  <c r="L25" i="6" s="1"/>
  <c r="M25" i="6" s="1"/>
  <c r="N25" i="6" s="1"/>
  <c r="K22" i="6"/>
  <c r="L22" i="6" s="1"/>
  <c r="M22" i="6" s="1"/>
  <c r="N22" i="6" s="1"/>
  <c r="K14" i="6"/>
  <c r="L14" i="6" s="1"/>
  <c r="K19" i="6"/>
  <c r="L19" i="6" s="1"/>
  <c r="M19" i="6" s="1"/>
  <c r="N19" i="6" s="1"/>
  <c r="K16" i="6"/>
  <c r="L16" i="6" s="1"/>
  <c r="M16" i="6" s="1"/>
  <c r="N16" i="6" s="1"/>
  <c r="K13" i="6"/>
  <c r="L13" i="6" s="1"/>
  <c r="M13" i="6" l="1"/>
  <c r="L7" i="6"/>
  <c r="N21" i="6"/>
  <c r="N17" i="6"/>
  <c r="M14" i="6"/>
  <c r="N14" i="6" s="1"/>
  <c r="M15" i="6"/>
  <c r="N15" i="6" s="1"/>
  <c r="M24" i="6"/>
  <c r="N24" i="6" s="1"/>
  <c r="N13" i="6" l="1"/>
  <c r="N7" i="6" s="1"/>
  <c r="M7" i="6"/>
</calcChain>
</file>

<file path=xl/sharedStrings.xml><?xml version="1.0" encoding="utf-8"?>
<sst xmlns="http://schemas.openxmlformats.org/spreadsheetml/2006/main" count="262" uniqueCount="53">
  <si>
    <t>No</t>
  </si>
  <si>
    <t>Līdz</t>
  </si>
  <si>
    <t>VALSTS ROBEŽSARDZES KOLEDŽA (VRK)</t>
  </si>
  <si>
    <t>VRK PROFESIONĀLĀS IZGLĪTĪBAS DIENESTA PIRMĀ MĀCĪBU ROTA</t>
  </si>
  <si>
    <t>kadets</t>
  </si>
  <si>
    <t>VRK PROFESIONĀLĀS IZGLĪTĪBAS DIENESTA OTRĀ MĀCĪBU ROTA</t>
  </si>
  <si>
    <t>Finansējuma avots: 18.00.00 "Finansējums valsts drošības stiprināšanas pasākumiem"</t>
  </si>
  <si>
    <t>KOPĀ (euro, subtotal)</t>
  </si>
  <si>
    <t>Nr.</t>
  </si>
  <si>
    <t>Pārvalde</t>
  </si>
  <si>
    <t>Struktūrvienība</t>
  </si>
  <si>
    <t>Amats</t>
  </si>
  <si>
    <t>Pamatojums</t>
  </si>
  <si>
    <t>Atskaites periods</t>
  </si>
  <si>
    <t xml:space="preserve">Piemaksas apmērs </t>
  </si>
  <si>
    <t>Noteiktā mēnešalga</t>
  </si>
  <si>
    <t>Iesaistes stundas (1145)</t>
  </si>
  <si>
    <t>Stundas likme (1145)</t>
  </si>
  <si>
    <t>Piemaksas apmērs 50%, 20% vai 10% no stundas likmes (EKK1145)</t>
  </si>
  <si>
    <t>VSAOI 23,59% (EKK1210)</t>
  </si>
  <si>
    <t>Atlīdzība (EKK1000)</t>
  </si>
  <si>
    <t>veic tiešus un uzskaitāmi pierādāmus dienesta pienākumus Latvijas Republikas–Baltkrievijas Republikas valsts robežas robežuzraudzības nodrošināšanā, lai nepieļautu robežas nelikumīgu šķērsošanu tajos valsts robežas posmos, kur faktiskais riska un slodzes līmenis attiecīgajā laika periodā ir salīdzinoši augsts - RSN robežuzraudzības iecirknī mēneša laikā kopējais atturēto un aizturēto personu skaits ir no 31 un vairāk vai kopējais konstatēto un atturēto personu gadījumu skaits ir 6 un vairāk.</t>
  </si>
  <si>
    <t>Veic tiešus un uzskaitāmi pierādāmus dienesta pienākumus Latvijas Republikas–Baltkrievijas Republikas valsts robežas robežuzraudzības nodrošināšanā, lai nepieļautu robežas nelikumīgu šķērsošanu tajos valsts robežas posmos, kur faktiskais riska un slodzes līmenis attiecīgajā laika periodā ir salīdzinoši augsts - RSN robežuzraudzības iecirknī mēneša laikā kopējais atturēto  un aizturēto personu skaits ir no 31 un vairāk vai kopējais konstatēto un atturēto  personu gadījumu skaits ir 6 un vairāk.</t>
  </si>
  <si>
    <t>29.06.2023. no plkst.17:20 līdz plkst.17:40 Rz314 veica 8 personu vajāšanu un aizturēšanu.</t>
  </si>
  <si>
    <t>veica tiešus un uzskaitāmi pierādāmus dienesta pienākumus Latvijas Republikas–Baltkrievijas Republikas valsts robežas robežuzraudzības nodrošināšanā, lai nepieļautu robežas nelikumīgu šķērsošanu tajos valsts robežas posmos, kur faktiskais riska un slodzes līmenis attiecīgajā laika periodā ir salīdzinoši augsts - RSN robežuzraudzības iecirknī mēneša laikā kopējais atturēto  un aizturēto personu gadījumu skaits ir no 31 un vairāk vai kopējais konstatēto un atturēto  personu gadījumu skaits ir 6 un vairāk.</t>
  </si>
  <si>
    <t>29.06.2023. plkst.20:45-plkst.22:10, c.Naujene, 1 LVA pilsonis pārvadātais un 4 personas. Veica personu apsardzību un aizturēšanu.</t>
  </si>
  <si>
    <t>x</t>
  </si>
  <si>
    <t>Kods</t>
  </si>
  <si>
    <t>Koda nosaukums</t>
  </si>
  <si>
    <t>Detalizēts izdevumu aprēķins</t>
  </si>
  <si>
    <r>
      <t xml:space="preserve">Izdevumi, </t>
    </r>
    <r>
      <rPr>
        <b/>
        <i/>
        <sz val="11"/>
        <rFont val="Times New Roman"/>
        <family val="1"/>
        <charset val="186"/>
      </rPr>
      <t>euro</t>
    </r>
  </si>
  <si>
    <t>Izdevumi kopā ar vidējās izpeļņas pieauguma kompensēšanu  </t>
  </si>
  <si>
    <t>Atlīdzība</t>
  </si>
  <si>
    <t>×</t>
  </si>
  <si>
    <t>Atalgojums</t>
  </si>
  <si>
    <t>Darba devēja valsts sociālās apdrošināšanas obligātās iemaksas</t>
  </si>
  <si>
    <t>1)    Izdevumi saistībā ar rīkojuma Nr. 518 izpildei nepieciešamo pasākumu īstenošanu</t>
  </si>
  <si>
    <t>Mēnešalga amatpersonām ar speciālajām dienesta pakāpēm</t>
  </si>
  <si>
    <t xml:space="preserve">Piemaksa par nakts darbu </t>
  </si>
  <si>
    <t>Piemaksa par darbu īpašos apstākļos, speciālās piemaksas</t>
  </si>
  <si>
    <t>Piemaksa par personisko darba ieguldījumu un darba kvalitāti</t>
  </si>
  <si>
    <t>2) Vidējās izpeļņas pieauguma kompensēšanai</t>
  </si>
  <si>
    <t>23,59% no aprēķinātā atalgojuma</t>
  </si>
  <si>
    <t xml:space="preserve">Valsts robežsardzes koledžas izdevumi saistībā ar situāciju uz Latvijas Republikas - Baltkrievijas Republikas valsts robežas 
no 2023. gada 1. jūnija līdz 30. jūnijam. </t>
  </si>
  <si>
    <t>Detalizēts aprēķins par laika periodu no 2023.gada 1.jūnija līdz 30.jūnijam 2.tabulā.</t>
  </si>
  <si>
    <r>
      <t xml:space="preserve">166,57 </t>
    </r>
    <r>
      <rPr>
        <i/>
        <sz val="11"/>
        <rFont val="Times New Roman"/>
        <family val="1"/>
        <charset val="186"/>
      </rPr>
      <t>euro</t>
    </r>
    <r>
      <rPr>
        <sz val="11"/>
        <rFont val="Times New Roman"/>
        <family val="1"/>
        <charset val="186"/>
      </rPr>
      <t xml:space="preserve"> × 8,33% = 13,88 </t>
    </r>
    <r>
      <rPr>
        <i/>
        <sz val="11"/>
        <rFont val="Times New Roman"/>
        <family val="1"/>
        <charset val="186"/>
      </rPr>
      <t>euro.</t>
    </r>
  </si>
  <si>
    <t>Ministru kabineta rīkojuma projekta</t>
  </si>
  <si>
    <t>“Par finanšu līdzekļu piešķiršanu no valsts budžeta programmas</t>
  </si>
  <si>
    <t xml:space="preserve"> “Līdzekļi neparedzētiem gadījumiem”” sākotnējās ietekmes novērtējuma ziņojumam (anotācijai)</t>
  </si>
  <si>
    <t>Valsts robežsardzes koledžas nodarbināto saraksts piemaksas par darbu paaugstināta riska un slodzes apstākļos (riska piemaksa, 50%, 20% vai 10% apmērā no noteiktās stundas likmes) noteikšanai par 2023.gada jūniju.</t>
  </si>
  <si>
    <t>3. pielikums</t>
  </si>
  <si>
    <t>3. pielikuma 1. tabula</t>
  </si>
  <si>
    <t>Kopsavilkums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</si>
</sst>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6" x14ac:knownFonts="1">
    <font>
      <sz val="11"/>
      <color theme="1"/>
      <name val="Calibri"/>
      <family val="2"/>
      <scheme val="minor"/>
    </font>
    <font>
      <sz val="10"/>
      <name val="Times New Roman"/>
      <family val="1"/>
      <charset val="186"/>
    </font>
    <font>
      <sz val="10"/>
      <name val="Arial"/>
      <family val="2"/>
      <charset val="186"/>
    </font>
    <font>
      <b/>
      <sz val="12"/>
      <name val="Times New Roman"/>
      <family val="1"/>
      <charset val="186"/>
    </font>
    <font>
      <b/>
      <sz val="10"/>
      <name val="Times New Roman"/>
      <family val="1"/>
      <charset val="186"/>
    </font>
    <font>
      <sz val="11"/>
      <color theme="1"/>
      <name val="Calibri"/>
      <family val="2"/>
      <charset val="186"/>
      <scheme val="minor"/>
    </font>
    <font>
      <sz val="11"/>
      <name val="Calibri"/>
      <family val="2"/>
      <charset val="186"/>
      <scheme val="minor"/>
    </font>
    <font>
      <sz val="11"/>
      <name val="Times New Roman"/>
      <family val="1"/>
      <charset val="186"/>
    </font>
    <font>
      <b/>
      <sz val="14"/>
      <name val="Times New Roman"/>
      <family val="1"/>
      <charset val="186"/>
    </font>
    <font>
      <b/>
      <sz val="11"/>
      <name val="Times New Roman"/>
      <family val="1"/>
      <charset val="186"/>
    </font>
    <font>
      <b/>
      <i/>
      <sz val="11"/>
      <name val="Times New Roman"/>
      <family val="1"/>
      <charset val="186"/>
    </font>
    <font>
      <i/>
      <sz val="11"/>
      <name val="Times New Roman"/>
      <family val="1"/>
      <charset val="186"/>
    </font>
    <font>
      <sz val="11"/>
      <color theme="1"/>
      <name val="Calibri"/>
      <family val="2"/>
      <scheme val="minor"/>
    </font>
    <font>
      <sz val="10"/>
      <name val="Arial"/>
    </font>
    <font>
      <b/>
      <sz val="12"/>
      <color theme="1"/>
      <name val="Times New Roman"/>
      <family val="1"/>
      <charset val="186"/>
    </font>
    <font>
      <sz val="11"/>
      <color theme="1"/>
      <name val="Times New Roman"/>
      <family val="1"/>
      <charset val="186"/>
    </font>
  </fonts>
  <fills count="8">
    <fill>
      <patternFill patternType="none"/>
    </fill>
    <fill>
      <patternFill patternType="gray125"/>
    </fill>
    <fill>
      <patternFill patternType="solid">
        <fgColor theme="5" tint="0.59996337778862885"/>
        <bgColor indexed="64"/>
      </patternFill>
    </fill>
    <fill>
      <patternFill patternType="solid">
        <fgColor theme="7" tint="0.79998168889431442"/>
        <bgColor indexed="64"/>
      </patternFill>
    </fill>
    <fill>
      <patternFill patternType="solid">
        <fgColor theme="0"/>
        <bgColor indexed="64"/>
      </patternFill>
    </fill>
    <fill>
      <patternFill patternType="solid">
        <fgColor rgb="FF53D2FF"/>
        <bgColor indexed="64"/>
      </patternFill>
    </fill>
    <fill>
      <patternFill patternType="solid">
        <fgColor theme="9" tint="0.79998168889431442"/>
        <bgColor indexed="64"/>
      </patternFill>
    </fill>
    <fill>
      <patternFill patternType="solid">
        <fgColor theme="9" tint="0.59999389629810485"/>
        <bgColor indexed="64"/>
      </patternFill>
    </fill>
  </fills>
  <borders count="27">
    <border>
      <left/>
      <right/>
      <top/>
      <bottom/>
      <diagonal/>
    </border>
    <border>
      <left style="medium">
        <color indexed="64"/>
      </left>
      <right style="medium">
        <color indexed="64"/>
      </right>
      <top style="medium">
        <color indexed="64"/>
      </top>
      <bottom style="medium">
        <color indexed="64"/>
      </bottom>
      <diagonal/>
    </border>
    <border>
      <left style="thin">
        <color theme="0" tint="-0.49995422223578601"/>
      </left>
      <right style="thin">
        <color theme="0" tint="-0.49995422223578601"/>
      </right>
      <top style="medium">
        <color indexed="64"/>
      </top>
      <bottom/>
      <diagonal/>
    </border>
    <border>
      <left style="thin">
        <color theme="0" tint="-0.49995422223578601"/>
      </left>
      <right/>
      <top style="medium">
        <color indexed="64"/>
      </top>
      <bottom/>
      <diagonal/>
    </border>
    <border>
      <left/>
      <right style="thin">
        <color theme="0" tint="-0.49995422223578601"/>
      </right>
      <top style="medium">
        <color indexed="64"/>
      </top>
      <bottom/>
      <diagonal/>
    </border>
    <border>
      <left style="medium">
        <color indexed="64"/>
      </left>
      <right style="thin">
        <color theme="0" tint="-0.49995422223578601"/>
      </right>
      <top/>
      <bottom/>
      <diagonal/>
    </border>
    <border>
      <left style="thin">
        <color theme="0" tint="-0.49995422223578601"/>
      </left>
      <right style="thin">
        <color theme="0" tint="-0.49995422223578601"/>
      </right>
      <top/>
      <bottom/>
      <diagonal/>
    </border>
    <border>
      <left style="thin">
        <color theme="0" tint="-0.49995422223578601"/>
      </left>
      <right/>
      <top/>
      <bottom/>
      <diagonal/>
    </border>
    <border>
      <left/>
      <right style="thin">
        <color theme="0" tint="-0.49995422223578601"/>
      </right>
      <top/>
      <bottom/>
      <diagonal/>
    </border>
    <border>
      <left style="thin">
        <color theme="0" tint="-0.49995422223578601"/>
      </left>
      <right/>
      <top/>
      <bottom style="thin">
        <color theme="0" tint="-0.49995422223578601"/>
      </bottom>
      <diagonal/>
    </border>
    <border>
      <left/>
      <right style="thin">
        <color theme="0" tint="-0.49995422223578601"/>
      </right>
      <top/>
      <bottom style="thin">
        <color theme="0" tint="-0.49995422223578601"/>
      </bottom>
      <diagonal/>
    </border>
    <border>
      <left style="thin">
        <color theme="0" tint="-0.49995422223578601"/>
      </left>
      <right style="thin">
        <color theme="0" tint="-0.49995422223578601"/>
      </right>
      <top style="thin">
        <color theme="0" tint="-0.49995422223578601"/>
      </top>
      <bottom style="medium">
        <color indexed="64"/>
      </bottom>
      <diagonal/>
    </border>
    <border>
      <left style="thin">
        <color theme="0" tint="-0.49995422223578601"/>
      </left>
      <right style="thin">
        <color theme="0" tint="-0.49995422223578601"/>
      </right>
      <top/>
      <bottom style="medium">
        <color indexed="64"/>
      </bottom>
      <diagonal/>
    </border>
    <border>
      <left style="thin">
        <color theme="0" tint="-0.49995422223578601"/>
      </left>
      <right/>
      <top style="thin">
        <color theme="0" tint="-0.49995422223578601"/>
      </top>
      <bottom style="medium">
        <color indexed="64"/>
      </bottom>
      <diagonal/>
    </border>
    <border>
      <left style="medium">
        <color indexed="64"/>
      </left>
      <right style="thin">
        <color theme="0" tint="-0.49995422223578601"/>
      </right>
      <top style="medium">
        <color indexed="64"/>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indexed="64"/>
      </left>
      <right style="thin">
        <color theme="0" tint="-0.49995422223578601"/>
      </right>
      <top/>
      <bottom style="medium">
        <color indexed="64"/>
      </bottom>
      <diagonal/>
    </border>
    <border>
      <left style="thin">
        <color theme="0" tint="-0.49995422223578601"/>
      </left>
      <right style="medium">
        <color indexed="64"/>
      </right>
      <top style="medium">
        <color indexed="64"/>
      </top>
      <bottom/>
      <diagonal/>
    </border>
    <border>
      <left style="thin">
        <color theme="0" tint="-0.49995422223578601"/>
      </left>
      <right style="medium">
        <color indexed="64"/>
      </right>
      <top/>
      <bottom/>
      <diagonal/>
    </border>
    <border>
      <left style="thin">
        <color theme="0" tint="-0.49995422223578601"/>
      </left>
      <right style="medium">
        <color indexed="64"/>
      </right>
      <top/>
      <bottom style="medium">
        <color indexed="64"/>
      </bottom>
      <diagonal/>
    </border>
    <border>
      <left style="thin">
        <color theme="0" tint="-0.49995422223578601"/>
      </left>
      <right style="thin">
        <color theme="0" tint="-0.49995422223578601"/>
      </right>
      <top style="thin">
        <color theme="0" tint="-0.49995422223578601"/>
      </top>
      <bottom style="thin">
        <color theme="0" tint="-0.4999542222357860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s>
  <cellStyleXfs count="26">
    <xf numFmtId="0" fontId="0" fillId="0" borderId="0"/>
    <xf numFmtId="9" fontId="2" fillId="0" borderId="0" applyFont="0" applyFill="0" applyBorder="0" applyAlignment="0" applyProtection="0"/>
    <xf numFmtId="0" fontId="5" fillId="0" borderId="0"/>
    <xf numFmtId="0" fontId="2" fillId="0" borderId="0"/>
    <xf numFmtId="0" fontId="5" fillId="0" borderId="0"/>
    <xf numFmtId="0" fontId="13" fillId="0" borderId="0"/>
    <xf numFmtId="0" fontId="5" fillId="0" borderId="0"/>
    <xf numFmtId="0" fontId="2" fillId="0" borderId="0"/>
    <xf numFmtId="0" fontId="12"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 fillId="0" borderId="0"/>
    <xf numFmtId="0" fontId="5" fillId="0" borderId="0"/>
    <xf numFmtId="0" fontId="5" fillId="0" borderId="0"/>
    <xf numFmtId="0" fontId="5" fillId="0" borderId="0"/>
    <xf numFmtId="0" fontId="5" fillId="0" borderId="0"/>
    <xf numFmtId="0" fontId="5" fillId="0" borderId="0"/>
    <xf numFmtId="0" fontId="5" fillId="0" borderId="0"/>
  </cellStyleXfs>
  <cellXfs count="122">
    <xf numFmtId="0" fontId="0" fillId="0" borderId="0" xfId="0"/>
    <xf numFmtId="0" fontId="1" fillId="0" borderId="0" xfId="0" applyFont="1" applyAlignment="1">
      <alignment vertical="top"/>
    </xf>
    <xf numFmtId="9" fontId="1" fillId="0" borderId="0" xfId="1" applyFont="1" applyAlignment="1">
      <alignment horizontal="center" vertical="top"/>
    </xf>
    <xf numFmtId="14" fontId="1" fillId="0" borderId="0" xfId="0" applyNumberFormat="1" applyFont="1" applyAlignment="1">
      <alignment horizontal="right" vertical="top"/>
    </xf>
    <xf numFmtId="0" fontId="4" fillId="0" borderId="0" xfId="0" applyFont="1" applyAlignment="1">
      <alignment vertical="top"/>
    </xf>
    <xf numFmtId="2" fontId="1" fillId="0" borderId="1" xfId="0" applyNumberFormat="1" applyFont="1" applyBorder="1" applyAlignment="1">
      <alignment horizontal="right" vertical="top"/>
    </xf>
    <xf numFmtId="14" fontId="4" fillId="2" borderId="11" xfId="0" applyNumberFormat="1" applyFont="1" applyFill="1" applyBorder="1" applyAlignment="1">
      <alignment horizontal="center" vertical="top" wrapText="1"/>
    </xf>
    <xf numFmtId="14" fontId="4" fillId="2" borderId="13" xfId="0" applyNumberFormat="1" applyFont="1" applyFill="1" applyBorder="1" applyAlignment="1">
      <alignment horizontal="center" vertical="top" wrapText="1"/>
    </xf>
    <xf numFmtId="1" fontId="4" fillId="2" borderId="14" xfId="0" applyNumberFormat="1" applyFont="1" applyFill="1" applyBorder="1" applyAlignment="1">
      <alignment horizontal="center" vertical="top"/>
    </xf>
    <xf numFmtId="1" fontId="4" fillId="2" borderId="2" xfId="0" applyNumberFormat="1" applyFont="1" applyFill="1" applyBorder="1" applyAlignment="1">
      <alignment horizontal="center" vertical="top"/>
    </xf>
    <xf numFmtId="1" fontId="4" fillId="2" borderId="2" xfId="1" applyNumberFormat="1" applyFont="1" applyFill="1" applyBorder="1" applyAlignment="1">
      <alignment horizontal="center" vertical="top"/>
    </xf>
    <xf numFmtId="14" fontId="1" fillId="0" borderId="0" xfId="0" applyNumberFormat="1" applyFont="1" applyAlignment="1">
      <alignment horizontal="center" vertical="top"/>
    </xf>
    <xf numFmtId="2" fontId="4" fillId="2" borderId="2" xfId="0" applyNumberFormat="1" applyFont="1" applyFill="1" applyBorder="1" applyAlignment="1">
      <alignment horizontal="center" vertical="top"/>
    </xf>
    <xf numFmtId="1" fontId="4" fillId="3" borderId="2" xfId="0" applyNumberFormat="1" applyFont="1" applyFill="1" applyBorder="1" applyAlignment="1">
      <alignment horizontal="center" vertical="top"/>
    </xf>
    <xf numFmtId="0" fontId="3" fillId="0" borderId="0" xfId="0" applyFont="1" applyAlignment="1">
      <alignment horizontal="left" vertical="top"/>
    </xf>
    <xf numFmtId="0" fontId="1" fillId="0" borderId="0" xfId="0" applyFont="1" applyAlignment="1">
      <alignment horizontal="left" vertical="top" wrapText="1"/>
    </xf>
    <xf numFmtId="1" fontId="4" fillId="2" borderId="2" xfId="0" applyNumberFormat="1" applyFont="1" applyFill="1" applyBorder="1" applyAlignment="1">
      <alignment horizontal="center" vertical="top" wrapText="1"/>
    </xf>
    <xf numFmtId="49" fontId="1" fillId="0" borderId="20" xfId="0" applyNumberFormat="1" applyFont="1" applyBorder="1" applyAlignment="1">
      <alignment horizontal="left" vertical="top" wrapText="1"/>
    </xf>
    <xf numFmtId="49" fontId="1" fillId="0" borderId="15" xfId="0" applyNumberFormat="1" applyFont="1" applyBorder="1" applyAlignment="1">
      <alignment horizontal="left" vertical="top" wrapText="1"/>
    </xf>
    <xf numFmtId="0" fontId="0" fillId="0" borderId="0" xfId="0" applyAlignment="1">
      <alignment vertical="top"/>
    </xf>
    <xf numFmtId="0" fontId="0" fillId="0" borderId="0" xfId="0" applyAlignment="1">
      <alignment vertical="top" wrapText="1"/>
    </xf>
    <xf numFmtId="0" fontId="1" fillId="0" borderId="15" xfId="0" applyFont="1" applyFill="1" applyBorder="1" applyAlignment="1">
      <alignment vertical="top"/>
    </xf>
    <xf numFmtId="9" fontId="1" fillId="0" borderId="15" xfId="0" applyNumberFormat="1" applyFont="1" applyFill="1" applyBorder="1" applyAlignment="1">
      <alignment horizontal="center" vertical="top"/>
    </xf>
    <xf numFmtId="14" fontId="1" fillId="0" borderId="15" xfId="0" applyNumberFormat="1" applyFont="1" applyFill="1" applyBorder="1" applyAlignment="1">
      <alignment horizontal="right" vertical="top"/>
    </xf>
    <xf numFmtId="0" fontId="1" fillId="0" borderId="15" xfId="0" applyNumberFormat="1" applyFont="1" applyFill="1" applyBorder="1" applyAlignment="1">
      <alignment horizontal="center" vertical="top"/>
    </xf>
    <xf numFmtId="49" fontId="1" fillId="0" borderId="15" xfId="0" applyNumberFormat="1" applyFont="1" applyFill="1" applyBorder="1" applyAlignment="1">
      <alignment horizontal="left" vertical="top" wrapText="1"/>
    </xf>
    <xf numFmtId="0" fontId="1" fillId="0" borderId="0" xfId="0" applyFont="1" applyAlignment="1">
      <alignment vertical="top" wrapText="1"/>
    </xf>
    <xf numFmtId="2" fontId="1" fillId="0" borderId="1" xfId="0" applyNumberFormat="1" applyFont="1" applyBorder="1" applyAlignment="1">
      <alignment horizontal="center" vertical="top"/>
    </xf>
    <xf numFmtId="2" fontId="1" fillId="0" borderId="15" xfId="0" applyNumberFormat="1" applyFont="1" applyFill="1" applyBorder="1" applyAlignment="1">
      <alignment horizontal="center" vertical="top"/>
    </xf>
    <xf numFmtId="9" fontId="1" fillId="0" borderId="20" xfId="0" applyNumberFormat="1" applyFont="1" applyFill="1" applyBorder="1" applyAlignment="1">
      <alignment horizontal="center" vertical="top"/>
    </xf>
    <xf numFmtId="0" fontId="3" fillId="0" borderId="0" xfId="0" applyFont="1" applyAlignment="1">
      <alignment horizontal="left" vertical="top" wrapText="1"/>
    </xf>
    <xf numFmtId="49" fontId="1" fillId="0" borderId="20" xfId="0" applyNumberFormat="1" applyFont="1" applyFill="1" applyBorder="1" applyAlignment="1">
      <alignment horizontal="left" vertical="top" wrapText="1"/>
    </xf>
    <xf numFmtId="0" fontId="6" fillId="0" borderId="0" xfId="2" applyFont="1" applyFill="1" applyAlignment="1">
      <alignment vertical="center"/>
    </xf>
    <xf numFmtId="0" fontId="6" fillId="0" borderId="0" xfId="2" applyFont="1" applyFill="1" applyAlignment="1">
      <alignment horizontal="center" vertical="center"/>
    </xf>
    <xf numFmtId="0" fontId="6" fillId="0" borderId="0" xfId="2" applyFont="1" applyAlignment="1">
      <alignment vertical="center"/>
    </xf>
    <xf numFmtId="0" fontId="6" fillId="0" borderId="0" xfId="2" applyFont="1" applyAlignment="1">
      <alignment horizontal="center" vertical="center"/>
    </xf>
    <xf numFmtId="0" fontId="8" fillId="0" borderId="0" xfId="2" applyFont="1" applyAlignment="1">
      <alignment horizontal="left" vertical="center"/>
    </xf>
    <xf numFmtId="0" fontId="8" fillId="0" borderId="0" xfId="2" applyFont="1" applyAlignment="1">
      <alignment horizontal="center" vertical="center" wrapText="1"/>
    </xf>
    <xf numFmtId="0" fontId="8" fillId="0" borderId="0" xfId="2" applyFont="1" applyAlignment="1">
      <alignment horizontal="center" vertical="center"/>
    </xf>
    <xf numFmtId="0" fontId="9" fillId="4" borderId="21" xfId="2" applyFont="1" applyFill="1" applyBorder="1" applyAlignment="1">
      <alignment horizontal="center" vertical="center"/>
    </xf>
    <xf numFmtId="3" fontId="9" fillId="4" borderId="21" xfId="2" applyNumberFormat="1" applyFont="1" applyFill="1" applyBorder="1" applyAlignment="1">
      <alignment horizontal="center" vertical="center" wrapText="1"/>
    </xf>
    <xf numFmtId="0" fontId="9" fillId="0" borderId="21" xfId="2" applyFont="1" applyFill="1" applyBorder="1" applyAlignment="1">
      <alignment horizontal="left" vertical="center"/>
    </xf>
    <xf numFmtId="0" fontId="9" fillId="0" borderId="21" xfId="2" applyFont="1" applyFill="1" applyBorder="1" applyAlignment="1">
      <alignment vertical="center"/>
    </xf>
    <xf numFmtId="0" fontId="9" fillId="0" borderId="21" xfId="2" applyFont="1" applyFill="1" applyBorder="1" applyAlignment="1">
      <alignment horizontal="center" vertical="center"/>
    </xf>
    <xf numFmtId="3" fontId="9" fillId="0" borderId="21" xfId="2" applyNumberFormat="1" applyFont="1" applyFill="1" applyBorder="1" applyAlignment="1">
      <alignment horizontal="right" vertical="center" wrapText="1"/>
    </xf>
    <xf numFmtId="0" fontId="7" fillId="0" borderId="21" xfId="2" applyFont="1" applyFill="1" applyBorder="1" applyAlignment="1">
      <alignment horizontal="center" vertical="center"/>
    </xf>
    <xf numFmtId="0" fontId="7" fillId="0" borderId="21" xfId="2" applyFont="1" applyFill="1" applyBorder="1" applyAlignment="1">
      <alignment vertical="center"/>
    </xf>
    <xf numFmtId="3" fontId="7" fillId="0" borderId="21" xfId="2" applyNumberFormat="1" applyFont="1" applyFill="1" applyBorder="1" applyAlignment="1">
      <alignment horizontal="right" vertical="center" wrapText="1"/>
    </xf>
    <xf numFmtId="0" fontId="7" fillId="0" borderId="21" xfId="2" applyFont="1" applyFill="1" applyBorder="1" applyAlignment="1">
      <alignment vertical="center" wrapText="1"/>
    </xf>
    <xf numFmtId="0" fontId="7" fillId="0" borderId="21" xfId="2" applyFont="1" applyFill="1" applyBorder="1" applyAlignment="1">
      <alignment horizontal="center" vertical="center" wrapText="1"/>
    </xf>
    <xf numFmtId="0" fontId="6" fillId="0" borderId="22" xfId="2" applyFont="1" applyBorder="1" applyAlignment="1">
      <alignment horizontal="right" vertical="center"/>
    </xf>
    <xf numFmtId="0" fontId="7" fillId="0" borderId="21" xfId="2" applyFont="1" applyBorder="1" applyAlignment="1">
      <alignment horizontal="center" vertical="center"/>
    </xf>
    <xf numFmtId="0" fontId="7" fillId="0" borderId="21" xfId="2" applyFont="1" applyBorder="1" applyAlignment="1">
      <alignment vertical="center"/>
    </xf>
    <xf numFmtId="4" fontId="7" fillId="0" borderId="21" xfId="2" applyNumberFormat="1" applyFont="1" applyFill="1" applyBorder="1" applyAlignment="1">
      <alignment horizontal="right" vertical="center" wrapText="1"/>
    </xf>
    <xf numFmtId="4" fontId="6" fillId="0" borderId="0" xfId="2" applyNumberFormat="1" applyFont="1" applyAlignment="1">
      <alignment horizontal="center" vertical="center"/>
    </xf>
    <xf numFmtId="0" fontId="7" fillId="4" borderId="21" xfId="2" applyFont="1" applyFill="1" applyBorder="1" applyAlignment="1">
      <alignment horizontal="right" vertical="center"/>
    </xf>
    <xf numFmtId="0" fontId="7" fillId="4" borderId="21" xfId="2" applyFont="1" applyFill="1" applyBorder="1" applyAlignment="1">
      <alignment horizontal="left" vertical="center" wrapText="1"/>
    </xf>
    <xf numFmtId="4" fontId="7" fillId="0" borderId="21" xfId="2" applyNumberFormat="1" applyFont="1" applyFill="1" applyBorder="1" applyAlignment="1">
      <alignment horizontal="right" vertical="center"/>
    </xf>
    <xf numFmtId="0" fontId="7" fillId="5" borderId="21" xfId="2" applyFont="1" applyFill="1" applyBorder="1" applyAlignment="1">
      <alignment vertical="center" wrapText="1"/>
    </xf>
    <xf numFmtId="4" fontId="7" fillId="5" borderId="21" xfId="2" applyNumberFormat="1" applyFont="1" applyFill="1" applyBorder="1" applyAlignment="1">
      <alignment horizontal="right" vertical="center"/>
    </xf>
    <xf numFmtId="0" fontId="7" fillId="0" borderId="21" xfId="2" applyFont="1" applyFill="1" applyBorder="1" applyAlignment="1">
      <alignment horizontal="left" vertical="center" wrapText="1"/>
    </xf>
    <xf numFmtId="2" fontId="6" fillId="0" borderId="0" xfId="4" applyNumberFormat="1" applyFont="1" applyFill="1" applyAlignment="1">
      <alignment vertical="center"/>
    </xf>
    <xf numFmtId="4" fontId="6" fillId="0" borderId="0" xfId="4" applyNumberFormat="1" applyFont="1" applyFill="1" applyAlignment="1">
      <alignment horizontal="center" vertical="center"/>
    </xf>
    <xf numFmtId="0" fontId="6" fillId="0" borderId="0" xfId="4" applyFont="1" applyFill="1" applyAlignment="1">
      <alignment vertical="center"/>
    </xf>
    <xf numFmtId="0" fontId="6" fillId="0" borderId="0" xfId="2" applyFont="1" applyAlignment="1">
      <alignment horizontal="right" vertical="center"/>
    </xf>
    <xf numFmtId="2" fontId="6" fillId="0" borderId="0" xfId="2" applyNumberFormat="1" applyFont="1" applyFill="1" applyAlignment="1">
      <alignment horizontal="center" vertical="center"/>
    </xf>
    <xf numFmtId="2" fontId="6" fillId="0" borderId="0" xfId="2" applyNumberFormat="1" applyFont="1" applyAlignment="1">
      <alignment vertical="center"/>
    </xf>
    <xf numFmtId="1" fontId="7" fillId="4" borderId="0" xfId="5" applyNumberFormat="1" applyFont="1" applyFill="1" applyBorder="1" applyAlignment="1">
      <alignment horizontal="right"/>
    </xf>
    <xf numFmtId="0" fontId="15" fillId="0" borderId="0" xfId="0" applyFont="1" applyAlignment="1">
      <alignment vertical="top"/>
    </xf>
    <xf numFmtId="0" fontId="15" fillId="0" borderId="0" xfId="0" applyFont="1" applyAlignment="1">
      <alignment vertical="top" wrapText="1"/>
    </xf>
    <xf numFmtId="0" fontId="7" fillId="4" borderId="0" xfId="25" applyFont="1" applyFill="1" applyBorder="1" applyAlignment="1">
      <alignment horizontal="right"/>
    </xf>
    <xf numFmtId="0" fontId="1" fillId="0" borderId="0" xfId="19" applyFont="1" applyFill="1" applyAlignment="1">
      <alignment vertical="top" wrapText="1"/>
    </xf>
    <xf numFmtId="0" fontId="15" fillId="0" borderId="0" xfId="18" applyFont="1"/>
    <xf numFmtId="3" fontId="9" fillId="6" borderId="21" xfId="2" applyNumberFormat="1" applyFont="1" applyFill="1" applyBorder="1" applyAlignment="1">
      <alignment horizontal="right" vertical="center" wrapText="1"/>
    </xf>
    <xf numFmtId="0" fontId="9" fillId="6" borderId="25" xfId="2" applyFont="1" applyFill="1" applyBorder="1" applyAlignment="1">
      <alignment horizontal="left" vertical="center"/>
    </xf>
    <xf numFmtId="0" fontId="9" fillId="6" borderId="26" xfId="2" applyFont="1" applyFill="1" applyBorder="1" applyAlignment="1">
      <alignment horizontal="center" vertical="center" wrapText="1"/>
    </xf>
    <xf numFmtId="3" fontId="9" fillId="6" borderId="25" xfId="2" applyNumberFormat="1" applyFont="1" applyFill="1" applyBorder="1" applyAlignment="1">
      <alignment horizontal="right" vertical="center" wrapText="1"/>
    </xf>
    <xf numFmtId="0" fontId="9" fillId="7" borderId="21" xfId="2" applyFont="1" applyFill="1" applyBorder="1" applyAlignment="1">
      <alignment horizontal="left" vertical="center"/>
    </xf>
    <xf numFmtId="0" fontId="9" fillId="7" borderId="21" xfId="2" applyFont="1" applyFill="1" applyBorder="1" applyAlignment="1">
      <alignment vertical="center"/>
    </xf>
    <xf numFmtId="0" fontId="9" fillId="7" borderId="21" xfId="2" applyFont="1" applyFill="1" applyBorder="1" applyAlignment="1">
      <alignment horizontal="center" vertical="center"/>
    </xf>
    <xf numFmtId="0" fontId="9" fillId="7" borderId="21" xfId="2" applyFont="1" applyFill="1" applyBorder="1" applyAlignment="1">
      <alignment horizontal="left" vertical="center"/>
    </xf>
    <xf numFmtId="0" fontId="8" fillId="0" borderId="0" xfId="2" applyFont="1" applyAlignment="1">
      <alignment horizontal="center" vertical="center" wrapText="1"/>
    </xf>
    <xf numFmtId="0" fontId="3" fillId="6" borderId="22" xfId="2" applyFont="1" applyFill="1" applyBorder="1" applyAlignment="1">
      <alignment horizontal="left" vertical="center"/>
    </xf>
    <xf numFmtId="0" fontId="3" fillId="6" borderId="23" xfId="2" applyFont="1" applyFill="1" applyBorder="1" applyAlignment="1">
      <alignment horizontal="left" vertical="center"/>
    </xf>
    <xf numFmtId="0" fontId="3" fillId="6" borderId="24" xfId="2" applyFont="1" applyFill="1" applyBorder="1" applyAlignment="1">
      <alignment horizontal="left" vertical="center"/>
    </xf>
    <xf numFmtId="0" fontId="9" fillId="6" borderId="22" xfId="2" applyFont="1" applyFill="1" applyBorder="1" applyAlignment="1">
      <alignment horizontal="left" vertical="center"/>
    </xf>
    <xf numFmtId="0" fontId="9" fillId="6" borderId="23" xfId="2" applyFont="1" applyFill="1" applyBorder="1" applyAlignment="1">
      <alignment horizontal="left" vertical="center"/>
    </xf>
    <xf numFmtId="0" fontId="9" fillId="6" borderId="24" xfId="2" applyFont="1" applyFill="1" applyBorder="1" applyAlignment="1">
      <alignment horizontal="left" vertical="center"/>
    </xf>
    <xf numFmtId="0" fontId="7" fillId="0" borderId="21" xfId="2" applyFont="1" applyFill="1" applyBorder="1" applyAlignment="1">
      <alignment horizontal="right" vertical="center"/>
    </xf>
    <xf numFmtId="0" fontId="7" fillId="0" borderId="21" xfId="2" applyFont="1" applyFill="1" applyBorder="1" applyAlignment="1">
      <alignment horizontal="left" vertical="center" wrapText="1"/>
    </xf>
    <xf numFmtId="2" fontId="4" fillId="3" borderId="2" xfId="1" applyNumberFormat="1" applyFont="1" applyFill="1" applyBorder="1" applyAlignment="1">
      <alignment horizontal="center" vertical="top" wrapText="1"/>
    </xf>
    <xf numFmtId="2" fontId="4" fillId="3" borderId="6" xfId="1" applyNumberFormat="1" applyFont="1" applyFill="1" applyBorder="1" applyAlignment="1">
      <alignment horizontal="center" vertical="top" wrapText="1"/>
    </xf>
    <xf numFmtId="2" fontId="4" fillId="3" borderId="12" xfId="1" applyNumberFormat="1" applyFont="1" applyFill="1" applyBorder="1" applyAlignment="1">
      <alignment horizontal="center" vertical="top" wrapText="1"/>
    </xf>
    <xf numFmtId="2" fontId="4" fillId="3" borderId="17" xfId="1" applyNumberFormat="1" applyFont="1" applyFill="1" applyBorder="1" applyAlignment="1">
      <alignment horizontal="center" vertical="top" wrapText="1"/>
    </xf>
    <xf numFmtId="2" fontId="4" fillId="3" borderId="18" xfId="1" applyNumberFormat="1" applyFont="1" applyFill="1" applyBorder="1" applyAlignment="1">
      <alignment horizontal="center" vertical="top" wrapText="1"/>
    </xf>
    <xf numFmtId="2" fontId="4" fillId="3" borderId="19" xfId="1" applyNumberFormat="1" applyFont="1" applyFill="1" applyBorder="1" applyAlignment="1">
      <alignment horizontal="center" vertical="top" wrapText="1"/>
    </xf>
    <xf numFmtId="0" fontId="14" fillId="0" borderId="0" xfId="0" applyFont="1" applyAlignment="1">
      <alignment horizontal="center" vertical="top" wrapText="1"/>
    </xf>
    <xf numFmtId="0" fontId="4" fillId="2" borderId="14" xfId="0" applyFont="1" applyFill="1" applyBorder="1" applyAlignment="1">
      <alignment horizontal="center" vertical="top" wrapText="1"/>
    </xf>
    <xf numFmtId="0" fontId="4" fillId="2" borderId="5" xfId="0" applyFont="1" applyFill="1" applyBorder="1" applyAlignment="1">
      <alignment horizontal="center" vertical="top" wrapText="1"/>
    </xf>
    <xf numFmtId="0" fontId="4" fillId="2" borderId="16" xfId="0" applyFont="1" applyFill="1" applyBorder="1" applyAlignment="1">
      <alignment horizontal="center" vertical="top" wrapText="1"/>
    </xf>
    <xf numFmtId="0" fontId="4" fillId="2" borderId="2" xfId="0" applyFont="1" applyFill="1" applyBorder="1" applyAlignment="1">
      <alignment horizontal="center" vertical="top" wrapText="1"/>
    </xf>
    <xf numFmtId="0" fontId="4" fillId="2" borderId="6" xfId="0" applyFont="1" applyFill="1" applyBorder="1" applyAlignment="1">
      <alignment horizontal="center" vertical="top" wrapText="1"/>
    </xf>
    <xf numFmtId="0" fontId="4" fillId="2" borderId="12" xfId="0" applyFont="1" applyFill="1" applyBorder="1" applyAlignment="1">
      <alignment horizontal="center" vertical="top" wrapText="1"/>
    </xf>
    <xf numFmtId="9" fontId="4" fillId="2" borderId="2" xfId="1" applyFont="1" applyFill="1" applyBorder="1" applyAlignment="1">
      <alignment horizontal="center" vertical="top" wrapText="1"/>
    </xf>
    <xf numFmtId="9" fontId="4" fillId="2" borderId="6" xfId="1" applyFont="1" applyFill="1" applyBorder="1" applyAlignment="1">
      <alignment horizontal="center" vertical="top" wrapText="1"/>
    </xf>
    <xf numFmtId="9" fontId="4" fillId="2" borderId="12" xfId="1" applyFont="1" applyFill="1" applyBorder="1" applyAlignment="1">
      <alignment horizontal="center" vertical="top" wrapText="1"/>
    </xf>
    <xf numFmtId="14" fontId="4" fillId="2" borderId="3" xfId="0" applyNumberFormat="1" applyFont="1" applyFill="1" applyBorder="1" applyAlignment="1">
      <alignment horizontal="center" vertical="top" wrapText="1"/>
    </xf>
    <xf numFmtId="14" fontId="4" fillId="2" borderId="4" xfId="0" applyNumberFormat="1" applyFont="1" applyFill="1" applyBorder="1" applyAlignment="1">
      <alignment horizontal="center" vertical="top" wrapText="1"/>
    </xf>
    <xf numFmtId="14" fontId="4" fillId="2" borderId="7" xfId="0" applyNumberFormat="1" applyFont="1" applyFill="1" applyBorder="1" applyAlignment="1">
      <alignment horizontal="center" vertical="top" wrapText="1"/>
    </xf>
    <xf numFmtId="14" fontId="4" fillId="2" borderId="8" xfId="0" applyNumberFormat="1" applyFont="1" applyFill="1" applyBorder="1" applyAlignment="1">
      <alignment horizontal="center" vertical="top" wrapText="1"/>
    </xf>
    <xf numFmtId="14" fontId="4" fillId="2" borderId="9" xfId="0" applyNumberFormat="1" applyFont="1" applyFill="1" applyBorder="1" applyAlignment="1">
      <alignment horizontal="center" vertical="top" wrapText="1"/>
    </xf>
    <xf numFmtId="14" fontId="4" fillId="2" borderId="10" xfId="0" applyNumberFormat="1" applyFont="1" applyFill="1" applyBorder="1" applyAlignment="1">
      <alignment horizontal="center" vertical="top" wrapText="1"/>
    </xf>
    <xf numFmtId="2" fontId="4" fillId="2" borderId="2" xfId="1" applyNumberFormat="1" applyFont="1" applyFill="1" applyBorder="1" applyAlignment="1">
      <alignment horizontal="center" vertical="top" wrapText="1"/>
    </xf>
    <xf numFmtId="2" fontId="4" fillId="2" borderId="6" xfId="1" applyNumberFormat="1" applyFont="1" applyFill="1" applyBorder="1" applyAlignment="1">
      <alignment horizontal="center" vertical="top" wrapText="1"/>
    </xf>
    <xf numFmtId="2" fontId="4" fillId="2" borderId="12" xfId="1" applyNumberFormat="1" applyFont="1" applyFill="1" applyBorder="1" applyAlignment="1">
      <alignment horizontal="center" vertical="top" wrapText="1"/>
    </xf>
    <xf numFmtId="164" fontId="4" fillId="3" borderId="2" xfId="1" applyNumberFormat="1" applyFont="1" applyFill="1" applyBorder="1" applyAlignment="1">
      <alignment horizontal="center" vertical="top" wrapText="1"/>
    </xf>
    <xf numFmtId="164" fontId="4" fillId="3" borderId="6" xfId="1" applyNumberFormat="1" applyFont="1" applyFill="1" applyBorder="1" applyAlignment="1">
      <alignment horizontal="center" vertical="top" wrapText="1"/>
    </xf>
    <xf numFmtId="164" fontId="4" fillId="3" borderId="12" xfId="1" applyNumberFormat="1" applyFont="1" applyFill="1" applyBorder="1" applyAlignment="1">
      <alignment horizontal="center" vertical="top" wrapText="1"/>
    </xf>
    <xf numFmtId="2" fontId="4" fillId="3" borderId="14" xfId="1" applyNumberFormat="1" applyFont="1" applyFill="1" applyBorder="1" applyAlignment="1">
      <alignment horizontal="center" vertical="top" wrapText="1"/>
    </xf>
    <xf numFmtId="2" fontId="4" fillId="3" borderId="5" xfId="1" applyNumberFormat="1" applyFont="1" applyFill="1" applyBorder="1" applyAlignment="1">
      <alignment horizontal="center" vertical="top" wrapText="1"/>
    </xf>
    <xf numFmtId="2" fontId="4" fillId="3" borderId="16" xfId="1" applyNumberFormat="1" applyFont="1" applyFill="1" applyBorder="1" applyAlignment="1">
      <alignment horizontal="center" vertical="top" wrapText="1"/>
    </xf>
    <xf numFmtId="3" fontId="9" fillId="7" borderId="21" xfId="2" applyNumberFormat="1" applyFont="1" applyFill="1" applyBorder="1" applyAlignment="1">
      <alignment horizontal="right" vertical="center" wrapText="1"/>
    </xf>
  </cellXfs>
  <cellStyles count="26">
    <cellStyle name="Normal" xfId="0" builtinId="0"/>
    <cellStyle name="Normal 12" xfId="15" xr:uid="{A653A1BE-DA69-40B1-9132-A162682EC256}"/>
    <cellStyle name="Normal 12 9" xfId="21" xr:uid="{BFC9FAA8-C31C-496A-84ED-C492482F66D1}"/>
    <cellStyle name="Normal 13" xfId="16" xr:uid="{8B42D769-A100-4048-A14B-3B93CC81D4A7}"/>
    <cellStyle name="Normal 14" xfId="13" xr:uid="{24BD523F-3E98-49B0-B5F1-DD7DA2A762A4}"/>
    <cellStyle name="Normal 15 2" xfId="19" xr:uid="{47BA6C0C-6C86-4015-A5C2-24F7A675BB45}"/>
    <cellStyle name="Normal 17" xfId="17" xr:uid="{CD477EB4-7B18-4649-BF54-A91407917CE5}"/>
    <cellStyle name="Normal 17 4 2" xfId="4" xr:uid="{5DA487F9-F5D3-44FD-838F-0354BAAB38CE}"/>
    <cellStyle name="Normal 2" xfId="2" xr:uid="{8293EDB1-971B-4C94-81F0-DCEC97F78C21}"/>
    <cellStyle name="Normal 2 2" xfId="8" xr:uid="{00000000-0005-0000-0000-000001000000}"/>
    <cellStyle name="Normal 22" xfId="25" xr:uid="{46D82DC6-6217-4FA9-9F7B-D753220DD3C8}"/>
    <cellStyle name="Normal 25" xfId="12" xr:uid="{51DC6E56-E6DE-4749-A4FF-5A256459DD32}"/>
    <cellStyle name="Normal 3" xfId="9" xr:uid="{00000000-0005-0000-0000-000002000000}"/>
    <cellStyle name="Normal 30" xfId="11" xr:uid="{4CD22396-EE2C-40E4-9285-B42E31A4ABDF}"/>
    <cellStyle name="Normal 32" xfId="24" xr:uid="{D5974C80-DF34-4336-BD11-757B33EA3FC7}"/>
    <cellStyle name="Normal 4" xfId="5" xr:uid="{00000000-0005-0000-0000-000033000000}"/>
    <cellStyle name="Normal 6" xfId="7" xr:uid="{00000000-0005-0000-0000-000003000000}"/>
    <cellStyle name="Normal 7" xfId="14" xr:uid="{98DE4E99-E2D2-4D54-B140-9604599292E4}"/>
    <cellStyle name="Normal 7 7" xfId="20" xr:uid="{211CBD84-0AD5-4FC6-931B-0AFE0C27A594}"/>
    <cellStyle name="Normal 8" xfId="10" xr:uid="{4D55351F-9508-4482-B237-F2C4C8D2F0B2}"/>
    <cellStyle name="Normal 8 2" xfId="18" xr:uid="{F7A89356-FBAA-4954-B662-FB1C1BA631F8}"/>
    <cellStyle name="Normal 8 3" xfId="22" xr:uid="{2B728AC9-1DEF-46C6-A4DB-74647D89E9B4}"/>
    <cellStyle name="Normal 8 4" xfId="23" xr:uid="{79457D80-580F-4820-816D-A41018DFCBB0}"/>
    <cellStyle name="Normal 9" xfId="3" xr:uid="{DED6FCB0-1A00-4372-9D4A-99A9E0EC4C47}"/>
    <cellStyle name="Parasts 3" xfId="6" xr:uid="{00000000-0005-0000-0000-000004000000}"/>
    <cellStyle name="Percent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12AD4B-DE92-49C3-9AB8-D58416D51A9A}">
  <sheetPr>
    <pageSetUpPr fitToPage="1"/>
  </sheetPr>
  <dimension ref="A1:G33"/>
  <sheetViews>
    <sheetView tabSelected="1" zoomScale="85" zoomScaleNormal="85" zoomScaleSheetLayoutView="70" workbookViewId="0">
      <selection activeCell="C42" sqref="C42"/>
    </sheetView>
  </sheetViews>
  <sheetFormatPr defaultColWidth="9.109375" defaultRowHeight="14.4" x14ac:dyDescent="0.3"/>
  <cols>
    <col min="1" max="1" width="9" style="34" customWidth="1"/>
    <col min="2" max="2" width="31.6640625" style="34" customWidth="1"/>
    <col min="3" max="3" width="79.33203125" style="34" customWidth="1"/>
    <col min="4" max="4" width="28.109375" style="64" customWidth="1"/>
    <col min="5" max="5" width="9.109375" style="34"/>
    <col min="6" max="6" width="18.5546875" style="35" customWidth="1"/>
    <col min="7" max="16384" width="9.109375" style="34"/>
  </cols>
  <sheetData>
    <row r="1" spans="1:4" x14ac:dyDescent="0.25">
      <c r="B1" s="71"/>
      <c r="C1" s="72"/>
      <c r="D1" s="67" t="s">
        <v>50</v>
      </c>
    </row>
    <row r="2" spans="1:4" x14ac:dyDescent="0.25">
      <c r="B2" s="71"/>
      <c r="C2" s="72"/>
      <c r="D2" s="70" t="s">
        <v>46</v>
      </c>
    </row>
    <row r="3" spans="1:4" x14ac:dyDescent="0.25">
      <c r="B3" s="71"/>
      <c r="C3" s="72"/>
      <c r="D3" s="70" t="s">
        <v>47</v>
      </c>
    </row>
    <row r="4" spans="1:4" x14ac:dyDescent="0.25">
      <c r="B4" s="71"/>
      <c r="C4" s="72"/>
      <c r="D4" s="70" t="s">
        <v>48</v>
      </c>
    </row>
    <row r="6" spans="1:4" ht="49.5" customHeight="1" x14ac:dyDescent="0.3">
      <c r="A6" s="81" t="s">
        <v>43</v>
      </c>
      <c r="B6" s="81"/>
      <c r="C6" s="81"/>
      <c r="D6" s="81"/>
    </row>
    <row r="7" spans="1:4" ht="17.399999999999999" x14ac:dyDescent="0.3">
      <c r="A7" s="36" t="s">
        <v>52</v>
      </c>
      <c r="B7" s="37"/>
      <c r="C7" s="37"/>
      <c r="D7" s="37"/>
    </row>
    <row r="8" spans="1:4" ht="18.75" customHeight="1" x14ac:dyDescent="0.3">
      <c r="A8" s="38"/>
      <c r="B8" s="38"/>
      <c r="C8" s="38"/>
      <c r="D8" s="38"/>
    </row>
    <row r="9" spans="1:4" ht="23.25" customHeight="1" x14ac:dyDescent="0.3">
      <c r="A9" s="39" t="s">
        <v>27</v>
      </c>
      <c r="B9" s="39" t="s">
        <v>28</v>
      </c>
      <c r="C9" s="39" t="s">
        <v>29</v>
      </c>
      <c r="D9" s="40" t="s">
        <v>30</v>
      </c>
    </row>
    <row r="10" spans="1:4" ht="22.5" customHeight="1" x14ac:dyDescent="0.3">
      <c r="A10" s="82" t="s">
        <v>31</v>
      </c>
      <c r="B10" s="83"/>
      <c r="C10" s="84"/>
      <c r="D10" s="73">
        <f>D11</f>
        <v>224</v>
      </c>
    </row>
    <row r="11" spans="1:4" ht="27" customHeight="1" x14ac:dyDescent="0.3">
      <c r="A11" s="41">
        <v>1000</v>
      </c>
      <c r="B11" s="42" t="s">
        <v>32</v>
      </c>
      <c r="C11" s="43" t="s">
        <v>33</v>
      </c>
      <c r="D11" s="44">
        <f>ROUNDUP(D12+D13,0)</f>
        <v>224</v>
      </c>
    </row>
    <row r="12" spans="1:4" ht="29.25" customHeight="1" x14ac:dyDescent="0.3">
      <c r="A12" s="45">
        <v>1100</v>
      </c>
      <c r="B12" s="46" t="s">
        <v>34</v>
      </c>
      <c r="C12" s="43" t="s">
        <v>33</v>
      </c>
      <c r="D12" s="53">
        <f>D27+D17</f>
        <v>180.57000000000002</v>
      </c>
    </row>
    <row r="13" spans="1:4" ht="36" customHeight="1" x14ac:dyDescent="0.3">
      <c r="A13" s="45">
        <v>1210</v>
      </c>
      <c r="B13" s="48" t="s">
        <v>35</v>
      </c>
      <c r="C13" s="49" t="s">
        <v>33</v>
      </c>
      <c r="D13" s="53">
        <f>D29+D23</f>
        <v>42.563863000000005</v>
      </c>
    </row>
    <row r="14" spans="1:4" ht="25.5" customHeight="1" x14ac:dyDescent="0.3">
      <c r="D14" s="50"/>
    </row>
    <row r="15" spans="1:4" ht="24.75" customHeight="1" x14ac:dyDescent="0.3">
      <c r="A15" s="85" t="s">
        <v>36</v>
      </c>
      <c r="B15" s="86"/>
      <c r="C15" s="87"/>
      <c r="D15" s="73">
        <f>D16</f>
        <v>206</v>
      </c>
    </row>
    <row r="16" spans="1:4" ht="28.5" customHeight="1" x14ac:dyDescent="0.3">
      <c r="A16" s="74">
        <v>1000</v>
      </c>
      <c r="B16" s="74" t="s">
        <v>32</v>
      </c>
      <c r="C16" s="75" t="s">
        <v>33</v>
      </c>
      <c r="D16" s="76">
        <f>ROUNDUP(D17+D23,0)</f>
        <v>206</v>
      </c>
    </row>
    <row r="17" spans="1:7" ht="25.8" customHeight="1" x14ac:dyDescent="0.3">
      <c r="A17" s="51">
        <v>1100</v>
      </c>
      <c r="B17" s="52" t="s">
        <v>34</v>
      </c>
      <c r="C17" s="43" t="s">
        <v>33</v>
      </c>
      <c r="D17" s="53">
        <f>SUM(D18:D22)</f>
        <v>166.57000000000002</v>
      </c>
      <c r="F17" s="54"/>
    </row>
    <row r="18" spans="1:7" ht="27.6" hidden="1" x14ac:dyDescent="0.3">
      <c r="A18" s="55">
        <v>1116</v>
      </c>
      <c r="B18" s="56" t="s">
        <v>37</v>
      </c>
      <c r="C18" s="48"/>
      <c r="D18" s="57"/>
    </row>
    <row r="19" spans="1:7" ht="12.6" hidden="1" customHeight="1" x14ac:dyDescent="0.3">
      <c r="A19" s="45">
        <v>1141</v>
      </c>
      <c r="B19" s="60" t="s">
        <v>38</v>
      </c>
      <c r="C19" s="58"/>
      <c r="D19" s="59"/>
    </row>
    <row r="20" spans="1:7" s="32" customFormat="1" ht="46.5" customHeight="1" x14ac:dyDescent="0.3">
      <c r="A20" s="88">
        <v>1145</v>
      </c>
      <c r="B20" s="89" t="s">
        <v>39</v>
      </c>
      <c r="C20" s="48" t="s">
        <v>44</v>
      </c>
      <c r="D20" s="53">
        <f>'1.tabula'!L7</f>
        <v>166.57000000000002</v>
      </c>
      <c r="F20" s="33"/>
    </row>
    <row r="21" spans="1:7" s="32" customFormat="1" ht="24" hidden="1" customHeight="1" x14ac:dyDescent="0.3">
      <c r="A21" s="88"/>
      <c r="B21" s="89"/>
      <c r="C21" s="48"/>
      <c r="D21" s="53"/>
      <c r="F21" s="33"/>
    </row>
    <row r="22" spans="1:7" s="32" customFormat="1" ht="27" hidden="1" customHeight="1" x14ac:dyDescent="0.3">
      <c r="A22" s="46">
        <v>1146</v>
      </c>
      <c r="B22" s="48" t="s">
        <v>40</v>
      </c>
      <c r="C22" s="48"/>
      <c r="D22" s="57"/>
      <c r="F22" s="33"/>
    </row>
    <row r="23" spans="1:7" s="32" customFormat="1" ht="69" customHeight="1" x14ac:dyDescent="0.3">
      <c r="A23" s="45">
        <v>1210</v>
      </c>
      <c r="B23" s="60" t="s">
        <v>35</v>
      </c>
      <c r="C23" s="60" t="s">
        <v>42</v>
      </c>
      <c r="D23" s="57">
        <f>D20*0.2359</f>
        <v>39.293863000000002</v>
      </c>
      <c r="E23" s="61"/>
      <c r="F23" s="62"/>
      <c r="G23" s="63"/>
    </row>
    <row r="24" spans="1:7" ht="13.2" customHeight="1" x14ac:dyDescent="0.3"/>
    <row r="25" spans="1:7" x14ac:dyDescent="0.3">
      <c r="A25" s="80" t="s">
        <v>41</v>
      </c>
      <c r="B25" s="80"/>
      <c r="C25" s="80"/>
      <c r="D25" s="121">
        <f>D26</f>
        <v>18</v>
      </c>
    </row>
    <row r="26" spans="1:7" x14ac:dyDescent="0.3">
      <c r="A26" s="77">
        <v>1000</v>
      </c>
      <c r="B26" s="78" t="s">
        <v>32</v>
      </c>
      <c r="C26" s="79" t="s">
        <v>33</v>
      </c>
      <c r="D26" s="121">
        <f>ROUNDUP(D27+D29,0)</f>
        <v>18</v>
      </c>
    </row>
    <row r="27" spans="1:7" s="32" customFormat="1" x14ac:dyDescent="0.3">
      <c r="A27" s="45">
        <v>1100</v>
      </c>
      <c r="B27" s="46" t="s">
        <v>34</v>
      </c>
      <c r="C27" s="43" t="s">
        <v>33</v>
      </c>
      <c r="D27" s="47">
        <f>ROUNDUP(SUM(D28:D28),0)</f>
        <v>14</v>
      </c>
      <c r="F27" s="33"/>
    </row>
    <row r="28" spans="1:7" s="32" customFormat="1" ht="38.25" customHeight="1" x14ac:dyDescent="0.3">
      <c r="A28" s="46">
        <v>1116</v>
      </c>
      <c r="B28" s="48" t="s">
        <v>37</v>
      </c>
      <c r="C28" s="48" t="s">
        <v>45</v>
      </c>
      <c r="D28" s="57">
        <v>13.88</v>
      </c>
      <c r="F28" s="65"/>
    </row>
    <row r="29" spans="1:7" s="32" customFormat="1" ht="27.6" x14ac:dyDescent="0.3">
      <c r="A29" s="45">
        <v>1210</v>
      </c>
      <c r="B29" s="48" t="s">
        <v>35</v>
      </c>
      <c r="C29" s="48" t="s">
        <v>42</v>
      </c>
      <c r="D29" s="53">
        <f>ROUND(D28*0.2359,2)</f>
        <v>3.27</v>
      </c>
      <c r="F29" s="65"/>
    </row>
    <row r="32" spans="1:7" x14ac:dyDescent="0.3">
      <c r="C32" s="66"/>
    </row>
    <row r="33" spans="3:3" x14ac:dyDescent="0.3">
      <c r="C33" s="66"/>
    </row>
  </sheetData>
  <mergeCells count="6">
    <mergeCell ref="A25:C25"/>
    <mergeCell ref="A6:D6"/>
    <mergeCell ref="A10:C10"/>
    <mergeCell ref="A15:C15"/>
    <mergeCell ref="A20:A21"/>
    <mergeCell ref="B20:B21"/>
  </mergeCells>
  <printOptions horizontalCentered="1" verticalCentered="1"/>
  <pageMargins left="0.70866141732283472" right="0.70866141732283472" top="0.39370078740157483" bottom="0.39370078740157483" header="0.31496062992125984" footer="0.31496062992125984"/>
  <pageSetup paperSize="9" scale="58" fitToHeight="0" orientation="portrait"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1"/>
  </sheetPr>
  <dimension ref="A1:N25"/>
  <sheetViews>
    <sheetView topLeftCell="C1" workbookViewId="0">
      <selection activeCell="N6" sqref="N6"/>
    </sheetView>
  </sheetViews>
  <sheetFormatPr defaultColWidth="9.109375" defaultRowHeight="14.4" x14ac:dyDescent="0.3"/>
  <cols>
    <col min="1" max="1" width="5.44140625" style="19" customWidth="1"/>
    <col min="2" max="2" width="23.44140625" style="20" customWidth="1"/>
    <col min="3" max="3" width="23.6640625" style="20" customWidth="1"/>
    <col min="4" max="4" width="15.5546875" style="20" customWidth="1"/>
    <col min="5" max="5" width="72" style="20" customWidth="1"/>
    <col min="6" max="6" width="10.88671875" style="19" customWidth="1"/>
    <col min="7" max="12" width="9.109375" style="19"/>
    <col min="13" max="13" width="9.6640625" style="19" customWidth="1"/>
    <col min="14" max="14" width="9.88671875" style="19" customWidth="1"/>
    <col min="15" max="16384" width="9.109375" style="19"/>
  </cols>
  <sheetData>
    <row r="1" spans="1:14" s="68" customFormat="1" ht="13.8" x14ac:dyDescent="0.3">
      <c r="B1" s="69"/>
      <c r="C1" s="69"/>
      <c r="D1" s="69"/>
      <c r="E1" s="69"/>
      <c r="M1" s="68" t="s">
        <v>51</v>
      </c>
    </row>
    <row r="2" spans="1:14" x14ac:dyDescent="0.3">
      <c r="A2" s="1"/>
      <c r="B2" s="26"/>
      <c r="C2" s="26"/>
      <c r="D2" s="26"/>
      <c r="E2" s="15"/>
      <c r="F2" s="2"/>
      <c r="G2" s="11"/>
      <c r="H2" s="11"/>
    </row>
    <row r="3" spans="1:14" ht="15.75" customHeight="1" x14ac:dyDescent="0.3">
      <c r="A3" s="96" t="s">
        <v>49</v>
      </c>
      <c r="B3" s="96"/>
      <c r="C3" s="96"/>
      <c r="D3" s="96"/>
      <c r="E3" s="96"/>
      <c r="F3" s="96"/>
      <c r="G3" s="96"/>
      <c r="H3" s="96"/>
      <c r="I3" s="96"/>
      <c r="J3" s="96"/>
      <c r="K3" s="96"/>
      <c r="L3" s="96"/>
      <c r="M3" s="96"/>
      <c r="N3" s="96"/>
    </row>
    <row r="4" spans="1:14" x14ac:dyDescent="0.3">
      <c r="A4" s="96"/>
      <c r="B4" s="96"/>
      <c r="C4" s="96"/>
      <c r="D4" s="96"/>
      <c r="E4" s="96"/>
      <c r="F4" s="96"/>
      <c r="G4" s="96"/>
      <c r="H4" s="96"/>
      <c r="I4" s="96"/>
      <c r="J4" s="96"/>
      <c r="K4" s="96"/>
      <c r="L4" s="96"/>
      <c r="M4" s="96"/>
      <c r="N4" s="96"/>
    </row>
    <row r="5" spans="1:14" ht="12.75" customHeight="1" x14ac:dyDescent="0.3">
      <c r="A5" s="14"/>
      <c r="B5" s="30"/>
      <c r="C5" s="30"/>
      <c r="D5" s="30"/>
      <c r="E5" s="30"/>
      <c r="F5" s="14"/>
      <c r="G5" s="14"/>
      <c r="H5" s="14"/>
    </row>
    <row r="6" spans="1:14" ht="15" thickBot="1" x14ac:dyDescent="0.35">
      <c r="A6" s="1"/>
      <c r="B6" s="26"/>
      <c r="C6" s="26"/>
      <c r="D6" s="26"/>
      <c r="E6" s="26"/>
      <c r="F6" s="1"/>
      <c r="G6" s="1"/>
      <c r="H6" s="1"/>
    </row>
    <row r="7" spans="1:14" ht="15" thickBot="1" x14ac:dyDescent="0.35">
      <c r="A7" s="4" t="s">
        <v>6</v>
      </c>
      <c r="B7" s="26"/>
      <c r="C7" s="26"/>
      <c r="D7" s="26"/>
      <c r="E7" s="15"/>
      <c r="F7" s="2"/>
      <c r="G7" s="11"/>
      <c r="H7" s="3"/>
      <c r="I7" s="3" t="s">
        <v>7</v>
      </c>
      <c r="J7" s="5">
        <f>SUBTOTAL(9,J13:J25)</f>
        <v>209.09</v>
      </c>
      <c r="K7" s="27" t="s">
        <v>26</v>
      </c>
      <c r="L7" s="5">
        <f>SUBTOTAL(9,L13:L25)</f>
        <v>166.57000000000002</v>
      </c>
      <c r="M7" s="5">
        <f>SUBTOTAL(9,M13:M25)</f>
        <v>39.299999999999997</v>
      </c>
      <c r="N7" s="5">
        <f>SUBTOTAL(9,N13:N25)</f>
        <v>205.86999999999998</v>
      </c>
    </row>
    <row r="8" spans="1:14" ht="12.75" customHeight="1" x14ac:dyDescent="0.3">
      <c r="A8" s="97" t="s">
        <v>8</v>
      </c>
      <c r="B8" s="100" t="s">
        <v>9</v>
      </c>
      <c r="C8" s="100" t="s">
        <v>10</v>
      </c>
      <c r="D8" s="100" t="s">
        <v>11</v>
      </c>
      <c r="E8" s="100" t="s">
        <v>12</v>
      </c>
      <c r="F8" s="103" t="s">
        <v>14</v>
      </c>
      <c r="G8" s="106" t="s">
        <v>13</v>
      </c>
      <c r="H8" s="107"/>
      <c r="I8" s="112" t="s">
        <v>15</v>
      </c>
      <c r="J8" s="115" t="s">
        <v>16</v>
      </c>
      <c r="K8" s="93" t="s">
        <v>17</v>
      </c>
      <c r="L8" s="118" t="s">
        <v>18</v>
      </c>
      <c r="M8" s="90" t="s">
        <v>19</v>
      </c>
      <c r="N8" s="93" t="s">
        <v>20</v>
      </c>
    </row>
    <row r="9" spans="1:14" x14ac:dyDescent="0.3">
      <c r="A9" s="98"/>
      <c r="B9" s="101"/>
      <c r="C9" s="101"/>
      <c r="D9" s="101"/>
      <c r="E9" s="101"/>
      <c r="F9" s="104"/>
      <c r="G9" s="108"/>
      <c r="H9" s="109"/>
      <c r="I9" s="113"/>
      <c r="J9" s="116"/>
      <c r="K9" s="94"/>
      <c r="L9" s="119"/>
      <c r="M9" s="91"/>
      <c r="N9" s="94"/>
    </row>
    <row r="10" spans="1:14" x14ac:dyDescent="0.3">
      <c r="A10" s="98"/>
      <c r="B10" s="101"/>
      <c r="C10" s="101"/>
      <c r="D10" s="101"/>
      <c r="E10" s="101"/>
      <c r="F10" s="104"/>
      <c r="G10" s="110"/>
      <c r="H10" s="111"/>
      <c r="I10" s="113"/>
      <c r="J10" s="116"/>
      <c r="K10" s="94"/>
      <c r="L10" s="119"/>
      <c r="M10" s="91"/>
      <c r="N10" s="94"/>
    </row>
    <row r="11" spans="1:14" ht="15" thickBot="1" x14ac:dyDescent="0.35">
      <c r="A11" s="99"/>
      <c r="B11" s="102"/>
      <c r="C11" s="102"/>
      <c r="D11" s="102"/>
      <c r="E11" s="102"/>
      <c r="F11" s="105"/>
      <c r="G11" s="6" t="s">
        <v>0</v>
      </c>
      <c r="H11" s="7" t="s">
        <v>1</v>
      </c>
      <c r="I11" s="114"/>
      <c r="J11" s="117"/>
      <c r="K11" s="95"/>
      <c r="L11" s="120"/>
      <c r="M11" s="92"/>
      <c r="N11" s="95"/>
    </row>
    <row r="12" spans="1:14" x14ac:dyDescent="0.3">
      <c r="A12" s="8">
        <v>1</v>
      </c>
      <c r="B12" s="16">
        <v>2</v>
      </c>
      <c r="C12" s="16">
        <v>3</v>
      </c>
      <c r="D12" s="16">
        <v>4</v>
      </c>
      <c r="E12" s="16">
        <v>8</v>
      </c>
      <c r="F12" s="10">
        <v>9</v>
      </c>
      <c r="G12" s="9">
        <v>10</v>
      </c>
      <c r="H12" s="9">
        <v>11</v>
      </c>
      <c r="I12" s="12">
        <v>12</v>
      </c>
      <c r="J12" s="13">
        <v>13</v>
      </c>
      <c r="K12" s="13">
        <v>14</v>
      </c>
      <c r="L12" s="13">
        <v>15</v>
      </c>
      <c r="M12" s="13">
        <v>16</v>
      </c>
      <c r="N12" s="13">
        <v>17</v>
      </c>
    </row>
    <row r="13" spans="1:14" ht="79.2" x14ac:dyDescent="0.3">
      <c r="A13" s="21">
        <v>1</v>
      </c>
      <c r="B13" s="25" t="s">
        <v>2</v>
      </c>
      <c r="C13" s="25" t="s">
        <v>3</v>
      </c>
      <c r="D13" s="25" t="s">
        <v>4</v>
      </c>
      <c r="E13" s="18" t="s">
        <v>22</v>
      </c>
      <c r="F13" s="22">
        <v>0.2</v>
      </c>
      <c r="G13" s="23">
        <v>45078</v>
      </c>
      <c r="H13" s="23">
        <v>45107</v>
      </c>
      <c r="I13" s="24">
        <v>647</v>
      </c>
      <c r="J13" s="24">
        <v>33</v>
      </c>
      <c r="K13" s="24">
        <f t="shared" ref="K13:K25" si="0">ROUND(I13/166.33,3)</f>
        <v>3.89</v>
      </c>
      <c r="L13" s="24">
        <f t="shared" ref="L13:L25" si="1">ROUND(K13*J13*F13,2)</f>
        <v>25.67</v>
      </c>
      <c r="M13" s="24">
        <f t="shared" ref="M13:M25" si="2">ROUND(L13*0.2359,2)</f>
        <v>6.06</v>
      </c>
      <c r="N13" s="28">
        <f t="shared" ref="N13:N25" si="3">L13+M13</f>
        <v>31.73</v>
      </c>
    </row>
    <row r="14" spans="1:14" ht="79.2" x14ac:dyDescent="0.3">
      <c r="A14" s="21">
        <v>2</v>
      </c>
      <c r="B14" s="25" t="s">
        <v>2</v>
      </c>
      <c r="C14" s="25" t="s">
        <v>3</v>
      </c>
      <c r="D14" s="25" t="s">
        <v>4</v>
      </c>
      <c r="E14" s="17" t="s">
        <v>22</v>
      </c>
      <c r="F14" s="22">
        <v>0.2</v>
      </c>
      <c r="G14" s="23">
        <v>45078</v>
      </c>
      <c r="H14" s="23">
        <v>45107</v>
      </c>
      <c r="I14" s="24">
        <v>647</v>
      </c>
      <c r="J14" s="24">
        <v>33</v>
      </c>
      <c r="K14" s="24">
        <f t="shared" si="0"/>
        <v>3.89</v>
      </c>
      <c r="L14" s="24">
        <f t="shared" si="1"/>
        <v>25.67</v>
      </c>
      <c r="M14" s="24">
        <f t="shared" si="2"/>
        <v>6.06</v>
      </c>
      <c r="N14" s="28">
        <f t="shared" si="3"/>
        <v>31.73</v>
      </c>
    </row>
    <row r="15" spans="1:14" ht="79.2" x14ac:dyDescent="0.3">
      <c r="A15" s="21">
        <v>3</v>
      </c>
      <c r="B15" s="25" t="s">
        <v>2</v>
      </c>
      <c r="C15" s="25" t="s">
        <v>3</v>
      </c>
      <c r="D15" s="25" t="s">
        <v>4</v>
      </c>
      <c r="E15" s="31" t="s">
        <v>24</v>
      </c>
      <c r="F15" s="29">
        <v>0.2</v>
      </c>
      <c r="G15" s="23">
        <v>45078</v>
      </c>
      <c r="H15" s="23">
        <v>45107</v>
      </c>
      <c r="I15" s="24">
        <v>647</v>
      </c>
      <c r="J15" s="24">
        <v>9.5</v>
      </c>
      <c r="K15" s="24">
        <f t="shared" si="0"/>
        <v>3.89</v>
      </c>
      <c r="L15" s="24">
        <f t="shared" si="1"/>
        <v>7.39</v>
      </c>
      <c r="M15" s="24">
        <f t="shared" si="2"/>
        <v>1.74</v>
      </c>
      <c r="N15" s="28">
        <f t="shared" si="3"/>
        <v>9.129999999999999</v>
      </c>
    </row>
    <row r="16" spans="1:14" ht="39.6" x14ac:dyDescent="0.3">
      <c r="A16" s="21">
        <v>4</v>
      </c>
      <c r="B16" s="25" t="s">
        <v>2</v>
      </c>
      <c r="C16" s="25" t="s">
        <v>3</v>
      </c>
      <c r="D16" s="25" t="s">
        <v>4</v>
      </c>
      <c r="E16" s="31" t="s">
        <v>25</v>
      </c>
      <c r="F16" s="29">
        <v>0.5</v>
      </c>
      <c r="G16" s="23">
        <v>45078</v>
      </c>
      <c r="H16" s="23">
        <v>45107</v>
      </c>
      <c r="I16" s="24">
        <v>647</v>
      </c>
      <c r="J16" s="24">
        <v>1.42</v>
      </c>
      <c r="K16" s="24">
        <f t="shared" si="0"/>
        <v>3.89</v>
      </c>
      <c r="L16" s="24">
        <f t="shared" si="1"/>
        <v>2.76</v>
      </c>
      <c r="M16" s="24">
        <f t="shared" si="2"/>
        <v>0.65</v>
      </c>
      <c r="N16" s="28">
        <f t="shared" si="3"/>
        <v>3.4099999999999997</v>
      </c>
    </row>
    <row r="17" spans="1:14" ht="79.2" x14ac:dyDescent="0.3">
      <c r="A17" s="21">
        <v>5</v>
      </c>
      <c r="B17" s="25" t="s">
        <v>2</v>
      </c>
      <c r="C17" s="25" t="s">
        <v>5</v>
      </c>
      <c r="D17" s="25" t="s">
        <v>4</v>
      </c>
      <c r="E17" s="17" t="s">
        <v>21</v>
      </c>
      <c r="F17" s="22">
        <v>0.2</v>
      </c>
      <c r="G17" s="23">
        <v>45103</v>
      </c>
      <c r="H17" s="23">
        <v>45107</v>
      </c>
      <c r="I17" s="24">
        <v>647</v>
      </c>
      <c r="J17" s="24">
        <v>22.75</v>
      </c>
      <c r="K17" s="24">
        <f t="shared" si="0"/>
        <v>3.89</v>
      </c>
      <c r="L17" s="24">
        <f t="shared" si="1"/>
        <v>17.7</v>
      </c>
      <c r="M17" s="24">
        <f t="shared" si="2"/>
        <v>4.18</v>
      </c>
      <c r="N17" s="28">
        <f t="shared" si="3"/>
        <v>21.88</v>
      </c>
    </row>
    <row r="18" spans="1:14" ht="79.2" x14ac:dyDescent="0.3">
      <c r="A18" s="21">
        <v>6</v>
      </c>
      <c r="B18" s="25" t="s">
        <v>2</v>
      </c>
      <c r="C18" s="25" t="s">
        <v>5</v>
      </c>
      <c r="D18" s="25" t="s">
        <v>4</v>
      </c>
      <c r="E18" s="17" t="s">
        <v>22</v>
      </c>
      <c r="F18" s="22">
        <v>0.2</v>
      </c>
      <c r="G18" s="23">
        <v>45078</v>
      </c>
      <c r="H18" s="23">
        <v>45107</v>
      </c>
      <c r="I18" s="24">
        <v>647</v>
      </c>
      <c r="J18" s="24">
        <v>22</v>
      </c>
      <c r="K18" s="24">
        <f t="shared" si="0"/>
        <v>3.89</v>
      </c>
      <c r="L18" s="24">
        <f t="shared" si="1"/>
        <v>17.12</v>
      </c>
      <c r="M18" s="24">
        <f t="shared" si="2"/>
        <v>4.04</v>
      </c>
      <c r="N18" s="28">
        <f t="shared" si="3"/>
        <v>21.16</v>
      </c>
    </row>
    <row r="19" spans="1:14" ht="79.2" x14ac:dyDescent="0.3">
      <c r="A19" s="21">
        <v>7</v>
      </c>
      <c r="B19" s="25" t="s">
        <v>2</v>
      </c>
      <c r="C19" s="25" t="s">
        <v>5</v>
      </c>
      <c r="D19" s="25" t="s">
        <v>4</v>
      </c>
      <c r="E19" s="17" t="s">
        <v>21</v>
      </c>
      <c r="F19" s="22">
        <v>0.2</v>
      </c>
      <c r="G19" s="23">
        <v>45103</v>
      </c>
      <c r="H19" s="23">
        <v>45107</v>
      </c>
      <c r="I19" s="24">
        <v>647</v>
      </c>
      <c r="J19" s="24">
        <v>8.25</v>
      </c>
      <c r="K19" s="24">
        <f t="shared" si="0"/>
        <v>3.89</v>
      </c>
      <c r="L19" s="24">
        <f t="shared" si="1"/>
        <v>6.42</v>
      </c>
      <c r="M19" s="24">
        <f t="shared" si="2"/>
        <v>1.51</v>
      </c>
      <c r="N19" s="28">
        <f t="shared" si="3"/>
        <v>7.93</v>
      </c>
    </row>
    <row r="20" spans="1:14" ht="79.2" x14ac:dyDescent="0.3">
      <c r="A20" s="21">
        <v>8</v>
      </c>
      <c r="B20" s="25" t="s">
        <v>2</v>
      </c>
      <c r="C20" s="25" t="s">
        <v>3</v>
      </c>
      <c r="D20" s="25" t="s">
        <v>4</v>
      </c>
      <c r="E20" s="31" t="s">
        <v>24</v>
      </c>
      <c r="F20" s="22">
        <v>0.2</v>
      </c>
      <c r="G20" s="23">
        <v>45078</v>
      </c>
      <c r="H20" s="23">
        <v>45107</v>
      </c>
      <c r="I20" s="24">
        <v>647</v>
      </c>
      <c r="J20" s="24">
        <v>9.5</v>
      </c>
      <c r="K20" s="24">
        <f t="shared" si="0"/>
        <v>3.89</v>
      </c>
      <c r="L20" s="24">
        <f t="shared" si="1"/>
        <v>7.39</v>
      </c>
      <c r="M20" s="24">
        <f t="shared" si="2"/>
        <v>1.74</v>
      </c>
      <c r="N20" s="28">
        <f t="shared" si="3"/>
        <v>9.129999999999999</v>
      </c>
    </row>
    <row r="21" spans="1:14" ht="39.6" x14ac:dyDescent="0.3">
      <c r="A21" s="21">
        <v>9</v>
      </c>
      <c r="B21" s="25" t="s">
        <v>2</v>
      </c>
      <c r="C21" s="25" t="s">
        <v>3</v>
      </c>
      <c r="D21" s="25" t="s">
        <v>4</v>
      </c>
      <c r="E21" s="25" t="s">
        <v>25</v>
      </c>
      <c r="F21" s="22">
        <v>0.5</v>
      </c>
      <c r="G21" s="23">
        <v>45078</v>
      </c>
      <c r="H21" s="23">
        <v>45107</v>
      </c>
      <c r="I21" s="24">
        <v>647</v>
      </c>
      <c r="J21" s="24">
        <v>1.42</v>
      </c>
      <c r="K21" s="24">
        <f t="shared" si="0"/>
        <v>3.89</v>
      </c>
      <c r="L21" s="24">
        <f t="shared" si="1"/>
        <v>2.76</v>
      </c>
      <c r="M21" s="24">
        <f t="shared" si="2"/>
        <v>0.65</v>
      </c>
      <c r="N21" s="28">
        <f t="shared" si="3"/>
        <v>3.4099999999999997</v>
      </c>
    </row>
    <row r="22" spans="1:14" ht="79.2" x14ac:dyDescent="0.3">
      <c r="A22" s="21">
        <v>10</v>
      </c>
      <c r="B22" s="25" t="s">
        <v>2</v>
      </c>
      <c r="C22" s="25" t="s">
        <v>3</v>
      </c>
      <c r="D22" s="25" t="s">
        <v>4</v>
      </c>
      <c r="E22" s="17" t="s">
        <v>22</v>
      </c>
      <c r="F22" s="22">
        <v>0.2</v>
      </c>
      <c r="G22" s="23">
        <v>45078</v>
      </c>
      <c r="H22" s="23">
        <v>45107</v>
      </c>
      <c r="I22" s="24">
        <v>647</v>
      </c>
      <c r="J22" s="24">
        <v>21.5</v>
      </c>
      <c r="K22" s="24">
        <f t="shared" si="0"/>
        <v>3.89</v>
      </c>
      <c r="L22" s="24">
        <f t="shared" si="1"/>
        <v>16.73</v>
      </c>
      <c r="M22" s="24">
        <f t="shared" si="2"/>
        <v>3.95</v>
      </c>
      <c r="N22" s="28">
        <f t="shared" si="3"/>
        <v>20.68</v>
      </c>
    </row>
    <row r="23" spans="1:14" ht="39.6" x14ac:dyDescent="0.3">
      <c r="A23" s="21">
        <v>11</v>
      </c>
      <c r="B23" s="25" t="s">
        <v>2</v>
      </c>
      <c r="C23" s="25" t="s">
        <v>3</v>
      </c>
      <c r="D23" s="25" t="s">
        <v>4</v>
      </c>
      <c r="E23" s="18" t="s">
        <v>23</v>
      </c>
      <c r="F23" s="22">
        <v>0.5</v>
      </c>
      <c r="G23" s="23">
        <v>45078</v>
      </c>
      <c r="H23" s="23">
        <v>45107</v>
      </c>
      <c r="I23" s="24">
        <v>647</v>
      </c>
      <c r="J23" s="24">
        <v>0.5</v>
      </c>
      <c r="K23" s="24">
        <f t="shared" si="0"/>
        <v>3.89</v>
      </c>
      <c r="L23" s="24">
        <f t="shared" si="1"/>
        <v>0.97</v>
      </c>
      <c r="M23" s="24">
        <f t="shared" si="2"/>
        <v>0.23</v>
      </c>
      <c r="N23" s="28">
        <f t="shared" si="3"/>
        <v>1.2</v>
      </c>
    </row>
    <row r="24" spans="1:14" ht="79.2" x14ac:dyDescent="0.3">
      <c r="A24" s="21">
        <v>12</v>
      </c>
      <c r="B24" s="25" t="s">
        <v>2</v>
      </c>
      <c r="C24" s="25" t="s">
        <v>5</v>
      </c>
      <c r="D24" s="25" t="s">
        <v>4</v>
      </c>
      <c r="E24" s="17" t="s">
        <v>22</v>
      </c>
      <c r="F24" s="22">
        <v>0.2</v>
      </c>
      <c r="G24" s="23">
        <v>45078</v>
      </c>
      <c r="H24" s="23">
        <v>45107</v>
      </c>
      <c r="I24" s="24">
        <v>647</v>
      </c>
      <c r="J24" s="24">
        <v>22</v>
      </c>
      <c r="K24" s="24">
        <f t="shared" si="0"/>
        <v>3.89</v>
      </c>
      <c r="L24" s="24">
        <f t="shared" si="1"/>
        <v>17.12</v>
      </c>
      <c r="M24" s="24">
        <f t="shared" si="2"/>
        <v>4.04</v>
      </c>
      <c r="N24" s="28">
        <f t="shared" si="3"/>
        <v>21.16</v>
      </c>
    </row>
    <row r="25" spans="1:14" ht="79.2" x14ac:dyDescent="0.3">
      <c r="A25" s="21">
        <v>13</v>
      </c>
      <c r="B25" s="25" t="s">
        <v>2</v>
      </c>
      <c r="C25" s="25" t="s">
        <v>3</v>
      </c>
      <c r="D25" s="25" t="s">
        <v>4</v>
      </c>
      <c r="E25" s="17" t="s">
        <v>21</v>
      </c>
      <c r="F25" s="22">
        <v>0.2</v>
      </c>
      <c r="G25" s="23">
        <v>45103</v>
      </c>
      <c r="H25" s="23">
        <v>45107</v>
      </c>
      <c r="I25" s="24">
        <v>647</v>
      </c>
      <c r="J25" s="24">
        <v>24.25</v>
      </c>
      <c r="K25" s="24">
        <f t="shared" si="0"/>
        <v>3.89</v>
      </c>
      <c r="L25" s="24">
        <f t="shared" si="1"/>
        <v>18.87</v>
      </c>
      <c r="M25" s="24">
        <f t="shared" si="2"/>
        <v>4.45</v>
      </c>
      <c r="N25" s="28">
        <f t="shared" si="3"/>
        <v>23.32</v>
      </c>
    </row>
  </sheetData>
  <autoFilter ref="A12:N25" xr:uid="{00000000-0009-0000-0000-000001000000}"/>
  <mergeCells count="14">
    <mergeCell ref="M8:M11"/>
    <mergeCell ref="N8:N11"/>
    <mergeCell ref="A3:N4"/>
    <mergeCell ref="K8:K11"/>
    <mergeCell ref="A8:A11"/>
    <mergeCell ref="B8:B11"/>
    <mergeCell ref="C8:C11"/>
    <mergeCell ref="D8:D11"/>
    <mergeCell ref="E8:E11"/>
    <mergeCell ref="F8:F11"/>
    <mergeCell ref="G8:H10"/>
    <mergeCell ref="I8:I11"/>
    <mergeCell ref="J8:J11"/>
    <mergeCell ref="L8:L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KOPSAVILKUMS (VRK)</vt:lpstr>
      <vt:lpstr>1.tabula</vt:lpstr>
      <vt:lpstr>'KOPSAVILKUMS (VRK)'!Print_Area</vt:lpstr>
      <vt:lpstr>'KOPSAVILKUMS (VRK)'!Print_Titles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2023-08-02T07:32:57Z</dcterms:modified>
</cp:coreProperties>
</file>