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defaultThemeVersion="166925"/>
  <mc:AlternateContent xmlns:mc="http://schemas.openxmlformats.org/markup-compatibility/2006">
    <mc:Choice Requires="x15">
      <x15ac:absPath xmlns:x15ac="http://schemas.microsoft.com/office/spreadsheetml/2010/11/ac" url="\\iem-ds.iem.gov.lv\U disks\ipotjomkina\Dokumenti datorā\2025 aproSANKC_NVA FID\"/>
    </mc:Choice>
  </mc:AlternateContent>
  <xr:revisionPtr revIDLastSave="0" documentId="13_ncr:1_{20F81D61-4DBB-4DD2-9C8F-AD07B481CB89}" xr6:coauthVersionLast="36" xr6:coauthVersionMax="47" xr10:uidLastSave="{00000000-0000-0000-0000-000000000000}"/>
  <bookViews>
    <workbookView xWindow="-120" yWindow="-120" windowWidth="29040" windowHeight="15720" xr2:uid="{50DF0478-82D0-4193-9333-9A7535853F49}"/>
  </bookViews>
  <sheets>
    <sheet name="2.pielikums 1.tabula" sheetId="1" r:id="rId1"/>
    <sheet name="2.pielikums 2.tabula"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1" l="1"/>
  <c r="E14" i="1"/>
  <c r="E10" i="1" l="1"/>
  <c r="I89" i="2"/>
  <c r="I87" i="2"/>
  <c r="G70" i="2"/>
  <c r="E13" i="1" l="1"/>
  <c r="E12" i="1" l="1"/>
  <c r="G5" i="2"/>
  <c r="I5" i="2" s="1"/>
  <c r="G6" i="2"/>
  <c r="I6" i="2" s="1"/>
  <c r="G20" i="2" l="1"/>
  <c r="I20" i="2" s="1"/>
  <c r="G21" i="2"/>
  <c r="I21" i="2" s="1"/>
  <c r="G22" i="2"/>
  <c r="I22" i="2" s="1"/>
  <c r="G23" i="2"/>
  <c r="I23" i="2" s="1"/>
  <c r="G24" i="2"/>
  <c r="I24" i="2" s="1"/>
  <c r="G25" i="2"/>
  <c r="I25" i="2" s="1"/>
  <c r="G19" i="2"/>
  <c r="I19" i="2" s="1"/>
  <c r="G13" i="2"/>
  <c r="G78" i="2" l="1"/>
  <c r="I78" i="2" s="1"/>
  <c r="G61" i="2"/>
  <c r="I61" i="2" s="1"/>
  <c r="G84" i="2" l="1"/>
  <c r="I84" i="2" s="1"/>
  <c r="G41" i="2"/>
  <c r="I41" i="2" s="1"/>
  <c r="G8" i="2"/>
  <c r="I8" i="2" s="1"/>
  <c r="G85" i="2"/>
  <c r="I85" i="2" s="1"/>
  <c r="G81" i="2"/>
  <c r="I81" i="2" s="1"/>
  <c r="G86" i="2" l="1"/>
  <c r="I86" i="2" s="1"/>
  <c r="G10" i="2" l="1"/>
  <c r="I10" i="2" s="1"/>
  <c r="G11" i="2"/>
  <c r="I11" i="2" s="1"/>
  <c r="G12" i="2"/>
  <c r="I12" i="2" s="1"/>
  <c r="I13" i="2"/>
  <c r="G14" i="2"/>
  <c r="I14" i="2" s="1"/>
  <c r="G15" i="2"/>
  <c r="I15" i="2" s="1"/>
  <c r="G16" i="2"/>
  <c r="I16" i="2" s="1"/>
  <c r="G17" i="2"/>
  <c r="I17" i="2" s="1"/>
  <c r="G27" i="2"/>
  <c r="I27" i="2" s="1"/>
  <c r="G29" i="2"/>
  <c r="I29" i="2" s="1"/>
  <c r="G30" i="2"/>
  <c r="I30" i="2" s="1"/>
  <c r="G31" i="2"/>
  <c r="I31" i="2" s="1"/>
  <c r="G32" i="2"/>
  <c r="I32" i="2" s="1"/>
  <c r="G33" i="2"/>
  <c r="I33" i="2" s="1"/>
  <c r="G34" i="2"/>
  <c r="I34" i="2" s="1"/>
  <c r="G35" i="2"/>
  <c r="I35" i="2" s="1"/>
  <c r="G36" i="2"/>
  <c r="I36" i="2" s="1"/>
  <c r="G37" i="2"/>
  <c r="I37" i="2" s="1"/>
  <c r="G39" i="2"/>
  <c r="I39" i="2" s="1"/>
  <c r="G40" i="2"/>
  <c r="I40" i="2" s="1"/>
  <c r="G42" i="2"/>
  <c r="I42" i="2" s="1"/>
  <c r="G43" i="2"/>
  <c r="I43" i="2" s="1"/>
  <c r="G44" i="2"/>
  <c r="I44" i="2" s="1"/>
  <c r="G45" i="2"/>
  <c r="I45" i="2" s="1"/>
  <c r="G46" i="2"/>
  <c r="I46" i="2" s="1"/>
  <c r="G47" i="2"/>
  <c r="I47" i="2" s="1"/>
  <c r="G48" i="2"/>
  <c r="I48" i="2" s="1"/>
  <c r="G49" i="2"/>
  <c r="I49" i="2" s="1"/>
  <c r="G50" i="2"/>
  <c r="I50" i="2" s="1"/>
  <c r="G51" i="2"/>
  <c r="I51" i="2" s="1"/>
  <c r="G52" i="2"/>
  <c r="I52" i="2" s="1"/>
  <c r="G53" i="2"/>
  <c r="I53" i="2" s="1"/>
  <c r="G55" i="2"/>
  <c r="I55" i="2" s="1"/>
  <c r="G56" i="2"/>
  <c r="I56" i="2" s="1"/>
  <c r="G57" i="2"/>
  <c r="I57" i="2" s="1"/>
  <c r="G58" i="2"/>
  <c r="I58" i="2" s="1"/>
  <c r="G59" i="2"/>
  <c r="I59" i="2" s="1"/>
  <c r="G60" i="2"/>
  <c r="I60" i="2" s="1"/>
  <c r="G62" i="2"/>
  <c r="I62" i="2" s="1"/>
  <c r="G63" i="2"/>
  <c r="I63" i="2" s="1"/>
  <c r="G64" i="2"/>
  <c r="I64" i="2" s="1"/>
  <c r="G65" i="2"/>
  <c r="I65" i="2" s="1"/>
  <c r="G66" i="2"/>
  <c r="I66" i="2" s="1"/>
  <c r="G67" i="2"/>
  <c r="I67" i="2" s="1"/>
  <c r="G68" i="2"/>
  <c r="I68" i="2" s="1"/>
  <c r="G69" i="2"/>
  <c r="I69" i="2" s="1"/>
  <c r="I70" i="2"/>
  <c r="G71" i="2"/>
  <c r="I71" i="2" s="1"/>
  <c r="G72" i="2"/>
  <c r="I72" i="2" s="1"/>
  <c r="G74" i="2"/>
  <c r="I74" i="2" s="1"/>
  <c r="G75" i="2"/>
  <c r="I75" i="2" s="1"/>
  <c r="G76" i="2"/>
  <c r="I76" i="2" s="1"/>
  <c r="G77" i="2"/>
  <c r="I77" i="2" s="1"/>
  <c r="G79" i="2"/>
  <c r="I79" i="2" s="1"/>
  <c r="I90" i="2" l="1"/>
  <c r="E9" i="1" l="1"/>
  <c r="E8" i="1" s="1"/>
  <c r="E7" i="1" s="1"/>
</calcChain>
</file>

<file path=xl/sharedStrings.xml><?xml version="1.0" encoding="utf-8"?>
<sst xmlns="http://schemas.openxmlformats.org/spreadsheetml/2006/main" count="120" uniqueCount="67">
  <si>
    <t>40.03.00 "Lietiskie pierādījumi un izņemtā manta"</t>
  </si>
  <si>
    <t>Izdevumi kopā</t>
  </si>
  <si>
    <t>Citi komersantu sniegtie pakalpojumi</t>
  </si>
  <si>
    <t>Nr.p.k.</t>
  </si>
  <si>
    <t>Amata vietu skaits</t>
  </si>
  <si>
    <t>Mēnešalgu grupa</t>
  </si>
  <si>
    <t>vecākais referents</t>
  </si>
  <si>
    <t>nodaļas vadītājs</t>
  </si>
  <si>
    <t>vecākais eksperts</t>
  </si>
  <si>
    <t xml:space="preserve">Darba devēja valsts sociālās apdrošināšanas obligātās iemaksas, 23,59% </t>
  </si>
  <si>
    <t>Piemaksas par papildu darbu apmērs %</t>
  </si>
  <si>
    <t>Izņemto lietu pārvalde</t>
  </si>
  <si>
    <t>Pārvaldes vadītājs</t>
  </si>
  <si>
    <t>Pārvaldes izņemto lietu nodaļa</t>
  </si>
  <si>
    <t>Resursu pārvalde</t>
  </si>
  <si>
    <t>Pārvaldes materiālās apgādes nodaļa</t>
  </si>
  <si>
    <t>noliktavas pārzinis</t>
  </si>
  <si>
    <t>Pārvaldes drošības un tehnisko risinājumu nodaļa</t>
  </si>
  <si>
    <t>nodaļas vadītājs, pārvaldes vadītāja vietnieks</t>
  </si>
  <si>
    <t>apsardzes inspektors</t>
  </si>
  <si>
    <t>dežurants</t>
  </si>
  <si>
    <t>Pārvaldes tehniskā atbalsta nodaļa</t>
  </si>
  <si>
    <t>uzskaitvedis</t>
  </si>
  <si>
    <t>galvenais transporta inspektors</t>
  </si>
  <si>
    <t>kravas automobiļa vadītājs</t>
  </si>
  <si>
    <t>mazietilpīga kravas automobiļa vadītājs</t>
  </si>
  <si>
    <t>automobiļa vadītājs</t>
  </si>
  <si>
    <t>tehniskais strādnieks</t>
  </si>
  <si>
    <t>Pārvaldes tehniskā atbalsta nodaļas Ludzas sektors</t>
  </si>
  <si>
    <t>sektora vadītājs</t>
  </si>
  <si>
    <t>Piemaksas summa, EUR</t>
  </si>
  <si>
    <t>Faktiskā  nodarbinātā  mēnešalga, EUR</t>
  </si>
  <si>
    <t>Kopā:</t>
  </si>
  <si>
    <t>Grāmatvedības nodaļa</t>
  </si>
  <si>
    <t>grāmatvedis</t>
  </si>
  <si>
    <t>Administratīvā pārvalde</t>
  </si>
  <si>
    <t>Tiesiskā atbalsta nodaļa</t>
  </si>
  <si>
    <t>jurists</t>
  </si>
  <si>
    <t>40.01.00 "Administrēšana"</t>
  </si>
  <si>
    <t>Kopā nepieciešamais papildu finansējums:</t>
  </si>
  <si>
    <r>
      <t xml:space="preserve">Nepieciešamais papildus finansējums, </t>
    </r>
    <r>
      <rPr>
        <b/>
        <i/>
        <sz val="12"/>
        <color theme="1"/>
        <rFont val="Times New Roman"/>
        <family val="1"/>
        <charset val="186"/>
      </rPr>
      <t>euro</t>
    </r>
    <r>
      <rPr>
        <b/>
        <sz val="12"/>
        <color theme="1"/>
        <rFont val="Times New Roman"/>
        <family val="1"/>
        <charset val="186"/>
      </rPr>
      <t xml:space="preserve">
EKK1000</t>
    </r>
  </si>
  <si>
    <t>1.tabula</t>
  </si>
  <si>
    <t>2.tabula</t>
  </si>
  <si>
    <t>1200 Darba devēja valsts sociālās apdrošināšanas obligātās iemaksas, pabalsti un kompensācijas</t>
  </si>
  <si>
    <t>1100 Atalgojums</t>
  </si>
  <si>
    <t>Rādītāji</t>
  </si>
  <si>
    <t>Izdevumi pa izdevumu ekonomiskās klasifikācijas kodeim var tikt precizēti (piemēram, segti izdevumi par virsstundu darbu vai nakts darbu) atbilstoši faktiskajai situācijai. Precīzu izdevumu sadalījumu pašreiz nav iespējams norādīt.</t>
  </si>
  <si>
    <t>veic mantas uzskaiti rēķinu izrakstīšanu</t>
  </si>
  <si>
    <t>Informācijas sistēmas drošības pārvaldnieks</t>
  </si>
  <si>
    <t>nodrošina ar sankcionēto mantu saistīto līguma projektu izstrādi un tā turpmāko izvērtēšanu un virzīšanu izpildei.</t>
  </si>
  <si>
    <t>AP vadītājs organizē ar sankcionēto mantu saistīto līguma projektu sagatavošanu, veic to izvērtēšanu un saskaņošanu, kā arī kontrolē līguma nodošanu izpildei noteiktajos termiņos.</t>
  </si>
  <si>
    <t>pārvaldes vadītājs</t>
  </si>
  <si>
    <t>Pārvaldes Transporta līdzekļu nodaļa</t>
  </si>
  <si>
    <t>gatavo pārdošanas līgumus un izskata dokumentus savas kompetences ietvaros strādā tikai ar programmu 40.03.00. Patstāvīgā mantas realizācijas komisijā.</t>
  </si>
  <si>
    <t>KOPĀ ATLĪDZĪBAI</t>
  </si>
  <si>
    <t>2025.gadam</t>
  </si>
  <si>
    <t>Piemaksas piemērošanas periods līdz 31.12.2025. (mēnešos)</t>
  </si>
  <si>
    <t>Direktora p.i., direktora vietnieks, Nekustamo īpašumu pārvaldīšanas departamenta vadītājs</t>
  </si>
  <si>
    <t>Direktora vietnieks, Izņemto lietu un resursu pārvaldības departamenta vadītājs</t>
  </si>
  <si>
    <t xml:space="preserve">2. pielikums 
Ministru kabaineta rīkojuma projekta "Par apropriācijas pārdali starp Iekšlietu ministrijas budžeta programmām, apakšprogrammām, pasākumiem un izdevumu kodiem atbilstoši ekonomiskajām kategorijām"  sākotnējās ietekmes novērtējuma ziņojumam (anotācijai)
25-TA-1595 </t>
  </si>
  <si>
    <t>Amats</t>
  </si>
  <si>
    <t>Nodrošinājuma valsts aģentūrai papildu nepieciešamais finansējums,
 lai nodrošinātu procesa virzītāju pieņemto nolēmumu izpildi par rīcību ar sankcijām pakļauto mantu un segtu izdevumus, kas saistīti ar kriminālprocesu ietvaros izņemto sankcijām pakļauto mantu pārņemšanu, glabāšanu, realizāciju vai iznīcināšanu</t>
  </si>
  <si>
    <t>Nodrošinājuma valsts aģentūrai
papildu nepieciešamā finansējums atlīdzībai aprēķins</t>
  </si>
  <si>
    <t>2000 "Preces un pakalpojumi"</t>
  </si>
  <si>
    <r>
      <t xml:space="preserve">1000 "Atlīdzība" </t>
    </r>
    <r>
      <rPr>
        <sz val="11"/>
        <rFont val="Times New Roman"/>
        <family val="1"/>
        <charset val="186"/>
      </rPr>
      <t>(aprēķins 2.tabulā)</t>
    </r>
  </si>
  <si>
    <r>
      <t xml:space="preserve">EKK 2239 "Pārējie neklasificētie pakalpojumi"
Komersanta kraušanas pakalpojuma izmaksas kriminālprocesā ar PVN. Izkraušanas pakalpojuma izmaksas veido 12 905,74 euro (5,50 euro x 2 346, 498 tonnas) ar PVN = 15 616 </t>
    </r>
    <r>
      <rPr>
        <i/>
        <sz val="11"/>
        <rFont val="Times New Roman"/>
        <family val="1"/>
        <charset val="186"/>
      </rPr>
      <t>euro</t>
    </r>
    <r>
      <rPr>
        <sz val="11"/>
        <rFont val="Times New Roman"/>
        <family val="1"/>
        <charset val="186"/>
      </rPr>
      <t>.</t>
    </r>
  </si>
  <si>
    <r>
      <t xml:space="preserve">EKK 2269 "Pārējā noma"
Komersanta glabāšanas pakalpojuma izmaksas kriminālprocesā 6 mēnešu periodā ar PVN. Glabāšanas pakalpojuma izmaksas veido 50 684,36 </t>
    </r>
    <r>
      <rPr>
        <i/>
        <sz val="11"/>
        <rFont val="Times New Roman"/>
        <family val="1"/>
        <charset val="186"/>
      </rPr>
      <t>euro</t>
    </r>
    <r>
      <rPr>
        <sz val="11"/>
        <rFont val="Times New Roman"/>
        <family val="1"/>
        <charset val="186"/>
      </rPr>
      <t xml:space="preserve"> (0,12 </t>
    </r>
    <r>
      <rPr>
        <i/>
        <sz val="11"/>
        <rFont val="Times New Roman"/>
        <family val="1"/>
        <charset val="186"/>
      </rPr>
      <t>euro</t>
    </r>
    <r>
      <rPr>
        <sz val="11"/>
        <rFont val="Times New Roman"/>
        <family val="1"/>
        <charset val="186"/>
      </rPr>
      <t xml:space="preserve">  x 2346,498 tonnas x 30 (dienas) x 6 (mēneši)). Līdz ar ko minētā lēmuma izpildes izmaksas ir 61 328 </t>
    </r>
    <r>
      <rPr>
        <i/>
        <sz val="11"/>
        <rFont val="Times New Roman"/>
        <family val="1"/>
        <charset val="186"/>
      </rPr>
      <t>euro</t>
    </r>
    <r>
      <rPr>
        <sz val="11"/>
        <rFont val="Times New Roman"/>
        <family val="1"/>
        <charset val="186"/>
      </rPr>
      <t xml:space="preserve"> ar PVN.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</si>
</sst>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19" x14ac:knownFonts="1">
    <font>
      <sz val="10"/>
      <name val="Arial"/>
      <family val="2"/>
      <charset val="186"/>
    </font>
    <font>
      <sz val="11"/>
      <color theme="1"/>
      <name val="Calibri"/>
      <family val="2"/>
      <charset val="186"/>
      <scheme val="minor"/>
    </font>
    <font>
      <sz val="10"/>
      <name val="Arial"/>
      <family val="2"/>
    </font>
    <font>
      <sz val="12"/>
      <color theme="1"/>
      <name val="Times New Roman"/>
      <family val="1"/>
      <charset val="186"/>
    </font>
    <font>
      <b/>
      <sz val="12"/>
      <color theme="1"/>
      <name val="Times New Roman"/>
      <family val="1"/>
      <charset val="186"/>
    </font>
    <font>
      <b/>
      <sz val="14"/>
      <color theme="1"/>
      <name val="Times New Roman"/>
      <family val="1"/>
      <charset val="186"/>
    </font>
    <font>
      <sz val="12"/>
      <name val="Times New Roman"/>
      <family val="1"/>
      <charset val="186"/>
    </font>
    <font>
      <sz val="14"/>
      <name val="Times New Roman"/>
      <family val="1"/>
      <charset val="186"/>
    </font>
    <font>
      <b/>
      <i/>
      <sz val="12"/>
      <color theme="1"/>
      <name val="Times New Roman"/>
      <family val="1"/>
      <charset val="186"/>
    </font>
    <font>
      <sz val="10"/>
      <name val="Arial"/>
      <family val="2"/>
      <charset val="186"/>
    </font>
    <font>
      <sz val="12"/>
      <color rgb="FFFF0000"/>
      <name val="Times New Roman"/>
      <family val="1"/>
      <charset val="186"/>
    </font>
    <font>
      <sz val="11"/>
      <color rgb="FFFF0000"/>
      <name val="Arial"/>
      <family val="2"/>
      <charset val="186"/>
    </font>
    <font>
      <sz val="10"/>
      <name val="Times New Roman"/>
      <family val="1"/>
      <charset val="186"/>
    </font>
    <font>
      <sz val="11"/>
      <name val="Times New Roman"/>
      <family val="1"/>
      <charset val="186"/>
    </font>
    <font>
      <sz val="11"/>
      <color theme="1"/>
      <name val="Times New Roman"/>
      <family val="1"/>
      <charset val="186"/>
    </font>
    <font>
      <sz val="11"/>
      <name val="Arial"/>
      <family val="2"/>
      <charset val="186"/>
    </font>
    <font>
      <b/>
      <sz val="11"/>
      <name val="Times New Roman"/>
      <family val="1"/>
      <charset val="186"/>
    </font>
    <font>
      <sz val="11"/>
      <color rgb="FFFF0000"/>
      <name val="Times New Roman"/>
      <family val="1"/>
      <charset val="186"/>
    </font>
    <font>
      <i/>
      <sz val="11"/>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
    <xf numFmtId="0" fontId="0" fillId="0" borderId="0"/>
    <xf numFmtId="0" fontId="2" fillId="0" borderId="0"/>
    <xf numFmtId="0" fontId="9" fillId="0" borderId="0"/>
    <xf numFmtId="0" fontId="1" fillId="0" borderId="0"/>
    <xf numFmtId="164" fontId="1" fillId="0" borderId="0" applyFont="0" applyFill="0" applyBorder="0" applyAlignment="0" applyProtection="0"/>
  </cellStyleXfs>
  <cellXfs count="120">
    <xf numFmtId="0" fontId="0" fillId="0" borderId="0" xfId="0"/>
    <xf numFmtId="0" fontId="3" fillId="0" borderId="0" xfId="0" applyFont="1"/>
    <xf numFmtId="0" fontId="4" fillId="0" borderId="1" xfId="0" applyFont="1" applyFill="1" applyBorder="1" applyAlignment="1">
      <alignment horizontal="left" vertical="top"/>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6" fillId="0" borderId="1" xfId="0" applyFont="1" applyBorder="1" applyAlignment="1">
      <alignment horizontal="center" vertical="center" wrapText="1"/>
    </xf>
    <xf numFmtId="4" fontId="3"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xf>
    <xf numFmtId="0" fontId="6" fillId="3" borderId="1" xfId="0" applyFont="1" applyFill="1" applyBorder="1" applyAlignment="1">
      <alignment horizontal="center" vertical="center" wrapText="1"/>
    </xf>
    <xf numFmtId="0" fontId="5" fillId="0" borderId="1" xfId="0" applyFont="1" applyBorder="1"/>
    <xf numFmtId="0" fontId="3" fillId="0" borderId="1" xfId="0" applyFont="1" applyBorder="1" applyAlignment="1">
      <alignment horizontal="center" vertical="center"/>
    </xf>
    <xf numFmtId="0" fontId="6" fillId="0" borderId="1" xfId="0" applyFont="1" applyBorder="1" applyAlignment="1">
      <alignment horizontal="center" vertical="center"/>
    </xf>
    <xf numFmtId="0" fontId="3" fillId="0" borderId="1" xfId="0" applyFont="1" applyBorder="1" applyAlignment="1">
      <alignment horizontal="justify" vertical="center" wrapText="1"/>
    </xf>
    <xf numFmtId="0" fontId="3" fillId="0" borderId="1" xfId="0" applyFont="1" applyBorder="1" applyAlignment="1">
      <alignment horizontal="center" wrapText="1"/>
    </xf>
    <xf numFmtId="4" fontId="3" fillId="0" borderId="0" xfId="0" applyNumberFormat="1" applyFont="1" applyAlignment="1">
      <alignment horizontal="center" vertical="center"/>
    </xf>
    <xf numFmtId="4" fontId="4" fillId="0" borderId="1" xfId="0" applyNumberFormat="1" applyFont="1" applyBorder="1" applyAlignment="1">
      <alignment horizontal="center" vertical="center"/>
    </xf>
    <xf numFmtId="0" fontId="4" fillId="0" borderId="1" xfId="0" applyFont="1" applyBorder="1"/>
    <xf numFmtId="9" fontId="3"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0" fontId="3" fillId="0" borderId="2" xfId="0" applyFont="1" applyBorder="1" applyAlignment="1">
      <alignment horizontal="center" vertical="center" wrapText="1"/>
    </xf>
    <xf numFmtId="0" fontId="3" fillId="0" borderId="4" xfId="0" applyFont="1" applyBorder="1" applyAlignment="1">
      <alignment horizontal="justify" vertical="center" wrapText="1"/>
    </xf>
    <xf numFmtId="0" fontId="3" fillId="0" borderId="4" xfId="0" applyFont="1" applyBorder="1" applyAlignment="1">
      <alignment horizontal="center" wrapText="1"/>
    </xf>
    <xf numFmtId="0" fontId="3" fillId="0" borderId="4" xfId="0" applyFont="1" applyBorder="1" applyAlignment="1">
      <alignment horizontal="center"/>
    </xf>
    <xf numFmtId="4" fontId="3" fillId="0" borderId="4" xfId="0" applyNumberFormat="1" applyFont="1" applyBorder="1" applyAlignment="1">
      <alignment horizontal="center" vertical="center"/>
    </xf>
    <xf numFmtId="9" fontId="3" fillId="0" borderId="4" xfId="0" applyNumberFormat="1" applyFont="1" applyBorder="1" applyAlignment="1">
      <alignment horizontal="center" vertical="center"/>
    </xf>
    <xf numFmtId="0" fontId="7" fillId="0" borderId="0" xfId="0" applyFont="1" applyAlignment="1">
      <alignment horizontal="center"/>
    </xf>
    <xf numFmtId="0" fontId="7" fillId="0" borderId="0" xfId="0" applyFont="1" applyAlignment="1"/>
    <xf numFmtId="0" fontId="6" fillId="0" borderId="1" xfId="2" applyFont="1" applyFill="1" applyBorder="1" applyAlignment="1">
      <alignment horizontal="center"/>
    </xf>
    <xf numFmtId="4" fontId="6" fillId="0" borderId="1" xfId="2" applyNumberFormat="1" applyFont="1" applyFill="1" applyBorder="1" applyAlignment="1">
      <alignment horizontal="center" vertical="center"/>
    </xf>
    <xf numFmtId="0" fontId="6" fillId="0" borderId="2" xfId="2" applyFont="1" applyFill="1" applyBorder="1" applyAlignment="1">
      <alignment horizontal="center"/>
    </xf>
    <xf numFmtId="0" fontId="6" fillId="0" borderId="4" xfId="2" applyFont="1" applyFill="1" applyBorder="1" applyAlignment="1">
      <alignment horizontal="justify" vertical="center" wrapText="1"/>
    </xf>
    <xf numFmtId="0" fontId="6" fillId="0" borderId="4" xfId="2" applyFont="1" applyFill="1" applyBorder="1" applyAlignment="1">
      <alignment horizontal="center" wrapText="1"/>
    </xf>
    <xf numFmtId="0" fontId="6" fillId="0" borderId="4" xfId="2" applyFont="1" applyFill="1" applyBorder="1" applyAlignment="1">
      <alignment horizontal="center"/>
    </xf>
    <xf numFmtId="4" fontId="6" fillId="0" borderId="4" xfId="2" applyNumberFormat="1" applyFont="1" applyFill="1" applyBorder="1" applyAlignment="1">
      <alignment horizontal="center" vertical="center"/>
    </xf>
    <xf numFmtId="9" fontId="6" fillId="0" borderId="4" xfId="2" applyNumberFormat="1" applyFont="1" applyFill="1" applyBorder="1" applyAlignment="1">
      <alignment horizontal="center" vertical="center"/>
    </xf>
    <xf numFmtId="3" fontId="6" fillId="0" borderId="1" xfId="2" applyNumberFormat="1" applyFont="1" applyFill="1" applyBorder="1" applyAlignment="1">
      <alignment horizontal="center" vertical="center"/>
    </xf>
    <xf numFmtId="0" fontId="3" fillId="4" borderId="1" xfId="0" applyFont="1" applyFill="1" applyBorder="1" applyAlignment="1">
      <alignment vertical="center" wrapText="1"/>
    </xf>
    <xf numFmtId="0" fontId="3" fillId="4" borderId="1" xfId="0" applyFont="1" applyFill="1" applyBorder="1" applyAlignment="1">
      <alignment horizontal="justify" vertical="center" wrapText="1"/>
    </xf>
    <xf numFmtId="0" fontId="4" fillId="4" borderId="1" xfId="0" applyFont="1" applyFill="1" applyBorder="1" applyAlignment="1">
      <alignment horizontal="center" vertical="center" wrapText="1"/>
    </xf>
    <xf numFmtId="0" fontId="10" fillId="0" borderId="1" xfId="2" applyFont="1" applyFill="1" applyBorder="1" applyAlignment="1">
      <alignment vertical="center" wrapText="1"/>
    </xf>
    <xf numFmtId="0" fontId="10" fillId="0" borderId="1" xfId="2" applyFont="1" applyFill="1" applyBorder="1" applyAlignment="1">
      <alignment horizontal="center" vertical="center" wrapText="1"/>
    </xf>
    <xf numFmtId="4" fontId="10" fillId="0" borderId="1" xfId="2" applyNumberFormat="1" applyFont="1" applyFill="1" applyBorder="1" applyAlignment="1">
      <alignment horizontal="center" vertical="center" wrapText="1"/>
    </xf>
    <xf numFmtId="0" fontId="6" fillId="0" borderId="1" xfId="2" applyFont="1" applyFill="1" applyBorder="1" applyAlignment="1">
      <alignment horizontal="center" vertical="center" wrapText="1"/>
    </xf>
    <xf numFmtId="0" fontId="6" fillId="0" borderId="1" xfId="2" applyFont="1" applyFill="1" applyBorder="1" applyAlignment="1">
      <alignment vertical="center" wrapText="1"/>
    </xf>
    <xf numFmtId="4" fontId="6" fillId="0" borderId="1" xfId="2" applyNumberFormat="1" applyFont="1" applyFill="1" applyBorder="1" applyAlignment="1">
      <alignment horizontal="center" vertical="center" wrapText="1"/>
    </xf>
    <xf numFmtId="9" fontId="6" fillId="0" borderId="1" xfId="2" applyNumberFormat="1" applyFont="1" applyFill="1" applyBorder="1" applyAlignment="1">
      <alignment horizontal="center" vertical="center"/>
    </xf>
    <xf numFmtId="0" fontId="6" fillId="0" borderId="1" xfId="0" applyFont="1" applyBorder="1" applyAlignment="1">
      <alignment vertical="center" wrapText="1"/>
    </xf>
    <xf numFmtId="4" fontId="6" fillId="0" borderId="1" xfId="0" applyNumberFormat="1" applyFont="1" applyBorder="1" applyAlignment="1">
      <alignment horizontal="center" vertical="center" wrapText="1"/>
    </xf>
    <xf numFmtId="9" fontId="6" fillId="0" borderId="1" xfId="0" applyNumberFormat="1" applyFont="1" applyBorder="1" applyAlignment="1">
      <alignment horizontal="center" vertical="center"/>
    </xf>
    <xf numFmtId="4" fontId="6" fillId="0" borderId="1" xfId="0" applyNumberFormat="1" applyFont="1" applyBorder="1" applyAlignment="1">
      <alignment horizontal="center" vertical="center"/>
    </xf>
    <xf numFmtId="3" fontId="6" fillId="0" borderId="1" xfId="0" applyNumberFormat="1" applyFont="1" applyBorder="1" applyAlignment="1">
      <alignment horizontal="center" vertical="center"/>
    </xf>
    <xf numFmtId="0" fontId="7" fillId="0" borderId="0" xfId="0" applyFont="1" applyBorder="1" applyAlignment="1">
      <alignment horizontal="center"/>
    </xf>
    <xf numFmtId="0" fontId="5" fillId="0" borderId="0" xfId="0" applyFont="1" applyFill="1" applyBorder="1" applyAlignment="1">
      <alignment horizontal="left" vertical="top"/>
    </xf>
    <xf numFmtId="0" fontId="7" fillId="0" borderId="0" xfId="0" applyFont="1" applyFill="1" applyBorder="1" applyAlignment="1">
      <alignment horizontal="center"/>
    </xf>
    <xf numFmtId="0" fontId="3" fillId="0" borderId="1" xfId="0" applyFont="1" applyBorder="1" applyAlignment="1">
      <alignment horizontal="center"/>
    </xf>
    <xf numFmtId="3" fontId="4" fillId="0" borderId="1" xfId="0" applyNumberFormat="1" applyFont="1" applyBorder="1" applyAlignment="1"/>
    <xf numFmtId="4" fontId="3" fillId="0" borderId="1" xfId="0" applyNumberFormat="1" applyFont="1" applyBorder="1" applyAlignment="1"/>
    <xf numFmtId="0" fontId="14" fillId="0" borderId="0" xfId="0" applyFont="1" applyAlignment="1">
      <alignment horizontal="right" vertical="center"/>
    </xf>
    <xf numFmtId="0" fontId="13" fillId="0" borderId="0" xfId="0" applyFont="1" applyAlignment="1">
      <alignment horizontal="right" wrapText="1"/>
    </xf>
    <xf numFmtId="0" fontId="15" fillId="0" borderId="0" xfId="0" applyFont="1"/>
    <xf numFmtId="0" fontId="16" fillId="2" borderId="1" xfId="0" applyFont="1" applyFill="1" applyBorder="1" applyAlignment="1">
      <alignment horizontal="center" vertical="center" wrapText="1"/>
    </xf>
    <xf numFmtId="0" fontId="11" fillId="0" borderId="0" xfId="0" applyFont="1"/>
    <xf numFmtId="3" fontId="16" fillId="2" borderId="1" xfId="0" applyNumberFormat="1" applyFont="1" applyFill="1" applyBorder="1" applyAlignment="1">
      <alignment horizontal="center" vertical="center" wrapText="1"/>
    </xf>
    <xf numFmtId="3" fontId="15" fillId="0" borderId="0" xfId="0" applyNumberFormat="1" applyFont="1"/>
    <xf numFmtId="3" fontId="13" fillId="2" borderId="1" xfId="1" applyNumberFormat="1" applyFont="1" applyFill="1" applyBorder="1" applyAlignment="1">
      <alignment horizontal="center" vertical="center" wrapText="1"/>
    </xf>
    <xf numFmtId="3" fontId="16" fillId="2" borderId="1" xfId="1" applyNumberFormat="1" applyFont="1" applyFill="1" applyBorder="1" applyAlignment="1">
      <alignment horizontal="center" vertical="center" wrapText="1"/>
    </xf>
    <xf numFmtId="3" fontId="16" fillId="0" borderId="1" xfId="1" applyNumberFormat="1" applyFont="1" applyFill="1" applyBorder="1" applyAlignment="1">
      <alignment horizontal="center" vertical="center" wrapText="1"/>
    </xf>
    <xf numFmtId="0" fontId="13" fillId="0" borderId="0" xfId="0" applyFont="1" applyAlignment="1"/>
    <xf numFmtId="0" fontId="12" fillId="0" borderId="0" xfId="0" applyFont="1" applyAlignment="1">
      <alignment wrapText="1"/>
    </xf>
    <xf numFmtId="0" fontId="12" fillId="0" borderId="0" xfId="0" applyFont="1"/>
    <xf numFmtId="0" fontId="17" fillId="0" borderId="0" xfId="0" applyFont="1" applyAlignment="1">
      <alignment wrapText="1"/>
    </xf>
    <xf numFmtId="0" fontId="12" fillId="0" borderId="0" xfId="0" applyFont="1" applyFill="1"/>
    <xf numFmtId="0" fontId="12" fillId="0" borderId="0" xfId="0" applyFont="1" applyAlignment="1"/>
    <xf numFmtId="0" fontId="12" fillId="0" borderId="0" xfId="2" applyFont="1" applyFill="1" applyAlignment="1">
      <alignment wrapText="1"/>
    </xf>
    <xf numFmtId="0" fontId="12" fillId="0" borderId="0" xfId="2" applyFont="1"/>
    <xf numFmtId="0" fontId="13" fillId="0" borderId="0" xfId="0" applyFont="1"/>
    <xf numFmtId="0" fontId="7" fillId="0" borderId="0" xfId="0" applyFont="1" applyAlignment="1">
      <alignment wrapText="1"/>
    </xf>
    <xf numFmtId="0" fontId="7" fillId="0" borderId="0" xfId="0" applyFont="1" applyFill="1" applyBorder="1" applyAlignment="1">
      <alignment horizont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6" fillId="4" borderId="1" xfId="0" applyFont="1" applyFill="1" applyBorder="1" applyAlignment="1">
      <alignment horizontal="left" vertical="top" wrapText="1"/>
    </xf>
    <xf numFmtId="0" fontId="3" fillId="4" borderId="1" xfId="0" applyFont="1" applyFill="1" applyBorder="1" applyAlignment="1">
      <alignment wrapText="1"/>
    </xf>
    <xf numFmtId="0" fontId="3" fillId="0" borderId="1" xfId="0" applyFont="1" applyBorder="1" applyAlignment="1">
      <alignment wrapText="1"/>
    </xf>
    <xf numFmtId="0" fontId="3" fillId="0" borderId="1" xfId="0" applyFont="1" applyFill="1" applyBorder="1" applyAlignment="1">
      <alignment wrapText="1"/>
    </xf>
    <xf numFmtId="0" fontId="3" fillId="0" borderId="0" xfId="0" applyFont="1" applyAlignment="1">
      <alignment wrapText="1"/>
    </xf>
    <xf numFmtId="3" fontId="16" fillId="4" borderId="1" xfId="0" applyNumberFormat="1" applyFont="1" applyFill="1" applyBorder="1" applyAlignment="1">
      <alignment horizontal="center" vertical="center" wrapText="1"/>
    </xf>
    <xf numFmtId="4" fontId="16" fillId="4" borderId="1" xfId="0" applyNumberFormat="1" applyFont="1" applyFill="1" applyBorder="1" applyAlignment="1">
      <alignment horizontal="center" vertical="center" wrapText="1"/>
    </xf>
    <xf numFmtId="0" fontId="13" fillId="0" borderId="0" xfId="0" applyFont="1" applyAlignment="1">
      <alignment horizontal="right" wrapText="1"/>
    </xf>
    <xf numFmtId="0" fontId="13" fillId="0" borderId="2" xfId="0" applyFont="1" applyBorder="1" applyAlignment="1">
      <alignment vertical="center" wrapText="1"/>
    </xf>
    <xf numFmtId="0" fontId="13" fillId="0" borderId="4" xfId="0" applyFont="1" applyBorder="1" applyAlignment="1">
      <alignment vertical="center" wrapText="1"/>
    </xf>
    <xf numFmtId="0" fontId="13" fillId="0" borderId="3" xfId="0" applyFont="1" applyBorder="1" applyAlignment="1">
      <alignment vertical="center" wrapText="1"/>
    </xf>
    <xf numFmtId="0" fontId="16" fillId="2" borderId="2" xfId="1" applyFont="1" applyFill="1" applyBorder="1" applyAlignment="1">
      <alignment vertical="center" wrapText="1"/>
    </xf>
    <xf numFmtId="0" fontId="16" fillId="2" borderId="4" xfId="1" applyFont="1" applyFill="1" applyBorder="1" applyAlignment="1">
      <alignment vertical="center" wrapText="1"/>
    </xf>
    <xf numFmtId="0" fontId="16" fillId="2" borderId="3" xfId="1" applyFont="1" applyFill="1" applyBorder="1" applyAlignment="1">
      <alignment vertical="center" wrapText="1"/>
    </xf>
    <xf numFmtId="0" fontId="16" fillId="4" borderId="2" xfId="1" applyFont="1" applyFill="1" applyBorder="1" applyAlignment="1">
      <alignment horizontal="center" vertical="center" wrapText="1"/>
    </xf>
    <xf numFmtId="0" fontId="16" fillId="4" borderId="4" xfId="1" applyFont="1" applyFill="1" applyBorder="1" applyAlignment="1">
      <alignment horizontal="center" vertical="center" wrapText="1"/>
    </xf>
    <xf numFmtId="0" fontId="16" fillId="4" borderId="3" xfId="1" applyFont="1" applyFill="1" applyBorder="1" applyAlignment="1">
      <alignment horizontal="center" vertical="center" wrapText="1"/>
    </xf>
    <xf numFmtId="0" fontId="16" fillId="2" borderId="2" xfId="1" applyFont="1" applyFill="1" applyBorder="1" applyAlignment="1">
      <alignment wrapText="1"/>
    </xf>
    <xf numFmtId="0" fontId="16" fillId="2" borderId="4" xfId="1" applyFont="1" applyFill="1" applyBorder="1" applyAlignment="1">
      <alignment wrapText="1"/>
    </xf>
    <xf numFmtId="0" fontId="16" fillId="2" borderId="3" xfId="1" applyFont="1" applyFill="1" applyBorder="1" applyAlignment="1">
      <alignment wrapText="1"/>
    </xf>
    <xf numFmtId="0" fontId="13" fillId="2" borderId="1" xfId="1" applyFont="1" applyFill="1" applyBorder="1" applyAlignment="1">
      <alignment wrapText="1"/>
    </xf>
    <xf numFmtId="0" fontId="13" fillId="2" borderId="2" xfId="1" applyFont="1" applyFill="1" applyBorder="1" applyAlignment="1">
      <alignment horizontal="left" vertical="center" wrapText="1"/>
    </xf>
    <xf numFmtId="0" fontId="13" fillId="2" borderId="4" xfId="1" applyFont="1" applyFill="1" applyBorder="1" applyAlignment="1">
      <alignment horizontal="left" vertical="center" wrapText="1"/>
    </xf>
    <xf numFmtId="0" fontId="13" fillId="2" borderId="3" xfId="1" applyFont="1" applyFill="1" applyBorder="1" applyAlignment="1">
      <alignment horizontal="left" vertical="center" wrapText="1"/>
    </xf>
    <xf numFmtId="0" fontId="16" fillId="4" borderId="1" xfId="1" applyFont="1" applyFill="1" applyBorder="1" applyAlignment="1">
      <alignment horizontal="center" vertical="center" wrapText="1"/>
    </xf>
    <xf numFmtId="0" fontId="16" fillId="2" borderId="1" xfId="1" applyFont="1" applyFill="1" applyBorder="1" applyAlignment="1">
      <alignment wrapText="1"/>
    </xf>
    <xf numFmtId="0" fontId="16" fillId="2" borderId="1" xfId="1" applyFont="1" applyFill="1" applyBorder="1" applyAlignment="1">
      <alignment vertical="center" wrapText="1"/>
    </xf>
    <xf numFmtId="0" fontId="16" fillId="0" borderId="0" xfId="0" applyFont="1" applyAlignment="1">
      <alignment horizontal="center" vertical="center" wrapText="1"/>
    </xf>
    <xf numFmtId="0" fontId="16" fillId="2" borderId="1" xfId="1" applyFont="1" applyFill="1" applyBorder="1" applyAlignment="1">
      <alignment horizontal="center" vertical="center" wrapText="1"/>
    </xf>
    <xf numFmtId="0" fontId="13" fillId="0" borderId="0" xfId="0" applyFont="1" applyAlignment="1">
      <alignment horizontal="right"/>
    </xf>
    <xf numFmtId="0" fontId="6" fillId="0" borderId="0" xfId="0" applyFont="1" applyAlignment="1">
      <alignment horizontal="left" vertical="center" wrapText="1"/>
    </xf>
    <xf numFmtId="0" fontId="3" fillId="0" borderId="1" xfId="0" applyFont="1" applyBorder="1" applyAlignment="1">
      <alignment horizontal="center"/>
    </xf>
    <xf numFmtId="0" fontId="3" fillId="0" borderId="2" xfId="0" applyFont="1" applyBorder="1" applyAlignment="1">
      <alignment horizontal="center"/>
    </xf>
    <xf numFmtId="0" fontId="4" fillId="0" borderId="2" xfId="0" applyFont="1" applyBorder="1" applyAlignment="1">
      <alignment horizontal="right" vertical="center" wrapText="1"/>
    </xf>
    <xf numFmtId="0" fontId="4" fillId="0" borderId="4" xfId="0" applyFont="1" applyBorder="1" applyAlignment="1">
      <alignment horizontal="right" vertical="center" wrapText="1"/>
    </xf>
    <xf numFmtId="0" fontId="4" fillId="0" borderId="3" xfId="0" applyFont="1" applyBorder="1" applyAlignment="1">
      <alignment horizontal="right" vertical="center" wrapText="1"/>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4" fillId="0" borderId="1" xfId="0" applyFont="1" applyBorder="1" applyAlignment="1">
      <alignment horizontal="center"/>
    </xf>
    <xf numFmtId="0" fontId="4" fillId="0" borderId="2" xfId="0" applyFont="1" applyBorder="1" applyAlignment="1">
      <alignment horizontal="center"/>
    </xf>
  </cellXfs>
  <cellStyles count="5">
    <cellStyle name="Comma 2" xfId="4" xr:uid="{047897B7-0418-426C-B8D8-A19A57169050}"/>
    <cellStyle name="Normal" xfId="0" builtinId="0"/>
    <cellStyle name="Normal 2" xfId="2" xr:uid="{9659A366-152E-45F8-A91B-512809173ADC}"/>
    <cellStyle name="Normal 3" xfId="3" xr:uid="{63B23A64-B73C-4DB0-9745-8C118F6CA00D}"/>
    <cellStyle name="Normal 4" xfId="1" xr:uid="{B250E4AA-A197-43B2-9011-668E2458FD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9D9B4-3505-4B80-A47E-09F85BB82F21}">
  <sheetPr>
    <pageSetUpPr fitToPage="1"/>
  </sheetPr>
  <dimension ref="A1:I19"/>
  <sheetViews>
    <sheetView tabSelected="1" zoomScale="80" zoomScaleNormal="80" workbookViewId="0">
      <selection activeCell="D21" sqref="D21"/>
    </sheetView>
  </sheetViews>
  <sheetFormatPr defaultColWidth="9.140625" defaultRowHeight="14.25" x14ac:dyDescent="0.2"/>
  <cols>
    <col min="1" max="1" width="10.42578125" style="59" customWidth="1"/>
    <col min="2" max="2" width="12.42578125" style="59" customWidth="1"/>
    <col min="3" max="3" width="20.42578125" style="59" customWidth="1"/>
    <col min="4" max="4" width="45.5703125" style="59" customWidth="1"/>
    <col min="5" max="5" width="12.7109375" style="59" customWidth="1"/>
    <col min="6" max="16384" width="9.140625" style="59"/>
  </cols>
  <sheetData>
    <row r="1" spans="1:9" ht="76.5" customHeight="1" x14ac:dyDescent="0.25">
      <c r="A1" s="87" t="s">
        <v>59</v>
      </c>
      <c r="B1" s="87"/>
      <c r="C1" s="87"/>
      <c r="D1" s="87"/>
      <c r="E1" s="87"/>
      <c r="F1" s="67"/>
    </row>
    <row r="2" spans="1:9" ht="18.600000000000001" customHeight="1" x14ac:dyDescent="0.25">
      <c r="C2" s="58"/>
      <c r="D2" s="58"/>
      <c r="E2" s="58" t="s">
        <v>41</v>
      </c>
    </row>
    <row r="3" spans="1:9" ht="66.75" customHeight="1" x14ac:dyDescent="0.2">
      <c r="A3" s="107" t="s">
        <v>61</v>
      </c>
      <c r="B3" s="107"/>
      <c r="C3" s="107"/>
      <c r="D3" s="107"/>
      <c r="E3" s="107"/>
    </row>
    <row r="4" spans="1:9" ht="18" customHeight="1" x14ac:dyDescent="0.2">
      <c r="A4" s="108" t="s">
        <v>45</v>
      </c>
      <c r="B4" s="108"/>
      <c r="C4" s="108"/>
      <c r="D4" s="108"/>
      <c r="E4" s="60" t="s">
        <v>55</v>
      </c>
      <c r="F4" s="61"/>
    </row>
    <row r="5" spans="1:9" ht="15.95" customHeight="1" x14ac:dyDescent="0.2">
      <c r="A5" s="108" t="s">
        <v>39</v>
      </c>
      <c r="B5" s="108"/>
      <c r="C5" s="108"/>
      <c r="D5" s="108"/>
      <c r="E5" s="62">
        <f>E7+E13</f>
        <v>173548</v>
      </c>
    </row>
    <row r="6" spans="1:9" ht="18" customHeight="1" x14ac:dyDescent="0.2">
      <c r="A6" s="104" t="s">
        <v>38</v>
      </c>
      <c r="B6" s="104"/>
      <c r="C6" s="104"/>
      <c r="D6" s="104"/>
      <c r="E6" s="85"/>
      <c r="G6" s="63"/>
    </row>
    <row r="7" spans="1:9" x14ac:dyDescent="0.2">
      <c r="A7" s="105" t="s">
        <v>1</v>
      </c>
      <c r="B7" s="105"/>
      <c r="C7" s="105"/>
      <c r="D7" s="105"/>
      <c r="E7" s="62">
        <f>E8</f>
        <v>96604</v>
      </c>
    </row>
    <row r="8" spans="1:9" x14ac:dyDescent="0.2">
      <c r="A8" s="106" t="s">
        <v>64</v>
      </c>
      <c r="B8" s="106"/>
      <c r="C8" s="106"/>
      <c r="D8" s="106"/>
      <c r="E8" s="62">
        <f>E9+E10</f>
        <v>96604</v>
      </c>
    </row>
    <row r="9" spans="1:9" ht="15" x14ac:dyDescent="0.25">
      <c r="A9" s="100" t="s">
        <v>44</v>
      </c>
      <c r="B9" s="100"/>
      <c r="C9" s="100"/>
      <c r="D9" s="100"/>
      <c r="E9" s="64">
        <f>'2.pielikums 2.tabula'!I87</f>
        <v>78164.899999999994</v>
      </c>
      <c r="F9" s="61"/>
    </row>
    <row r="10" spans="1:9" ht="21.75" customHeight="1" x14ac:dyDescent="0.2">
      <c r="A10" s="101" t="s">
        <v>43</v>
      </c>
      <c r="B10" s="102"/>
      <c r="C10" s="102"/>
      <c r="D10" s="103"/>
      <c r="E10" s="64">
        <f>'2.pielikums 2.tabula'!I89</f>
        <v>18439.099999999999</v>
      </c>
    </row>
    <row r="11" spans="1:9" ht="22.5" customHeight="1" x14ac:dyDescent="0.2">
      <c r="A11" s="94" t="s">
        <v>0</v>
      </c>
      <c r="B11" s="95"/>
      <c r="C11" s="95"/>
      <c r="D11" s="96"/>
      <c r="E11" s="86"/>
    </row>
    <row r="12" spans="1:9" x14ac:dyDescent="0.2">
      <c r="A12" s="97" t="s">
        <v>1</v>
      </c>
      <c r="B12" s="98"/>
      <c r="C12" s="98"/>
      <c r="D12" s="99"/>
      <c r="E12" s="65">
        <f>E13</f>
        <v>76944</v>
      </c>
    </row>
    <row r="13" spans="1:9" x14ac:dyDescent="0.2">
      <c r="A13" s="97" t="s">
        <v>63</v>
      </c>
      <c r="B13" s="98"/>
      <c r="C13" s="98"/>
      <c r="D13" s="99"/>
      <c r="E13" s="66">
        <f>E14</f>
        <v>76944</v>
      </c>
    </row>
    <row r="14" spans="1:9" x14ac:dyDescent="0.2">
      <c r="A14" s="91" t="s">
        <v>2</v>
      </c>
      <c r="B14" s="92"/>
      <c r="C14" s="92"/>
      <c r="D14" s="93"/>
      <c r="E14" s="65">
        <f>E15+E16</f>
        <v>76944</v>
      </c>
      <c r="H14" s="63"/>
    </row>
    <row r="15" spans="1:9" ht="59.25" customHeight="1" x14ac:dyDescent="0.2">
      <c r="A15" s="88" t="s">
        <v>65</v>
      </c>
      <c r="B15" s="89"/>
      <c r="C15" s="89"/>
      <c r="D15" s="90"/>
      <c r="E15" s="64">
        <v>15616</v>
      </c>
      <c r="I15" s="63"/>
    </row>
    <row r="16" spans="1:9" ht="72.75" customHeight="1" x14ac:dyDescent="0.2">
      <c r="A16" s="88" t="s">
        <v>66</v>
      </c>
      <c r="B16" s="89"/>
      <c r="C16" s="89"/>
      <c r="D16" s="90"/>
      <c r="E16" s="64">
        <v>61328</v>
      </c>
    </row>
    <row r="17" spans="5:8" x14ac:dyDescent="0.2">
      <c r="H17" s="63"/>
    </row>
    <row r="19" spans="5:8" x14ac:dyDescent="0.2">
      <c r="E19" s="63"/>
    </row>
  </sheetData>
  <mergeCells count="15">
    <mergeCell ref="A1:E1"/>
    <mergeCell ref="A16:D16"/>
    <mergeCell ref="A14:D14"/>
    <mergeCell ref="A15:D15"/>
    <mergeCell ref="A11:D11"/>
    <mergeCell ref="A12:D12"/>
    <mergeCell ref="A13:D13"/>
    <mergeCell ref="A9:D9"/>
    <mergeCell ref="A10:D10"/>
    <mergeCell ref="A6:D6"/>
    <mergeCell ref="A7:D7"/>
    <mergeCell ref="A8:D8"/>
    <mergeCell ref="A3:E3"/>
    <mergeCell ref="A4:D4"/>
    <mergeCell ref="A5:D5"/>
  </mergeCells>
  <pageMargins left="0.53" right="0.4" top="0.75" bottom="0.75" header="0.3" footer="0.3"/>
  <pageSetup paperSize="9" scale="9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8ADCF-98ED-4A59-996D-B04C839C1DCB}">
  <sheetPr>
    <pageSetUpPr fitToPage="1"/>
  </sheetPr>
  <dimension ref="A1:O91"/>
  <sheetViews>
    <sheetView topLeftCell="A43" zoomScale="60" zoomScaleNormal="60" workbookViewId="0">
      <selection activeCell="N4" sqref="N4"/>
    </sheetView>
  </sheetViews>
  <sheetFormatPr defaultColWidth="9.140625" defaultRowHeight="12.75" x14ac:dyDescent="0.2"/>
  <cols>
    <col min="1" max="1" width="9.140625" style="69"/>
    <col min="2" max="2" width="39.140625" style="68" customWidth="1"/>
    <col min="3" max="3" width="9.140625" style="69"/>
    <col min="4" max="4" width="15.7109375" style="69" customWidth="1"/>
    <col min="5" max="5" width="14.140625" style="69" customWidth="1"/>
    <col min="6" max="7" width="15" style="69" customWidth="1"/>
    <col min="8" max="8" width="17" style="69" customWidth="1"/>
    <col min="9" max="9" width="20.42578125" style="69" customWidth="1"/>
    <col min="10" max="10" width="0.140625" style="68" customWidth="1"/>
    <col min="11" max="16384" width="9.140625" style="69"/>
  </cols>
  <sheetData>
    <row r="1" spans="1:11" ht="88.5" customHeight="1" x14ac:dyDescent="0.3">
      <c r="A1" s="26"/>
      <c r="B1" s="76"/>
      <c r="C1" s="26"/>
      <c r="D1" s="87" t="s">
        <v>59</v>
      </c>
      <c r="E1" s="109"/>
      <c r="F1" s="109"/>
      <c r="G1" s="109"/>
      <c r="H1" s="109"/>
      <c r="I1" s="109"/>
    </row>
    <row r="2" spans="1:11" ht="21.6" customHeight="1" x14ac:dyDescent="0.3">
      <c r="A2" s="52"/>
      <c r="B2" s="77"/>
      <c r="C2" s="53"/>
      <c r="D2" s="53"/>
      <c r="E2" s="51"/>
      <c r="F2" s="25"/>
      <c r="G2" s="25"/>
      <c r="H2" s="25"/>
      <c r="I2" s="57" t="s">
        <v>42</v>
      </c>
    </row>
    <row r="3" spans="1:11" ht="47.45" customHeight="1" x14ac:dyDescent="0.2">
      <c r="A3" s="116" t="s">
        <v>62</v>
      </c>
      <c r="B3" s="117"/>
      <c r="C3" s="117"/>
      <c r="D3" s="117"/>
      <c r="E3" s="117"/>
      <c r="F3" s="117"/>
      <c r="G3" s="117"/>
      <c r="H3" s="117"/>
      <c r="I3" s="117"/>
    </row>
    <row r="4" spans="1:11" ht="63.95" customHeight="1" x14ac:dyDescent="0.2">
      <c r="A4" s="38" t="s">
        <v>3</v>
      </c>
      <c r="B4" s="38" t="s">
        <v>60</v>
      </c>
      <c r="C4" s="38" t="s">
        <v>4</v>
      </c>
      <c r="D4" s="38" t="s">
        <v>5</v>
      </c>
      <c r="E4" s="38" t="s">
        <v>31</v>
      </c>
      <c r="F4" s="38" t="s">
        <v>10</v>
      </c>
      <c r="G4" s="38" t="s">
        <v>30</v>
      </c>
      <c r="H4" s="38" t="s">
        <v>56</v>
      </c>
      <c r="I4" s="38" t="s">
        <v>40</v>
      </c>
    </row>
    <row r="5" spans="1:11" ht="63.95" customHeight="1" x14ac:dyDescent="0.2">
      <c r="A5" s="3">
        <v>1</v>
      </c>
      <c r="B5" s="46" t="s">
        <v>57</v>
      </c>
      <c r="C5" s="5">
        <v>1</v>
      </c>
      <c r="D5" s="5">
        <v>16</v>
      </c>
      <c r="E5" s="47">
        <v>4100</v>
      </c>
      <c r="F5" s="48">
        <v>0.2</v>
      </c>
      <c r="G5" s="49">
        <f>(F5*E5)*1</f>
        <v>820</v>
      </c>
      <c r="H5" s="50">
        <v>4</v>
      </c>
      <c r="I5" s="49">
        <f>G5*H5</f>
        <v>3280</v>
      </c>
    </row>
    <row r="6" spans="1:11" ht="39.75" customHeight="1" x14ac:dyDescent="0.25">
      <c r="A6" s="5">
        <v>2</v>
      </c>
      <c r="B6" s="46" t="s">
        <v>58</v>
      </c>
      <c r="C6" s="5">
        <v>1</v>
      </c>
      <c r="D6" s="5">
        <v>16</v>
      </c>
      <c r="E6" s="47">
        <v>4100</v>
      </c>
      <c r="F6" s="48">
        <v>0.2</v>
      </c>
      <c r="G6" s="49">
        <f>(F6*E6)*1</f>
        <v>820</v>
      </c>
      <c r="H6" s="50">
        <v>4</v>
      </c>
      <c r="I6" s="49">
        <f>G6*H6</f>
        <v>3280</v>
      </c>
      <c r="J6" s="70"/>
      <c r="K6" s="71"/>
    </row>
    <row r="7" spans="1:11" ht="15.75" x14ac:dyDescent="0.2">
      <c r="A7" s="2" t="s">
        <v>11</v>
      </c>
      <c r="B7" s="4"/>
      <c r="C7" s="5"/>
      <c r="D7" s="5"/>
      <c r="E7" s="6"/>
      <c r="F7" s="17"/>
      <c r="G7" s="7"/>
      <c r="H7" s="18"/>
      <c r="I7" s="7"/>
    </row>
    <row r="8" spans="1:11" ht="15.75" x14ac:dyDescent="0.2">
      <c r="A8" s="3">
        <v>3</v>
      </c>
      <c r="B8" s="36" t="s">
        <v>12</v>
      </c>
      <c r="C8" s="5">
        <v>1</v>
      </c>
      <c r="D8" s="5">
        <v>13</v>
      </c>
      <c r="E8" s="6">
        <v>2910</v>
      </c>
      <c r="F8" s="17">
        <v>0.2</v>
      </c>
      <c r="G8" s="7">
        <f>F8*E8</f>
        <v>582</v>
      </c>
      <c r="H8" s="18">
        <v>4</v>
      </c>
      <c r="I8" s="7">
        <f>G8*H8</f>
        <v>2328</v>
      </c>
    </row>
    <row r="9" spans="1:11" ht="15.75" x14ac:dyDescent="0.2">
      <c r="A9" s="2" t="s">
        <v>13</v>
      </c>
      <c r="B9" s="36"/>
      <c r="C9" s="5"/>
      <c r="D9" s="5"/>
      <c r="E9" s="6"/>
      <c r="F9" s="17"/>
      <c r="G9" s="7"/>
      <c r="H9" s="18"/>
      <c r="I9" s="7"/>
    </row>
    <row r="10" spans="1:11" ht="15.75" x14ac:dyDescent="0.2">
      <c r="A10" s="3">
        <v>4</v>
      </c>
      <c r="B10" s="36" t="s">
        <v>7</v>
      </c>
      <c r="C10" s="5">
        <v>1</v>
      </c>
      <c r="D10" s="5">
        <v>11</v>
      </c>
      <c r="E10" s="6">
        <v>2034</v>
      </c>
      <c r="F10" s="17">
        <v>0.2</v>
      </c>
      <c r="G10" s="7">
        <f t="shared" ref="G10:G79" si="0">F10*E10</f>
        <v>406.8</v>
      </c>
      <c r="H10" s="18">
        <v>4</v>
      </c>
      <c r="I10" s="7">
        <f t="shared" ref="I10:I79" si="1">G10*H10</f>
        <v>1627.2</v>
      </c>
    </row>
    <row r="11" spans="1:11" ht="15.75" x14ac:dyDescent="0.2">
      <c r="A11" s="3">
        <v>5</v>
      </c>
      <c r="B11" s="36" t="s">
        <v>8</v>
      </c>
      <c r="C11" s="5">
        <v>1</v>
      </c>
      <c r="D11" s="5">
        <v>9</v>
      </c>
      <c r="E11" s="6">
        <v>1489</v>
      </c>
      <c r="F11" s="17">
        <v>0.2</v>
      </c>
      <c r="G11" s="7">
        <f t="shared" si="0"/>
        <v>297.8</v>
      </c>
      <c r="H11" s="18">
        <v>4</v>
      </c>
      <c r="I11" s="7">
        <f t="shared" si="1"/>
        <v>1191.2</v>
      </c>
    </row>
    <row r="12" spans="1:11" ht="15.75" x14ac:dyDescent="0.2">
      <c r="A12" s="3">
        <v>6</v>
      </c>
      <c r="B12" s="36" t="s">
        <v>6</v>
      </c>
      <c r="C12" s="5">
        <v>1</v>
      </c>
      <c r="D12" s="5">
        <v>8</v>
      </c>
      <c r="E12" s="6">
        <v>1371</v>
      </c>
      <c r="F12" s="17">
        <v>0.2</v>
      </c>
      <c r="G12" s="7">
        <f t="shared" si="0"/>
        <v>274.2</v>
      </c>
      <c r="H12" s="18">
        <v>4</v>
      </c>
      <c r="I12" s="7">
        <f t="shared" si="1"/>
        <v>1096.8</v>
      </c>
    </row>
    <row r="13" spans="1:11" ht="15.75" x14ac:dyDescent="0.2">
      <c r="A13" s="3">
        <v>7</v>
      </c>
      <c r="B13" s="36" t="s">
        <v>6</v>
      </c>
      <c r="C13" s="5">
        <v>1</v>
      </c>
      <c r="D13" s="5">
        <v>8</v>
      </c>
      <c r="E13" s="6">
        <v>1377</v>
      </c>
      <c r="F13" s="17">
        <v>0.2</v>
      </c>
      <c r="G13" s="7">
        <f>F13*E13</f>
        <v>275.40000000000003</v>
      </c>
      <c r="H13" s="18">
        <v>4</v>
      </c>
      <c r="I13" s="7">
        <f t="shared" si="1"/>
        <v>1101.6000000000001</v>
      </c>
    </row>
    <row r="14" spans="1:11" ht="15.75" x14ac:dyDescent="0.2">
      <c r="A14" s="3">
        <v>8</v>
      </c>
      <c r="B14" s="36" t="s">
        <v>6</v>
      </c>
      <c r="C14" s="5">
        <v>1</v>
      </c>
      <c r="D14" s="5">
        <v>8</v>
      </c>
      <c r="E14" s="6">
        <v>1358</v>
      </c>
      <c r="F14" s="17">
        <v>0.2</v>
      </c>
      <c r="G14" s="7">
        <f t="shared" si="0"/>
        <v>271.60000000000002</v>
      </c>
      <c r="H14" s="18">
        <v>4</v>
      </c>
      <c r="I14" s="7">
        <f t="shared" si="1"/>
        <v>1086.4000000000001</v>
      </c>
    </row>
    <row r="15" spans="1:11" ht="15.75" x14ac:dyDescent="0.2">
      <c r="A15" s="3">
        <v>9</v>
      </c>
      <c r="B15" s="36" t="s">
        <v>6</v>
      </c>
      <c r="C15" s="5">
        <v>1</v>
      </c>
      <c r="D15" s="5">
        <v>8</v>
      </c>
      <c r="E15" s="6">
        <v>1358</v>
      </c>
      <c r="F15" s="17">
        <v>0.2</v>
      </c>
      <c r="G15" s="7">
        <f t="shared" si="0"/>
        <v>271.60000000000002</v>
      </c>
      <c r="H15" s="18">
        <v>4</v>
      </c>
      <c r="I15" s="7">
        <f t="shared" si="1"/>
        <v>1086.4000000000001</v>
      </c>
    </row>
    <row r="16" spans="1:11" ht="15.75" x14ac:dyDescent="0.2">
      <c r="A16" s="3">
        <v>10</v>
      </c>
      <c r="B16" s="36" t="s">
        <v>6</v>
      </c>
      <c r="C16" s="8">
        <v>1</v>
      </c>
      <c r="D16" s="8">
        <v>8</v>
      </c>
      <c r="E16" s="6">
        <v>1358</v>
      </c>
      <c r="F16" s="17">
        <v>0.2</v>
      </c>
      <c r="G16" s="7">
        <f t="shared" si="0"/>
        <v>271.60000000000002</v>
      </c>
      <c r="H16" s="18">
        <v>4</v>
      </c>
      <c r="I16" s="7">
        <f t="shared" si="1"/>
        <v>1086.4000000000001</v>
      </c>
    </row>
    <row r="17" spans="1:9" ht="15.75" x14ac:dyDescent="0.2">
      <c r="A17" s="3">
        <v>11</v>
      </c>
      <c r="B17" s="36" t="s">
        <v>6</v>
      </c>
      <c r="C17" s="8">
        <v>1</v>
      </c>
      <c r="D17" s="8">
        <v>5</v>
      </c>
      <c r="E17" s="6">
        <v>1371</v>
      </c>
      <c r="F17" s="17">
        <v>0.2</v>
      </c>
      <c r="G17" s="7">
        <f t="shared" si="0"/>
        <v>274.2</v>
      </c>
      <c r="H17" s="18">
        <v>4</v>
      </c>
      <c r="I17" s="7">
        <f t="shared" si="1"/>
        <v>1096.8</v>
      </c>
    </row>
    <row r="18" spans="1:9" ht="15.75" x14ac:dyDescent="0.2">
      <c r="A18" s="2" t="s">
        <v>52</v>
      </c>
      <c r="B18" s="39"/>
      <c r="C18" s="40"/>
      <c r="D18" s="40"/>
      <c r="E18" s="41"/>
      <c r="F18" s="17"/>
      <c r="G18" s="7"/>
      <c r="H18" s="18"/>
      <c r="I18" s="7"/>
    </row>
    <row r="19" spans="1:9" ht="15.75" x14ac:dyDescent="0.2">
      <c r="A19" s="42">
        <v>12</v>
      </c>
      <c r="B19" s="43" t="s">
        <v>7</v>
      </c>
      <c r="C19" s="42">
        <v>1</v>
      </c>
      <c r="D19" s="42">
        <v>11</v>
      </c>
      <c r="E19" s="44">
        <v>2034</v>
      </c>
      <c r="F19" s="45">
        <v>0.2</v>
      </c>
      <c r="G19" s="7">
        <f t="shared" si="0"/>
        <v>406.8</v>
      </c>
      <c r="H19" s="18">
        <v>4</v>
      </c>
      <c r="I19" s="7">
        <f t="shared" si="1"/>
        <v>1627.2</v>
      </c>
    </row>
    <row r="20" spans="1:9" ht="15.75" x14ac:dyDescent="0.2">
      <c r="A20" s="42">
        <v>13</v>
      </c>
      <c r="B20" s="43" t="s">
        <v>8</v>
      </c>
      <c r="C20" s="42">
        <v>1</v>
      </c>
      <c r="D20" s="42">
        <v>9</v>
      </c>
      <c r="E20" s="44">
        <v>1489</v>
      </c>
      <c r="F20" s="45">
        <v>0.2</v>
      </c>
      <c r="G20" s="7">
        <f t="shared" si="0"/>
        <v>297.8</v>
      </c>
      <c r="H20" s="18">
        <v>4</v>
      </c>
      <c r="I20" s="7">
        <f t="shared" si="1"/>
        <v>1191.2</v>
      </c>
    </row>
    <row r="21" spans="1:9" ht="15.75" x14ac:dyDescent="0.2">
      <c r="A21" s="42">
        <v>14</v>
      </c>
      <c r="B21" s="43" t="s">
        <v>6</v>
      </c>
      <c r="C21" s="42">
        <v>1</v>
      </c>
      <c r="D21" s="42">
        <v>8</v>
      </c>
      <c r="E21" s="44">
        <v>1358</v>
      </c>
      <c r="F21" s="45">
        <v>0.2</v>
      </c>
      <c r="G21" s="7">
        <f t="shared" si="0"/>
        <v>271.60000000000002</v>
      </c>
      <c r="H21" s="18">
        <v>4</v>
      </c>
      <c r="I21" s="7">
        <f t="shared" si="1"/>
        <v>1086.4000000000001</v>
      </c>
    </row>
    <row r="22" spans="1:9" ht="15.75" x14ac:dyDescent="0.2">
      <c r="A22" s="42">
        <v>15</v>
      </c>
      <c r="B22" s="43" t="s">
        <v>6</v>
      </c>
      <c r="C22" s="42">
        <v>1</v>
      </c>
      <c r="D22" s="42">
        <v>8</v>
      </c>
      <c r="E22" s="44">
        <v>1358</v>
      </c>
      <c r="F22" s="45">
        <v>0.2</v>
      </c>
      <c r="G22" s="7">
        <f t="shared" si="0"/>
        <v>271.60000000000002</v>
      </c>
      <c r="H22" s="18">
        <v>4</v>
      </c>
      <c r="I22" s="7">
        <f t="shared" si="1"/>
        <v>1086.4000000000001</v>
      </c>
    </row>
    <row r="23" spans="1:9" ht="15.75" x14ac:dyDescent="0.2">
      <c r="A23" s="42">
        <v>16</v>
      </c>
      <c r="B23" s="43" t="s">
        <v>6</v>
      </c>
      <c r="C23" s="42">
        <v>1</v>
      </c>
      <c r="D23" s="42">
        <v>8</v>
      </c>
      <c r="E23" s="44">
        <v>1358</v>
      </c>
      <c r="F23" s="45">
        <v>0.2</v>
      </c>
      <c r="G23" s="7">
        <f t="shared" si="0"/>
        <v>271.60000000000002</v>
      </c>
      <c r="H23" s="18">
        <v>4</v>
      </c>
      <c r="I23" s="7">
        <f t="shared" si="1"/>
        <v>1086.4000000000001</v>
      </c>
    </row>
    <row r="24" spans="1:9" ht="15.75" x14ac:dyDescent="0.2">
      <c r="A24" s="42">
        <v>17</v>
      </c>
      <c r="B24" s="43" t="s">
        <v>6</v>
      </c>
      <c r="C24" s="42">
        <v>1</v>
      </c>
      <c r="D24" s="42">
        <v>8</v>
      </c>
      <c r="E24" s="44">
        <v>1358</v>
      </c>
      <c r="F24" s="45">
        <v>0.2</v>
      </c>
      <c r="G24" s="7">
        <f t="shared" si="0"/>
        <v>271.60000000000002</v>
      </c>
      <c r="H24" s="18">
        <v>4</v>
      </c>
      <c r="I24" s="7">
        <f t="shared" si="1"/>
        <v>1086.4000000000001</v>
      </c>
    </row>
    <row r="25" spans="1:9" ht="15.75" x14ac:dyDescent="0.2">
      <c r="A25" s="42">
        <v>18</v>
      </c>
      <c r="B25" s="43" t="s">
        <v>6</v>
      </c>
      <c r="C25" s="42">
        <v>1</v>
      </c>
      <c r="D25" s="42">
        <v>8</v>
      </c>
      <c r="E25" s="44">
        <v>1358</v>
      </c>
      <c r="F25" s="45">
        <v>0.2</v>
      </c>
      <c r="G25" s="7">
        <f t="shared" si="0"/>
        <v>271.60000000000002</v>
      </c>
      <c r="H25" s="18">
        <v>4</v>
      </c>
      <c r="I25" s="7">
        <f t="shared" si="1"/>
        <v>1086.4000000000001</v>
      </c>
    </row>
    <row r="26" spans="1:9" ht="18.75" x14ac:dyDescent="0.3">
      <c r="A26" s="9" t="s">
        <v>14</v>
      </c>
      <c r="B26" s="78"/>
      <c r="C26" s="10"/>
      <c r="D26" s="10"/>
      <c r="E26" s="7"/>
      <c r="F26" s="17"/>
      <c r="G26" s="7"/>
      <c r="H26" s="18"/>
      <c r="I26" s="7"/>
    </row>
    <row r="27" spans="1:9" ht="15.75" x14ac:dyDescent="0.2">
      <c r="A27" s="3">
        <v>19</v>
      </c>
      <c r="B27" s="79" t="s">
        <v>12</v>
      </c>
      <c r="C27" s="10">
        <v>1</v>
      </c>
      <c r="D27" s="10">
        <v>13</v>
      </c>
      <c r="E27" s="7">
        <v>2910</v>
      </c>
      <c r="F27" s="17">
        <v>0.2</v>
      </c>
      <c r="G27" s="7">
        <f t="shared" si="0"/>
        <v>582</v>
      </c>
      <c r="H27" s="18">
        <v>4</v>
      </c>
      <c r="I27" s="7">
        <f t="shared" si="1"/>
        <v>2328</v>
      </c>
    </row>
    <row r="28" spans="1:9" ht="15.75" x14ac:dyDescent="0.2">
      <c r="A28" s="2" t="s">
        <v>15</v>
      </c>
      <c r="B28" s="79"/>
      <c r="C28" s="10"/>
      <c r="D28" s="10"/>
      <c r="E28" s="7"/>
      <c r="F28" s="17"/>
      <c r="G28" s="7"/>
      <c r="H28" s="18"/>
      <c r="I28" s="7"/>
    </row>
    <row r="29" spans="1:9" ht="15.75" x14ac:dyDescent="0.2">
      <c r="A29" s="3">
        <v>20</v>
      </c>
      <c r="B29" s="79" t="s">
        <v>7</v>
      </c>
      <c r="C29" s="10">
        <v>1</v>
      </c>
      <c r="D29" s="10">
        <v>11</v>
      </c>
      <c r="E29" s="7">
        <v>2044</v>
      </c>
      <c r="F29" s="17">
        <v>0.2</v>
      </c>
      <c r="G29" s="7">
        <f t="shared" si="0"/>
        <v>408.8</v>
      </c>
      <c r="H29" s="18">
        <v>4</v>
      </c>
      <c r="I29" s="7">
        <f t="shared" si="1"/>
        <v>1635.2</v>
      </c>
    </row>
    <row r="30" spans="1:9" ht="15.75" x14ac:dyDescent="0.2">
      <c r="A30" s="3">
        <v>21</v>
      </c>
      <c r="B30" s="79" t="s">
        <v>6</v>
      </c>
      <c r="C30" s="10">
        <v>1</v>
      </c>
      <c r="D30" s="10">
        <v>8</v>
      </c>
      <c r="E30" s="7">
        <v>1358</v>
      </c>
      <c r="F30" s="17">
        <v>0.2</v>
      </c>
      <c r="G30" s="7">
        <f t="shared" si="0"/>
        <v>271.60000000000002</v>
      </c>
      <c r="H30" s="18">
        <v>4</v>
      </c>
      <c r="I30" s="7">
        <f t="shared" si="1"/>
        <v>1086.4000000000001</v>
      </c>
    </row>
    <row r="31" spans="1:9" ht="15.75" x14ac:dyDescent="0.2">
      <c r="A31" s="3">
        <v>22</v>
      </c>
      <c r="B31" s="79" t="s">
        <v>6</v>
      </c>
      <c r="C31" s="10">
        <v>1</v>
      </c>
      <c r="D31" s="10">
        <v>8</v>
      </c>
      <c r="E31" s="7">
        <v>1358</v>
      </c>
      <c r="F31" s="17">
        <v>0.2</v>
      </c>
      <c r="G31" s="7">
        <f t="shared" si="0"/>
        <v>271.60000000000002</v>
      </c>
      <c r="H31" s="18">
        <v>4</v>
      </c>
      <c r="I31" s="7">
        <f t="shared" si="1"/>
        <v>1086.4000000000001</v>
      </c>
    </row>
    <row r="32" spans="1:9" ht="15.75" x14ac:dyDescent="0.2">
      <c r="A32" s="3">
        <v>23</v>
      </c>
      <c r="B32" s="79" t="s">
        <v>6</v>
      </c>
      <c r="C32" s="10">
        <v>1</v>
      </c>
      <c r="D32" s="10">
        <v>8</v>
      </c>
      <c r="E32" s="7">
        <v>1345</v>
      </c>
      <c r="F32" s="17">
        <v>0.2</v>
      </c>
      <c r="G32" s="7">
        <f t="shared" si="0"/>
        <v>269</v>
      </c>
      <c r="H32" s="18">
        <v>4</v>
      </c>
      <c r="I32" s="7">
        <f t="shared" si="1"/>
        <v>1076</v>
      </c>
    </row>
    <row r="33" spans="1:9" ht="15.75" x14ac:dyDescent="0.2">
      <c r="A33" s="3">
        <v>24</v>
      </c>
      <c r="B33" s="80" t="s">
        <v>16</v>
      </c>
      <c r="C33" s="10">
        <v>1</v>
      </c>
      <c r="D33" s="11">
        <v>7</v>
      </c>
      <c r="E33" s="7">
        <v>1267</v>
      </c>
      <c r="F33" s="17">
        <v>0.15</v>
      </c>
      <c r="G33" s="7">
        <f t="shared" si="0"/>
        <v>190.04999999999998</v>
      </c>
      <c r="H33" s="18">
        <v>4</v>
      </c>
      <c r="I33" s="7">
        <f t="shared" si="1"/>
        <v>760.19999999999993</v>
      </c>
    </row>
    <row r="34" spans="1:9" ht="15.75" x14ac:dyDescent="0.2">
      <c r="A34" s="3">
        <v>25</v>
      </c>
      <c r="B34" s="80" t="s">
        <v>16</v>
      </c>
      <c r="C34" s="10">
        <v>1</v>
      </c>
      <c r="D34" s="11">
        <v>7</v>
      </c>
      <c r="E34" s="7">
        <v>1255</v>
      </c>
      <c r="F34" s="17">
        <v>0.15</v>
      </c>
      <c r="G34" s="7">
        <f t="shared" si="0"/>
        <v>188.25</v>
      </c>
      <c r="H34" s="18">
        <v>4</v>
      </c>
      <c r="I34" s="7">
        <f t="shared" si="1"/>
        <v>753</v>
      </c>
    </row>
    <row r="35" spans="1:9" ht="15.75" x14ac:dyDescent="0.2">
      <c r="A35" s="3">
        <v>26</v>
      </c>
      <c r="B35" s="80" t="s">
        <v>16</v>
      </c>
      <c r="C35" s="10">
        <v>1</v>
      </c>
      <c r="D35" s="11">
        <v>7</v>
      </c>
      <c r="E35" s="7">
        <v>1273</v>
      </c>
      <c r="F35" s="17">
        <v>0.15</v>
      </c>
      <c r="G35" s="7">
        <f t="shared" si="0"/>
        <v>190.95</v>
      </c>
      <c r="H35" s="18">
        <v>4</v>
      </c>
      <c r="I35" s="7">
        <f t="shared" si="1"/>
        <v>763.8</v>
      </c>
    </row>
    <row r="36" spans="1:9" ht="15.75" x14ac:dyDescent="0.2">
      <c r="A36" s="3">
        <v>27</v>
      </c>
      <c r="B36" s="80" t="s">
        <v>16</v>
      </c>
      <c r="C36" s="10">
        <v>1</v>
      </c>
      <c r="D36" s="11">
        <v>7</v>
      </c>
      <c r="E36" s="7">
        <v>1244</v>
      </c>
      <c r="F36" s="17">
        <v>0.15</v>
      </c>
      <c r="G36" s="7">
        <f t="shared" si="0"/>
        <v>186.6</v>
      </c>
      <c r="H36" s="18">
        <v>4</v>
      </c>
      <c r="I36" s="7">
        <f t="shared" si="1"/>
        <v>746.4</v>
      </c>
    </row>
    <row r="37" spans="1:9" ht="15.75" x14ac:dyDescent="0.2">
      <c r="A37" s="3">
        <v>28</v>
      </c>
      <c r="B37" s="80" t="s">
        <v>16</v>
      </c>
      <c r="C37" s="10">
        <v>1</v>
      </c>
      <c r="D37" s="11">
        <v>7</v>
      </c>
      <c r="E37" s="7">
        <v>1267</v>
      </c>
      <c r="F37" s="17">
        <v>0.15</v>
      </c>
      <c r="G37" s="7">
        <f t="shared" si="0"/>
        <v>190.04999999999998</v>
      </c>
      <c r="H37" s="18">
        <v>4</v>
      </c>
      <c r="I37" s="7">
        <f t="shared" si="1"/>
        <v>760.19999999999993</v>
      </c>
    </row>
    <row r="38" spans="1:9" ht="15.75" x14ac:dyDescent="0.25">
      <c r="A38" s="16" t="s">
        <v>17</v>
      </c>
      <c r="B38" s="78"/>
      <c r="C38" s="10"/>
      <c r="D38" s="10"/>
      <c r="E38" s="7"/>
      <c r="F38" s="17"/>
      <c r="G38" s="7"/>
      <c r="H38" s="18"/>
      <c r="I38" s="7"/>
    </row>
    <row r="39" spans="1:9" ht="31.5" x14ac:dyDescent="0.25">
      <c r="A39" s="3">
        <v>29</v>
      </c>
      <c r="B39" s="80" t="s">
        <v>18</v>
      </c>
      <c r="C39" s="13">
        <v>1</v>
      </c>
      <c r="D39" s="54">
        <v>12</v>
      </c>
      <c r="E39" s="7">
        <v>2431</v>
      </c>
      <c r="F39" s="17">
        <v>0.2</v>
      </c>
      <c r="G39" s="7">
        <f t="shared" si="0"/>
        <v>486.20000000000005</v>
      </c>
      <c r="H39" s="18">
        <v>4</v>
      </c>
      <c r="I39" s="7">
        <f t="shared" si="1"/>
        <v>1944.8000000000002</v>
      </c>
    </row>
    <row r="40" spans="1:9" ht="15.75" x14ac:dyDescent="0.25">
      <c r="A40" s="3">
        <v>30</v>
      </c>
      <c r="B40" s="80" t="s">
        <v>6</v>
      </c>
      <c r="C40" s="13">
        <v>1</v>
      </c>
      <c r="D40" s="54">
        <v>10</v>
      </c>
      <c r="E40" s="7">
        <v>1491</v>
      </c>
      <c r="F40" s="17">
        <v>0.2</v>
      </c>
      <c r="G40" s="7">
        <f t="shared" si="0"/>
        <v>298.2</v>
      </c>
      <c r="H40" s="18">
        <v>4</v>
      </c>
      <c r="I40" s="7">
        <f t="shared" si="1"/>
        <v>1192.8</v>
      </c>
    </row>
    <row r="41" spans="1:9" ht="31.5" x14ac:dyDescent="0.25">
      <c r="A41" s="3">
        <v>31</v>
      </c>
      <c r="B41" s="80" t="s">
        <v>48</v>
      </c>
      <c r="C41" s="13">
        <v>1</v>
      </c>
      <c r="D41" s="27">
        <v>12</v>
      </c>
      <c r="E41" s="28">
        <v>2321</v>
      </c>
      <c r="F41" s="17">
        <v>0.2</v>
      </c>
      <c r="G41" s="7">
        <f t="shared" si="0"/>
        <v>464.20000000000005</v>
      </c>
      <c r="H41" s="18">
        <v>4</v>
      </c>
      <c r="I41" s="7">
        <f t="shared" si="1"/>
        <v>1856.8000000000002</v>
      </c>
    </row>
    <row r="42" spans="1:9" ht="15.75" x14ac:dyDescent="0.25">
      <c r="A42" s="3">
        <v>32</v>
      </c>
      <c r="B42" s="80" t="s">
        <v>19</v>
      </c>
      <c r="C42" s="13">
        <v>1</v>
      </c>
      <c r="D42" s="54">
        <v>6</v>
      </c>
      <c r="E42" s="6">
        <v>1051</v>
      </c>
      <c r="F42" s="17">
        <v>0.2</v>
      </c>
      <c r="G42" s="7">
        <f t="shared" si="0"/>
        <v>210.20000000000002</v>
      </c>
      <c r="H42" s="18">
        <v>4</v>
      </c>
      <c r="I42" s="7">
        <f t="shared" si="1"/>
        <v>840.80000000000007</v>
      </c>
    </row>
    <row r="43" spans="1:9" ht="15.75" x14ac:dyDescent="0.25">
      <c r="A43" s="3">
        <v>33</v>
      </c>
      <c r="B43" s="80" t="s">
        <v>19</v>
      </c>
      <c r="C43" s="13">
        <v>1</v>
      </c>
      <c r="D43" s="54">
        <v>6</v>
      </c>
      <c r="E43" s="6">
        <v>1051</v>
      </c>
      <c r="F43" s="17">
        <v>0.2</v>
      </c>
      <c r="G43" s="7">
        <f t="shared" si="0"/>
        <v>210.20000000000002</v>
      </c>
      <c r="H43" s="18">
        <v>4</v>
      </c>
      <c r="I43" s="7">
        <f t="shared" si="1"/>
        <v>840.80000000000007</v>
      </c>
    </row>
    <row r="44" spans="1:9" ht="15.75" x14ac:dyDescent="0.25">
      <c r="A44" s="3">
        <v>34</v>
      </c>
      <c r="B44" s="80" t="s">
        <v>20</v>
      </c>
      <c r="C44" s="13">
        <v>1</v>
      </c>
      <c r="D44" s="54">
        <v>5</v>
      </c>
      <c r="E44" s="6">
        <v>908</v>
      </c>
      <c r="F44" s="17">
        <v>0.15</v>
      </c>
      <c r="G44" s="7">
        <f t="shared" si="0"/>
        <v>136.19999999999999</v>
      </c>
      <c r="H44" s="18">
        <v>4</v>
      </c>
      <c r="I44" s="7">
        <f t="shared" si="1"/>
        <v>544.79999999999995</v>
      </c>
    </row>
    <row r="45" spans="1:9" ht="15.75" x14ac:dyDescent="0.25">
      <c r="A45" s="3">
        <v>35</v>
      </c>
      <c r="B45" s="37" t="s">
        <v>20</v>
      </c>
      <c r="C45" s="13">
        <v>1</v>
      </c>
      <c r="D45" s="54">
        <v>5</v>
      </c>
      <c r="E45" s="6">
        <v>910.76</v>
      </c>
      <c r="F45" s="17">
        <v>0.15</v>
      </c>
      <c r="G45" s="7">
        <f t="shared" si="0"/>
        <v>136.614</v>
      </c>
      <c r="H45" s="18">
        <v>4</v>
      </c>
      <c r="I45" s="7">
        <f t="shared" si="1"/>
        <v>546.45600000000002</v>
      </c>
    </row>
    <row r="46" spans="1:9" ht="15.75" x14ac:dyDescent="0.25">
      <c r="A46" s="3">
        <v>36</v>
      </c>
      <c r="B46" s="37" t="s">
        <v>20</v>
      </c>
      <c r="C46" s="13">
        <v>1</v>
      </c>
      <c r="D46" s="54">
        <v>5</v>
      </c>
      <c r="E46" s="6">
        <v>910.76</v>
      </c>
      <c r="F46" s="17">
        <v>0.15</v>
      </c>
      <c r="G46" s="7">
        <f t="shared" si="0"/>
        <v>136.614</v>
      </c>
      <c r="H46" s="18">
        <v>4</v>
      </c>
      <c r="I46" s="7">
        <f t="shared" si="1"/>
        <v>546.45600000000002</v>
      </c>
    </row>
    <row r="47" spans="1:9" ht="15.75" x14ac:dyDescent="0.25">
      <c r="A47" s="3">
        <v>37</v>
      </c>
      <c r="B47" s="37" t="s">
        <v>20</v>
      </c>
      <c r="C47" s="13">
        <v>1</v>
      </c>
      <c r="D47" s="54">
        <v>5</v>
      </c>
      <c r="E47" s="6">
        <v>910.76</v>
      </c>
      <c r="F47" s="17">
        <v>0.15</v>
      </c>
      <c r="G47" s="7">
        <f t="shared" si="0"/>
        <v>136.614</v>
      </c>
      <c r="H47" s="18">
        <v>4</v>
      </c>
      <c r="I47" s="7">
        <f t="shared" si="1"/>
        <v>546.45600000000002</v>
      </c>
    </row>
    <row r="48" spans="1:9" ht="15.75" x14ac:dyDescent="0.25">
      <c r="A48" s="3">
        <v>38</v>
      </c>
      <c r="B48" s="37" t="s">
        <v>20</v>
      </c>
      <c r="C48" s="13">
        <v>1</v>
      </c>
      <c r="D48" s="54">
        <v>5</v>
      </c>
      <c r="E48" s="6">
        <v>910.76</v>
      </c>
      <c r="F48" s="17">
        <v>0.15</v>
      </c>
      <c r="G48" s="7">
        <f t="shared" si="0"/>
        <v>136.614</v>
      </c>
      <c r="H48" s="18">
        <v>4</v>
      </c>
      <c r="I48" s="7">
        <f t="shared" si="1"/>
        <v>546.45600000000002</v>
      </c>
    </row>
    <row r="49" spans="1:9" ht="15.75" x14ac:dyDescent="0.25">
      <c r="A49" s="3">
        <v>39</v>
      </c>
      <c r="B49" s="37" t="s">
        <v>20</v>
      </c>
      <c r="C49" s="13">
        <v>1</v>
      </c>
      <c r="D49" s="54">
        <v>5</v>
      </c>
      <c r="E49" s="6">
        <v>910.76</v>
      </c>
      <c r="F49" s="17">
        <v>0.15</v>
      </c>
      <c r="G49" s="7">
        <f t="shared" si="0"/>
        <v>136.614</v>
      </c>
      <c r="H49" s="18">
        <v>4</v>
      </c>
      <c r="I49" s="7">
        <f t="shared" si="1"/>
        <v>546.45600000000002</v>
      </c>
    </row>
    <row r="50" spans="1:9" ht="15.75" x14ac:dyDescent="0.25">
      <c r="A50" s="3">
        <v>40</v>
      </c>
      <c r="B50" s="37" t="s">
        <v>20</v>
      </c>
      <c r="C50" s="13">
        <v>1</v>
      </c>
      <c r="D50" s="54">
        <v>5</v>
      </c>
      <c r="E50" s="6">
        <v>910.76</v>
      </c>
      <c r="F50" s="17">
        <v>0.15</v>
      </c>
      <c r="G50" s="7">
        <f t="shared" si="0"/>
        <v>136.614</v>
      </c>
      <c r="H50" s="18">
        <v>4</v>
      </c>
      <c r="I50" s="7">
        <f t="shared" si="1"/>
        <v>546.45600000000002</v>
      </c>
    </row>
    <row r="51" spans="1:9" ht="15.75" x14ac:dyDescent="0.25">
      <c r="A51" s="3">
        <v>41</v>
      </c>
      <c r="B51" s="37" t="s">
        <v>20</v>
      </c>
      <c r="C51" s="13">
        <v>1</v>
      </c>
      <c r="D51" s="54">
        <v>5</v>
      </c>
      <c r="E51" s="6">
        <v>910.76</v>
      </c>
      <c r="F51" s="17">
        <v>0.15</v>
      </c>
      <c r="G51" s="7">
        <f t="shared" si="0"/>
        <v>136.614</v>
      </c>
      <c r="H51" s="18">
        <v>4</v>
      </c>
      <c r="I51" s="7">
        <f t="shared" si="1"/>
        <v>546.45600000000002</v>
      </c>
    </row>
    <row r="52" spans="1:9" ht="15.75" x14ac:dyDescent="0.25">
      <c r="A52" s="3">
        <v>42</v>
      </c>
      <c r="B52" s="37" t="s">
        <v>20</v>
      </c>
      <c r="C52" s="13">
        <v>1</v>
      </c>
      <c r="D52" s="54">
        <v>5</v>
      </c>
      <c r="E52" s="6">
        <v>910.76</v>
      </c>
      <c r="F52" s="17">
        <v>0.15</v>
      </c>
      <c r="G52" s="7">
        <f t="shared" si="0"/>
        <v>136.614</v>
      </c>
      <c r="H52" s="18">
        <v>4</v>
      </c>
      <c r="I52" s="7">
        <f t="shared" si="1"/>
        <v>546.45600000000002</v>
      </c>
    </row>
    <row r="53" spans="1:9" ht="15.75" x14ac:dyDescent="0.25">
      <c r="A53" s="3">
        <v>43</v>
      </c>
      <c r="B53" s="37" t="s">
        <v>20</v>
      </c>
      <c r="C53" s="13">
        <v>1</v>
      </c>
      <c r="D53" s="54">
        <v>5</v>
      </c>
      <c r="E53" s="6">
        <v>910.76</v>
      </c>
      <c r="F53" s="17">
        <v>0.15</v>
      </c>
      <c r="G53" s="7">
        <f t="shared" si="0"/>
        <v>136.614</v>
      </c>
      <c r="H53" s="18">
        <v>4</v>
      </c>
      <c r="I53" s="7">
        <f t="shared" si="1"/>
        <v>546.45600000000002</v>
      </c>
    </row>
    <row r="54" spans="1:9" ht="15.75" x14ac:dyDescent="0.25">
      <c r="A54" s="16" t="s">
        <v>21</v>
      </c>
      <c r="B54" s="37"/>
      <c r="C54" s="13"/>
      <c r="D54" s="54"/>
      <c r="E54" s="7"/>
      <c r="F54" s="17"/>
      <c r="G54" s="7"/>
      <c r="H54" s="18"/>
      <c r="I54" s="7"/>
    </row>
    <row r="55" spans="1:9" ht="15.75" x14ac:dyDescent="0.25">
      <c r="A55" s="10">
        <v>44</v>
      </c>
      <c r="B55" s="81" t="s">
        <v>7</v>
      </c>
      <c r="C55" s="54">
        <v>1</v>
      </c>
      <c r="D55" s="54">
        <v>11</v>
      </c>
      <c r="E55" s="6">
        <v>2034</v>
      </c>
      <c r="F55" s="17">
        <v>0.2</v>
      </c>
      <c r="G55" s="7">
        <f t="shared" si="0"/>
        <v>406.8</v>
      </c>
      <c r="H55" s="18">
        <v>4</v>
      </c>
      <c r="I55" s="7">
        <f t="shared" si="1"/>
        <v>1627.2</v>
      </c>
    </row>
    <row r="56" spans="1:9" ht="15.75" x14ac:dyDescent="0.25">
      <c r="A56" s="10">
        <v>45</v>
      </c>
      <c r="B56" s="81" t="s">
        <v>6</v>
      </c>
      <c r="C56" s="54">
        <v>1</v>
      </c>
      <c r="D56" s="54">
        <v>8</v>
      </c>
      <c r="E56" s="6">
        <v>1377</v>
      </c>
      <c r="F56" s="17">
        <v>0.2</v>
      </c>
      <c r="G56" s="7">
        <f t="shared" si="0"/>
        <v>275.40000000000003</v>
      </c>
      <c r="H56" s="18">
        <v>4</v>
      </c>
      <c r="I56" s="7">
        <f t="shared" si="1"/>
        <v>1101.6000000000001</v>
      </c>
    </row>
    <row r="57" spans="1:9" ht="15.75" x14ac:dyDescent="0.25">
      <c r="A57" s="10">
        <v>46</v>
      </c>
      <c r="B57" s="81" t="s">
        <v>6</v>
      </c>
      <c r="C57" s="54">
        <v>1</v>
      </c>
      <c r="D57" s="54">
        <v>8</v>
      </c>
      <c r="E57" s="6">
        <v>1332</v>
      </c>
      <c r="F57" s="17">
        <v>0.2</v>
      </c>
      <c r="G57" s="7">
        <f t="shared" si="0"/>
        <v>266.40000000000003</v>
      </c>
      <c r="H57" s="18">
        <v>4</v>
      </c>
      <c r="I57" s="7">
        <f t="shared" si="1"/>
        <v>1065.6000000000001</v>
      </c>
    </row>
    <row r="58" spans="1:9" ht="15.75" x14ac:dyDescent="0.25">
      <c r="A58" s="10">
        <v>47</v>
      </c>
      <c r="B58" s="81" t="s">
        <v>22</v>
      </c>
      <c r="C58" s="54">
        <v>1</v>
      </c>
      <c r="D58" s="54">
        <v>9</v>
      </c>
      <c r="E58" s="6">
        <v>1424</v>
      </c>
      <c r="F58" s="17">
        <v>0.2</v>
      </c>
      <c r="G58" s="7">
        <f t="shared" si="0"/>
        <v>284.8</v>
      </c>
      <c r="H58" s="18">
        <v>4</v>
      </c>
      <c r="I58" s="7">
        <f t="shared" si="1"/>
        <v>1139.2</v>
      </c>
    </row>
    <row r="59" spans="1:9" ht="15.75" x14ac:dyDescent="0.25">
      <c r="A59" s="10">
        <v>48</v>
      </c>
      <c r="B59" s="81" t="s">
        <v>22</v>
      </c>
      <c r="C59" s="54">
        <v>1</v>
      </c>
      <c r="D59" s="54">
        <v>9</v>
      </c>
      <c r="E59" s="6">
        <v>1445</v>
      </c>
      <c r="F59" s="17">
        <v>0.2</v>
      </c>
      <c r="G59" s="7">
        <f t="shared" si="0"/>
        <v>289</v>
      </c>
      <c r="H59" s="18">
        <v>4</v>
      </c>
      <c r="I59" s="7">
        <f t="shared" si="1"/>
        <v>1156</v>
      </c>
    </row>
    <row r="60" spans="1:9" ht="15.75" x14ac:dyDescent="0.25">
      <c r="A60" s="10">
        <v>49</v>
      </c>
      <c r="B60" s="81" t="s">
        <v>22</v>
      </c>
      <c r="C60" s="54">
        <v>1</v>
      </c>
      <c r="D60" s="54">
        <v>9</v>
      </c>
      <c r="E60" s="6">
        <v>1438</v>
      </c>
      <c r="F60" s="17">
        <v>0.2</v>
      </c>
      <c r="G60" s="7">
        <f t="shared" si="0"/>
        <v>287.60000000000002</v>
      </c>
      <c r="H60" s="18">
        <v>4</v>
      </c>
      <c r="I60" s="7">
        <f t="shared" si="1"/>
        <v>1150.4000000000001</v>
      </c>
    </row>
    <row r="61" spans="1:9" ht="15.75" x14ac:dyDescent="0.25">
      <c r="A61" s="10">
        <v>50</v>
      </c>
      <c r="B61" s="81" t="s">
        <v>22</v>
      </c>
      <c r="C61" s="54">
        <v>1</v>
      </c>
      <c r="D61" s="54">
        <v>9</v>
      </c>
      <c r="E61" s="6">
        <v>1438</v>
      </c>
      <c r="F61" s="17">
        <v>0.2</v>
      </c>
      <c r="G61" s="7">
        <f t="shared" si="0"/>
        <v>287.60000000000002</v>
      </c>
      <c r="H61" s="18">
        <v>4</v>
      </c>
      <c r="I61" s="7">
        <f t="shared" si="1"/>
        <v>1150.4000000000001</v>
      </c>
    </row>
    <row r="62" spans="1:9" ht="15.75" x14ac:dyDescent="0.25">
      <c r="A62" s="10">
        <v>51</v>
      </c>
      <c r="B62" s="81" t="s">
        <v>22</v>
      </c>
      <c r="C62" s="54">
        <v>1</v>
      </c>
      <c r="D62" s="54">
        <v>9</v>
      </c>
      <c r="E62" s="6">
        <v>1424</v>
      </c>
      <c r="F62" s="17">
        <v>0.2</v>
      </c>
      <c r="G62" s="7">
        <f t="shared" si="0"/>
        <v>284.8</v>
      </c>
      <c r="H62" s="18">
        <v>4</v>
      </c>
      <c r="I62" s="7">
        <f t="shared" si="1"/>
        <v>1139.2</v>
      </c>
    </row>
    <row r="63" spans="1:9" ht="15.75" x14ac:dyDescent="0.25">
      <c r="A63" s="10">
        <v>52</v>
      </c>
      <c r="B63" s="81" t="s">
        <v>23</v>
      </c>
      <c r="C63" s="54">
        <v>1</v>
      </c>
      <c r="D63" s="54">
        <v>9</v>
      </c>
      <c r="E63" s="6">
        <v>1438</v>
      </c>
      <c r="F63" s="17">
        <v>0.2</v>
      </c>
      <c r="G63" s="7">
        <f t="shared" si="0"/>
        <v>287.60000000000002</v>
      </c>
      <c r="H63" s="18">
        <v>4</v>
      </c>
      <c r="I63" s="7">
        <f t="shared" si="1"/>
        <v>1150.4000000000001</v>
      </c>
    </row>
    <row r="64" spans="1:9" ht="15.75" x14ac:dyDescent="0.25">
      <c r="A64" s="10">
        <v>53</v>
      </c>
      <c r="B64" s="81" t="s">
        <v>24</v>
      </c>
      <c r="C64" s="54">
        <v>1</v>
      </c>
      <c r="D64" s="54">
        <v>6</v>
      </c>
      <c r="E64" s="6">
        <v>1066</v>
      </c>
      <c r="F64" s="17">
        <v>0.2</v>
      </c>
      <c r="G64" s="7">
        <f t="shared" si="0"/>
        <v>213.20000000000002</v>
      </c>
      <c r="H64" s="18">
        <v>4</v>
      </c>
      <c r="I64" s="7">
        <f t="shared" si="1"/>
        <v>852.80000000000007</v>
      </c>
    </row>
    <row r="65" spans="1:15" ht="15.75" x14ac:dyDescent="0.25">
      <c r="A65" s="10">
        <v>54</v>
      </c>
      <c r="B65" s="82" t="s">
        <v>24</v>
      </c>
      <c r="C65" s="54">
        <v>1</v>
      </c>
      <c r="D65" s="54">
        <v>6</v>
      </c>
      <c r="E65" s="6">
        <v>1061</v>
      </c>
      <c r="F65" s="17">
        <v>0.2</v>
      </c>
      <c r="G65" s="7">
        <f t="shared" si="0"/>
        <v>212.20000000000002</v>
      </c>
      <c r="H65" s="18">
        <v>4</v>
      </c>
      <c r="I65" s="7">
        <f t="shared" si="1"/>
        <v>848.80000000000007</v>
      </c>
    </row>
    <row r="66" spans="1:15" ht="15.75" x14ac:dyDescent="0.25">
      <c r="A66" s="10">
        <v>55</v>
      </c>
      <c r="B66" s="82" t="s">
        <v>24</v>
      </c>
      <c r="C66" s="54">
        <v>1</v>
      </c>
      <c r="D66" s="54">
        <v>6</v>
      </c>
      <c r="E66" s="6">
        <v>1061</v>
      </c>
      <c r="F66" s="17">
        <v>0.2</v>
      </c>
      <c r="G66" s="7">
        <f t="shared" si="0"/>
        <v>212.20000000000002</v>
      </c>
      <c r="H66" s="18">
        <v>4</v>
      </c>
      <c r="I66" s="7">
        <f t="shared" si="1"/>
        <v>848.80000000000007</v>
      </c>
    </row>
    <row r="67" spans="1:15" ht="15.75" x14ac:dyDescent="0.25">
      <c r="A67" s="10">
        <v>56</v>
      </c>
      <c r="B67" s="83" t="s">
        <v>25</v>
      </c>
      <c r="C67" s="54">
        <v>1</v>
      </c>
      <c r="D67" s="54">
        <v>6</v>
      </c>
      <c r="E67" s="6">
        <v>1061</v>
      </c>
      <c r="F67" s="17">
        <v>0.2</v>
      </c>
      <c r="G67" s="7">
        <f t="shared" si="0"/>
        <v>212.20000000000002</v>
      </c>
      <c r="H67" s="18">
        <v>4</v>
      </c>
      <c r="I67" s="7">
        <f t="shared" si="1"/>
        <v>848.80000000000007</v>
      </c>
      <c r="O67" s="72"/>
    </row>
    <row r="68" spans="1:15" ht="15.75" x14ac:dyDescent="0.25">
      <c r="A68" s="10">
        <v>57</v>
      </c>
      <c r="B68" s="83" t="s">
        <v>26</v>
      </c>
      <c r="C68" s="54">
        <v>1</v>
      </c>
      <c r="D68" s="54">
        <v>5</v>
      </c>
      <c r="E68" s="6">
        <v>908</v>
      </c>
      <c r="F68" s="17">
        <v>0.2</v>
      </c>
      <c r="G68" s="7">
        <f t="shared" si="0"/>
        <v>181.60000000000002</v>
      </c>
      <c r="H68" s="18">
        <v>4</v>
      </c>
      <c r="I68" s="7">
        <f>G68*H68+5.05</f>
        <v>731.45</v>
      </c>
    </row>
    <row r="69" spans="1:15" ht="15.75" x14ac:dyDescent="0.25">
      <c r="A69" s="10">
        <v>58</v>
      </c>
      <c r="B69" s="83" t="s">
        <v>26</v>
      </c>
      <c r="C69" s="54">
        <v>1</v>
      </c>
      <c r="D69" s="54">
        <v>5</v>
      </c>
      <c r="E69" s="6">
        <v>1051</v>
      </c>
      <c r="F69" s="17">
        <v>0.15</v>
      </c>
      <c r="G69" s="7">
        <f t="shared" si="0"/>
        <v>157.65</v>
      </c>
      <c r="H69" s="18">
        <v>4</v>
      </c>
      <c r="I69" s="7">
        <f>(G69*H69)</f>
        <v>630.6</v>
      </c>
    </row>
    <row r="70" spans="1:15" ht="15.75" x14ac:dyDescent="0.25">
      <c r="A70" s="10">
        <v>59</v>
      </c>
      <c r="B70" s="83" t="s">
        <v>27</v>
      </c>
      <c r="C70" s="54">
        <v>1</v>
      </c>
      <c r="D70" s="54">
        <v>3</v>
      </c>
      <c r="E70" s="6">
        <v>1051</v>
      </c>
      <c r="F70" s="17">
        <v>0.15</v>
      </c>
      <c r="G70" s="7">
        <f>(F70*E70)</f>
        <v>157.65</v>
      </c>
      <c r="H70" s="18">
        <v>4</v>
      </c>
      <c r="I70" s="7">
        <f t="shared" si="1"/>
        <v>630.6</v>
      </c>
    </row>
    <row r="71" spans="1:15" ht="15.75" x14ac:dyDescent="0.25">
      <c r="A71" s="10">
        <v>60</v>
      </c>
      <c r="B71" s="83" t="s">
        <v>27</v>
      </c>
      <c r="C71" s="54">
        <v>1</v>
      </c>
      <c r="D71" s="54">
        <v>3</v>
      </c>
      <c r="E71" s="6">
        <v>1061</v>
      </c>
      <c r="F71" s="17">
        <v>0.15</v>
      </c>
      <c r="G71" s="7">
        <f t="shared" si="0"/>
        <v>159.15</v>
      </c>
      <c r="H71" s="18">
        <v>4</v>
      </c>
      <c r="I71" s="7">
        <f t="shared" si="1"/>
        <v>636.6</v>
      </c>
    </row>
    <row r="72" spans="1:15" ht="15.75" x14ac:dyDescent="0.25">
      <c r="A72" s="10">
        <v>61</v>
      </c>
      <c r="B72" s="83" t="s">
        <v>27</v>
      </c>
      <c r="C72" s="54">
        <v>1</v>
      </c>
      <c r="D72" s="54">
        <v>3</v>
      </c>
      <c r="E72" s="6">
        <v>1066</v>
      </c>
      <c r="F72" s="17">
        <v>0.15</v>
      </c>
      <c r="G72" s="7">
        <f t="shared" si="0"/>
        <v>159.9</v>
      </c>
      <c r="H72" s="18">
        <v>4</v>
      </c>
      <c r="I72" s="7">
        <f t="shared" si="1"/>
        <v>639.6</v>
      </c>
    </row>
    <row r="73" spans="1:15" ht="15.75" x14ac:dyDescent="0.25">
      <c r="A73" s="16" t="s">
        <v>28</v>
      </c>
      <c r="B73" s="3"/>
      <c r="C73" s="10"/>
      <c r="D73" s="10"/>
      <c r="E73" s="7"/>
      <c r="F73" s="17"/>
      <c r="G73" s="7"/>
      <c r="H73" s="18"/>
      <c r="I73" s="7"/>
    </row>
    <row r="74" spans="1:15" ht="15.75" x14ac:dyDescent="0.25">
      <c r="A74" s="3">
        <v>62</v>
      </c>
      <c r="B74" s="12" t="s">
        <v>29</v>
      </c>
      <c r="C74" s="13">
        <v>1</v>
      </c>
      <c r="D74" s="54">
        <v>10</v>
      </c>
      <c r="E74" s="7">
        <v>1699</v>
      </c>
      <c r="F74" s="17">
        <v>0.2</v>
      </c>
      <c r="G74" s="7">
        <f t="shared" si="0"/>
        <v>339.8</v>
      </c>
      <c r="H74" s="18">
        <v>4</v>
      </c>
      <c r="I74" s="7">
        <f t="shared" si="1"/>
        <v>1359.2</v>
      </c>
    </row>
    <row r="75" spans="1:15" ht="15.75" x14ac:dyDescent="0.25">
      <c r="A75" s="3">
        <v>63</v>
      </c>
      <c r="B75" s="12" t="s">
        <v>22</v>
      </c>
      <c r="C75" s="13">
        <v>1</v>
      </c>
      <c r="D75" s="54">
        <v>7</v>
      </c>
      <c r="E75" s="7">
        <v>1190</v>
      </c>
      <c r="F75" s="17">
        <v>0.2</v>
      </c>
      <c r="G75" s="7">
        <f t="shared" si="0"/>
        <v>238</v>
      </c>
      <c r="H75" s="18">
        <v>4</v>
      </c>
      <c r="I75" s="7">
        <f t="shared" si="1"/>
        <v>952</v>
      </c>
    </row>
    <row r="76" spans="1:15" ht="15.75" x14ac:dyDescent="0.25">
      <c r="A76" s="3">
        <v>64</v>
      </c>
      <c r="B76" s="12" t="s">
        <v>22</v>
      </c>
      <c r="C76" s="13">
        <v>1</v>
      </c>
      <c r="D76" s="54">
        <v>7</v>
      </c>
      <c r="E76" s="7">
        <v>1190</v>
      </c>
      <c r="F76" s="17">
        <v>0.2</v>
      </c>
      <c r="G76" s="7">
        <f t="shared" si="0"/>
        <v>238</v>
      </c>
      <c r="H76" s="18">
        <v>4</v>
      </c>
      <c r="I76" s="7">
        <f t="shared" si="1"/>
        <v>952</v>
      </c>
    </row>
    <row r="77" spans="1:15" ht="15.75" x14ac:dyDescent="0.25">
      <c r="A77" s="3">
        <v>65</v>
      </c>
      <c r="B77" s="12" t="s">
        <v>22</v>
      </c>
      <c r="C77" s="13">
        <v>1</v>
      </c>
      <c r="D77" s="54">
        <v>7</v>
      </c>
      <c r="E77" s="7">
        <v>1190</v>
      </c>
      <c r="F77" s="17">
        <v>0.2</v>
      </c>
      <c r="G77" s="7">
        <f t="shared" si="0"/>
        <v>238</v>
      </c>
      <c r="H77" s="18">
        <v>4</v>
      </c>
      <c r="I77" s="7">
        <f t="shared" si="1"/>
        <v>952</v>
      </c>
    </row>
    <row r="78" spans="1:15" ht="15.75" x14ac:dyDescent="0.25">
      <c r="A78" s="3">
        <v>66</v>
      </c>
      <c r="B78" s="12" t="s">
        <v>22</v>
      </c>
      <c r="C78" s="13">
        <v>1</v>
      </c>
      <c r="D78" s="54">
        <v>7</v>
      </c>
      <c r="E78" s="7">
        <v>1190</v>
      </c>
      <c r="F78" s="17">
        <v>0.2</v>
      </c>
      <c r="G78" s="7">
        <f t="shared" si="0"/>
        <v>238</v>
      </c>
      <c r="H78" s="18">
        <v>4</v>
      </c>
      <c r="I78" s="7">
        <f t="shared" si="1"/>
        <v>952</v>
      </c>
    </row>
    <row r="79" spans="1:15" ht="15.75" x14ac:dyDescent="0.25">
      <c r="A79" s="3">
        <v>67</v>
      </c>
      <c r="B79" s="12" t="s">
        <v>22</v>
      </c>
      <c r="C79" s="13">
        <v>1</v>
      </c>
      <c r="D79" s="54">
        <v>7</v>
      </c>
      <c r="E79" s="7">
        <v>1190</v>
      </c>
      <c r="F79" s="17">
        <v>0.2</v>
      </c>
      <c r="G79" s="7">
        <f t="shared" si="0"/>
        <v>238</v>
      </c>
      <c r="H79" s="18">
        <v>4</v>
      </c>
      <c r="I79" s="7">
        <f t="shared" si="1"/>
        <v>952</v>
      </c>
    </row>
    <row r="80" spans="1:15" ht="15.75" x14ac:dyDescent="0.25">
      <c r="A80" s="16" t="s">
        <v>33</v>
      </c>
      <c r="B80" s="20"/>
      <c r="C80" s="21"/>
      <c r="D80" s="22"/>
      <c r="E80" s="23"/>
      <c r="F80" s="24"/>
      <c r="G80" s="7"/>
      <c r="H80" s="18"/>
      <c r="I80" s="7"/>
    </row>
    <row r="81" spans="1:13" ht="21.75" customHeight="1" x14ac:dyDescent="0.25">
      <c r="A81" s="19">
        <v>68</v>
      </c>
      <c r="B81" s="20" t="s">
        <v>34</v>
      </c>
      <c r="C81" s="21">
        <v>1</v>
      </c>
      <c r="D81" s="22">
        <v>8</v>
      </c>
      <c r="E81" s="23">
        <v>1774</v>
      </c>
      <c r="F81" s="17">
        <v>0.2</v>
      </c>
      <c r="G81" s="7">
        <f t="shared" ref="G81:G86" si="2">F81*E81</f>
        <v>354.8</v>
      </c>
      <c r="H81" s="18">
        <v>4</v>
      </c>
      <c r="I81" s="7">
        <f t="shared" ref="I81:I86" si="3">G81*H81</f>
        <v>1419.2</v>
      </c>
      <c r="J81" s="68" t="s">
        <v>47</v>
      </c>
      <c r="K81" s="68"/>
    </row>
    <row r="82" spans="1:13" ht="18.75" x14ac:dyDescent="0.3">
      <c r="A82" s="9" t="s">
        <v>35</v>
      </c>
      <c r="B82" s="20"/>
      <c r="C82" s="21"/>
      <c r="D82" s="22"/>
      <c r="E82" s="23"/>
      <c r="F82" s="24"/>
      <c r="G82" s="7"/>
      <c r="H82" s="18"/>
      <c r="I82" s="7"/>
    </row>
    <row r="83" spans="1:13" ht="15.75" x14ac:dyDescent="0.25">
      <c r="A83" s="16" t="s">
        <v>36</v>
      </c>
      <c r="B83" s="20"/>
      <c r="C83" s="21"/>
      <c r="D83" s="22"/>
      <c r="E83" s="23"/>
      <c r="F83" s="24"/>
      <c r="G83" s="7"/>
      <c r="H83" s="18"/>
      <c r="I83" s="7"/>
    </row>
    <row r="84" spans="1:13" s="74" customFormat="1" ht="22.5" customHeight="1" x14ac:dyDescent="0.25">
      <c r="A84" s="29">
        <v>69</v>
      </c>
      <c r="B84" s="30" t="s">
        <v>51</v>
      </c>
      <c r="C84" s="31">
        <v>1</v>
      </c>
      <c r="D84" s="32">
        <v>13</v>
      </c>
      <c r="E84" s="33">
        <v>2870</v>
      </c>
      <c r="F84" s="34">
        <v>0.15</v>
      </c>
      <c r="G84" s="28">
        <f t="shared" ref="G84" si="4">F84*E84</f>
        <v>430.5</v>
      </c>
      <c r="H84" s="35">
        <v>3</v>
      </c>
      <c r="I84" s="28">
        <f t="shared" ref="I84" si="5">G84*H84</f>
        <v>1291.5</v>
      </c>
      <c r="J84" s="73" t="s">
        <v>50</v>
      </c>
    </row>
    <row r="85" spans="1:13" ht="17.25" customHeight="1" x14ac:dyDescent="0.25">
      <c r="A85" s="19">
        <v>70</v>
      </c>
      <c r="B85" s="30" t="s">
        <v>37</v>
      </c>
      <c r="C85" s="21">
        <v>1</v>
      </c>
      <c r="D85" s="22">
        <v>11</v>
      </c>
      <c r="E85" s="23">
        <v>1873</v>
      </c>
      <c r="F85" s="17">
        <v>0.2</v>
      </c>
      <c r="G85" s="7">
        <f t="shared" si="2"/>
        <v>374.6</v>
      </c>
      <c r="H85" s="35">
        <v>4</v>
      </c>
      <c r="I85" s="7">
        <f t="shared" si="3"/>
        <v>1498.4</v>
      </c>
      <c r="J85" s="68" t="s">
        <v>53</v>
      </c>
    </row>
    <row r="86" spans="1:13" ht="26.25" customHeight="1" x14ac:dyDescent="0.25">
      <c r="A86" s="19">
        <v>71</v>
      </c>
      <c r="B86" s="30" t="s">
        <v>37</v>
      </c>
      <c r="C86" s="21">
        <v>1</v>
      </c>
      <c r="D86" s="22">
        <v>11</v>
      </c>
      <c r="E86" s="23">
        <v>1873</v>
      </c>
      <c r="F86" s="17">
        <v>0.15</v>
      </c>
      <c r="G86" s="7">
        <f t="shared" si="2"/>
        <v>280.95</v>
      </c>
      <c r="H86" s="35">
        <v>3</v>
      </c>
      <c r="I86" s="7">
        <f t="shared" si="3"/>
        <v>842.84999999999991</v>
      </c>
      <c r="J86" s="68" t="s">
        <v>49</v>
      </c>
    </row>
    <row r="87" spans="1:13" ht="15.75" x14ac:dyDescent="0.2">
      <c r="A87" s="113" t="s">
        <v>32</v>
      </c>
      <c r="B87" s="114"/>
      <c r="C87" s="114"/>
      <c r="D87" s="114"/>
      <c r="E87" s="114"/>
      <c r="F87" s="114"/>
      <c r="G87" s="114"/>
      <c r="H87" s="115"/>
      <c r="I87" s="15">
        <f>ROUND(SUM(I5:I86),2)</f>
        <v>78164.899999999994</v>
      </c>
    </row>
    <row r="88" spans="1:13" ht="15.75" x14ac:dyDescent="0.25">
      <c r="A88" s="1"/>
      <c r="B88" s="84"/>
      <c r="C88" s="1"/>
      <c r="D88" s="1"/>
      <c r="E88" s="14"/>
      <c r="F88" s="14"/>
      <c r="G88" s="14"/>
      <c r="H88" s="14"/>
      <c r="I88" s="14"/>
    </row>
    <row r="89" spans="1:13" ht="15.75" x14ac:dyDescent="0.25">
      <c r="A89" s="1"/>
      <c r="B89" s="84"/>
      <c r="C89" s="1"/>
      <c r="D89" s="111" t="s">
        <v>9</v>
      </c>
      <c r="E89" s="111"/>
      <c r="F89" s="111"/>
      <c r="G89" s="111"/>
      <c r="H89" s="112"/>
      <c r="I89" s="56">
        <f>ROUND(I87*23.59%,2)</f>
        <v>18439.099999999999</v>
      </c>
    </row>
    <row r="90" spans="1:13" ht="15.75" x14ac:dyDescent="0.25">
      <c r="A90" s="1"/>
      <c r="B90" s="84"/>
      <c r="C90" s="1"/>
      <c r="D90" s="118" t="s">
        <v>54</v>
      </c>
      <c r="E90" s="118"/>
      <c r="F90" s="118"/>
      <c r="G90" s="118" t="s">
        <v>54</v>
      </c>
      <c r="H90" s="119"/>
      <c r="I90" s="55">
        <f>ROUND(I87+I89,0)</f>
        <v>96604</v>
      </c>
      <c r="M90" s="75"/>
    </row>
    <row r="91" spans="1:13" ht="42.75" customHeight="1" x14ac:dyDescent="0.2">
      <c r="A91" s="110" t="s">
        <v>46</v>
      </c>
      <c r="B91" s="110"/>
      <c r="C91" s="110"/>
      <c r="D91" s="110"/>
      <c r="E91" s="110"/>
      <c r="F91" s="110"/>
      <c r="G91" s="110"/>
      <c r="H91" s="110"/>
      <c r="I91" s="110"/>
    </row>
  </sheetData>
  <mergeCells count="6">
    <mergeCell ref="D1:I1"/>
    <mergeCell ref="A91:I91"/>
    <mergeCell ref="D89:H89"/>
    <mergeCell ref="A87:H87"/>
    <mergeCell ref="A3:I3"/>
    <mergeCell ref="D90:H90"/>
  </mergeCells>
  <pageMargins left="0.7" right="0.7" top="0.75" bottom="0.75" header="0.3" footer="0.3"/>
  <pageSetup paperSize="9" scale="5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2.pielikums 1.tabula</vt:lpstr>
      <vt:lpstr>2.pielikums 2.tabula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Nebars</dc:creator>
  <cp:lastModifiedBy>Ieva Potjomkina</cp:lastModifiedBy>
  <cp:lastPrinted>2025-07-09T09:29:08Z</cp:lastPrinted>
  <dcterms:created xsi:type="dcterms:W3CDTF">2024-08-22T10:07:02Z</dcterms:created>
  <dcterms:modified xsi:type="dcterms:W3CDTF">2025-07-09T09:34:18Z</dcterms:modified>
</cp:coreProperties>
</file>