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defaultThemeVersion="166925"/>
  <mc:AlternateContent xmlns:mc="http://schemas.openxmlformats.org/markup-compatibility/2006">
    <mc:Choice Requires="x15">
      <x15ac:absPath xmlns:x15ac="http://schemas.microsoft.com/office/spreadsheetml/2010/11/ac" url="T:\FAD\FVD\Bāze_2025\Budžeta pakotnes likumprojekti\Par valsts pensijām\"/>
    </mc:Choice>
  </mc:AlternateContent>
  <xr:revisionPtr revIDLastSave="0" documentId="13_ncr:1_{81E1467A-F724-4540-AE04-298983DC6D87}" xr6:coauthVersionLast="36" xr6:coauthVersionMax="36" xr10:uidLastSave="{00000000-0000-0000-0000-000000000000}"/>
  <bookViews>
    <workbookView xWindow="0" yWindow="0" windowWidth="19200" windowHeight="6930" xr2:uid="{48253EEA-4B0B-496B-8251-9CB559CFAED6}"/>
  </bookViews>
  <sheets>
    <sheet name="1.pielikums" sheetId="2" r:id="rId1"/>
  </sheets>
  <externalReferences>
    <externalReference r:id="rId2"/>
  </externalReferences>
  <definedNames>
    <definedName name="X">[1]transf!#REF!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1" i="2" l="1"/>
  <c r="H10" i="2" l="1"/>
  <c r="G10" i="2"/>
  <c r="F10" i="2"/>
  <c r="E10" i="2"/>
  <c r="D10" i="2"/>
  <c r="C10" i="2"/>
  <c r="B10" i="2"/>
  <c r="C38" i="2" l="1"/>
  <c r="H37" i="2"/>
  <c r="H42" i="2" s="1"/>
  <c r="G37" i="2"/>
  <c r="G42" i="2" s="1"/>
  <c r="F37" i="2"/>
  <c r="F42" i="2" s="1"/>
  <c r="E37" i="2"/>
  <c r="E42" i="2" s="1"/>
  <c r="D37" i="2"/>
  <c r="D42" i="2" s="1"/>
  <c r="C37" i="2"/>
  <c r="C42" i="2" s="1"/>
  <c r="B37" i="2"/>
  <c r="B42" i="2" s="1"/>
  <c r="H28" i="2"/>
  <c r="G28" i="2"/>
  <c r="F28" i="2"/>
  <c r="E28" i="2"/>
  <c r="D28" i="2"/>
  <c r="C28" i="2"/>
  <c r="B28" i="2"/>
  <c r="H26" i="2"/>
  <c r="G26" i="2"/>
  <c r="F26" i="2"/>
  <c r="E26" i="2"/>
  <c r="D26" i="2"/>
  <c r="C26" i="2"/>
  <c r="B26" i="2"/>
  <c r="H23" i="2"/>
  <c r="G23" i="2"/>
  <c r="G22" i="2" s="1"/>
  <c r="F23" i="2"/>
  <c r="E23" i="2"/>
  <c r="D23" i="2"/>
  <c r="C23" i="2"/>
  <c r="C22" i="2" s="1"/>
  <c r="C21" i="2" s="1"/>
  <c r="B23" i="2"/>
  <c r="F19" i="2"/>
  <c r="D19" i="2"/>
  <c r="B19" i="2"/>
  <c r="H15" i="2"/>
  <c r="G15" i="2"/>
  <c r="E15" i="2"/>
  <c r="C15" i="2"/>
  <c r="C41" i="2" s="1"/>
  <c r="F14" i="2"/>
  <c r="F13" i="2" s="1"/>
  <c r="D14" i="2"/>
  <c r="D13" i="2" s="1"/>
  <c r="B14" i="2"/>
  <c r="B13" i="2" s="1"/>
  <c r="B9" i="2" s="1"/>
  <c r="H13" i="2"/>
  <c r="G13" i="2"/>
  <c r="E13" i="2"/>
  <c r="E9" i="2" s="1"/>
  <c r="C13" i="2"/>
  <c r="F9" i="2"/>
  <c r="G9" i="2"/>
  <c r="C9" i="2"/>
  <c r="H9" i="2"/>
  <c r="G21" i="2" l="1"/>
  <c r="E36" i="2"/>
  <c r="E41" i="2" s="1"/>
  <c r="E22" i="2"/>
  <c r="D9" i="2"/>
  <c r="G41" i="2"/>
  <c r="B22" i="2"/>
  <c r="B21" i="2" s="1"/>
  <c r="F22" i="2"/>
  <c r="F21" i="2" s="1"/>
  <c r="H36" i="2"/>
  <c r="H41" i="2"/>
  <c r="B15" i="2"/>
  <c r="B41" i="2" s="1"/>
  <c r="D15" i="2"/>
  <c r="D8" i="2" s="1"/>
  <c r="F15" i="2"/>
  <c r="F8" i="2" s="1"/>
  <c r="D22" i="2"/>
  <c r="D21" i="2" s="1"/>
  <c r="H22" i="2"/>
  <c r="H21" i="2" s="1"/>
  <c r="E8" i="2"/>
  <c r="E35" i="2"/>
  <c r="G35" i="2"/>
  <c r="G40" i="2"/>
  <c r="G8" i="2"/>
  <c r="C35" i="2"/>
  <c r="C40" i="2"/>
  <c r="C39" i="2" s="1"/>
  <c r="C8" i="2"/>
  <c r="F41" i="2"/>
  <c r="F36" i="2"/>
  <c r="H8" i="2"/>
  <c r="C36" i="2"/>
  <c r="G36" i="2"/>
  <c r="G39" i="2" l="1"/>
  <c r="H35" i="2"/>
  <c r="H34" i="2" s="1"/>
  <c r="C34" i="2"/>
  <c r="G34" i="2"/>
  <c r="D36" i="2"/>
  <c r="D41" i="2"/>
  <c r="B8" i="2"/>
  <c r="B35" i="2" s="1"/>
  <c r="D40" i="2"/>
  <c r="B36" i="2"/>
  <c r="F35" i="2"/>
  <c r="F34" i="2" s="1"/>
  <c r="B40" i="2"/>
  <c r="B39" i="2" s="1"/>
  <c r="D35" i="2"/>
  <c r="F40" i="2"/>
  <c r="F39" i="2" s="1"/>
  <c r="H40" i="2"/>
  <c r="H39" i="2" s="1"/>
  <c r="E40" i="2"/>
  <c r="E39" i="2" s="1"/>
  <c r="E34" i="2"/>
  <c r="D34" i="2" l="1"/>
  <c r="D39" i="2"/>
  <c r="B34" i="2"/>
</calcChain>
</file>

<file path=xl/sharedStrings.xml><?xml version="1.0" encoding="utf-8"?>
<sst xmlns="http://schemas.openxmlformats.org/spreadsheetml/2006/main" count="48" uniqueCount="39">
  <si>
    <t>Rādītājs</t>
  </si>
  <si>
    <t>Turpmākie gadi</t>
  </si>
  <si>
    <t>izmaiņas kārtējā gadā, salīdzinot ar valsts budžetu kārtējam gadam</t>
  </si>
  <si>
    <t>izmaiņas, salīdzinot ar vidēja termiņa budžeta ietvaru</t>
  </si>
  <si>
    <t>1. Budžeta ieņēmumi</t>
  </si>
  <si>
    <t>1.1. valsts pamatbudžets</t>
  </si>
  <si>
    <t>Labklājības ministrija</t>
  </si>
  <si>
    <t>20.02.00 "Izdienas pensijas"</t>
  </si>
  <si>
    <t>Aizsardzības ministrija</t>
  </si>
  <si>
    <t>31.00.00 “Militārpersonu pensiju fonds”</t>
  </si>
  <si>
    <t>1.2. valsts speciālais budžets</t>
  </si>
  <si>
    <t xml:space="preserve">04.01.00  “Valsts pensiju speciālais budžets" </t>
  </si>
  <si>
    <t xml:space="preserve">04.03.00  “Darba negadījumu speciālais budžets" </t>
  </si>
  <si>
    <t xml:space="preserve">04.04.00  “Invaliditātes, maternitātes un slimības  speciālais budžets" </t>
  </si>
  <si>
    <t>1.3. pašvaldību budžets</t>
  </si>
  <si>
    <t>2. Budžeta izdevumi</t>
  </si>
  <si>
    <t>2.1. valsts pamatbudžets</t>
  </si>
  <si>
    <t>2.2. valsts speciālais budžets</t>
  </si>
  <si>
    <t>04.01.00  “Valsts pensiju speciālais budžets"</t>
  </si>
  <si>
    <t>04.03.00  “Darba negadījumu speciālais budžets"</t>
  </si>
  <si>
    <t>04.04.00  “Invaliditātes, maternitātes un slimības speciālais budžets"</t>
  </si>
  <si>
    <t>04.05.00  “Valsts sociālās apdrošināšanas aģentūras speciālais budžets"</t>
  </si>
  <si>
    <t>2.3. Pašvaldību budžets</t>
  </si>
  <si>
    <t>3. Finansiālā ietekme</t>
  </si>
  <si>
    <t>3.1. valsts pamatbudžets</t>
  </si>
  <si>
    <t>3.2. valsts speciālais budžets</t>
  </si>
  <si>
    <t>3.3. Pašvaldību budžets</t>
  </si>
  <si>
    <t>4. Finanšu līdzekļi papildu izdevumu finansēšanai (kompensējošu izdevumu palielinājumu norāda ar "-" zīmi)</t>
  </si>
  <si>
    <t>5. Precizēta finansiālā ietekme</t>
  </si>
  <si>
    <t>5.1. valsts pamatbudžets</t>
  </si>
  <si>
    <t>5.2. valsts speciālais budžets</t>
  </si>
  <si>
    <t>97.02.00 “Nozares centralizēto funkciju izpilde” (konsolidējamā pozīcija)</t>
  </si>
  <si>
    <t>04.05.00  “Valsts sociālās apdrošināšanas aģentūras speciālais budžets" (konsolidējamā pozīcija)</t>
  </si>
  <si>
    <t>1. pielikums anotācijai</t>
  </si>
  <si>
    <t>saskaņā ar valsts budžetu kārtējam gadam*</t>
  </si>
  <si>
    <t>saskaņā ar vidēja termiņa budžeta ietvaru*</t>
  </si>
  <si>
    <t xml:space="preserve">* izdevumi pensiju indeksācijai un izdevumi pamatkapitāla veidošanai speciālā budžeta apakšprogrammā 04.05.00 "Valsts sociālās apdrošināšanas speciālais budžets"saskaņā ar likumu "Par valsts budžetu 2024. gadam un budžeta ietvaru 2024., 2025. un 2026. gadam" </t>
  </si>
  <si>
    <t>Ilze Štrausa
Labklājības ministrija 
Finanšu vadības departaments 
Tālr. 60008559
Ilze.Strausa@lm.gov.lv</t>
  </si>
  <si>
    <t>likumprojektam "Grozījumi likumā “Par valsts pensijām""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</si>
</sst>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86"/>
      <scheme val="minor"/>
    </font>
    <font>
      <sz val="11"/>
      <color theme="1"/>
      <name val="Calibri"/>
      <family val="2"/>
      <charset val="186"/>
      <scheme val="minor"/>
    </font>
    <font>
      <sz val="10"/>
      <name val="Times New Roman"/>
      <family val="1"/>
      <charset val="186"/>
    </font>
    <font>
      <i/>
      <sz val="11"/>
      <name val="Times New Roman"/>
      <family val="1"/>
      <charset val="186"/>
    </font>
    <font>
      <sz val="11"/>
      <name val="Calibri"/>
      <family val="2"/>
      <charset val="186"/>
      <scheme val="minor"/>
    </font>
    <font>
      <sz val="9"/>
      <name val="Times New Roman"/>
      <family val="1"/>
      <charset val="186"/>
    </font>
    <font>
      <sz val="9"/>
      <name val="Calibri"/>
      <family val="2"/>
      <charset val="186"/>
      <scheme val="minor"/>
    </font>
    <font>
      <i/>
      <sz val="10"/>
      <name val="Times New Roman"/>
      <family val="1"/>
      <charset val="186"/>
    </font>
    <font>
      <i/>
      <sz val="9"/>
      <name val="Times New Roman"/>
      <family val="1"/>
      <charset val="186"/>
    </font>
    <font>
      <sz val="8"/>
      <color rgb="FF000000"/>
      <name val="Times New Roman"/>
      <family val="1"/>
      <charset val="186"/>
    </font>
    <font>
      <sz val="11"/>
      <name val="Times New Roman"/>
      <family val="1"/>
      <charset val="186"/>
    </font>
  </fonts>
  <fills count="3">
    <fill>
      <patternFill patternType="none"/>
    </fill>
    <fill>
      <patternFill patternType="gray125"/>
    </fill>
    <fill>
      <patternFill patternType="solid">
        <fgColor rgb="FFFFFFFF"/>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0" fontId="1" fillId="0" borderId="0"/>
  </cellStyleXfs>
  <cellXfs count="28">
    <xf numFmtId="0" fontId="0" fillId="0" borderId="0" xfId="0"/>
    <xf numFmtId="0" fontId="2" fillId="0" borderId="0" xfId="1" applyFont="1"/>
    <xf numFmtId="0" fontId="3" fillId="0" borderId="0" xfId="1" applyFont="1" applyAlignment="1">
      <alignment horizontal="right"/>
    </xf>
    <xf numFmtId="0" fontId="2" fillId="0" borderId="1" xfId="1" applyFont="1" applyBorder="1" applyAlignment="1">
      <alignment horizontal="center" vertical="center"/>
    </xf>
    <xf numFmtId="0" fontId="2" fillId="2" borderId="1" xfId="1" applyFont="1" applyFill="1" applyBorder="1" applyAlignment="1">
      <alignment horizontal="center" vertical="center" wrapText="1"/>
    </xf>
    <xf numFmtId="0" fontId="4" fillId="0" borderId="0" xfId="1" applyFont="1"/>
    <xf numFmtId="0" fontId="5" fillId="2" borderId="1" xfId="1" applyFont="1" applyFill="1" applyBorder="1" applyAlignment="1">
      <alignment horizontal="center" vertical="center"/>
    </xf>
    <xf numFmtId="0" fontId="5" fillId="2" borderId="1" xfId="1" applyFont="1" applyFill="1" applyBorder="1" applyAlignment="1">
      <alignment horizontal="center" vertical="center" wrapText="1"/>
    </xf>
    <xf numFmtId="0" fontId="6" fillId="0" borderId="0" xfId="1" applyFont="1"/>
    <xf numFmtId="0" fontId="5" fillId="0" borderId="0" xfId="1" applyFont="1"/>
    <xf numFmtId="0" fontId="2" fillId="2" borderId="1" xfId="1" applyFont="1" applyFill="1" applyBorder="1" applyAlignment="1">
      <alignment horizontal="justify" vertical="center"/>
    </xf>
    <xf numFmtId="3" fontId="2" fillId="2" borderId="1" xfId="1" applyNumberFormat="1" applyFont="1" applyFill="1" applyBorder="1" applyAlignment="1">
      <alignment horizontal="right" vertical="top"/>
    </xf>
    <xf numFmtId="3" fontId="2" fillId="0" borderId="0" xfId="1" applyNumberFormat="1" applyFont="1"/>
    <xf numFmtId="0" fontId="7" fillId="2" borderId="1" xfId="1" applyFont="1" applyFill="1" applyBorder="1" applyAlignment="1">
      <alignment horizontal="justify" vertical="center"/>
    </xf>
    <xf numFmtId="3" fontId="7" fillId="2" borderId="1" xfId="1" applyNumberFormat="1" applyFont="1" applyFill="1" applyBorder="1" applyAlignment="1">
      <alignment horizontal="right" vertical="top"/>
    </xf>
    <xf numFmtId="0" fontId="7" fillId="0" borderId="0" xfId="1" applyFont="1"/>
    <xf numFmtId="3" fontId="7" fillId="0" borderId="1" xfId="1" applyNumberFormat="1" applyFont="1" applyFill="1" applyBorder="1" applyAlignment="1">
      <alignment horizontal="right" vertical="top"/>
    </xf>
    <xf numFmtId="3" fontId="2" fillId="0" borderId="1" xfId="1" applyNumberFormat="1" applyFont="1" applyBorder="1" applyAlignment="1">
      <alignment horizontal="right" vertical="top"/>
    </xf>
    <xf numFmtId="3" fontId="7" fillId="0" borderId="1" xfId="1" applyNumberFormat="1" applyFont="1" applyBorder="1" applyAlignment="1">
      <alignment horizontal="right" vertical="top"/>
    </xf>
    <xf numFmtId="0" fontId="7" fillId="2" borderId="1" xfId="0" applyFont="1" applyFill="1" applyBorder="1" applyAlignment="1">
      <alignment horizontal="justify" vertical="center"/>
    </xf>
    <xf numFmtId="0" fontId="4" fillId="0" borderId="0" xfId="0" applyFont="1"/>
    <xf numFmtId="0" fontId="10" fillId="0" borderId="0" xfId="0" applyFont="1"/>
    <xf numFmtId="3" fontId="4" fillId="0" borderId="0" xfId="0" applyNumberFormat="1" applyFont="1"/>
    <xf numFmtId="0" fontId="8" fillId="0" borderId="2" xfId="0" applyFont="1" applyBorder="1" applyAlignment="1">
      <alignment horizontal="left" wrapText="1"/>
    </xf>
    <xf numFmtId="0" fontId="9" fillId="0" borderId="0" xfId="0" applyFont="1" applyAlignment="1">
      <alignment horizontal="left" wrapText="1"/>
    </xf>
    <xf numFmtId="0" fontId="2" fillId="2" borderId="1" xfId="1" applyFont="1" applyFill="1" applyBorder="1" applyAlignment="1">
      <alignment horizontal="center" vertical="center"/>
    </xf>
    <xf numFmtId="0" fontId="2" fillId="0" borderId="1" xfId="1" applyFont="1" applyBorder="1" applyAlignment="1">
      <alignment horizontal="center" vertical="center"/>
    </xf>
    <xf numFmtId="0" fontId="2" fillId="0" borderId="1" xfId="1" applyFont="1" applyBorder="1" applyAlignment="1">
      <alignment horizontal="center"/>
    </xf>
  </cellXfs>
  <cellStyles count="2">
    <cellStyle name="Normal" xfId="0" builtinId="0"/>
    <cellStyle name="Normal 2" xfId="1" xr:uid="{8F6328AA-8B12-4FA7-BAAE-CA576950C0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m.local\SHARED\FAD\FVD\Baze_2015\Spec_budzets\Nos&#363;t&#299;ts%20VSAA\Pielik_LMvest_(1_6pielik)_s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pecB.izd_faktori(+,-)"/>
      <sheetName val="VSAA_faktori(+,-)"/>
      <sheetName val="Izmaiņas"/>
      <sheetName val="soc.pabalsti"/>
      <sheetName val="indeks"/>
      <sheetName val="transf"/>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19B0D-D8BA-4AD9-B8FC-4598F3D797C0}">
  <sheetPr>
    <pageSetUpPr fitToPage="1"/>
  </sheetPr>
  <dimension ref="A1:O46"/>
  <sheetViews>
    <sheetView tabSelected="1" workbookViewId="0">
      <selection activeCell="I5" sqref="I5"/>
    </sheetView>
  </sheetViews>
  <sheetFormatPr defaultRowHeight="14.5" x14ac:dyDescent="0.35"/>
  <cols>
    <col min="1" max="1" width="24.6328125" style="20" customWidth="1"/>
    <col min="2" max="2" width="10.90625" style="20" bestFit="1" customWidth="1"/>
    <col min="3" max="3" width="12.90625" style="20" bestFit="1" customWidth="1"/>
    <col min="4" max="4" width="11.1796875" style="20" bestFit="1" customWidth="1"/>
    <col min="5" max="5" width="11.7265625" style="20" bestFit="1" customWidth="1"/>
    <col min="6" max="6" width="11.1796875" style="20" bestFit="1" customWidth="1"/>
    <col min="7" max="8" width="11.7265625" style="20" bestFit="1" customWidth="1"/>
    <col min="9" max="16384" width="8.7265625" style="20"/>
  </cols>
  <sheetData>
    <row r="1" spans="1:15" x14ac:dyDescent="0.35">
      <c r="H1" s="2" t="s">
        <v>33</v>
      </c>
    </row>
    <row r="2" spans="1:15" x14ac:dyDescent="0.35">
      <c r="H2" s="2" t="s">
        <v>38</v>
      </c>
    </row>
    <row r="4" spans="1:15" s="1" customFormat="1" ht="13" x14ac:dyDescent="0.3">
      <c r="A4" s="25" t="s">
        <v>0</v>
      </c>
      <c r="B4" s="26">
        <v>2024</v>
      </c>
      <c r="C4" s="26"/>
      <c r="D4" s="27" t="s">
        <v>1</v>
      </c>
      <c r="E4" s="27"/>
      <c r="F4" s="27"/>
      <c r="G4" s="27"/>
      <c r="H4" s="27"/>
    </row>
    <row r="5" spans="1:15" s="1" customFormat="1" ht="15" customHeight="1" x14ac:dyDescent="0.3">
      <c r="A5" s="25"/>
      <c r="B5" s="26"/>
      <c r="C5" s="26"/>
      <c r="D5" s="26">
        <v>2025</v>
      </c>
      <c r="E5" s="26"/>
      <c r="F5" s="26">
        <v>2026</v>
      </c>
      <c r="G5" s="26"/>
      <c r="H5" s="3">
        <v>2027</v>
      </c>
    </row>
    <row r="6" spans="1:15" s="1" customFormat="1" ht="64.900000000000006" customHeight="1" x14ac:dyDescent="0.35">
      <c r="A6" s="25"/>
      <c r="B6" s="4" t="s">
        <v>34</v>
      </c>
      <c r="C6" s="4" t="s">
        <v>2</v>
      </c>
      <c r="D6" s="4" t="s">
        <v>35</v>
      </c>
      <c r="E6" s="4" t="s">
        <v>3</v>
      </c>
      <c r="F6" s="4" t="s">
        <v>35</v>
      </c>
      <c r="G6" s="4" t="s">
        <v>3</v>
      </c>
      <c r="H6" s="4" t="s">
        <v>3</v>
      </c>
      <c r="I6" s="5"/>
      <c r="J6" s="5"/>
      <c r="K6" s="5"/>
      <c r="L6" s="5"/>
      <c r="M6" s="5"/>
      <c r="N6" s="5"/>
      <c r="O6" s="5"/>
    </row>
    <row r="7" spans="1:15" s="9" customFormat="1" ht="12" x14ac:dyDescent="0.3">
      <c r="A7" s="6">
        <v>1</v>
      </c>
      <c r="B7" s="7">
        <v>2</v>
      </c>
      <c r="C7" s="7">
        <v>3</v>
      </c>
      <c r="D7" s="7">
        <v>4</v>
      </c>
      <c r="E7" s="7">
        <v>5</v>
      </c>
      <c r="F7" s="7">
        <v>6</v>
      </c>
      <c r="G7" s="7">
        <v>7</v>
      </c>
      <c r="H7" s="7">
        <v>8</v>
      </c>
      <c r="I7" s="8"/>
      <c r="J7" s="8"/>
      <c r="K7" s="8"/>
      <c r="L7" s="8"/>
      <c r="M7" s="8"/>
      <c r="N7" s="8"/>
      <c r="O7" s="8"/>
    </row>
    <row r="8" spans="1:15" s="1" customFormat="1" ht="13" x14ac:dyDescent="0.3">
      <c r="A8" s="10" t="s">
        <v>4</v>
      </c>
      <c r="B8" s="11">
        <f>B9+B15</f>
        <v>242040335</v>
      </c>
      <c r="C8" s="11">
        <f>C9+C15</f>
        <v>0</v>
      </c>
      <c r="D8" s="11">
        <f>D9+D15</f>
        <v>483123742</v>
      </c>
      <c r="E8" s="11">
        <f>E9+E15-E15</f>
        <v>0</v>
      </c>
      <c r="F8" s="11">
        <f>F9+F15</f>
        <v>724099072</v>
      </c>
      <c r="G8" s="11">
        <f>G9+G15</f>
        <v>0</v>
      </c>
      <c r="H8" s="11">
        <f>H9+H15</f>
        <v>0</v>
      </c>
      <c r="I8" s="12"/>
      <c r="J8" s="12"/>
      <c r="K8" s="12"/>
    </row>
    <row r="9" spans="1:15" s="1" customFormat="1" ht="13" x14ac:dyDescent="0.3">
      <c r="A9" s="10" t="s">
        <v>5</v>
      </c>
      <c r="B9" s="11">
        <f>B10+B13</f>
        <v>5586306</v>
      </c>
      <c r="C9" s="11">
        <f t="shared" ref="C9:H9" si="0">C10+C13</f>
        <v>0</v>
      </c>
      <c r="D9" s="11">
        <f>D10+D13</f>
        <v>10714204</v>
      </c>
      <c r="E9" s="11">
        <f t="shared" si="0"/>
        <v>0</v>
      </c>
      <c r="F9" s="11">
        <f t="shared" si="0"/>
        <v>15988490</v>
      </c>
      <c r="G9" s="11">
        <f t="shared" si="0"/>
        <v>0</v>
      </c>
      <c r="H9" s="11">
        <f t="shared" si="0"/>
        <v>0</v>
      </c>
    </row>
    <row r="10" spans="1:15" s="15" customFormat="1" ht="13" x14ac:dyDescent="0.3">
      <c r="A10" s="13" t="s">
        <v>6</v>
      </c>
      <c r="B10" s="14">
        <f>B11+B12</f>
        <v>5361306</v>
      </c>
      <c r="C10" s="14">
        <f t="shared" ref="C10:H10" si="1">C11+C12</f>
        <v>0</v>
      </c>
      <c r="D10" s="14">
        <f t="shared" si="1"/>
        <v>10489204</v>
      </c>
      <c r="E10" s="14">
        <f t="shared" si="1"/>
        <v>0</v>
      </c>
      <c r="F10" s="14">
        <f t="shared" si="1"/>
        <v>15763490</v>
      </c>
      <c r="G10" s="14">
        <f t="shared" si="1"/>
        <v>0</v>
      </c>
      <c r="H10" s="14">
        <f t="shared" si="1"/>
        <v>0</v>
      </c>
    </row>
    <row r="11" spans="1:15" s="15" customFormat="1" ht="13" x14ac:dyDescent="0.3">
      <c r="A11" s="13" t="s">
        <v>7</v>
      </c>
      <c r="B11" s="14">
        <v>5361306</v>
      </c>
      <c r="C11" s="14"/>
      <c r="D11" s="14">
        <v>10489204</v>
      </c>
      <c r="E11" s="14"/>
      <c r="F11" s="14">
        <v>15763490</v>
      </c>
      <c r="G11" s="14"/>
      <c r="H11" s="14"/>
    </row>
    <row r="12" spans="1:15" s="15" customFormat="1" ht="39" x14ac:dyDescent="0.3">
      <c r="A12" s="19" t="s">
        <v>31</v>
      </c>
      <c r="B12" s="14">
        <v>0</v>
      </c>
      <c r="C12" s="14">
        <v>0</v>
      </c>
      <c r="D12" s="14">
        <v>0</v>
      </c>
      <c r="E12" s="14">
        <v>0</v>
      </c>
      <c r="F12" s="14">
        <v>0</v>
      </c>
      <c r="G12" s="14">
        <v>0</v>
      </c>
      <c r="H12" s="14">
        <v>0</v>
      </c>
    </row>
    <row r="13" spans="1:15" s="15" customFormat="1" ht="13" x14ac:dyDescent="0.3">
      <c r="A13" s="13" t="s">
        <v>8</v>
      </c>
      <c r="B13" s="14">
        <f>B14</f>
        <v>225000</v>
      </c>
      <c r="C13" s="14">
        <f t="shared" ref="C13:H13" si="2">C14</f>
        <v>0</v>
      </c>
      <c r="D13" s="14">
        <f t="shared" si="2"/>
        <v>225000</v>
      </c>
      <c r="E13" s="14">
        <f t="shared" si="2"/>
        <v>0</v>
      </c>
      <c r="F13" s="14">
        <f t="shared" si="2"/>
        <v>225000</v>
      </c>
      <c r="G13" s="14">
        <f t="shared" si="2"/>
        <v>0</v>
      </c>
      <c r="H13" s="14">
        <f t="shared" si="2"/>
        <v>0</v>
      </c>
    </row>
    <row r="14" spans="1:15" s="15" customFormat="1" ht="26" x14ac:dyDescent="0.3">
      <c r="A14" s="13" t="s">
        <v>9</v>
      </c>
      <c r="B14" s="16">
        <f>B27</f>
        <v>225000</v>
      </c>
      <c r="C14" s="16">
        <v>0</v>
      </c>
      <c r="D14" s="16">
        <f t="shared" ref="D14:F14" si="3">D27</f>
        <v>225000</v>
      </c>
      <c r="E14" s="16">
        <v>0</v>
      </c>
      <c r="F14" s="16">
        <f t="shared" si="3"/>
        <v>225000</v>
      </c>
      <c r="G14" s="16">
        <v>0</v>
      </c>
      <c r="H14" s="16">
        <v>0</v>
      </c>
    </row>
    <row r="15" spans="1:15" s="1" customFormat="1" ht="13" x14ac:dyDescent="0.3">
      <c r="A15" s="10" t="s">
        <v>10</v>
      </c>
      <c r="B15" s="11">
        <f>B17+B18+B19+B16</f>
        <v>236454029</v>
      </c>
      <c r="C15" s="11">
        <f t="shared" ref="C15:H15" si="4">C17+C18+C19+C16</f>
        <v>0</v>
      </c>
      <c r="D15" s="11">
        <f t="shared" si="4"/>
        <v>472409538</v>
      </c>
      <c r="E15" s="11">
        <f t="shared" si="4"/>
        <v>5566</v>
      </c>
      <c r="F15" s="11">
        <f t="shared" si="4"/>
        <v>708110582</v>
      </c>
      <c r="G15" s="11">
        <f t="shared" si="4"/>
        <v>0</v>
      </c>
      <c r="H15" s="11">
        <f t="shared" si="4"/>
        <v>0</v>
      </c>
      <c r="I15" s="12"/>
      <c r="J15" s="12"/>
      <c r="K15" s="12"/>
    </row>
    <row r="16" spans="1:15" s="1" customFormat="1" ht="26" x14ac:dyDescent="0.3">
      <c r="A16" s="13" t="s">
        <v>11</v>
      </c>
      <c r="B16" s="11">
        <v>209749594</v>
      </c>
      <c r="C16" s="11">
        <v>0</v>
      </c>
      <c r="D16" s="11">
        <v>422518397</v>
      </c>
      <c r="E16" s="11">
        <v>0</v>
      </c>
      <c r="F16" s="11">
        <v>634615351</v>
      </c>
      <c r="G16" s="11">
        <v>0</v>
      </c>
      <c r="H16" s="11">
        <v>0</v>
      </c>
    </row>
    <row r="17" spans="1:9" s="15" customFormat="1" ht="26" x14ac:dyDescent="0.3">
      <c r="A17" s="13" t="s">
        <v>12</v>
      </c>
      <c r="B17" s="14">
        <v>5479123</v>
      </c>
      <c r="C17" s="14">
        <v>0</v>
      </c>
      <c r="D17" s="14">
        <v>10922385</v>
      </c>
      <c r="E17" s="14">
        <v>0</v>
      </c>
      <c r="F17" s="14">
        <v>16888632</v>
      </c>
      <c r="G17" s="14">
        <v>0</v>
      </c>
      <c r="H17" s="14">
        <v>0</v>
      </c>
    </row>
    <row r="18" spans="1:9" s="15" customFormat="1" ht="39" x14ac:dyDescent="0.3">
      <c r="A18" s="13" t="s">
        <v>13</v>
      </c>
      <c r="B18" s="14">
        <v>20119257</v>
      </c>
      <c r="C18" s="14">
        <v>0</v>
      </c>
      <c r="D18" s="14">
        <v>37922970</v>
      </c>
      <c r="E18" s="14">
        <v>0</v>
      </c>
      <c r="F18" s="14">
        <v>55593408</v>
      </c>
      <c r="G18" s="14">
        <v>0</v>
      </c>
      <c r="H18" s="14">
        <v>0</v>
      </c>
    </row>
    <row r="19" spans="1:9" s="15" customFormat="1" ht="52" x14ac:dyDescent="0.3">
      <c r="A19" s="19" t="s">
        <v>32</v>
      </c>
      <c r="B19" s="14">
        <f>B32</f>
        <v>1106055</v>
      </c>
      <c r="C19" s="14">
        <v>0</v>
      </c>
      <c r="D19" s="14">
        <f t="shared" ref="D19:F19" si="5">D32</f>
        <v>1045786</v>
      </c>
      <c r="E19" s="14">
        <v>5566</v>
      </c>
      <c r="F19" s="14">
        <f t="shared" si="5"/>
        <v>1013191</v>
      </c>
      <c r="G19" s="14">
        <v>0</v>
      </c>
      <c r="H19" s="14">
        <v>0</v>
      </c>
    </row>
    <row r="20" spans="1:9" s="1" customFormat="1" ht="13" x14ac:dyDescent="0.3">
      <c r="A20" s="10" t="s">
        <v>14</v>
      </c>
      <c r="B20" s="11">
        <v>0</v>
      </c>
      <c r="C20" s="11">
        <v>0</v>
      </c>
      <c r="D20" s="11">
        <v>0</v>
      </c>
      <c r="E20" s="11">
        <v>0</v>
      </c>
      <c r="F20" s="11">
        <v>0</v>
      </c>
      <c r="G20" s="11">
        <v>0</v>
      </c>
      <c r="H20" s="11">
        <v>0</v>
      </c>
    </row>
    <row r="21" spans="1:9" s="1" customFormat="1" ht="13" x14ac:dyDescent="0.3">
      <c r="A21" s="10" t="s">
        <v>15</v>
      </c>
      <c r="B21" s="11">
        <f>B22+B28</f>
        <v>242040335</v>
      </c>
      <c r="C21" s="11">
        <f>C22+C28</f>
        <v>0</v>
      </c>
      <c r="D21" s="11">
        <f t="shared" ref="D21:H21" si="6">D22+D28</f>
        <v>483123742</v>
      </c>
      <c r="E21" s="11">
        <f>E22+E28-E25</f>
        <v>5789737</v>
      </c>
      <c r="F21" s="11">
        <f t="shared" si="6"/>
        <v>724099072</v>
      </c>
      <c r="G21" s="11">
        <f t="shared" si="6"/>
        <v>27559157</v>
      </c>
      <c r="H21" s="11">
        <f t="shared" si="6"/>
        <v>44638195</v>
      </c>
      <c r="I21" s="12"/>
    </row>
    <row r="22" spans="1:9" s="1" customFormat="1" ht="13" x14ac:dyDescent="0.3">
      <c r="A22" s="10" t="s">
        <v>16</v>
      </c>
      <c r="B22" s="11">
        <f t="shared" ref="B22:H22" si="7">B23+B26</f>
        <v>5586306</v>
      </c>
      <c r="C22" s="11">
        <f t="shared" si="7"/>
        <v>0</v>
      </c>
      <c r="D22" s="11">
        <f t="shared" si="7"/>
        <v>10714204</v>
      </c>
      <c r="E22" s="11">
        <f>E23+E26</f>
        <v>332617</v>
      </c>
      <c r="F22" s="11">
        <f t="shared" si="7"/>
        <v>15988490</v>
      </c>
      <c r="G22" s="11">
        <f t="shared" si="7"/>
        <v>1617707</v>
      </c>
      <c r="H22" s="11">
        <f t="shared" si="7"/>
        <v>2782530</v>
      </c>
      <c r="I22" s="12"/>
    </row>
    <row r="23" spans="1:9" s="15" customFormat="1" ht="13" x14ac:dyDescent="0.3">
      <c r="A23" s="13" t="s">
        <v>6</v>
      </c>
      <c r="B23" s="14">
        <f>B24</f>
        <v>5361306</v>
      </c>
      <c r="C23" s="14">
        <f t="shared" ref="C23:H23" si="8">C24</f>
        <v>0</v>
      </c>
      <c r="D23" s="14">
        <f t="shared" si="8"/>
        <v>10489204</v>
      </c>
      <c r="E23" s="14">
        <f>E24+E25</f>
        <v>272947</v>
      </c>
      <c r="F23" s="14">
        <f t="shared" si="8"/>
        <v>15763490</v>
      </c>
      <c r="G23" s="14">
        <f t="shared" si="8"/>
        <v>1316786</v>
      </c>
      <c r="H23" s="14">
        <f t="shared" si="8"/>
        <v>2229967</v>
      </c>
    </row>
    <row r="24" spans="1:9" s="15" customFormat="1" ht="13" x14ac:dyDescent="0.3">
      <c r="A24" s="13" t="s">
        <v>7</v>
      </c>
      <c r="B24" s="14">
        <v>5361306</v>
      </c>
      <c r="C24" s="14"/>
      <c r="D24" s="14">
        <v>10489204</v>
      </c>
      <c r="E24" s="14">
        <v>267381</v>
      </c>
      <c r="F24" s="14">
        <v>15763490</v>
      </c>
      <c r="G24" s="14">
        <v>1316786</v>
      </c>
      <c r="H24" s="14">
        <v>2229967</v>
      </c>
    </row>
    <row r="25" spans="1:9" s="15" customFormat="1" ht="39" x14ac:dyDescent="0.3">
      <c r="A25" s="19" t="s">
        <v>31</v>
      </c>
      <c r="B25" s="14">
        <v>0</v>
      </c>
      <c r="C25" s="14">
        <v>0</v>
      </c>
      <c r="D25" s="14">
        <v>0</v>
      </c>
      <c r="E25" s="14">
        <v>5566</v>
      </c>
      <c r="F25" s="14">
        <v>0</v>
      </c>
      <c r="G25" s="14">
        <v>0</v>
      </c>
      <c r="H25" s="14">
        <v>0</v>
      </c>
    </row>
    <row r="26" spans="1:9" s="15" customFormat="1" ht="13" x14ac:dyDescent="0.3">
      <c r="A26" s="13" t="s">
        <v>8</v>
      </c>
      <c r="B26" s="14">
        <f t="shared" ref="B26:H26" si="9">B27</f>
        <v>225000</v>
      </c>
      <c r="C26" s="14">
        <f t="shared" si="9"/>
        <v>0</v>
      </c>
      <c r="D26" s="14">
        <f t="shared" si="9"/>
        <v>225000</v>
      </c>
      <c r="E26" s="14">
        <f t="shared" si="9"/>
        <v>59670</v>
      </c>
      <c r="F26" s="14">
        <f t="shared" si="9"/>
        <v>225000</v>
      </c>
      <c r="G26" s="14">
        <f t="shared" si="9"/>
        <v>300921</v>
      </c>
      <c r="H26" s="14">
        <f t="shared" si="9"/>
        <v>552563</v>
      </c>
    </row>
    <row r="27" spans="1:9" s="15" customFormat="1" ht="26" x14ac:dyDescent="0.3">
      <c r="A27" s="13" t="s">
        <v>9</v>
      </c>
      <c r="B27" s="14">
        <v>225000</v>
      </c>
      <c r="C27" s="14">
        <v>0</v>
      </c>
      <c r="D27" s="14">
        <v>225000</v>
      </c>
      <c r="E27" s="14">
        <v>59670</v>
      </c>
      <c r="F27" s="14">
        <v>225000</v>
      </c>
      <c r="G27" s="14">
        <v>300921</v>
      </c>
      <c r="H27" s="14">
        <v>552563</v>
      </c>
    </row>
    <row r="28" spans="1:9" s="1" customFormat="1" ht="13" x14ac:dyDescent="0.3">
      <c r="A28" s="10" t="s">
        <v>17</v>
      </c>
      <c r="B28" s="17">
        <f>B30+B31+B32+B29</f>
        <v>236454029</v>
      </c>
      <c r="C28" s="17">
        <f>C30+C31+C32+C29</f>
        <v>0</v>
      </c>
      <c r="D28" s="17">
        <f t="shared" ref="D28:H28" si="10">D30+D31+D32+D29</f>
        <v>472409538</v>
      </c>
      <c r="E28" s="17">
        <f>E30+E31+E32+E29</f>
        <v>5462686</v>
      </c>
      <c r="F28" s="17">
        <f t="shared" si="10"/>
        <v>708110582</v>
      </c>
      <c r="G28" s="17">
        <f t="shared" si="10"/>
        <v>25941450</v>
      </c>
      <c r="H28" s="17">
        <f t="shared" si="10"/>
        <v>41855665</v>
      </c>
      <c r="I28" s="12"/>
    </row>
    <row r="29" spans="1:9" s="15" customFormat="1" ht="26" x14ac:dyDescent="0.3">
      <c r="A29" s="13" t="s">
        <v>18</v>
      </c>
      <c r="B29" s="18">
        <v>209749594</v>
      </c>
      <c r="C29" s="18">
        <v>0</v>
      </c>
      <c r="D29" s="18">
        <v>422518397</v>
      </c>
      <c r="E29" s="18">
        <v>5255523</v>
      </c>
      <c r="F29" s="18">
        <v>634615351</v>
      </c>
      <c r="G29" s="18">
        <v>24954350</v>
      </c>
      <c r="H29" s="18">
        <v>40250726</v>
      </c>
    </row>
    <row r="30" spans="1:9" s="15" customFormat="1" ht="26" x14ac:dyDescent="0.3">
      <c r="A30" s="13" t="s">
        <v>19</v>
      </c>
      <c r="B30" s="18">
        <v>5479123</v>
      </c>
      <c r="C30" s="18">
        <v>0</v>
      </c>
      <c r="D30" s="18">
        <v>10922385</v>
      </c>
      <c r="E30" s="18">
        <v>106686</v>
      </c>
      <c r="F30" s="18">
        <v>16888632</v>
      </c>
      <c r="G30" s="18">
        <v>534107</v>
      </c>
      <c r="H30" s="18">
        <v>874704</v>
      </c>
    </row>
    <row r="31" spans="1:9" s="15" customFormat="1" ht="39" x14ac:dyDescent="0.3">
      <c r="A31" s="13" t="s">
        <v>20</v>
      </c>
      <c r="B31" s="14">
        <v>20119257</v>
      </c>
      <c r="C31" s="14">
        <v>0</v>
      </c>
      <c r="D31" s="14">
        <v>37922970</v>
      </c>
      <c r="E31" s="14">
        <v>94911</v>
      </c>
      <c r="F31" s="14">
        <v>55593408</v>
      </c>
      <c r="G31" s="14">
        <v>452993</v>
      </c>
      <c r="H31" s="14">
        <v>730235</v>
      </c>
    </row>
    <row r="32" spans="1:9" s="15" customFormat="1" ht="39" x14ac:dyDescent="0.3">
      <c r="A32" s="13" t="s">
        <v>21</v>
      </c>
      <c r="B32" s="18">
        <v>1106055</v>
      </c>
      <c r="C32" s="18">
        <v>0</v>
      </c>
      <c r="D32" s="18">
        <v>1045786</v>
      </c>
      <c r="E32" s="18">
        <v>5566</v>
      </c>
      <c r="F32" s="18">
        <v>1013191</v>
      </c>
      <c r="G32" s="18">
        <v>0</v>
      </c>
      <c r="H32" s="18">
        <v>0</v>
      </c>
    </row>
    <row r="33" spans="1:10" s="1" customFormat="1" ht="13" x14ac:dyDescent="0.3">
      <c r="A33" s="10" t="s">
        <v>22</v>
      </c>
      <c r="B33" s="11">
        <v>0</v>
      </c>
      <c r="C33" s="11">
        <v>0</v>
      </c>
      <c r="D33" s="11">
        <v>0</v>
      </c>
      <c r="E33" s="11">
        <v>0</v>
      </c>
      <c r="F33" s="11">
        <v>0</v>
      </c>
      <c r="G33" s="11">
        <v>0</v>
      </c>
      <c r="H33" s="11">
        <v>0</v>
      </c>
    </row>
    <row r="34" spans="1:10" s="1" customFormat="1" ht="13" x14ac:dyDescent="0.3">
      <c r="A34" s="10" t="s">
        <v>23</v>
      </c>
      <c r="B34" s="11">
        <f t="shared" ref="B34:F34" si="11">B35+B36+B37</f>
        <v>0</v>
      </c>
      <c r="C34" s="11">
        <f>C35+C36+C37</f>
        <v>0</v>
      </c>
      <c r="D34" s="11">
        <f t="shared" si="11"/>
        <v>0</v>
      </c>
      <c r="E34" s="11">
        <f>E35+E36+E37</f>
        <v>-5789737</v>
      </c>
      <c r="F34" s="11">
        <f t="shared" si="11"/>
        <v>0</v>
      </c>
      <c r="G34" s="11">
        <f>G35+G36+G37</f>
        <v>-27559157</v>
      </c>
      <c r="H34" s="11">
        <f>H35+H36+H37</f>
        <v>-44638195</v>
      </c>
      <c r="J34" s="12"/>
    </row>
    <row r="35" spans="1:10" s="1" customFormat="1" ht="13" x14ac:dyDescent="0.3">
      <c r="A35" s="10" t="s">
        <v>24</v>
      </c>
      <c r="B35" s="17">
        <f>B8-B21</f>
        <v>0</v>
      </c>
      <c r="C35" s="17">
        <f>C9-C22</f>
        <v>0</v>
      </c>
      <c r="D35" s="17">
        <f>D9-D22</f>
        <v>0</v>
      </c>
      <c r="E35" s="17">
        <f>E9-E22+E25</f>
        <v>-327051</v>
      </c>
      <c r="F35" s="17">
        <f>F9-F22</f>
        <v>0</v>
      </c>
      <c r="G35" s="17">
        <f>G9-G22</f>
        <v>-1617707</v>
      </c>
      <c r="H35" s="17">
        <f>H9-H22</f>
        <v>-2782530</v>
      </c>
    </row>
    <row r="36" spans="1:10" s="1" customFormat="1" ht="13" x14ac:dyDescent="0.3">
      <c r="A36" s="10" t="s">
        <v>25</v>
      </c>
      <c r="B36" s="17">
        <f t="shared" ref="B36:F36" si="12">B15-B28</f>
        <v>0</v>
      </c>
      <c r="C36" s="17">
        <f>C15-C28</f>
        <v>0</v>
      </c>
      <c r="D36" s="17">
        <f t="shared" si="12"/>
        <v>0</v>
      </c>
      <c r="E36" s="17">
        <f>E15-E28-E15</f>
        <v>-5462686</v>
      </c>
      <c r="F36" s="17">
        <f t="shared" si="12"/>
        <v>0</v>
      </c>
      <c r="G36" s="17">
        <f>G15-G28</f>
        <v>-25941450</v>
      </c>
      <c r="H36" s="17">
        <f>H15-H28</f>
        <v>-41855665</v>
      </c>
    </row>
    <row r="37" spans="1:10" s="1" customFormat="1" ht="13" x14ac:dyDescent="0.3">
      <c r="A37" s="10" t="s">
        <v>26</v>
      </c>
      <c r="B37" s="17">
        <f t="shared" ref="B37:H37" si="13">B20-B33</f>
        <v>0</v>
      </c>
      <c r="C37" s="17">
        <f t="shared" si="13"/>
        <v>0</v>
      </c>
      <c r="D37" s="17">
        <f t="shared" si="13"/>
        <v>0</v>
      </c>
      <c r="E37" s="17">
        <f t="shared" si="13"/>
        <v>0</v>
      </c>
      <c r="F37" s="17">
        <f t="shared" si="13"/>
        <v>0</v>
      </c>
      <c r="G37" s="17">
        <f t="shared" si="13"/>
        <v>0</v>
      </c>
      <c r="H37" s="17">
        <f t="shared" si="13"/>
        <v>0</v>
      </c>
      <c r="J37" s="12"/>
    </row>
    <row r="38" spans="1:10" s="1" customFormat="1" ht="65" x14ac:dyDescent="0.3">
      <c r="A38" s="10" t="s">
        <v>27</v>
      </c>
      <c r="B38" s="17">
        <v>0</v>
      </c>
      <c r="C38" s="17">
        <f>(C32+C27)</f>
        <v>0</v>
      </c>
      <c r="D38" s="17">
        <v>0</v>
      </c>
      <c r="E38" s="17">
        <v>0</v>
      </c>
      <c r="F38" s="17">
        <v>0</v>
      </c>
      <c r="G38" s="17">
        <v>0</v>
      </c>
      <c r="H38" s="17">
        <v>0</v>
      </c>
    </row>
    <row r="39" spans="1:10" s="1" customFormat="1" ht="13" x14ac:dyDescent="0.3">
      <c r="A39" s="10" t="s">
        <v>28</v>
      </c>
      <c r="B39" s="11">
        <f>B40+B41+B42</f>
        <v>0</v>
      </c>
      <c r="C39" s="11">
        <f>C40+C41+C42</f>
        <v>0</v>
      </c>
      <c r="D39" s="11">
        <f t="shared" ref="D39:H39" si="14">D40+D41+D42</f>
        <v>0</v>
      </c>
      <c r="E39" s="11">
        <f t="shared" si="14"/>
        <v>-5789737</v>
      </c>
      <c r="F39" s="11">
        <f t="shared" si="14"/>
        <v>0</v>
      </c>
      <c r="G39" s="11">
        <f t="shared" si="14"/>
        <v>-27559157</v>
      </c>
      <c r="H39" s="11">
        <f t="shared" si="14"/>
        <v>-44638195</v>
      </c>
    </row>
    <row r="40" spans="1:10" s="1" customFormat="1" ht="13" x14ac:dyDescent="0.3">
      <c r="A40" s="10" t="s">
        <v>29</v>
      </c>
      <c r="B40" s="17">
        <f>B9-B22</f>
        <v>0</v>
      </c>
      <c r="C40" s="17">
        <f>C9-C24</f>
        <v>0</v>
      </c>
      <c r="D40" s="17">
        <f>D9-D22</f>
        <v>0</v>
      </c>
      <c r="E40" s="17">
        <f>E35</f>
        <v>-327051</v>
      </c>
      <c r="F40" s="17">
        <f>F9-F22</f>
        <v>0</v>
      </c>
      <c r="G40" s="17">
        <f>G9-G22</f>
        <v>-1617707</v>
      </c>
      <c r="H40" s="17">
        <f>H9-H22</f>
        <v>-2782530</v>
      </c>
    </row>
    <row r="41" spans="1:10" s="1" customFormat="1" ht="13" x14ac:dyDescent="0.3">
      <c r="A41" s="10" t="s">
        <v>30</v>
      </c>
      <c r="B41" s="17">
        <f>B15-B28</f>
        <v>0</v>
      </c>
      <c r="C41" s="17">
        <f>C15-C29-C30-C31</f>
        <v>0</v>
      </c>
      <c r="D41" s="17">
        <f t="shared" ref="D41:H41" si="15">D15-D28</f>
        <v>0</v>
      </c>
      <c r="E41" s="17">
        <f>E36</f>
        <v>-5462686</v>
      </c>
      <c r="F41" s="17">
        <f t="shared" si="15"/>
        <v>0</v>
      </c>
      <c r="G41" s="17">
        <f t="shared" si="15"/>
        <v>-25941450</v>
      </c>
      <c r="H41" s="17">
        <f t="shared" si="15"/>
        <v>-41855665</v>
      </c>
    </row>
    <row r="42" spans="1:10" s="1" customFormat="1" ht="13" x14ac:dyDescent="0.3">
      <c r="A42" s="10" t="s">
        <v>30</v>
      </c>
      <c r="B42" s="17">
        <f t="shared" ref="B42:H42" si="16">B37</f>
        <v>0</v>
      </c>
      <c r="C42" s="17">
        <f t="shared" si="16"/>
        <v>0</v>
      </c>
      <c r="D42" s="17">
        <f t="shared" si="16"/>
        <v>0</v>
      </c>
      <c r="E42" s="17">
        <f t="shared" si="16"/>
        <v>0</v>
      </c>
      <c r="F42" s="17">
        <f t="shared" si="16"/>
        <v>0</v>
      </c>
      <c r="G42" s="17">
        <f t="shared" si="16"/>
        <v>0</v>
      </c>
      <c r="H42" s="17">
        <f t="shared" si="16"/>
        <v>0</v>
      </c>
    </row>
    <row r="43" spans="1:10" ht="25.5" customHeight="1" x14ac:dyDescent="0.35">
      <c r="A43" s="23" t="s">
        <v>36</v>
      </c>
      <c r="B43" s="23"/>
      <c r="C43" s="23"/>
      <c r="D43" s="23"/>
      <c r="E43" s="23"/>
      <c r="F43" s="23"/>
      <c r="G43" s="23"/>
      <c r="H43" s="23"/>
    </row>
    <row r="44" spans="1:10" x14ac:dyDescent="0.35">
      <c r="E44" s="22"/>
      <c r="F44" s="22"/>
      <c r="G44" s="22"/>
      <c r="H44" s="22"/>
    </row>
    <row r="45" spans="1:10" s="21" customFormat="1" ht="54.5" customHeight="1" x14ac:dyDescent="0.3">
      <c r="A45" s="24" t="s">
        <v>37</v>
      </c>
      <c r="B45" s="24"/>
      <c r="C45" s="24"/>
      <c r="D45" s="24"/>
      <c r="E45" s="24"/>
    </row>
    <row r="46" spans="1:10" x14ac:dyDescent="0.35">
      <c r="E46" s="22"/>
      <c r="F46" s="22"/>
      <c r="G46" s="22"/>
      <c r="H46" s="22"/>
    </row>
  </sheetData>
  <mergeCells count="7">
    <mergeCell ref="A43:H43"/>
    <mergeCell ref="A45:E45"/>
    <mergeCell ref="A4:A6"/>
    <mergeCell ref="B4:C5"/>
    <mergeCell ref="D4:H4"/>
    <mergeCell ref="D5:E5"/>
    <mergeCell ref="F5:G5"/>
  </mergeCells>
  <printOptions horizontalCentered="1"/>
  <pageMargins left="0.70866141732283472" right="0.70866141732283472" top="0.74803149606299213" bottom="0.74803149606299213" header="0.31496062992125984" footer="0.31496062992125984"/>
  <pageSetup paperSize="9" scale="73"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1.pielikums</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Štrausa</dc:creator>
  <cp:lastModifiedBy>Ilze Štrausa</cp:lastModifiedBy>
  <cp:lastPrinted>2024-09-04T08:25:08Z</cp:lastPrinted>
  <dcterms:created xsi:type="dcterms:W3CDTF">2024-09-04T07:20:58Z</dcterms:created>
  <dcterms:modified xsi:type="dcterms:W3CDTF">2024-09-19T14:38:56Z</dcterms:modified>
</cp:coreProperties>
</file>