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mc:AlternateContent xmlns:mc="http://schemas.openxmlformats.org/markup-compatibility/2006">
    <mc:Choice Requires="x15">
      <x15ac:absPath xmlns:x15ac="http://schemas.microsoft.com/office/spreadsheetml/2010/11/ac" url="\\vnozare.pri\vm\Redirect_profiles\VM_Liene_Abola\My Documents\LNG\Covid-19_VIRSSTUNDAS\Covid-19_virsst_4.piepras\Uz_FM\"/>
    </mc:Choice>
  </mc:AlternateContent>
  <xr:revisionPtr revIDLastSave="0" documentId="13_ncr:1_{B56B7E4E-53D2-4E5F-B10F-669D2AAC4B0B}" xr6:coauthVersionLast="47" xr6:coauthVersionMax="47" xr10:uidLastSave="{00000000-0000-0000-0000-000000000000}"/>
  <bookViews>
    <workbookView xWindow="-120" yWindow="-120" windowWidth="29040" windowHeight="15840" tabRatio="744" xr2:uid="{00000000-000D-0000-FFFF-FFFF00000000}"/>
  </bookViews>
  <sheets>
    <sheet name="KOPSAVILKUMS" sheetId="48" r:id="rId1"/>
    <sheet name="PSKUS_sept" sheetId="34" r:id="rId2"/>
    <sheet name="PSKUS_okt" sheetId="47" r:id="rId3"/>
    <sheet name="Daugavpils_reģ_sept" sheetId="35" r:id="rId4"/>
    <sheet name="Daugavpils_reģ_okt" sheetId="44" r:id="rId5"/>
    <sheet name="Z-Kurzeme_sept" sheetId="32" r:id="rId6"/>
    <sheet name="Z-Kurzeme_okt" sheetId="38" r:id="rId7"/>
    <sheet name="Jelgava_okt" sheetId="46" r:id="rId8"/>
    <sheet name="Vidzeme_sept" sheetId="33" r:id="rId9"/>
    <sheet name="Vidzeme_okt" sheetId="43" r:id="rId10"/>
    <sheet name="Jēkabpils_jūl-sept" sheetId="39" r:id="rId11"/>
    <sheet name="RPNC_okt" sheetId="40" r:id="rId12"/>
    <sheet name="Rīgas_1.sl._okt" sheetId="45" r:id="rId13"/>
    <sheet name="Daugavpils_psih_sept" sheetId="30" r:id="rId14"/>
    <sheet name="Daugavpils_psih_okt" sheetId="36" r:id="rId15"/>
    <sheet name="TOS_okt" sheetId="49" r:id="rId16"/>
    <sheet name="Kuldīga_okt" sheetId="42" r:id="rId17"/>
  </sheets>
  <definedNames>
    <definedName name="_xlnm._FilterDatabase" localSheetId="4" hidden="1">Daugavpils_reģ_okt!$A$13:$I$320</definedName>
    <definedName name="_xlnm._FilterDatabase" localSheetId="3" hidden="1">Daugavpils_reģ_sept!$A$13:$I$189</definedName>
    <definedName name="_xlnm._FilterDatabase" localSheetId="10" hidden="1">'Jēkabpils_jūl-sept'!$D$1:$D$95</definedName>
    <definedName name="_xlnm._FilterDatabase" localSheetId="6" hidden="1">'Z-Kurzeme_okt'!$A$9:$APK$9</definedName>
    <definedName name="_xlnm.Print_Area" localSheetId="6">'Z-Kurzeme_okt'!$A$2:$I$294</definedName>
    <definedName name="_xlnm.Print_Area" localSheetId="5">'Z-Kurzeme_sept'!$A$1:$I$256</definedName>
    <definedName name="_xlnm.Print_Titles" localSheetId="6">'Z-Kurzeme_okt'!$7:$9</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3" i="48" l="1"/>
  <c r="I88" i="32"/>
  <c r="F12" i="48"/>
  <c r="F21" i="48" l="1"/>
  <c r="G21" i="48" s="1"/>
  <c r="E12" i="42"/>
  <c r="E11" i="42" s="1"/>
  <c r="B12" i="42"/>
  <c r="B11" i="42" s="1"/>
  <c r="E20" i="42"/>
  <c r="B20" i="42"/>
  <c r="E51" i="42"/>
  <c r="B51" i="42"/>
  <c r="I15" i="42"/>
  <c r="I24" i="42"/>
  <c r="I33" i="42"/>
  <c r="I41" i="42"/>
  <c r="I52" i="42"/>
  <c r="I60" i="42"/>
  <c r="H14" i="42"/>
  <c r="I14" i="42" s="1"/>
  <c r="H15" i="42"/>
  <c r="H21" i="42"/>
  <c r="H20" i="42" s="1"/>
  <c r="H22" i="42"/>
  <c r="I22" i="42" s="1"/>
  <c r="H23" i="42"/>
  <c r="I23" i="42" s="1"/>
  <c r="H24" i="42"/>
  <c r="H25" i="42"/>
  <c r="I25" i="42" s="1"/>
  <c r="H26" i="42"/>
  <c r="I26" i="42" s="1"/>
  <c r="H27" i="42"/>
  <c r="I27" i="42" s="1"/>
  <c r="H28" i="42"/>
  <c r="I28" i="42" s="1"/>
  <c r="H29" i="42"/>
  <c r="I29" i="42" s="1"/>
  <c r="H30" i="42"/>
  <c r="I30" i="42" s="1"/>
  <c r="H31" i="42"/>
  <c r="I31" i="42" s="1"/>
  <c r="H32" i="42"/>
  <c r="I32" i="42" s="1"/>
  <c r="H33" i="42"/>
  <c r="H34" i="42"/>
  <c r="I34" i="42" s="1"/>
  <c r="H35" i="42"/>
  <c r="I35" i="42" s="1"/>
  <c r="H36" i="42"/>
  <c r="I36" i="42" s="1"/>
  <c r="H37" i="42"/>
  <c r="I37" i="42" s="1"/>
  <c r="H38" i="42"/>
  <c r="I38" i="42" s="1"/>
  <c r="H39" i="42"/>
  <c r="I39" i="42" s="1"/>
  <c r="H40" i="42"/>
  <c r="I40" i="42" s="1"/>
  <c r="H41" i="42"/>
  <c r="H42" i="42"/>
  <c r="I42" i="42" s="1"/>
  <c r="H43" i="42"/>
  <c r="I43" i="42" s="1"/>
  <c r="H44" i="42"/>
  <c r="I44" i="42" s="1"/>
  <c r="H45" i="42"/>
  <c r="I45" i="42" s="1"/>
  <c r="H46" i="42"/>
  <c r="I46" i="42" s="1"/>
  <c r="H47" i="42"/>
  <c r="I47" i="42" s="1"/>
  <c r="H48" i="42"/>
  <c r="I48" i="42" s="1"/>
  <c r="H49" i="42"/>
  <c r="I49" i="42" s="1"/>
  <c r="H50" i="42"/>
  <c r="I50" i="42" s="1"/>
  <c r="H52" i="42"/>
  <c r="H51" i="42" s="1"/>
  <c r="H53" i="42"/>
  <c r="I53" i="42" s="1"/>
  <c r="H54" i="42"/>
  <c r="I54" i="42" s="1"/>
  <c r="H55" i="42"/>
  <c r="I55" i="42" s="1"/>
  <c r="H56" i="42"/>
  <c r="I56" i="42" s="1"/>
  <c r="H57" i="42"/>
  <c r="I57" i="42" s="1"/>
  <c r="H58" i="42"/>
  <c r="I58" i="42" s="1"/>
  <c r="H59" i="42"/>
  <c r="I59" i="42" s="1"/>
  <c r="H60" i="42"/>
  <c r="H61" i="42"/>
  <c r="I61" i="42" s="1"/>
  <c r="H62" i="42"/>
  <c r="I62" i="42" s="1"/>
  <c r="H63" i="42"/>
  <c r="I63" i="42" s="1"/>
  <c r="H64" i="42"/>
  <c r="I64" i="42" s="1"/>
  <c r="H65" i="42"/>
  <c r="I65" i="42" s="1"/>
  <c r="H66" i="42"/>
  <c r="I66" i="42" s="1"/>
  <c r="H67" i="42"/>
  <c r="I67" i="42" s="1"/>
  <c r="H68" i="42"/>
  <c r="I68" i="42" s="1"/>
  <c r="H69" i="42"/>
  <c r="I69" i="42" s="1"/>
  <c r="G17" i="42"/>
  <c r="H17" i="42" s="1"/>
  <c r="I17" i="42" s="1"/>
  <c r="G18" i="42"/>
  <c r="H18" i="42" s="1"/>
  <c r="I18" i="42" s="1"/>
  <c r="G19" i="42"/>
  <c r="H19" i="42" s="1"/>
  <c r="I19" i="42" s="1"/>
  <c r="G16" i="42"/>
  <c r="H16" i="42" s="1"/>
  <c r="I16" i="42" s="1"/>
  <c r="G14" i="42"/>
  <c r="G13" i="42"/>
  <c r="H13" i="42" s="1"/>
  <c r="F20" i="48"/>
  <c r="G20" i="48" s="1"/>
  <c r="E11" i="49"/>
  <c r="H11" i="49"/>
  <c r="I11" i="49"/>
  <c r="B11" i="49"/>
  <c r="G13" i="49"/>
  <c r="H13" i="49" s="1"/>
  <c r="I13" i="49" s="1"/>
  <c r="G14" i="49"/>
  <c r="G15" i="49"/>
  <c r="G16" i="49"/>
  <c r="H16" i="49" s="1"/>
  <c r="I16" i="49" s="1"/>
  <c r="G17" i="49"/>
  <c r="H17" i="49" s="1"/>
  <c r="I17" i="49" s="1"/>
  <c r="G18" i="49"/>
  <c r="G19" i="49"/>
  <c r="G20" i="49"/>
  <c r="H20" i="49" s="1"/>
  <c r="I20" i="49" s="1"/>
  <c r="G21" i="49"/>
  <c r="H21" i="49" s="1"/>
  <c r="I21" i="49" s="1"/>
  <c r="G22" i="49"/>
  <c r="B29" i="36"/>
  <c r="E29" i="36"/>
  <c r="C30" i="36"/>
  <c r="G30" i="36"/>
  <c r="H30" i="36" s="1"/>
  <c r="C31" i="36"/>
  <c r="G31" i="36"/>
  <c r="H31" i="36" s="1"/>
  <c r="I31" i="36" s="1"/>
  <c r="C32" i="36"/>
  <c r="G32" i="36"/>
  <c r="H32" i="36" s="1"/>
  <c r="I32" i="36" s="1"/>
  <c r="C33" i="36"/>
  <c r="G33" i="36"/>
  <c r="H33" i="36" s="1"/>
  <c r="I33" i="36" s="1"/>
  <c r="C34" i="36"/>
  <c r="G34" i="36"/>
  <c r="H34" i="36" s="1"/>
  <c r="I34" i="36" s="1"/>
  <c r="C35" i="36"/>
  <c r="G35" i="36"/>
  <c r="H35" i="36" s="1"/>
  <c r="I35" i="36" s="1"/>
  <c r="C36" i="36"/>
  <c r="G36" i="36"/>
  <c r="H36" i="36" s="1"/>
  <c r="I36" i="36" s="1"/>
  <c r="C37" i="36"/>
  <c r="G37" i="36"/>
  <c r="H37" i="36" s="1"/>
  <c r="I37" i="36" s="1"/>
  <c r="C38" i="36"/>
  <c r="G38" i="36"/>
  <c r="H38" i="36" s="1"/>
  <c r="I38" i="36" s="1"/>
  <c r="C39" i="36"/>
  <c r="G39" i="36"/>
  <c r="H39" i="36" s="1"/>
  <c r="I39" i="36" s="1"/>
  <c r="C40" i="36"/>
  <c r="G40" i="36"/>
  <c r="H40" i="36" s="1"/>
  <c r="I40" i="36" s="1"/>
  <c r="C41" i="36"/>
  <c r="G41" i="36"/>
  <c r="H41" i="36" s="1"/>
  <c r="I41" i="36" s="1"/>
  <c r="C42" i="36"/>
  <c r="G42" i="36"/>
  <c r="H42" i="36" s="1"/>
  <c r="I42" i="36" s="1"/>
  <c r="C43" i="36"/>
  <c r="G43" i="36"/>
  <c r="H43" i="36" s="1"/>
  <c r="I43" i="36" s="1"/>
  <c r="C44" i="36"/>
  <c r="G44" i="36"/>
  <c r="H44" i="36" s="1"/>
  <c r="I44" i="36" s="1"/>
  <c r="C45" i="36"/>
  <c r="G45" i="36"/>
  <c r="H45" i="36" s="1"/>
  <c r="I45" i="36" s="1"/>
  <c r="C46" i="36"/>
  <c r="G46" i="36"/>
  <c r="H46" i="36" s="1"/>
  <c r="I46" i="36" s="1"/>
  <c r="C47" i="36"/>
  <c r="G47" i="36"/>
  <c r="H47" i="36" s="1"/>
  <c r="I47" i="36" s="1"/>
  <c r="C48" i="36"/>
  <c r="G48" i="36"/>
  <c r="H48" i="36" s="1"/>
  <c r="I48" i="36" s="1"/>
  <c r="C49" i="36"/>
  <c r="G49" i="36"/>
  <c r="H49" i="36" s="1"/>
  <c r="I49" i="36" s="1"/>
  <c r="C50" i="36"/>
  <c r="G50" i="36"/>
  <c r="H50" i="36" s="1"/>
  <c r="I50" i="36" s="1"/>
  <c r="C51" i="36"/>
  <c r="G51" i="36"/>
  <c r="H51" i="36" s="1"/>
  <c r="I51" i="36" s="1"/>
  <c r="C52" i="36"/>
  <c r="G52" i="36"/>
  <c r="H52" i="36" s="1"/>
  <c r="I52" i="36" s="1"/>
  <c r="C53" i="36"/>
  <c r="G53" i="36"/>
  <c r="H53" i="36" s="1"/>
  <c r="I53" i="36" s="1"/>
  <c r="C54" i="36"/>
  <c r="G54" i="36"/>
  <c r="H54" i="36" s="1"/>
  <c r="I54" i="36" s="1"/>
  <c r="C55" i="36"/>
  <c r="G55" i="36"/>
  <c r="H55" i="36" s="1"/>
  <c r="I55" i="36" s="1"/>
  <c r="C56" i="36"/>
  <c r="G56" i="36"/>
  <c r="H56" i="36" s="1"/>
  <c r="I56" i="36" s="1"/>
  <c r="C57" i="36"/>
  <c r="G57" i="36"/>
  <c r="H57" i="36" s="1"/>
  <c r="I57" i="36" s="1"/>
  <c r="C58" i="36"/>
  <c r="G58" i="36"/>
  <c r="H58" i="36" s="1"/>
  <c r="I58" i="36" s="1"/>
  <c r="C59" i="36"/>
  <c r="G59" i="36"/>
  <c r="H59" i="36" s="1"/>
  <c r="I59" i="36" s="1"/>
  <c r="C60" i="36"/>
  <c r="G60" i="36"/>
  <c r="H60" i="36" s="1"/>
  <c r="I60" i="36" s="1"/>
  <c r="C61" i="36"/>
  <c r="G61" i="36"/>
  <c r="H61" i="36" s="1"/>
  <c r="I61" i="36" s="1"/>
  <c r="C62" i="36"/>
  <c r="G62" i="36"/>
  <c r="H62" i="36" s="1"/>
  <c r="I62" i="36" s="1"/>
  <c r="C63" i="36"/>
  <c r="G63" i="36"/>
  <c r="H63" i="36" s="1"/>
  <c r="I63" i="36" s="1"/>
  <c r="C64" i="36"/>
  <c r="G64" i="36"/>
  <c r="H64" i="36" s="1"/>
  <c r="I64" i="36" s="1"/>
  <c r="B65" i="36"/>
  <c r="E65" i="36"/>
  <c r="C66" i="36"/>
  <c r="G66" i="36"/>
  <c r="H66" i="36" s="1"/>
  <c r="H22" i="49"/>
  <c r="I22" i="49" s="1"/>
  <c r="C22" i="49"/>
  <c r="C21" i="49"/>
  <c r="C20" i="49"/>
  <c r="H19" i="49"/>
  <c r="I19" i="49" s="1"/>
  <c r="C19" i="49"/>
  <c r="H18" i="49"/>
  <c r="I18" i="49" s="1"/>
  <c r="C18" i="49"/>
  <c r="C17" i="49"/>
  <c r="C16" i="49"/>
  <c r="H15" i="49"/>
  <c r="I15" i="49" s="1"/>
  <c r="C15" i="49"/>
  <c r="H14" i="49"/>
  <c r="I14" i="49" s="1"/>
  <c r="C14" i="49"/>
  <c r="C13" i="49"/>
  <c r="E12" i="49"/>
  <c r="B12" i="49"/>
  <c r="E12" i="36"/>
  <c r="B12" i="36"/>
  <c r="E19" i="48"/>
  <c r="I11" i="30"/>
  <c r="E12" i="30"/>
  <c r="E11" i="30" s="1"/>
  <c r="H12" i="30"/>
  <c r="H11" i="30" s="1"/>
  <c r="I12" i="30"/>
  <c r="B11" i="30"/>
  <c r="G13" i="30"/>
  <c r="H13" i="30" s="1"/>
  <c r="F18" i="48"/>
  <c r="G18" i="48" s="1"/>
  <c r="E11" i="45"/>
  <c r="H11" i="45"/>
  <c r="I11" i="45"/>
  <c r="B11" i="45"/>
  <c r="E19" i="45"/>
  <c r="H19" i="45"/>
  <c r="I19" i="45"/>
  <c r="B19" i="45"/>
  <c r="E14" i="45"/>
  <c r="H14" i="45"/>
  <c r="I14" i="45"/>
  <c r="B14" i="45"/>
  <c r="E12" i="45"/>
  <c r="H12" i="45"/>
  <c r="I12" i="45"/>
  <c r="B12" i="45"/>
  <c r="G13" i="45"/>
  <c r="F17" i="48"/>
  <c r="G17" i="48" s="1"/>
  <c r="E12" i="40"/>
  <c r="E11" i="40" s="1"/>
  <c r="E29" i="40"/>
  <c r="B29" i="40"/>
  <c r="E49" i="40"/>
  <c r="B49" i="40"/>
  <c r="G13" i="40"/>
  <c r="C16" i="48"/>
  <c r="G16" i="48" s="1"/>
  <c r="E94" i="39"/>
  <c r="H94" i="39"/>
  <c r="I94" i="39"/>
  <c r="E66" i="39"/>
  <c r="H66" i="39"/>
  <c r="I66" i="39"/>
  <c r="E22" i="39"/>
  <c r="H22" i="39"/>
  <c r="I22" i="39"/>
  <c r="I11" i="39" s="1"/>
  <c r="E12" i="39"/>
  <c r="E11" i="39" s="1"/>
  <c r="H12" i="39"/>
  <c r="I12" i="39"/>
  <c r="B12" i="39"/>
  <c r="G13" i="39"/>
  <c r="G95" i="39"/>
  <c r="F15" i="48"/>
  <c r="F14" i="48"/>
  <c r="G14" i="48" s="1"/>
  <c r="G14" i="46"/>
  <c r="G15" i="46"/>
  <c r="G16" i="46"/>
  <c r="G17" i="46"/>
  <c r="G18" i="46"/>
  <c r="G19" i="46"/>
  <c r="G20" i="46"/>
  <c r="G21" i="46"/>
  <c r="G22" i="46"/>
  <c r="G23" i="46"/>
  <c r="G24" i="46"/>
  <c r="G25" i="46"/>
  <c r="G26" i="46"/>
  <c r="G27" i="46"/>
  <c r="G28" i="46"/>
  <c r="G29" i="46"/>
  <c r="G30" i="46"/>
  <c r="G31" i="46"/>
  <c r="G32" i="46"/>
  <c r="G33" i="46"/>
  <c r="G34" i="46"/>
  <c r="G35" i="46"/>
  <c r="G36" i="46"/>
  <c r="G37" i="46"/>
  <c r="G38" i="46"/>
  <c r="G39" i="46"/>
  <c r="G40" i="46"/>
  <c r="G42" i="46"/>
  <c r="G43" i="46"/>
  <c r="G44" i="46"/>
  <c r="G45" i="46"/>
  <c r="G46" i="46"/>
  <c r="G47" i="46"/>
  <c r="G48" i="46"/>
  <c r="G49" i="46"/>
  <c r="G50" i="46"/>
  <c r="G51" i="46"/>
  <c r="G52" i="46"/>
  <c r="G53" i="46"/>
  <c r="G54" i="46"/>
  <c r="G55" i="46"/>
  <c r="G56" i="46"/>
  <c r="G57" i="46"/>
  <c r="G58" i="46"/>
  <c r="G59" i="46"/>
  <c r="G60" i="46"/>
  <c r="G61" i="46"/>
  <c r="G13" i="46"/>
  <c r="H12" i="42" l="1"/>
  <c r="H11" i="42" s="1"/>
  <c r="I13" i="42"/>
  <c r="I12" i="42" s="1"/>
  <c r="I51" i="42"/>
  <c r="I21" i="42"/>
  <c r="I20" i="42" s="1"/>
  <c r="H65" i="36"/>
  <c r="I66" i="36"/>
  <c r="I65" i="36" s="1"/>
  <c r="H29" i="36"/>
  <c r="I30" i="36"/>
  <c r="I29" i="36" s="1"/>
  <c r="E11" i="36"/>
  <c r="H12" i="49"/>
  <c r="I12" i="49"/>
  <c r="H11" i="39"/>
  <c r="I11" i="42" l="1"/>
  <c r="E41" i="46" l="1"/>
  <c r="B41" i="46"/>
  <c r="E12" i="46"/>
  <c r="E11" i="46" s="1"/>
  <c r="B12" i="46"/>
  <c r="B11" i="46" s="1"/>
  <c r="C14" i="46"/>
  <c r="C15" i="46"/>
  <c r="C16" i="46"/>
  <c r="C17" i="46"/>
  <c r="C18" i="46"/>
  <c r="C19" i="46"/>
  <c r="C20" i="46"/>
  <c r="C21" i="46"/>
  <c r="C22" i="46"/>
  <c r="C23" i="46"/>
  <c r="C24" i="46"/>
  <c r="C25" i="46"/>
  <c r="C26" i="46"/>
  <c r="C27" i="46"/>
  <c r="C28" i="46"/>
  <c r="C29" i="46"/>
  <c r="C30" i="46"/>
  <c r="C31" i="46"/>
  <c r="C32" i="46"/>
  <c r="C33" i="46"/>
  <c r="C34" i="46"/>
  <c r="C35" i="46"/>
  <c r="C36" i="46"/>
  <c r="C37" i="46"/>
  <c r="C38" i="46"/>
  <c r="C39" i="46"/>
  <c r="C40" i="46"/>
  <c r="C42" i="46"/>
  <c r="C43" i="46"/>
  <c r="C44" i="46"/>
  <c r="C45" i="46"/>
  <c r="C46" i="46"/>
  <c r="C47" i="46"/>
  <c r="C48" i="46"/>
  <c r="C49" i="46"/>
  <c r="C50" i="46"/>
  <c r="C51" i="46"/>
  <c r="C52" i="46"/>
  <c r="C53" i="46"/>
  <c r="C54" i="46"/>
  <c r="C55" i="46"/>
  <c r="C56" i="46"/>
  <c r="C57" i="46"/>
  <c r="C58" i="46"/>
  <c r="C59" i="46"/>
  <c r="C60" i="46"/>
  <c r="C61" i="46"/>
  <c r="C13" i="46"/>
  <c r="H60" i="46"/>
  <c r="F13" i="48"/>
  <c r="G13" i="48" s="1"/>
  <c r="E254" i="38"/>
  <c r="E253" i="38" s="1"/>
  <c r="E259" i="38"/>
  <c r="E265" i="38"/>
  <c r="E249" i="38"/>
  <c r="E248" i="38" s="1"/>
  <c r="E243" i="38"/>
  <c r="E242" i="38" s="1"/>
  <c r="E236" i="38"/>
  <c r="E238" i="38"/>
  <c r="E233" i="38"/>
  <c r="E227" i="38"/>
  <c r="E225" i="38"/>
  <c r="E215" i="38"/>
  <c r="E210" i="38"/>
  <c r="E207" i="38"/>
  <c r="E202" i="38"/>
  <c r="E196" i="38"/>
  <c r="E190" i="38"/>
  <c r="E185" i="38"/>
  <c r="E172" i="38"/>
  <c r="E166" i="38"/>
  <c r="E162" i="38"/>
  <c r="E155" i="38"/>
  <c r="E149" i="38"/>
  <c r="E145" i="38"/>
  <c r="E140" i="38"/>
  <c r="E131" i="38"/>
  <c r="E121" i="38"/>
  <c r="E120" i="38" s="1"/>
  <c r="E115" i="38"/>
  <c r="E111" i="38"/>
  <c r="E103" i="38"/>
  <c r="E99" i="38"/>
  <c r="E93" i="38"/>
  <c r="E91" i="38"/>
  <c r="E84" i="38"/>
  <c r="E79" i="38"/>
  <c r="E74" i="38"/>
  <c r="E72" i="38"/>
  <c r="E68" i="38"/>
  <c r="E65" i="38"/>
  <c r="E62" i="38"/>
  <c r="E59" i="38"/>
  <c r="E56" i="38"/>
  <c r="E46" i="38"/>
  <c r="E30" i="38"/>
  <c r="E24" i="38"/>
  <c r="E12" i="38"/>
  <c r="E17" i="38"/>
  <c r="E19" i="38"/>
  <c r="E235" i="38" l="1"/>
  <c r="E224" i="38"/>
  <c r="E209" i="38"/>
  <c r="E171" i="38"/>
  <c r="E130" i="38"/>
  <c r="E83" i="38"/>
  <c r="E58" i="38"/>
  <c r="E23" i="38"/>
  <c r="E11" i="38"/>
  <c r="E13" i="32" l="1"/>
  <c r="E51" i="32"/>
  <c r="B51" i="32"/>
  <c r="G46" i="44"/>
  <c r="G360" i="44"/>
  <c r="G361" i="44"/>
  <c r="G362" i="44"/>
  <c r="G363" i="44"/>
  <c r="G359" i="44"/>
  <c r="G357" i="44"/>
  <c r="G354" i="44"/>
  <c r="G355" i="44"/>
  <c r="G356" i="44"/>
  <c r="G336" i="44"/>
  <c r="G337" i="44"/>
  <c r="G338" i="44"/>
  <c r="G339" i="44"/>
  <c r="G340" i="44"/>
  <c r="G341" i="44"/>
  <c r="G342" i="44"/>
  <c r="G343" i="44"/>
  <c r="G344" i="44"/>
  <c r="G345" i="44"/>
  <c r="G346" i="44"/>
  <c r="G347" i="44"/>
  <c r="G348" i="44"/>
  <c r="G349" i="44"/>
  <c r="G350" i="44"/>
  <c r="G351" i="44"/>
  <c r="G352" i="44"/>
  <c r="G353" i="44"/>
  <c r="G335" i="44"/>
  <c r="G334" i="44"/>
  <c r="G324" i="44"/>
  <c r="G325" i="44"/>
  <c r="G326" i="44"/>
  <c r="G327" i="44"/>
  <c r="G328" i="44"/>
  <c r="G329" i="44"/>
  <c r="G330" i="44"/>
  <c r="G331" i="44"/>
  <c r="G332" i="44"/>
  <c r="G323" i="44"/>
  <c r="G320" i="44"/>
  <c r="G319" i="44"/>
  <c r="G315" i="44"/>
  <c r="G316" i="44"/>
  <c r="G314" i="44"/>
  <c r="G313" i="44"/>
  <c r="G312" i="44"/>
  <c r="G309" i="44"/>
  <c r="G304" i="44"/>
  <c r="G305" i="44"/>
  <c r="G306" i="44"/>
  <c r="G307" i="44"/>
  <c r="G308" i="44"/>
  <c r="G303" i="44"/>
  <c r="G301" i="44"/>
  <c r="G299" i="44"/>
  <c r="G300" i="44"/>
  <c r="G296" i="44"/>
  <c r="G297" i="44"/>
  <c r="G298" i="44"/>
  <c r="G295" i="44"/>
  <c r="G294" i="44"/>
  <c r="G293" i="44"/>
  <c r="G292" i="44"/>
  <c r="G284" i="44"/>
  <c r="G285" i="44"/>
  <c r="G286" i="44"/>
  <c r="G287" i="44"/>
  <c r="G288" i="44"/>
  <c r="G289" i="44"/>
  <c r="G283" i="44"/>
  <c r="G282" i="44"/>
  <c r="G276" i="44"/>
  <c r="G277" i="44"/>
  <c r="G278" i="44"/>
  <c r="G279" i="44"/>
  <c r="G280" i="44"/>
  <c r="G269" i="44"/>
  <c r="G270" i="44"/>
  <c r="G271" i="44"/>
  <c r="G272" i="44"/>
  <c r="G273" i="44"/>
  <c r="G274" i="44"/>
  <c r="G275" i="44"/>
  <c r="G266" i="44"/>
  <c r="G267" i="44"/>
  <c r="G268" i="44"/>
  <c r="G263" i="44"/>
  <c r="G257" i="44"/>
  <c r="G258" i="44"/>
  <c r="G259" i="44"/>
  <c r="G260" i="44"/>
  <c r="G261" i="44"/>
  <c r="G262" i="44"/>
  <c r="G256" i="44"/>
  <c r="G252" i="44"/>
  <c r="G253" i="44"/>
  <c r="G254" i="44"/>
  <c r="G251" i="44"/>
  <c r="G247" i="44"/>
  <c r="G248" i="44"/>
  <c r="G249" i="44"/>
  <c r="G250" i="44"/>
  <c r="G246" i="44"/>
  <c r="G232" i="44"/>
  <c r="G233" i="44"/>
  <c r="G234" i="44"/>
  <c r="G235" i="44"/>
  <c r="G236" i="44"/>
  <c r="G237" i="44"/>
  <c r="G238" i="44"/>
  <c r="G239" i="44"/>
  <c r="G240" i="44"/>
  <c r="G241" i="44"/>
  <c r="G242" i="44"/>
  <c r="G243" i="44"/>
  <c r="G231" i="44"/>
  <c r="G229" i="44"/>
  <c r="G226" i="44"/>
  <c r="G227" i="44"/>
  <c r="G228" i="44"/>
  <c r="G214" i="44"/>
  <c r="G215" i="44"/>
  <c r="G216" i="44"/>
  <c r="G217" i="44"/>
  <c r="G218" i="44"/>
  <c r="G219" i="44"/>
  <c r="G220" i="44"/>
  <c r="G221" i="44"/>
  <c r="G222" i="44"/>
  <c r="G223" i="44"/>
  <c r="G224" i="44"/>
  <c r="G225" i="44"/>
  <c r="G213" i="44"/>
  <c r="G212" i="44"/>
  <c r="G206" i="44"/>
  <c r="G207" i="44"/>
  <c r="G208" i="44"/>
  <c r="G209" i="44"/>
  <c r="G205" i="44"/>
  <c r="G204" i="44"/>
  <c r="G203" i="44"/>
  <c r="G202" i="44"/>
  <c r="G199" i="44"/>
  <c r="G200" i="44"/>
  <c r="G197" i="44"/>
  <c r="G198" i="44"/>
  <c r="G196" i="44"/>
  <c r="G191" i="44"/>
  <c r="G192" i="44"/>
  <c r="G193" i="44"/>
  <c r="G190" i="44"/>
  <c r="G189" i="44"/>
  <c r="G188" i="44"/>
  <c r="G186" i="44"/>
  <c r="G185" i="44"/>
  <c r="G184" i="44"/>
  <c r="G183" i="44"/>
  <c r="G182" i="44"/>
  <c r="G175" i="44"/>
  <c r="G176" i="44"/>
  <c r="G177" i="44"/>
  <c r="G178" i="44"/>
  <c r="G179" i="44"/>
  <c r="G180" i="44"/>
  <c r="G181" i="44"/>
  <c r="G174" i="44"/>
  <c r="G171" i="44"/>
  <c r="G172" i="44"/>
  <c r="G173" i="44"/>
  <c r="G170" i="44"/>
  <c r="G169" i="44"/>
  <c r="G168" i="44"/>
  <c r="G165" i="44"/>
  <c r="G166" i="44"/>
  <c r="G167" i="44"/>
  <c r="G164" i="44"/>
  <c r="G163" i="44"/>
  <c r="G162" i="44"/>
  <c r="G154" i="44"/>
  <c r="G155" i="44"/>
  <c r="G156" i="44"/>
  <c r="G157" i="44"/>
  <c r="G158" i="44"/>
  <c r="G159" i="44"/>
  <c r="G153" i="44"/>
  <c r="G151" i="44"/>
  <c r="G150" i="44"/>
  <c r="G149" i="44"/>
  <c r="G147" i="44"/>
  <c r="G148" i="44"/>
  <c r="G146" i="44"/>
  <c r="G143" i="44"/>
  <c r="G144" i="44"/>
  <c r="G145" i="44"/>
  <c r="G141" i="44"/>
  <c r="G142" i="44"/>
  <c r="G140" i="44"/>
  <c r="G133" i="44"/>
  <c r="G134" i="44"/>
  <c r="G135" i="44"/>
  <c r="G136" i="44"/>
  <c r="G137" i="44"/>
  <c r="G138" i="44"/>
  <c r="G139" i="44"/>
  <c r="G132" i="44"/>
  <c r="G131" i="44"/>
  <c r="G130" i="44"/>
  <c r="G127" i="44"/>
  <c r="G128" i="44"/>
  <c r="G129" i="44"/>
  <c r="G126" i="44"/>
  <c r="G115" i="44"/>
  <c r="G116" i="44"/>
  <c r="G117" i="44"/>
  <c r="G118" i="44"/>
  <c r="G119" i="44"/>
  <c r="G120" i="44"/>
  <c r="G121" i="44"/>
  <c r="G122" i="44"/>
  <c r="G123" i="44"/>
  <c r="G124" i="44"/>
  <c r="G125" i="44"/>
  <c r="G114" i="44"/>
  <c r="G113" i="44"/>
  <c r="G108" i="44"/>
  <c r="G109" i="44"/>
  <c r="G110" i="44"/>
  <c r="G107" i="44"/>
  <c r="G103" i="44"/>
  <c r="G104" i="44"/>
  <c r="G102" i="44"/>
  <c r="G90" i="44"/>
  <c r="G91" i="44"/>
  <c r="G92" i="44"/>
  <c r="G93" i="44"/>
  <c r="G94" i="44"/>
  <c r="G95" i="44"/>
  <c r="G96" i="44"/>
  <c r="G97" i="44"/>
  <c r="G98" i="44"/>
  <c r="G99" i="44"/>
  <c r="G100" i="44"/>
  <c r="G101" i="44"/>
  <c r="G89" i="44"/>
  <c r="G82" i="44"/>
  <c r="G83" i="44"/>
  <c r="G84" i="44"/>
  <c r="G85" i="44"/>
  <c r="G86" i="44"/>
  <c r="G87" i="44"/>
  <c r="G81" i="44"/>
  <c r="G79" i="44"/>
  <c r="G80" i="44"/>
  <c r="G78" i="44"/>
  <c r="G77" i="44"/>
  <c r="G71" i="44"/>
  <c r="G72" i="44"/>
  <c r="G73" i="44"/>
  <c r="G74" i="44"/>
  <c r="G75" i="44"/>
  <c r="G76" i="44"/>
  <c r="G70" i="44"/>
  <c r="G67" i="44"/>
  <c r="G68" i="44"/>
  <c r="G69" i="44"/>
  <c r="G66" i="44"/>
  <c r="G50" i="44"/>
  <c r="G51" i="44"/>
  <c r="G52" i="44"/>
  <c r="G53" i="44"/>
  <c r="G54" i="44"/>
  <c r="G55" i="44"/>
  <c r="G56" i="44"/>
  <c r="G57" i="44"/>
  <c r="G58" i="44"/>
  <c r="G59" i="44"/>
  <c r="G60" i="44"/>
  <c r="G61" i="44"/>
  <c r="G62" i="44"/>
  <c r="G63" i="44"/>
  <c r="G64" i="44"/>
  <c r="G65" i="44"/>
  <c r="G48" i="44"/>
  <c r="G49" i="44"/>
  <c r="G47" i="44"/>
  <c r="G15" i="44"/>
  <c r="G16" i="44"/>
  <c r="G17" i="44"/>
  <c r="G18" i="44"/>
  <c r="G19" i="44"/>
  <c r="G20" i="44"/>
  <c r="G21" i="44"/>
  <c r="G22" i="44"/>
  <c r="G23" i="44"/>
  <c r="G24" i="44"/>
  <c r="G25" i="44"/>
  <c r="G26" i="44"/>
  <c r="G27" i="44"/>
  <c r="G28" i="44"/>
  <c r="G29" i="44"/>
  <c r="G30" i="44"/>
  <c r="G31" i="44"/>
  <c r="G32" i="44"/>
  <c r="G33" i="44"/>
  <c r="G34" i="44"/>
  <c r="G35" i="44"/>
  <c r="G36" i="44"/>
  <c r="G37" i="44"/>
  <c r="G38" i="44"/>
  <c r="G39" i="44"/>
  <c r="G40" i="44"/>
  <c r="G41" i="44"/>
  <c r="G42" i="44"/>
  <c r="G43" i="44"/>
  <c r="G44" i="44"/>
  <c r="G14" i="44"/>
  <c r="E12" i="48"/>
  <c r="G12" i="48" s="1"/>
  <c r="G58" i="35"/>
  <c r="G229" i="35"/>
  <c r="G230" i="35"/>
  <c r="G228" i="35"/>
  <c r="G226" i="35"/>
  <c r="G225" i="35"/>
  <c r="G223" i="35"/>
  <c r="G224" i="35"/>
  <c r="G204" i="35"/>
  <c r="G205" i="35"/>
  <c r="G206" i="35"/>
  <c r="G207" i="35"/>
  <c r="G208" i="35"/>
  <c r="G209" i="35"/>
  <c r="G210" i="35"/>
  <c r="G211" i="35"/>
  <c r="G212" i="35"/>
  <c r="G213" i="35"/>
  <c r="G214" i="35"/>
  <c r="G215" i="35"/>
  <c r="G216" i="35"/>
  <c r="G217" i="35"/>
  <c r="G218" i="35"/>
  <c r="G219" i="35"/>
  <c r="G220" i="35"/>
  <c r="G221" i="35"/>
  <c r="G222" i="35"/>
  <c r="G203" i="35"/>
  <c r="G193" i="35"/>
  <c r="G194" i="35"/>
  <c r="G195" i="35"/>
  <c r="G196" i="35"/>
  <c r="G197" i="35"/>
  <c r="G198" i="35"/>
  <c r="G199" i="35"/>
  <c r="G200" i="35"/>
  <c r="G201" i="35"/>
  <c r="G192" i="35"/>
  <c r="G188" i="35"/>
  <c r="G189" i="35"/>
  <c r="G187" i="35"/>
  <c r="G184" i="35"/>
  <c r="G183" i="35"/>
  <c r="G182" i="35"/>
  <c r="G178" i="35"/>
  <c r="G179" i="35"/>
  <c r="G177" i="35"/>
  <c r="G164" i="35"/>
  <c r="G165" i="35"/>
  <c r="G166" i="35"/>
  <c r="G167" i="35"/>
  <c r="G168" i="35"/>
  <c r="G169" i="35"/>
  <c r="G170" i="35"/>
  <c r="G171" i="35"/>
  <c r="G172" i="35"/>
  <c r="G173" i="35"/>
  <c r="G174" i="35"/>
  <c r="G175" i="35"/>
  <c r="G163" i="35"/>
  <c r="G160" i="35"/>
  <c r="G156" i="35"/>
  <c r="G157" i="35"/>
  <c r="G158" i="35"/>
  <c r="G159" i="35"/>
  <c r="G155" i="35"/>
  <c r="G152" i="35"/>
  <c r="G153" i="35"/>
  <c r="G151" i="35"/>
  <c r="G148" i="35"/>
  <c r="G142" i="35"/>
  <c r="G143" i="35"/>
  <c r="G144" i="35"/>
  <c r="G145" i="35"/>
  <c r="G141" i="35"/>
  <c r="G136" i="35"/>
  <c r="G137" i="35"/>
  <c r="G138" i="35"/>
  <c r="G139" i="35"/>
  <c r="G120" i="35"/>
  <c r="G121" i="35"/>
  <c r="G122" i="35"/>
  <c r="G123" i="35"/>
  <c r="G124" i="35"/>
  <c r="G125" i="35"/>
  <c r="G126" i="35"/>
  <c r="G127" i="35"/>
  <c r="G128" i="35"/>
  <c r="G129" i="35"/>
  <c r="G130" i="35"/>
  <c r="G131" i="35"/>
  <c r="G132" i="35"/>
  <c r="G133" i="35"/>
  <c r="G134" i="35"/>
  <c r="G135" i="35"/>
  <c r="G119" i="35"/>
  <c r="G112" i="35"/>
  <c r="G111" i="35"/>
  <c r="G110" i="35"/>
  <c r="G109" i="35"/>
  <c r="G108" i="35"/>
  <c r="G107" i="35"/>
  <c r="G105" i="35"/>
  <c r="G102" i="35"/>
  <c r="G100" i="35"/>
  <c r="G101" i="35"/>
  <c r="G99" i="35"/>
  <c r="G94" i="35"/>
  <c r="G95" i="35"/>
  <c r="G96" i="35"/>
  <c r="G93" i="35"/>
  <c r="G92" i="35"/>
  <c r="G90" i="35"/>
  <c r="G91" i="35"/>
  <c r="G89" i="35"/>
  <c r="G88" i="35"/>
  <c r="G87" i="35"/>
  <c r="G86" i="35"/>
  <c r="G81" i="35"/>
  <c r="G82" i="35"/>
  <c r="G83" i="35"/>
  <c r="G84" i="35"/>
  <c r="G52" i="35"/>
  <c r="G53" i="35"/>
  <c r="G54" i="35"/>
  <c r="G55" i="35"/>
  <c r="G56" i="35"/>
  <c r="G57" i="35"/>
  <c r="G59" i="35"/>
  <c r="G60" i="35"/>
  <c r="G61" i="35"/>
  <c r="G62" i="35"/>
  <c r="G63" i="35"/>
  <c r="G64" i="35"/>
  <c r="G65" i="35"/>
  <c r="G66" i="35"/>
  <c r="G67" i="35"/>
  <c r="G68" i="35"/>
  <c r="G69" i="35"/>
  <c r="G70" i="35"/>
  <c r="G71" i="35"/>
  <c r="G72" i="35"/>
  <c r="G73" i="35"/>
  <c r="G74" i="35"/>
  <c r="G75" i="35"/>
  <c r="G76" i="35"/>
  <c r="G77" i="35"/>
  <c r="G78" i="35"/>
  <c r="G79" i="35"/>
  <c r="G80" i="35"/>
  <c r="G51" i="35"/>
  <c r="G15" i="35"/>
  <c r="G16" i="35"/>
  <c r="G17" i="35"/>
  <c r="G18" i="35"/>
  <c r="G19" i="35"/>
  <c r="G20" i="35"/>
  <c r="G21" i="35"/>
  <c r="G22" i="35"/>
  <c r="G23" i="35"/>
  <c r="G24" i="35"/>
  <c r="G25" i="35"/>
  <c r="G26" i="35"/>
  <c r="G27" i="35"/>
  <c r="G28" i="35"/>
  <c r="G29" i="35"/>
  <c r="G30" i="35"/>
  <c r="G31" i="35"/>
  <c r="G32" i="35"/>
  <c r="G33" i="35"/>
  <c r="G34" i="35"/>
  <c r="G35" i="35"/>
  <c r="G36" i="35"/>
  <c r="G37" i="35"/>
  <c r="G38" i="35"/>
  <c r="G39" i="35"/>
  <c r="G40" i="35"/>
  <c r="G41" i="35"/>
  <c r="G42" i="35"/>
  <c r="G43" i="35"/>
  <c r="G44" i="35"/>
  <c r="G45" i="35"/>
  <c r="G46" i="35"/>
  <c r="G47" i="35"/>
  <c r="G48" i="35"/>
  <c r="G49" i="35"/>
  <c r="G14" i="35"/>
  <c r="E15" i="48"/>
  <c r="G15" i="48" s="1"/>
  <c r="E11" i="33"/>
  <c r="H11" i="33"/>
  <c r="I11" i="33"/>
  <c r="B11" i="33"/>
  <c r="G15" i="33"/>
  <c r="F11" i="48"/>
  <c r="G14" i="47"/>
  <c r="G15" i="47"/>
  <c r="G16" i="47"/>
  <c r="G17" i="47"/>
  <c r="G18" i="47"/>
  <c r="G19" i="47"/>
  <c r="G20" i="47"/>
  <c r="G21" i="47"/>
  <c r="G22" i="47"/>
  <c r="G23" i="47"/>
  <c r="G24" i="47"/>
  <c r="G25" i="47"/>
  <c r="G26" i="47"/>
  <c r="G27" i="47"/>
  <c r="G28" i="47"/>
  <c r="G29" i="47"/>
  <c r="G30" i="47"/>
  <c r="G31" i="47"/>
  <c r="G32" i="47"/>
  <c r="G33" i="47"/>
  <c r="G34" i="47"/>
  <c r="G35" i="47"/>
  <c r="G36" i="47"/>
  <c r="G37" i="47"/>
  <c r="G39" i="47"/>
  <c r="G40" i="47"/>
  <c r="G41" i="47"/>
  <c r="G42" i="47"/>
  <c r="G43" i="47"/>
  <c r="G44" i="47"/>
  <c r="G45" i="47"/>
  <c r="G46" i="47"/>
  <c r="G47" i="47"/>
  <c r="G48" i="47"/>
  <c r="G49" i="47"/>
  <c r="G50" i="47"/>
  <c r="G13" i="47"/>
  <c r="E12" i="47" l="1"/>
  <c r="E11" i="47" s="1"/>
  <c r="E38" i="47"/>
  <c r="B38" i="47"/>
  <c r="B12" i="47"/>
  <c r="B11" i="47" s="1"/>
  <c r="H14" i="47"/>
  <c r="I14" i="47" s="1"/>
  <c r="H15" i="47"/>
  <c r="I15" i="47" s="1"/>
  <c r="H16" i="47"/>
  <c r="I16" i="47"/>
  <c r="H17" i="47"/>
  <c r="I17" i="47" s="1"/>
  <c r="H18" i="47"/>
  <c r="I18" i="47"/>
  <c r="H19" i="47"/>
  <c r="I19" i="47" s="1"/>
  <c r="H20" i="47"/>
  <c r="I20" i="47" s="1"/>
  <c r="H21" i="47"/>
  <c r="I21" i="47" s="1"/>
  <c r="H22" i="47"/>
  <c r="I22" i="47" s="1"/>
  <c r="H23" i="47"/>
  <c r="I23" i="47" s="1"/>
  <c r="H24" i="47"/>
  <c r="I24" i="47" s="1"/>
  <c r="H25" i="47"/>
  <c r="I25" i="47"/>
  <c r="H26" i="47"/>
  <c r="I26" i="47" s="1"/>
  <c r="H27" i="47"/>
  <c r="I27" i="47" s="1"/>
  <c r="H28" i="47"/>
  <c r="I28" i="47" s="1"/>
  <c r="H29" i="47"/>
  <c r="I29" i="47" s="1"/>
  <c r="H30" i="47"/>
  <c r="I30" i="47" s="1"/>
  <c r="H31" i="47"/>
  <c r="I31" i="47" s="1"/>
  <c r="H32" i="47"/>
  <c r="I32" i="47" s="1"/>
  <c r="H33" i="47"/>
  <c r="I33" i="47" s="1"/>
  <c r="H34" i="47"/>
  <c r="I34" i="47"/>
  <c r="H35" i="47"/>
  <c r="I35" i="47" s="1"/>
  <c r="H36" i="47"/>
  <c r="I36" i="47"/>
  <c r="H37" i="47"/>
  <c r="I37" i="47" s="1"/>
  <c r="H39" i="47"/>
  <c r="I39" i="47" s="1"/>
  <c r="H40" i="47"/>
  <c r="I40" i="47" s="1"/>
  <c r="H41" i="47"/>
  <c r="I41" i="47" s="1"/>
  <c r="H42" i="47"/>
  <c r="I42" i="47" s="1"/>
  <c r="H43" i="47"/>
  <c r="I43" i="47" s="1"/>
  <c r="H44" i="47"/>
  <c r="I44" i="47" s="1"/>
  <c r="H45" i="47"/>
  <c r="I45" i="47"/>
  <c r="H46" i="47"/>
  <c r="I46" i="47"/>
  <c r="H47" i="47"/>
  <c r="I47" i="47" s="1"/>
  <c r="H48" i="47"/>
  <c r="I48" i="47" s="1"/>
  <c r="H49" i="47"/>
  <c r="I49" i="47" s="1"/>
  <c r="H50" i="47"/>
  <c r="I50" i="47" s="1"/>
  <c r="H13" i="47"/>
  <c r="I13" i="47" s="1"/>
  <c r="E11" i="48"/>
  <c r="G11" i="48" s="1"/>
  <c r="G10" i="48"/>
  <c r="G9" i="48"/>
  <c r="E11" i="34"/>
  <c r="H11" i="34"/>
  <c r="I11" i="34"/>
  <c r="B11" i="34"/>
  <c r="B12" i="34"/>
  <c r="E12" i="34"/>
  <c r="H12" i="34"/>
  <c r="I14" i="34"/>
  <c r="I13" i="34"/>
  <c r="H14" i="34"/>
  <c r="H13" i="34"/>
  <c r="G14" i="34"/>
  <c r="G13" i="34"/>
  <c r="H38" i="47" l="1"/>
  <c r="H12" i="47"/>
  <c r="H11" i="47" s="1"/>
  <c r="I12" i="47"/>
  <c r="I38" i="47"/>
  <c r="I11" i="47" l="1"/>
  <c r="C50" i="47" l="1"/>
  <c r="C49" i="47"/>
  <c r="C48" i="47"/>
  <c r="C47" i="47"/>
  <c r="C46" i="47"/>
  <c r="C45" i="47"/>
  <c r="C44" i="47"/>
  <c r="C43" i="47"/>
  <c r="C42" i="47"/>
  <c r="C41" i="47"/>
  <c r="C40" i="47"/>
  <c r="C39" i="47"/>
  <c r="C37" i="47"/>
  <c r="C36" i="47"/>
  <c r="C35" i="47"/>
  <c r="C34" i="47"/>
  <c r="C33" i="47"/>
  <c r="C32" i="47"/>
  <c r="C31" i="47"/>
  <c r="C30" i="47"/>
  <c r="C29" i="47"/>
  <c r="C28" i="47"/>
  <c r="C27" i="47"/>
  <c r="C26" i="47"/>
  <c r="C25" i="47"/>
  <c r="C24" i="47"/>
  <c r="C23" i="47"/>
  <c r="C22" i="47"/>
  <c r="C21" i="47"/>
  <c r="C20" i="47"/>
  <c r="C19" i="47"/>
  <c r="C18" i="47"/>
  <c r="C17" i="47"/>
  <c r="C16" i="47"/>
  <c r="C15" i="47"/>
  <c r="C14" i="47"/>
  <c r="C13" i="47"/>
  <c r="E238" i="32"/>
  <c r="B238" i="32"/>
  <c r="E198" i="32"/>
  <c r="E48" i="32"/>
  <c r="B48" i="32"/>
  <c r="H61" i="46"/>
  <c r="I61" i="46" s="1"/>
  <c r="I60" i="46"/>
  <c r="H59" i="46"/>
  <c r="I59" i="46" s="1"/>
  <c r="H58" i="46"/>
  <c r="I58" i="46" s="1"/>
  <c r="H57" i="46"/>
  <c r="I57" i="46" s="1"/>
  <c r="H56" i="46"/>
  <c r="I56" i="46" s="1"/>
  <c r="H55" i="46"/>
  <c r="I55" i="46" s="1"/>
  <c r="H54" i="46"/>
  <c r="I54" i="46" s="1"/>
  <c r="H53" i="46"/>
  <c r="I53" i="46" s="1"/>
  <c r="H52" i="46"/>
  <c r="I52" i="46" s="1"/>
  <c r="H51" i="46"/>
  <c r="I51" i="46" s="1"/>
  <c r="H50" i="46"/>
  <c r="I50" i="46" s="1"/>
  <c r="H49" i="46"/>
  <c r="I49" i="46" s="1"/>
  <c r="H48" i="46"/>
  <c r="I48" i="46" s="1"/>
  <c r="H47" i="46"/>
  <c r="I47" i="46" s="1"/>
  <c r="H46" i="46"/>
  <c r="I46" i="46" s="1"/>
  <c r="H45" i="46"/>
  <c r="I45" i="46" s="1"/>
  <c r="H44" i="46"/>
  <c r="I44" i="46" s="1"/>
  <c r="H43" i="46"/>
  <c r="I43" i="46" s="1"/>
  <c r="H42" i="46"/>
  <c r="H40" i="46"/>
  <c r="I40" i="46" s="1"/>
  <c r="H39" i="46"/>
  <c r="I39" i="46" s="1"/>
  <c r="H38" i="46"/>
  <c r="I38" i="46" s="1"/>
  <c r="H37" i="46"/>
  <c r="I37" i="46" s="1"/>
  <c r="H36" i="46"/>
  <c r="I36" i="46" s="1"/>
  <c r="H35" i="46"/>
  <c r="I35" i="46" s="1"/>
  <c r="H34" i="46"/>
  <c r="I34" i="46" s="1"/>
  <c r="H33" i="46"/>
  <c r="I33" i="46" s="1"/>
  <c r="H32" i="46"/>
  <c r="I32" i="46" s="1"/>
  <c r="H31" i="46"/>
  <c r="I31" i="46" s="1"/>
  <c r="H30" i="46"/>
  <c r="I30" i="46" s="1"/>
  <c r="H29" i="46"/>
  <c r="I29" i="46" s="1"/>
  <c r="H28" i="46"/>
  <c r="I28" i="46" s="1"/>
  <c r="H27" i="46"/>
  <c r="I27" i="46" s="1"/>
  <c r="H26" i="46"/>
  <c r="I26" i="46" s="1"/>
  <c r="H25" i="46"/>
  <c r="I25" i="46" s="1"/>
  <c r="H24" i="46"/>
  <c r="I24" i="46" s="1"/>
  <c r="H23" i="46"/>
  <c r="I23" i="46" s="1"/>
  <c r="H22" i="46"/>
  <c r="I22" i="46" s="1"/>
  <c r="H21" i="46"/>
  <c r="I21" i="46" s="1"/>
  <c r="H20" i="46"/>
  <c r="I20" i="46" s="1"/>
  <c r="H19" i="46"/>
  <c r="I19" i="46" s="1"/>
  <c r="H18" i="46"/>
  <c r="I18" i="46" s="1"/>
  <c r="H17" i="46"/>
  <c r="I17" i="46" s="1"/>
  <c r="H16" i="46"/>
  <c r="I16" i="46" s="1"/>
  <c r="H15" i="46"/>
  <c r="I15" i="46" s="1"/>
  <c r="H14" i="46"/>
  <c r="I14" i="46" s="1"/>
  <c r="H13" i="46"/>
  <c r="H29" i="45"/>
  <c r="I29" i="45" s="1"/>
  <c r="C29" i="45"/>
  <c r="G28" i="45"/>
  <c r="H28" i="45" s="1"/>
  <c r="I28" i="45" s="1"/>
  <c r="C28" i="45"/>
  <c r="G27" i="45"/>
  <c r="H27" i="45" s="1"/>
  <c r="I27" i="45" s="1"/>
  <c r="C27" i="45"/>
  <c r="G26" i="45"/>
  <c r="H26" i="45" s="1"/>
  <c r="I26" i="45" s="1"/>
  <c r="C26" i="45"/>
  <c r="H25" i="45"/>
  <c r="I25" i="45" s="1"/>
  <c r="C25" i="45"/>
  <c r="H24" i="45"/>
  <c r="I24" i="45" s="1"/>
  <c r="C24" i="45"/>
  <c r="H23" i="45"/>
  <c r="I23" i="45" s="1"/>
  <c r="C23" i="45"/>
  <c r="G22" i="45"/>
  <c r="H22" i="45" s="1"/>
  <c r="I22" i="45" s="1"/>
  <c r="C22" i="45"/>
  <c r="G21" i="45"/>
  <c r="H21" i="45" s="1"/>
  <c r="I21" i="45" s="1"/>
  <c r="C21" i="45"/>
  <c r="I20" i="45"/>
  <c r="H20" i="45"/>
  <c r="C20" i="45"/>
  <c r="H18" i="45"/>
  <c r="I18" i="45" s="1"/>
  <c r="C18" i="45"/>
  <c r="H17" i="45"/>
  <c r="I17" i="45" s="1"/>
  <c r="C17" i="45"/>
  <c r="H16" i="45"/>
  <c r="I16" i="45" s="1"/>
  <c r="C16" i="45"/>
  <c r="H15" i="45"/>
  <c r="I15" i="45" s="1"/>
  <c r="C15" i="45"/>
  <c r="H13" i="45"/>
  <c r="C13" i="45"/>
  <c r="H363" i="44"/>
  <c r="I363" i="44" s="1"/>
  <c r="C363" i="44"/>
  <c r="H362" i="44"/>
  <c r="I362" i="44" s="1"/>
  <c r="C362" i="44"/>
  <c r="H361" i="44"/>
  <c r="I361" i="44" s="1"/>
  <c r="C361" i="44"/>
  <c r="H360" i="44"/>
  <c r="I360" i="44" s="1"/>
  <c r="C360" i="44"/>
  <c r="H359" i="44"/>
  <c r="I359" i="44" s="1"/>
  <c r="C359" i="44"/>
  <c r="E358" i="44"/>
  <c r="B358" i="44"/>
  <c r="H357" i="44"/>
  <c r="I357" i="44" s="1"/>
  <c r="C357" i="44"/>
  <c r="H356" i="44"/>
  <c r="I356" i="44" s="1"/>
  <c r="C356" i="44"/>
  <c r="H355" i="44"/>
  <c r="I355" i="44" s="1"/>
  <c r="C355" i="44"/>
  <c r="H354" i="44"/>
  <c r="I354" i="44" s="1"/>
  <c r="C354" i="44"/>
  <c r="H353" i="44"/>
  <c r="I353" i="44" s="1"/>
  <c r="C353" i="44"/>
  <c r="H352" i="44"/>
  <c r="I352" i="44" s="1"/>
  <c r="C352" i="44"/>
  <c r="H351" i="44"/>
  <c r="I351" i="44" s="1"/>
  <c r="C351" i="44"/>
  <c r="H350" i="44"/>
  <c r="I350" i="44" s="1"/>
  <c r="C350" i="44"/>
  <c r="H349" i="44"/>
  <c r="I349" i="44" s="1"/>
  <c r="C349" i="44"/>
  <c r="H348" i="44"/>
  <c r="I348" i="44" s="1"/>
  <c r="C348" i="44"/>
  <c r="H347" i="44"/>
  <c r="I347" i="44" s="1"/>
  <c r="C347" i="44"/>
  <c r="H346" i="44"/>
  <c r="I346" i="44" s="1"/>
  <c r="C346" i="44"/>
  <c r="H345" i="44"/>
  <c r="I345" i="44" s="1"/>
  <c r="C345" i="44"/>
  <c r="H344" i="44"/>
  <c r="I344" i="44" s="1"/>
  <c r="C344" i="44"/>
  <c r="H343" i="44"/>
  <c r="I343" i="44" s="1"/>
  <c r="C343" i="44"/>
  <c r="H342" i="44"/>
  <c r="I342" i="44" s="1"/>
  <c r="C342" i="44"/>
  <c r="H341" i="44"/>
  <c r="I341" i="44" s="1"/>
  <c r="C341" i="44"/>
  <c r="H340" i="44"/>
  <c r="I340" i="44" s="1"/>
  <c r="C340" i="44"/>
  <c r="H339" i="44"/>
  <c r="I339" i="44" s="1"/>
  <c r="C339" i="44"/>
  <c r="H338" i="44"/>
  <c r="I338" i="44" s="1"/>
  <c r="C338" i="44"/>
  <c r="H337" i="44"/>
  <c r="I337" i="44" s="1"/>
  <c r="C337" i="44"/>
  <c r="H336" i="44"/>
  <c r="I336" i="44" s="1"/>
  <c r="C336" i="44"/>
  <c r="H335" i="44"/>
  <c r="I335" i="44" s="1"/>
  <c r="C335" i="44"/>
  <c r="H334" i="44"/>
  <c r="C334" i="44"/>
  <c r="E333" i="44"/>
  <c r="B333" i="44"/>
  <c r="H332" i="44"/>
  <c r="I332" i="44" s="1"/>
  <c r="C332" i="44"/>
  <c r="H331" i="44"/>
  <c r="I331" i="44" s="1"/>
  <c r="C331" i="44"/>
  <c r="H330" i="44"/>
  <c r="I330" i="44" s="1"/>
  <c r="C330" i="44"/>
  <c r="H329" i="44"/>
  <c r="I329" i="44" s="1"/>
  <c r="C329" i="44"/>
  <c r="H328" i="44"/>
  <c r="I328" i="44" s="1"/>
  <c r="C328" i="44"/>
  <c r="H327" i="44"/>
  <c r="I327" i="44" s="1"/>
  <c r="C327" i="44"/>
  <c r="H326" i="44"/>
  <c r="I326" i="44" s="1"/>
  <c r="C326" i="44"/>
  <c r="H325" i="44"/>
  <c r="I325" i="44" s="1"/>
  <c r="C325" i="44"/>
  <c r="H324" i="44"/>
  <c r="I324" i="44" s="1"/>
  <c r="C324" i="44"/>
  <c r="H323" i="44"/>
  <c r="C323" i="44"/>
  <c r="E322" i="44"/>
  <c r="B322" i="44"/>
  <c r="H320" i="44"/>
  <c r="I320" i="44" s="1"/>
  <c r="C320" i="44"/>
  <c r="H319" i="44"/>
  <c r="C319" i="44"/>
  <c r="E318" i="44"/>
  <c r="E317" i="44" s="1"/>
  <c r="B318" i="44"/>
  <c r="B317" i="44"/>
  <c r="H316" i="44"/>
  <c r="I316" i="44" s="1"/>
  <c r="C316" i="44"/>
  <c r="H315" i="44"/>
  <c r="I315" i="44" s="1"/>
  <c r="C315" i="44"/>
  <c r="H314" i="44"/>
  <c r="I314" i="44" s="1"/>
  <c r="C314" i="44"/>
  <c r="H313" i="44"/>
  <c r="I313" i="44" s="1"/>
  <c r="C313" i="44"/>
  <c r="H312" i="44"/>
  <c r="I312" i="44" s="1"/>
  <c r="C312" i="44"/>
  <c r="E311" i="44"/>
  <c r="E310" i="44" s="1"/>
  <c r="B311" i="44"/>
  <c r="B310" i="44" s="1"/>
  <c r="H309" i="44"/>
  <c r="I309" i="44" s="1"/>
  <c r="C309" i="44"/>
  <c r="H308" i="44"/>
  <c r="I308" i="44" s="1"/>
  <c r="C308" i="44"/>
  <c r="H307" i="44"/>
  <c r="I307" i="44" s="1"/>
  <c r="C307" i="44"/>
  <c r="H306" i="44"/>
  <c r="I306" i="44" s="1"/>
  <c r="C306" i="44"/>
  <c r="H305" i="44"/>
  <c r="I305" i="44" s="1"/>
  <c r="C305" i="44"/>
  <c r="H304" i="44"/>
  <c r="I304" i="44" s="1"/>
  <c r="C304" i="44"/>
  <c r="H303" i="44"/>
  <c r="I303" i="44" s="1"/>
  <c r="C303" i="44"/>
  <c r="E302" i="44"/>
  <c r="B302" i="44"/>
  <c r="H301" i="44"/>
  <c r="I301" i="44" s="1"/>
  <c r="C301" i="44"/>
  <c r="H300" i="44"/>
  <c r="I300" i="44" s="1"/>
  <c r="C300" i="44"/>
  <c r="H299" i="44"/>
  <c r="I299" i="44" s="1"/>
  <c r="C299" i="44"/>
  <c r="H298" i="44"/>
  <c r="I298" i="44" s="1"/>
  <c r="C298" i="44"/>
  <c r="H297" i="44"/>
  <c r="I297" i="44" s="1"/>
  <c r="C297" i="44"/>
  <c r="H296" i="44"/>
  <c r="I296" i="44" s="1"/>
  <c r="C296" i="44"/>
  <c r="H295" i="44"/>
  <c r="I295" i="44" s="1"/>
  <c r="C295" i="44"/>
  <c r="H294" i="44"/>
  <c r="I294" i="44" s="1"/>
  <c r="C294" i="44"/>
  <c r="H293" i="44"/>
  <c r="I293" i="44" s="1"/>
  <c r="C293" i="44"/>
  <c r="H292" i="44"/>
  <c r="C292" i="44"/>
  <c r="E291" i="44"/>
  <c r="B291" i="44"/>
  <c r="H289" i="44"/>
  <c r="I289" i="44" s="1"/>
  <c r="C289" i="44"/>
  <c r="H288" i="44"/>
  <c r="I288" i="44" s="1"/>
  <c r="C288" i="44"/>
  <c r="H287" i="44"/>
  <c r="I287" i="44" s="1"/>
  <c r="C287" i="44"/>
  <c r="H286" i="44"/>
  <c r="I286" i="44" s="1"/>
  <c r="C286" i="44"/>
  <c r="H285" i="44"/>
  <c r="I285" i="44" s="1"/>
  <c r="C285" i="44"/>
  <c r="H284" i="44"/>
  <c r="I284" i="44" s="1"/>
  <c r="C284" i="44"/>
  <c r="H283" i="44"/>
  <c r="I283" i="44" s="1"/>
  <c r="C283" i="44"/>
  <c r="H282" i="44"/>
  <c r="I282" i="44" s="1"/>
  <c r="C282" i="44"/>
  <c r="E281" i="44"/>
  <c r="B281" i="44"/>
  <c r="H280" i="44"/>
  <c r="I280" i="44" s="1"/>
  <c r="C280" i="44"/>
  <c r="H279" i="44"/>
  <c r="I279" i="44" s="1"/>
  <c r="C279" i="44"/>
  <c r="H278" i="44"/>
  <c r="I278" i="44" s="1"/>
  <c r="C278" i="44"/>
  <c r="H277" i="44"/>
  <c r="I277" i="44" s="1"/>
  <c r="C277" i="44"/>
  <c r="H276" i="44"/>
  <c r="I276" i="44" s="1"/>
  <c r="C276" i="44"/>
  <c r="H275" i="44"/>
  <c r="I275" i="44" s="1"/>
  <c r="C275" i="44"/>
  <c r="H274" i="44"/>
  <c r="I274" i="44" s="1"/>
  <c r="C274" i="44"/>
  <c r="H273" i="44"/>
  <c r="I273" i="44" s="1"/>
  <c r="C273" i="44"/>
  <c r="H272" i="44"/>
  <c r="I272" i="44" s="1"/>
  <c r="C272" i="44"/>
  <c r="H271" i="44"/>
  <c r="I271" i="44" s="1"/>
  <c r="C271" i="44"/>
  <c r="H270" i="44"/>
  <c r="I270" i="44" s="1"/>
  <c r="C270" i="44"/>
  <c r="H269" i="44"/>
  <c r="I269" i="44" s="1"/>
  <c r="C269" i="44"/>
  <c r="H268" i="44"/>
  <c r="I268" i="44" s="1"/>
  <c r="C268" i="44"/>
  <c r="H267" i="44"/>
  <c r="I267" i="44" s="1"/>
  <c r="C267" i="44"/>
  <c r="H266" i="44"/>
  <c r="C266" i="44"/>
  <c r="E265" i="44"/>
  <c r="E264" i="44" s="1"/>
  <c r="B265" i="44"/>
  <c r="B264" i="44" s="1"/>
  <c r="H263" i="44"/>
  <c r="I263" i="44" s="1"/>
  <c r="C263" i="44"/>
  <c r="H262" i="44"/>
  <c r="I262" i="44" s="1"/>
  <c r="C262" i="44"/>
  <c r="H261" i="44"/>
  <c r="I261" i="44" s="1"/>
  <c r="C261" i="44"/>
  <c r="H260" i="44"/>
  <c r="I260" i="44" s="1"/>
  <c r="C260" i="44"/>
  <c r="H259" i="44"/>
  <c r="I259" i="44" s="1"/>
  <c r="C259" i="44"/>
  <c r="H258" i="44"/>
  <c r="I258" i="44" s="1"/>
  <c r="C258" i="44"/>
  <c r="H257" i="44"/>
  <c r="I257" i="44" s="1"/>
  <c r="C257" i="44"/>
  <c r="H256" i="44"/>
  <c r="I256" i="44" s="1"/>
  <c r="C256" i="44"/>
  <c r="E255" i="44"/>
  <c r="B255" i="44"/>
  <c r="H254" i="44"/>
  <c r="I254" i="44" s="1"/>
  <c r="C254" i="44"/>
  <c r="H253" i="44"/>
  <c r="I253" i="44" s="1"/>
  <c r="C253" i="44"/>
  <c r="H252" i="44"/>
  <c r="I252" i="44" s="1"/>
  <c r="C252" i="44"/>
  <c r="H251" i="44"/>
  <c r="I251" i="44" s="1"/>
  <c r="C251" i="44"/>
  <c r="H250" i="44"/>
  <c r="I250" i="44" s="1"/>
  <c r="C250" i="44"/>
  <c r="H249" i="44"/>
  <c r="I249" i="44" s="1"/>
  <c r="C249" i="44"/>
  <c r="H248" i="44"/>
  <c r="I248" i="44" s="1"/>
  <c r="C248" i="44"/>
  <c r="H247" i="44"/>
  <c r="I247" i="44" s="1"/>
  <c r="C247" i="44"/>
  <c r="H246" i="44"/>
  <c r="I246" i="44" s="1"/>
  <c r="C246" i="44"/>
  <c r="E245" i="44"/>
  <c r="B245" i="44"/>
  <c r="H243" i="44"/>
  <c r="I243" i="44" s="1"/>
  <c r="C243" i="44"/>
  <c r="H242" i="44"/>
  <c r="I242" i="44" s="1"/>
  <c r="C242" i="44"/>
  <c r="H241" i="44"/>
  <c r="I241" i="44" s="1"/>
  <c r="C241" i="44"/>
  <c r="H240" i="44"/>
  <c r="I240" i="44" s="1"/>
  <c r="C240" i="44"/>
  <c r="H239" i="44"/>
  <c r="I239" i="44" s="1"/>
  <c r="C239" i="44"/>
  <c r="H238" i="44"/>
  <c r="I238" i="44" s="1"/>
  <c r="C238" i="44"/>
  <c r="H237" i="44"/>
  <c r="I237" i="44" s="1"/>
  <c r="C237" i="44"/>
  <c r="H236" i="44"/>
  <c r="I236" i="44" s="1"/>
  <c r="C236" i="44"/>
  <c r="H235" i="44"/>
  <c r="I235" i="44" s="1"/>
  <c r="C235" i="44"/>
  <c r="H234" i="44"/>
  <c r="I234" i="44" s="1"/>
  <c r="C234" i="44"/>
  <c r="H233" i="44"/>
  <c r="I233" i="44" s="1"/>
  <c r="C233" i="44"/>
  <c r="H232" i="44"/>
  <c r="I232" i="44" s="1"/>
  <c r="C232" i="44"/>
  <c r="H231" i="44"/>
  <c r="I231" i="44" s="1"/>
  <c r="C231" i="44"/>
  <c r="E230" i="44"/>
  <c r="B230" i="44"/>
  <c r="H229" i="44"/>
  <c r="I229" i="44" s="1"/>
  <c r="C229" i="44"/>
  <c r="H228" i="44"/>
  <c r="I228" i="44" s="1"/>
  <c r="C228" i="44"/>
  <c r="H227" i="44"/>
  <c r="I227" i="44" s="1"/>
  <c r="C227" i="44"/>
  <c r="H226" i="44"/>
  <c r="I226" i="44" s="1"/>
  <c r="C226" i="44"/>
  <c r="H225" i="44"/>
  <c r="I225" i="44" s="1"/>
  <c r="C225" i="44"/>
  <c r="H224" i="44"/>
  <c r="I224" i="44" s="1"/>
  <c r="C224" i="44"/>
  <c r="H223" i="44"/>
  <c r="I223" i="44" s="1"/>
  <c r="C223" i="44"/>
  <c r="H222" i="44"/>
  <c r="I222" i="44" s="1"/>
  <c r="C222" i="44"/>
  <c r="H221" i="44"/>
  <c r="I221" i="44" s="1"/>
  <c r="C221" i="44"/>
  <c r="H220" i="44"/>
  <c r="I220" i="44" s="1"/>
  <c r="C220" i="44"/>
  <c r="H219" i="44"/>
  <c r="I219" i="44" s="1"/>
  <c r="C219" i="44"/>
  <c r="H218" i="44"/>
  <c r="I218" i="44" s="1"/>
  <c r="C218" i="44"/>
  <c r="H217" i="44"/>
  <c r="I217" i="44" s="1"/>
  <c r="C217" i="44"/>
  <c r="H216" i="44"/>
  <c r="I216" i="44" s="1"/>
  <c r="C216" i="44"/>
  <c r="H215" i="44"/>
  <c r="I215" i="44" s="1"/>
  <c r="C215" i="44"/>
  <c r="H214" i="44"/>
  <c r="I214" i="44" s="1"/>
  <c r="C214" i="44"/>
  <c r="H213" i="44"/>
  <c r="C213" i="44"/>
  <c r="H212" i="44"/>
  <c r="I212" i="44" s="1"/>
  <c r="C212" i="44"/>
  <c r="E211" i="44"/>
  <c r="B211" i="44"/>
  <c r="B210" i="44" s="1"/>
  <c r="H209" i="44"/>
  <c r="I209" i="44" s="1"/>
  <c r="C209" i="44"/>
  <c r="H208" i="44"/>
  <c r="I208" i="44" s="1"/>
  <c r="C208" i="44"/>
  <c r="H207" i="44"/>
  <c r="I207" i="44" s="1"/>
  <c r="C207" i="44"/>
  <c r="H206" i="44"/>
  <c r="I206" i="44" s="1"/>
  <c r="C206" i="44"/>
  <c r="H205" i="44"/>
  <c r="I205" i="44" s="1"/>
  <c r="C205" i="44"/>
  <c r="H204" i="44"/>
  <c r="I204" i="44" s="1"/>
  <c r="C204" i="44"/>
  <c r="H203" i="44"/>
  <c r="I203" i="44" s="1"/>
  <c r="C203" i="44"/>
  <c r="H202" i="44"/>
  <c r="C202" i="44"/>
  <c r="E201" i="44"/>
  <c r="B201" i="44"/>
  <c r="H200" i="44"/>
  <c r="I200" i="44" s="1"/>
  <c r="C200" i="44"/>
  <c r="H199" i="44"/>
  <c r="I199" i="44" s="1"/>
  <c r="C199" i="44"/>
  <c r="H198" i="44"/>
  <c r="I198" i="44" s="1"/>
  <c r="C198" i="44"/>
  <c r="H197" i="44"/>
  <c r="I197" i="44" s="1"/>
  <c r="C197" i="44"/>
  <c r="H196" i="44"/>
  <c r="C196" i="44"/>
  <c r="E195" i="44"/>
  <c r="B195" i="44"/>
  <c r="B194" i="44" s="1"/>
  <c r="H193" i="44"/>
  <c r="I193" i="44" s="1"/>
  <c r="C193" i="44"/>
  <c r="H192" i="44"/>
  <c r="I192" i="44" s="1"/>
  <c r="C192" i="44"/>
  <c r="H191" i="44"/>
  <c r="C191" i="44"/>
  <c r="H190" i="44"/>
  <c r="I190" i="44" s="1"/>
  <c r="C190" i="44"/>
  <c r="H189" i="44"/>
  <c r="I189" i="44" s="1"/>
  <c r="C189" i="44"/>
  <c r="H188" i="44"/>
  <c r="I188" i="44" s="1"/>
  <c r="C188" i="44"/>
  <c r="E187" i="44"/>
  <c r="B187" i="44"/>
  <c r="H186" i="44"/>
  <c r="I186" i="44" s="1"/>
  <c r="C186" i="44"/>
  <c r="H185" i="44"/>
  <c r="I185" i="44" s="1"/>
  <c r="C185" i="44"/>
  <c r="H184" i="44"/>
  <c r="I184" i="44" s="1"/>
  <c r="C184" i="44"/>
  <c r="H183" i="44"/>
  <c r="I183" i="44" s="1"/>
  <c r="C183" i="44"/>
  <c r="H182" i="44"/>
  <c r="I182" i="44" s="1"/>
  <c r="C182" i="44"/>
  <c r="H181" i="44"/>
  <c r="I181" i="44" s="1"/>
  <c r="C181" i="44"/>
  <c r="H180" i="44"/>
  <c r="I180" i="44" s="1"/>
  <c r="C180" i="44"/>
  <c r="H179" i="44"/>
  <c r="I179" i="44" s="1"/>
  <c r="C179" i="44"/>
  <c r="H178" i="44"/>
  <c r="I178" i="44" s="1"/>
  <c r="C178" i="44"/>
  <c r="H177" i="44"/>
  <c r="I177" i="44" s="1"/>
  <c r="C177" i="44"/>
  <c r="H176" i="44"/>
  <c r="I176" i="44" s="1"/>
  <c r="C176" i="44"/>
  <c r="H175" i="44"/>
  <c r="I175" i="44" s="1"/>
  <c r="C175" i="44"/>
  <c r="H174" i="44"/>
  <c r="I174" i="44" s="1"/>
  <c r="C174" i="44"/>
  <c r="H173" i="44"/>
  <c r="I173" i="44" s="1"/>
  <c r="C173" i="44"/>
  <c r="H172" i="44"/>
  <c r="I172" i="44" s="1"/>
  <c r="C172" i="44"/>
  <c r="H171" i="44"/>
  <c r="I171" i="44" s="1"/>
  <c r="C171" i="44"/>
  <c r="H170" i="44"/>
  <c r="I170" i="44" s="1"/>
  <c r="C170" i="44"/>
  <c r="H169" i="44"/>
  <c r="I169" i="44" s="1"/>
  <c r="C169" i="44"/>
  <c r="H168" i="44"/>
  <c r="I168" i="44" s="1"/>
  <c r="C168" i="44"/>
  <c r="H167" i="44"/>
  <c r="I167" i="44" s="1"/>
  <c r="C167" i="44"/>
  <c r="H166" i="44"/>
  <c r="I166" i="44" s="1"/>
  <c r="C166" i="44"/>
  <c r="H165" i="44"/>
  <c r="I165" i="44" s="1"/>
  <c r="C165" i="44"/>
  <c r="H164" i="44"/>
  <c r="I164" i="44" s="1"/>
  <c r="C164" i="44"/>
  <c r="H163" i="44"/>
  <c r="I163" i="44" s="1"/>
  <c r="C163" i="44"/>
  <c r="H162" i="44"/>
  <c r="I162" i="44" s="1"/>
  <c r="C162" i="44"/>
  <c r="E161" i="44"/>
  <c r="E160" i="44" s="1"/>
  <c r="B161" i="44"/>
  <c r="B160" i="44" s="1"/>
  <c r="H159" i="44"/>
  <c r="I159" i="44" s="1"/>
  <c r="C159" i="44"/>
  <c r="H158" i="44"/>
  <c r="I158" i="44" s="1"/>
  <c r="C158" i="44"/>
  <c r="H157" i="44"/>
  <c r="I157" i="44" s="1"/>
  <c r="C157" i="44"/>
  <c r="H156" i="44"/>
  <c r="I156" i="44" s="1"/>
  <c r="C156" i="44"/>
  <c r="H155" i="44"/>
  <c r="I155" i="44" s="1"/>
  <c r="C155" i="44"/>
  <c r="H154" i="44"/>
  <c r="I154" i="44" s="1"/>
  <c r="C154" i="44"/>
  <c r="H153" i="44"/>
  <c r="C153" i="44"/>
  <c r="E152" i="44"/>
  <c r="B152" i="44"/>
  <c r="H151" i="44"/>
  <c r="I151" i="44" s="1"/>
  <c r="C151" i="44"/>
  <c r="H150" i="44"/>
  <c r="I150" i="44" s="1"/>
  <c r="C150" i="44"/>
  <c r="H149" i="44"/>
  <c r="I149" i="44" s="1"/>
  <c r="C149" i="44"/>
  <c r="H148" i="44"/>
  <c r="I148" i="44" s="1"/>
  <c r="C148" i="44"/>
  <c r="H147" i="44"/>
  <c r="I147" i="44" s="1"/>
  <c r="C147" i="44"/>
  <c r="H146" i="44"/>
  <c r="I146" i="44" s="1"/>
  <c r="C146" i="44"/>
  <c r="H145" i="44"/>
  <c r="I145" i="44" s="1"/>
  <c r="C145" i="44"/>
  <c r="H144" i="44"/>
  <c r="I144" i="44" s="1"/>
  <c r="C144" i="44"/>
  <c r="H143" i="44"/>
  <c r="I143" i="44" s="1"/>
  <c r="C143" i="44"/>
  <c r="H142" i="44"/>
  <c r="I142" i="44" s="1"/>
  <c r="C142" i="44"/>
  <c r="H141" i="44"/>
  <c r="I141" i="44" s="1"/>
  <c r="C141" i="44"/>
  <c r="H140" i="44"/>
  <c r="I140" i="44" s="1"/>
  <c r="C140" i="44"/>
  <c r="H139" i="44"/>
  <c r="I139" i="44" s="1"/>
  <c r="C139" i="44"/>
  <c r="H138" i="44"/>
  <c r="I138" i="44" s="1"/>
  <c r="C138" i="44"/>
  <c r="H137" i="44"/>
  <c r="I137" i="44" s="1"/>
  <c r="C137" i="44"/>
  <c r="H136" i="44"/>
  <c r="I136" i="44" s="1"/>
  <c r="C136" i="44"/>
  <c r="H135" i="44"/>
  <c r="I135" i="44" s="1"/>
  <c r="C135" i="44"/>
  <c r="H134" i="44"/>
  <c r="I134" i="44" s="1"/>
  <c r="C134" i="44"/>
  <c r="H133" i="44"/>
  <c r="I133" i="44" s="1"/>
  <c r="C133" i="44"/>
  <c r="H132" i="44"/>
  <c r="I132" i="44" s="1"/>
  <c r="C132" i="44"/>
  <c r="H131" i="44"/>
  <c r="I131" i="44" s="1"/>
  <c r="C131" i="44"/>
  <c r="H130" i="44"/>
  <c r="I130" i="44" s="1"/>
  <c r="C130" i="44"/>
  <c r="H129" i="44"/>
  <c r="I129" i="44" s="1"/>
  <c r="C129" i="44"/>
  <c r="H128" i="44"/>
  <c r="I128" i="44" s="1"/>
  <c r="C128" i="44"/>
  <c r="H127" i="44"/>
  <c r="I127" i="44" s="1"/>
  <c r="C127" i="44"/>
  <c r="H126" i="44"/>
  <c r="I126" i="44" s="1"/>
  <c r="C126" i="44"/>
  <c r="H125" i="44"/>
  <c r="I125" i="44" s="1"/>
  <c r="C125" i="44"/>
  <c r="H124" i="44"/>
  <c r="I124" i="44" s="1"/>
  <c r="C124" i="44"/>
  <c r="H123" i="44"/>
  <c r="I123" i="44" s="1"/>
  <c r="C123" i="44"/>
  <c r="H122" i="44"/>
  <c r="I122" i="44" s="1"/>
  <c r="C122" i="44"/>
  <c r="H121" i="44"/>
  <c r="I121" i="44" s="1"/>
  <c r="C121" i="44"/>
  <c r="H120" i="44"/>
  <c r="I120" i="44" s="1"/>
  <c r="C120" i="44"/>
  <c r="H119" i="44"/>
  <c r="I119" i="44" s="1"/>
  <c r="C119" i="44"/>
  <c r="H118" i="44"/>
  <c r="I118" i="44" s="1"/>
  <c r="C118" i="44"/>
  <c r="H117" i="44"/>
  <c r="I117" i="44" s="1"/>
  <c r="C117" i="44"/>
  <c r="H116" i="44"/>
  <c r="I116" i="44" s="1"/>
  <c r="C116" i="44"/>
  <c r="H115" i="44"/>
  <c r="I115" i="44" s="1"/>
  <c r="C115" i="44"/>
  <c r="H114" i="44"/>
  <c r="I114" i="44" s="1"/>
  <c r="C114" i="44"/>
  <c r="H113" i="44"/>
  <c r="C113" i="44"/>
  <c r="E112" i="44"/>
  <c r="E111" i="44" s="1"/>
  <c r="B112" i="44"/>
  <c r="B111" i="44" s="1"/>
  <c r="H110" i="44"/>
  <c r="I110" i="44" s="1"/>
  <c r="C110" i="44"/>
  <c r="H109" i="44"/>
  <c r="I109" i="44" s="1"/>
  <c r="C109" i="44"/>
  <c r="H108" i="44"/>
  <c r="C108" i="44"/>
  <c r="H107" i="44"/>
  <c r="I107" i="44" s="1"/>
  <c r="C107" i="44"/>
  <c r="E106" i="44"/>
  <c r="E105" i="44" s="1"/>
  <c r="B106" i="44"/>
  <c r="B105" i="44"/>
  <c r="H104" i="44"/>
  <c r="I104" i="44" s="1"/>
  <c r="C104" i="44"/>
  <c r="H103" i="44"/>
  <c r="I103" i="44" s="1"/>
  <c r="C103" i="44"/>
  <c r="H102" i="44"/>
  <c r="I102" i="44" s="1"/>
  <c r="C102" i="44"/>
  <c r="H101" i="44"/>
  <c r="I101" i="44" s="1"/>
  <c r="C101" i="44"/>
  <c r="H100" i="44"/>
  <c r="I100" i="44" s="1"/>
  <c r="C100" i="44"/>
  <c r="H99" i="44"/>
  <c r="I99" i="44" s="1"/>
  <c r="C99" i="44"/>
  <c r="H98" i="44"/>
  <c r="I98" i="44" s="1"/>
  <c r="C98" i="44"/>
  <c r="H97" i="44"/>
  <c r="I97" i="44" s="1"/>
  <c r="C97" i="44"/>
  <c r="H96" i="44"/>
  <c r="I96" i="44" s="1"/>
  <c r="C96" i="44"/>
  <c r="H95" i="44"/>
  <c r="I95" i="44" s="1"/>
  <c r="C95" i="44"/>
  <c r="H94" i="44"/>
  <c r="I94" i="44" s="1"/>
  <c r="C94" i="44"/>
  <c r="H93" i="44"/>
  <c r="I93" i="44" s="1"/>
  <c r="C93" i="44"/>
  <c r="H92" i="44"/>
  <c r="I92" i="44" s="1"/>
  <c r="C92" i="44"/>
  <c r="H91" i="44"/>
  <c r="I91" i="44" s="1"/>
  <c r="C91" i="44"/>
  <c r="H90" i="44"/>
  <c r="I90" i="44" s="1"/>
  <c r="C90" i="44"/>
  <c r="H89" i="44"/>
  <c r="C89" i="44"/>
  <c r="E88" i="44"/>
  <c r="B88" i="44"/>
  <c r="H87" i="44"/>
  <c r="I87" i="44" s="1"/>
  <c r="C87" i="44"/>
  <c r="H86" i="44"/>
  <c r="I86" i="44" s="1"/>
  <c r="C86" i="44"/>
  <c r="H85" i="44"/>
  <c r="I85" i="44" s="1"/>
  <c r="C85" i="44"/>
  <c r="H84" i="44"/>
  <c r="I84" i="44" s="1"/>
  <c r="C84" i="44"/>
  <c r="H83" i="44"/>
  <c r="I83" i="44" s="1"/>
  <c r="C83" i="44"/>
  <c r="H82" i="44"/>
  <c r="I82" i="44" s="1"/>
  <c r="C82" i="44"/>
  <c r="H81" i="44"/>
  <c r="I81" i="44" s="1"/>
  <c r="C81" i="44"/>
  <c r="H80" i="44"/>
  <c r="I80" i="44" s="1"/>
  <c r="C80" i="44"/>
  <c r="H79" i="44"/>
  <c r="I79" i="44" s="1"/>
  <c r="C79" i="44"/>
  <c r="H78" i="44"/>
  <c r="I78" i="44" s="1"/>
  <c r="C78" i="44"/>
  <c r="H77" i="44"/>
  <c r="I77" i="44" s="1"/>
  <c r="C77" i="44"/>
  <c r="H76" i="44"/>
  <c r="I76" i="44" s="1"/>
  <c r="C76" i="44"/>
  <c r="H75" i="44"/>
  <c r="I75" i="44" s="1"/>
  <c r="C75" i="44"/>
  <c r="H74" i="44"/>
  <c r="I74" i="44" s="1"/>
  <c r="C74" i="44"/>
  <c r="H73" i="44"/>
  <c r="I73" i="44" s="1"/>
  <c r="C73" i="44"/>
  <c r="H72" i="44"/>
  <c r="I72" i="44" s="1"/>
  <c r="C72" i="44"/>
  <c r="H71" i="44"/>
  <c r="I71" i="44" s="1"/>
  <c r="C71" i="44"/>
  <c r="H70" i="44"/>
  <c r="I70" i="44" s="1"/>
  <c r="C70" i="44"/>
  <c r="H69" i="44"/>
  <c r="I69" i="44" s="1"/>
  <c r="C69" i="44"/>
  <c r="H68" i="44"/>
  <c r="I68" i="44" s="1"/>
  <c r="C68" i="44"/>
  <c r="H67" i="44"/>
  <c r="I67" i="44" s="1"/>
  <c r="C67" i="44"/>
  <c r="H66" i="44"/>
  <c r="I66" i="44" s="1"/>
  <c r="C66" i="44"/>
  <c r="H65" i="44"/>
  <c r="I65" i="44" s="1"/>
  <c r="C65" i="44"/>
  <c r="H64" i="44"/>
  <c r="I64" i="44" s="1"/>
  <c r="C64" i="44"/>
  <c r="H63" i="44"/>
  <c r="I63" i="44" s="1"/>
  <c r="C63" i="44"/>
  <c r="H62" i="44"/>
  <c r="I62" i="44" s="1"/>
  <c r="C62" i="44"/>
  <c r="H61" i="44"/>
  <c r="I61" i="44" s="1"/>
  <c r="C61" i="44"/>
  <c r="H60" i="44"/>
  <c r="I60" i="44" s="1"/>
  <c r="C60" i="44"/>
  <c r="H59" i="44"/>
  <c r="I59" i="44" s="1"/>
  <c r="C59" i="44"/>
  <c r="H58" i="44"/>
  <c r="I58" i="44" s="1"/>
  <c r="C58" i="44"/>
  <c r="H57" i="44"/>
  <c r="I57" i="44" s="1"/>
  <c r="C57" i="44"/>
  <c r="H56" i="44"/>
  <c r="I56" i="44" s="1"/>
  <c r="C56" i="44"/>
  <c r="H55" i="44"/>
  <c r="I55" i="44" s="1"/>
  <c r="C55" i="44"/>
  <c r="H54" i="44"/>
  <c r="I54" i="44" s="1"/>
  <c r="C54" i="44"/>
  <c r="H53" i="44"/>
  <c r="I53" i="44" s="1"/>
  <c r="C53" i="44"/>
  <c r="H52" i="44"/>
  <c r="I52" i="44" s="1"/>
  <c r="C52" i="44"/>
  <c r="H51" i="44"/>
  <c r="I51" i="44" s="1"/>
  <c r="C51" i="44"/>
  <c r="H50" i="44"/>
  <c r="I50" i="44" s="1"/>
  <c r="C50" i="44"/>
  <c r="H49" i="44"/>
  <c r="I49" i="44" s="1"/>
  <c r="C49" i="44"/>
  <c r="H48" i="44"/>
  <c r="I48" i="44" s="1"/>
  <c r="C48" i="44"/>
  <c r="H47" i="44"/>
  <c r="I47" i="44" s="1"/>
  <c r="C47" i="44"/>
  <c r="C46" i="44"/>
  <c r="E45" i="44"/>
  <c r="B45" i="44"/>
  <c r="H44" i="44"/>
  <c r="I44" i="44" s="1"/>
  <c r="C44" i="44"/>
  <c r="H43" i="44"/>
  <c r="I43" i="44" s="1"/>
  <c r="C43" i="44"/>
  <c r="H42" i="44"/>
  <c r="I42" i="44" s="1"/>
  <c r="C42" i="44"/>
  <c r="H41" i="44"/>
  <c r="I41" i="44" s="1"/>
  <c r="C41" i="44"/>
  <c r="H40" i="44"/>
  <c r="I40" i="44" s="1"/>
  <c r="C40" i="44"/>
  <c r="H39" i="44"/>
  <c r="I39" i="44" s="1"/>
  <c r="C39" i="44"/>
  <c r="H38" i="44"/>
  <c r="I38" i="44" s="1"/>
  <c r="C38" i="44"/>
  <c r="H37" i="44"/>
  <c r="I37" i="44" s="1"/>
  <c r="C37" i="44"/>
  <c r="H36" i="44"/>
  <c r="I36" i="44" s="1"/>
  <c r="C36" i="44"/>
  <c r="H35" i="44"/>
  <c r="I35" i="44" s="1"/>
  <c r="C35" i="44"/>
  <c r="H34" i="44"/>
  <c r="I34" i="44" s="1"/>
  <c r="C34" i="44"/>
  <c r="H33" i="44"/>
  <c r="I33" i="44" s="1"/>
  <c r="C33" i="44"/>
  <c r="H32" i="44"/>
  <c r="I32" i="44" s="1"/>
  <c r="C32" i="44"/>
  <c r="H31" i="44"/>
  <c r="I31" i="44" s="1"/>
  <c r="C31" i="44"/>
  <c r="H30" i="44"/>
  <c r="I30" i="44" s="1"/>
  <c r="C30" i="44"/>
  <c r="H29" i="44"/>
  <c r="I29" i="44" s="1"/>
  <c r="C29" i="44"/>
  <c r="H28" i="44"/>
  <c r="I28" i="44" s="1"/>
  <c r="C28" i="44"/>
  <c r="H27" i="44"/>
  <c r="I27" i="44" s="1"/>
  <c r="C27" i="44"/>
  <c r="H26" i="44"/>
  <c r="I26" i="44" s="1"/>
  <c r="C26" i="44"/>
  <c r="H25" i="44"/>
  <c r="I25" i="44" s="1"/>
  <c r="C25" i="44"/>
  <c r="H24" i="44"/>
  <c r="I24" i="44" s="1"/>
  <c r="C24" i="44"/>
  <c r="H23" i="44"/>
  <c r="I23" i="44" s="1"/>
  <c r="C23" i="44"/>
  <c r="H22" i="44"/>
  <c r="I22" i="44" s="1"/>
  <c r="C22" i="44"/>
  <c r="H21" i="44"/>
  <c r="I21" i="44" s="1"/>
  <c r="C21" i="44"/>
  <c r="H20" i="44"/>
  <c r="I20" i="44" s="1"/>
  <c r="C20" i="44"/>
  <c r="H19" i="44"/>
  <c r="I19" i="44" s="1"/>
  <c r="C19" i="44"/>
  <c r="H18" i="44"/>
  <c r="I18" i="44" s="1"/>
  <c r="C18" i="44"/>
  <c r="H17" i="44"/>
  <c r="I17" i="44" s="1"/>
  <c r="C17" i="44"/>
  <c r="H16" i="44"/>
  <c r="I16" i="44" s="1"/>
  <c r="C16" i="44"/>
  <c r="H15" i="44"/>
  <c r="I15" i="44" s="1"/>
  <c r="C15" i="44"/>
  <c r="H14" i="44"/>
  <c r="C14" i="44"/>
  <c r="E13" i="44"/>
  <c r="B13" i="44"/>
  <c r="B12" i="44"/>
  <c r="G159" i="43"/>
  <c r="H159" i="43" s="1"/>
  <c r="I159" i="43" s="1"/>
  <c r="C159" i="43"/>
  <c r="G158" i="43"/>
  <c r="H158" i="43" s="1"/>
  <c r="I158" i="43" s="1"/>
  <c r="C158" i="43"/>
  <c r="G157" i="43"/>
  <c r="H157" i="43" s="1"/>
  <c r="I157" i="43" s="1"/>
  <c r="C157" i="43"/>
  <c r="G156" i="43"/>
  <c r="H156" i="43" s="1"/>
  <c r="I156" i="43" s="1"/>
  <c r="C156" i="43"/>
  <c r="G155" i="43"/>
  <c r="H155" i="43" s="1"/>
  <c r="I155" i="43" s="1"/>
  <c r="C155" i="43"/>
  <c r="G154" i="43"/>
  <c r="H154" i="43" s="1"/>
  <c r="I154" i="43" s="1"/>
  <c r="C154" i="43"/>
  <c r="G153" i="43"/>
  <c r="H153" i="43" s="1"/>
  <c r="I153" i="43" s="1"/>
  <c r="C153" i="43"/>
  <c r="G152" i="43"/>
  <c r="H152" i="43" s="1"/>
  <c r="I152" i="43" s="1"/>
  <c r="C152" i="43"/>
  <c r="G151" i="43"/>
  <c r="H151" i="43" s="1"/>
  <c r="I151" i="43" s="1"/>
  <c r="C151" i="43"/>
  <c r="G150" i="43"/>
  <c r="H150" i="43" s="1"/>
  <c r="I150" i="43" s="1"/>
  <c r="C150" i="43"/>
  <c r="G149" i="43"/>
  <c r="H149" i="43" s="1"/>
  <c r="I149" i="43" s="1"/>
  <c r="C149" i="43"/>
  <c r="G148" i="43"/>
  <c r="H148" i="43" s="1"/>
  <c r="I148" i="43" s="1"/>
  <c r="C148" i="43"/>
  <c r="G147" i="43"/>
  <c r="H147" i="43" s="1"/>
  <c r="I147" i="43" s="1"/>
  <c r="C147" i="43"/>
  <c r="G146" i="43"/>
  <c r="H146" i="43" s="1"/>
  <c r="I146" i="43" s="1"/>
  <c r="C146" i="43"/>
  <c r="G145" i="43"/>
  <c r="H145" i="43" s="1"/>
  <c r="I145" i="43" s="1"/>
  <c r="C145" i="43"/>
  <c r="G144" i="43"/>
  <c r="H144" i="43" s="1"/>
  <c r="I144" i="43" s="1"/>
  <c r="C144" i="43"/>
  <c r="G143" i="43"/>
  <c r="H143" i="43" s="1"/>
  <c r="I143" i="43" s="1"/>
  <c r="C143" i="43"/>
  <c r="G142" i="43"/>
  <c r="H142" i="43" s="1"/>
  <c r="I142" i="43" s="1"/>
  <c r="C142" i="43"/>
  <c r="G141" i="43"/>
  <c r="H141" i="43" s="1"/>
  <c r="I141" i="43" s="1"/>
  <c r="C141" i="43"/>
  <c r="G140" i="43"/>
  <c r="H140" i="43" s="1"/>
  <c r="I140" i="43" s="1"/>
  <c r="C140" i="43"/>
  <c r="G139" i="43"/>
  <c r="H139" i="43" s="1"/>
  <c r="I139" i="43" s="1"/>
  <c r="C139" i="43"/>
  <c r="G138" i="43"/>
  <c r="H138" i="43" s="1"/>
  <c r="I138" i="43" s="1"/>
  <c r="C138" i="43"/>
  <c r="G137" i="43"/>
  <c r="H137" i="43" s="1"/>
  <c r="I137" i="43" s="1"/>
  <c r="C137" i="43"/>
  <c r="G136" i="43"/>
  <c r="H136" i="43" s="1"/>
  <c r="I136" i="43" s="1"/>
  <c r="C136" i="43"/>
  <c r="G135" i="43"/>
  <c r="H135" i="43" s="1"/>
  <c r="I135" i="43" s="1"/>
  <c r="C135" i="43"/>
  <c r="G134" i="43"/>
  <c r="H134" i="43" s="1"/>
  <c r="I134" i="43" s="1"/>
  <c r="C134" i="43"/>
  <c r="G133" i="43"/>
  <c r="H133" i="43" s="1"/>
  <c r="I133" i="43" s="1"/>
  <c r="C133" i="43"/>
  <c r="G132" i="43"/>
  <c r="H132" i="43" s="1"/>
  <c r="I132" i="43" s="1"/>
  <c r="C132" i="43"/>
  <c r="G131" i="43"/>
  <c r="H131" i="43" s="1"/>
  <c r="I131" i="43" s="1"/>
  <c r="C131" i="43"/>
  <c r="G130" i="43"/>
  <c r="H130" i="43" s="1"/>
  <c r="I130" i="43" s="1"/>
  <c r="C130" i="43"/>
  <c r="G129" i="43"/>
  <c r="H129" i="43" s="1"/>
  <c r="I129" i="43" s="1"/>
  <c r="C129" i="43"/>
  <c r="G128" i="43"/>
  <c r="H128" i="43" s="1"/>
  <c r="I128" i="43" s="1"/>
  <c r="C128" i="43"/>
  <c r="G127" i="43"/>
  <c r="H127" i="43" s="1"/>
  <c r="I127" i="43" s="1"/>
  <c r="C127" i="43"/>
  <c r="G126" i="43"/>
  <c r="H126" i="43" s="1"/>
  <c r="I126" i="43" s="1"/>
  <c r="C126" i="43"/>
  <c r="G125" i="43"/>
  <c r="H125" i="43" s="1"/>
  <c r="I125" i="43" s="1"/>
  <c r="C125" i="43"/>
  <c r="G124" i="43"/>
  <c r="H124" i="43" s="1"/>
  <c r="I124" i="43" s="1"/>
  <c r="C124" i="43"/>
  <c r="G123" i="43"/>
  <c r="H123" i="43" s="1"/>
  <c r="I123" i="43" s="1"/>
  <c r="C123" i="43"/>
  <c r="G122" i="43"/>
  <c r="H122" i="43" s="1"/>
  <c r="I122" i="43" s="1"/>
  <c r="C122" i="43"/>
  <c r="G121" i="43"/>
  <c r="H121" i="43" s="1"/>
  <c r="I121" i="43" s="1"/>
  <c r="C121" i="43"/>
  <c r="G120" i="43"/>
  <c r="H120" i="43" s="1"/>
  <c r="I120" i="43" s="1"/>
  <c r="C120" i="43"/>
  <c r="G119" i="43"/>
  <c r="H119" i="43" s="1"/>
  <c r="I119" i="43" s="1"/>
  <c r="C119" i="43"/>
  <c r="G118" i="43"/>
  <c r="H118" i="43" s="1"/>
  <c r="I118" i="43" s="1"/>
  <c r="C118" i="43"/>
  <c r="G117" i="43"/>
  <c r="H117" i="43" s="1"/>
  <c r="I117" i="43" s="1"/>
  <c r="C117" i="43"/>
  <c r="G116" i="43"/>
  <c r="H116" i="43" s="1"/>
  <c r="I116" i="43" s="1"/>
  <c r="C116" i="43"/>
  <c r="G115" i="43"/>
  <c r="H115" i="43" s="1"/>
  <c r="I115" i="43" s="1"/>
  <c r="C115" i="43"/>
  <c r="G114" i="43"/>
  <c r="H114" i="43" s="1"/>
  <c r="I114" i="43" s="1"/>
  <c r="C114" i="43"/>
  <c r="G113" i="43"/>
  <c r="H113" i="43" s="1"/>
  <c r="I113" i="43" s="1"/>
  <c r="C113" i="43"/>
  <c r="G112" i="43"/>
  <c r="H112" i="43" s="1"/>
  <c r="I112" i="43" s="1"/>
  <c r="C112" i="43"/>
  <c r="G111" i="43"/>
  <c r="H111" i="43" s="1"/>
  <c r="I111" i="43" s="1"/>
  <c r="C111" i="43"/>
  <c r="G110" i="43"/>
  <c r="H110" i="43" s="1"/>
  <c r="I110" i="43" s="1"/>
  <c r="C110" i="43"/>
  <c r="G109" i="43"/>
  <c r="H109" i="43" s="1"/>
  <c r="C109" i="43"/>
  <c r="F108" i="43"/>
  <c r="E108" i="43"/>
  <c r="D108" i="43"/>
  <c r="B108" i="43"/>
  <c r="H107" i="43"/>
  <c r="I107" i="43" s="1"/>
  <c r="G107" i="43"/>
  <c r="C107" i="43"/>
  <c r="G106" i="43"/>
  <c r="H106" i="43" s="1"/>
  <c r="I106" i="43" s="1"/>
  <c r="C106" i="43"/>
  <c r="G105" i="43"/>
  <c r="H105" i="43" s="1"/>
  <c r="I105" i="43" s="1"/>
  <c r="C105" i="43"/>
  <c r="G104" i="43"/>
  <c r="H104" i="43" s="1"/>
  <c r="I104" i="43" s="1"/>
  <c r="C104" i="43"/>
  <c r="G103" i="43"/>
  <c r="H103" i="43" s="1"/>
  <c r="I103" i="43" s="1"/>
  <c r="C103" i="43"/>
  <c r="G102" i="43"/>
  <c r="H102" i="43" s="1"/>
  <c r="I102" i="43" s="1"/>
  <c r="C102" i="43"/>
  <c r="G101" i="43"/>
  <c r="H101" i="43" s="1"/>
  <c r="I101" i="43" s="1"/>
  <c r="C101" i="43"/>
  <c r="G100" i="43"/>
  <c r="H100" i="43" s="1"/>
  <c r="I100" i="43" s="1"/>
  <c r="C100" i="43"/>
  <c r="G99" i="43"/>
  <c r="H99" i="43" s="1"/>
  <c r="I99" i="43" s="1"/>
  <c r="C99" i="43"/>
  <c r="G98" i="43"/>
  <c r="H98" i="43" s="1"/>
  <c r="I98" i="43" s="1"/>
  <c r="C98" i="43"/>
  <c r="G97" i="43"/>
  <c r="H97" i="43" s="1"/>
  <c r="I97" i="43" s="1"/>
  <c r="C97" i="43"/>
  <c r="G96" i="43"/>
  <c r="H96" i="43" s="1"/>
  <c r="I96" i="43" s="1"/>
  <c r="C96" i="43"/>
  <c r="G95" i="43"/>
  <c r="H95" i="43" s="1"/>
  <c r="I95" i="43" s="1"/>
  <c r="C95" i="43"/>
  <c r="G94" i="43"/>
  <c r="H94" i="43" s="1"/>
  <c r="I94" i="43" s="1"/>
  <c r="C94" i="43"/>
  <c r="G93" i="43"/>
  <c r="H93" i="43" s="1"/>
  <c r="I93" i="43" s="1"/>
  <c r="C93" i="43"/>
  <c r="G92" i="43"/>
  <c r="H92" i="43" s="1"/>
  <c r="I92" i="43" s="1"/>
  <c r="C92" i="43"/>
  <c r="H91" i="43"/>
  <c r="I91" i="43" s="1"/>
  <c r="G91" i="43"/>
  <c r="C91" i="43"/>
  <c r="G90" i="43"/>
  <c r="H90" i="43" s="1"/>
  <c r="I90" i="43" s="1"/>
  <c r="C90" i="43"/>
  <c r="G89" i="43"/>
  <c r="H89" i="43" s="1"/>
  <c r="I89" i="43" s="1"/>
  <c r="C89" i="43"/>
  <c r="G88" i="43"/>
  <c r="H88" i="43" s="1"/>
  <c r="I88" i="43" s="1"/>
  <c r="C88" i="43"/>
  <c r="G87" i="43"/>
  <c r="H87" i="43" s="1"/>
  <c r="I87" i="43" s="1"/>
  <c r="C87" i="43"/>
  <c r="G86" i="43"/>
  <c r="H86" i="43" s="1"/>
  <c r="I86" i="43" s="1"/>
  <c r="C86" i="43"/>
  <c r="G85" i="43"/>
  <c r="H85" i="43" s="1"/>
  <c r="I85" i="43" s="1"/>
  <c r="C85" i="43"/>
  <c r="G84" i="43"/>
  <c r="H84" i="43" s="1"/>
  <c r="I84" i="43" s="1"/>
  <c r="C84" i="43"/>
  <c r="G83" i="43"/>
  <c r="H83" i="43" s="1"/>
  <c r="I83" i="43" s="1"/>
  <c r="C83" i="43"/>
  <c r="G82" i="43"/>
  <c r="H82" i="43" s="1"/>
  <c r="I82" i="43" s="1"/>
  <c r="C82" i="43"/>
  <c r="G81" i="43"/>
  <c r="H81" i="43" s="1"/>
  <c r="I81" i="43" s="1"/>
  <c r="C81" i="43"/>
  <c r="G80" i="43"/>
  <c r="H80" i="43" s="1"/>
  <c r="I80" i="43" s="1"/>
  <c r="C80" i="43"/>
  <c r="G79" i="43"/>
  <c r="H79" i="43" s="1"/>
  <c r="I79" i="43" s="1"/>
  <c r="C79" i="43"/>
  <c r="G78" i="43"/>
  <c r="H78" i="43" s="1"/>
  <c r="I78" i="43" s="1"/>
  <c r="C78" i="43"/>
  <c r="G77" i="43"/>
  <c r="H77" i="43" s="1"/>
  <c r="I77" i="43" s="1"/>
  <c r="C77" i="43"/>
  <c r="G76" i="43"/>
  <c r="H76" i="43" s="1"/>
  <c r="I76" i="43" s="1"/>
  <c r="C76" i="43"/>
  <c r="H75" i="43"/>
  <c r="I75" i="43" s="1"/>
  <c r="G75" i="43"/>
  <c r="C75" i="43"/>
  <c r="G74" i="43"/>
  <c r="H74" i="43" s="1"/>
  <c r="I74" i="43" s="1"/>
  <c r="C74" i="43"/>
  <c r="G73" i="43"/>
  <c r="H73" i="43" s="1"/>
  <c r="I73" i="43" s="1"/>
  <c r="C73" i="43"/>
  <c r="G72" i="43"/>
  <c r="H72" i="43" s="1"/>
  <c r="I72" i="43" s="1"/>
  <c r="C72" i="43"/>
  <c r="G71" i="43"/>
  <c r="H71" i="43" s="1"/>
  <c r="I71" i="43" s="1"/>
  <c r="C71" i="43"/>
  <c r="G70" i="43"/>
  <c r="H70" i="43" s="1"/>
  <c r="I70" i="43" s="1"/>
  <c r="C70" i="43"/>
  <c r="G69" i="43"/>
  <c r="H69" i="43" s="1"/>
  <c r="I69" i="43" s="1"/>
  <c r="C69" i="43"/>
  <c r="G68" i="43"/>
  <c r="H68" i="43" s="1"/>
  <c r="I68" i="43" s="1"/>
  <c r="C68" i="43"/>
  <c r="G67" i="43"/>
  <c r="H67" i="43" s="1"/>
  <c r="I67" i="43" s="1"/>
  <c r="C67" i="43"/>
  <c r="G66" i="43"/>
  <c r="H66" i="43" s="1"/>
  <c r="I66" i="43" s="1"/>
  <c r="C66" i="43"/>
  <c r="G65" i="43"/>
  <c r="H65" i="43" s="1"/>
  <c r="I65" i="43" s="1"/>
  <c r="C65" i="43"/>
  <c r="G64" i="43"/>
  <c r="H64" i="43" s="1"/>
  <c r="I64" i="43" s="1"/>
  <c r="C64" i="43"/>
  <c r="G63" i="43"/>
  <c r="H63" i="43" s="1"/>
  <c r="I63" i="43" s="1"/>
  <c r="C63" i="43"/>
  <c r="G62" i="43"/>
  <c r="H62" i="43" s="1"/>
  <c r="I62" i="43" s="1"/>
  <c r="C62" i="43"/>
  <c r="G61" i="43"/>
  <c r="H61" i="43" s="1"/>
  <c r="I61" i="43" s="1"/>
  <c r="C61" i="43"/>
  <c r="G60" i="43"/>
  <c r="H60" i="43" s="1"/>
  <c r="I60" i="43" s="1"/>
  <c r="C60" i="43"/>
  <c r="H59" i="43"/>
  <c r="I59" i="43" s="1"/>
  <c r="G59" i="43"/>
  <c r="C59" i="43"/>
  <c r="G58" i="43"/>
  <c r="H58" i="43" s="1"/>
  <c r="I58" i="43" s="1"/>
  <c r="C58" i="43"/>
  <c r="G57" i="43"/>
  <c r="H57" i="43" s="1"/>
  <c r="I57" i="43" s="1"/>
  <c r="C57" i="43"/>
  <c r="G56" i="43"/>
  <c r="H56" i="43" s="1"/>
  <c r="I56" i="43" s="1"/>
  <c r="C56" i="43"/>
  <c r="G55" i="43"/>
  <c r="H55" i="43" s="1"/>
  <c r="I55" i="43" s="1"/>
  <c r="C55" i="43"/>
  <c r="G54" i="43"/>
  <c r="H54" i="43" s="1"/>
  <c r="I54" i="43" s="1"/>
  <c r="C54" i="43"/>
  <c r="G53" i="43"/>
  <c r="H53" i="43" s="1"/>
  <c r="I53" i="43" s="1"/>
  <c r="C53" i="43"/>
  <c r="G52" i="43"/>
  <c r="H52" i="43" s="1"/>
  <c r="I52" i="43" s="1"/>
  <c r="C52" i="43"/>
  <c r="G51" i="43"/>
  <c r="H51" i="43" s="1"/>
  <c r="I51" i="43" s="1"/>
  <c r="C51" i="43"/>
  <c r="G50" i="43"/>
  <c r="H50" i="43" s="1"/>
  <c r="I50" i="43" s="1"/>
  <c r="C50" i="43"/>
  <c r="G49" i="43"/>
  <c r="H49" i="43" s="1"/>
  <c r="I49" i="43" s="1"/>
  <c r="C49" i="43"/>
  <c r="G48" i="43"/>
  <c r="H48" i="43" s="1"/>
  <c r="I48" i="43" s="1"/>
  <c r="C48" i="43"/>
  <c r="G47" i="43"/>
  <c r="H47" i="43" s="1"/>
  <c r="I47" i="43" s="1"/>
  <c r="C47" i="43"/>
  <c r="G46" i="43"/>
  <c r="H46" i="43" s="1"/>
  <c r="I46" i="43" s="1"/>
  <c r="C46" i="43"/>
  <c r="G45" i="43"/>
  <c r="H45" i="43" s="1"/>
  <c r="I45" i="43" s="1"/>
  <c r="C45" i="43"/>
  <c r="G44" i="43"/>
  <c r="H44" i="43" s="1"/>
  <c r="I44" i="43" s="1"/>
  <c r="C44" i="43"/>
  <c r="H43" i="43"/>
  <c r="I43" i="43" s="1"/>
  <c r="G43" i="43"/>
  <c r="C43" i="43"/>
  <c r="G42" i="43"/>
  <c r="H42" i="43" s="1"/>
  <c r="I42" i="43" s="1"/>
  <c r="C42" i="43"/>
  <c r="G41" i="43"/>
  <c r="H41" i="43" s="1"/>
  <c r="I41" i="43" s="1"/>
  <c r="C41" i="43"/>
  <c r="G40" i="43"/>
  <c r="H40" i="43" s="1"/>
  <c r="I40" i="43" s="1"/>
  <c r="C40" i="43"/>
  <c r="G39" i="43"/>
  <c r="H39" i="43" s="1"/>
  <c r="C39" i="43"/>
  <c r="F38" i="43"/>
  <c r="E38" i="43"/>
  <c r="D38" i="43"/>
  <c r="B38" i="43"/>
  <c r="G37" i="43"/>
  <c r="H37" i="43" s="1"/>
  <c r="I37" i="43" s="1"/>
  <c r="C37" i="43"/>
  <c r="G36" i="43"/>
  <c r="H36" i="43" s="1"/>
  <c r="I36" i="43" s="1"/>
  <c r="C36" i="43"/>
  <c r="G35" i="43"/>
  <c r="H35" i="43" s="1"/>
  <c r="I35" i="43" s="1"/>
  <c r="C35" i="43"/>
  <c r="G34" i="43"/>
  <c r="H34" i="43" s="1"/>
  <c r="I34" i="43" s="1"/>
  <c r="C34" i="43"/>
  <c r="G33" i="43"/>
  <c r="H33" i="43" s="1"/>
  <c r="I33" i="43" s="1"/>
  <c r="C33" i="43"/>
  <c r="G32" i="43"/>
  <c r="H32" i="43" s="1"/>
  <c r="I32" i="43" s="1"/>
  <c r="C32" i="43"/>
  <c r="G31" i="43"/>
  <c r="H31" i="43" s="1"/>
  <c r="I31" i="43" s="1"/>
  <c r="C31" i="43"/>
  <c r="G30" i="43"/>
  <c r="H30" i="43" s="1"/>
  <c r="I30" i="43" s="1"/>
  <c r="C30" i="43"/>
  <c r="G29" i="43"/>
  <c r="H29" i="43" s="1"/>
  <c r="I29" i="43" s="1"/>
  <c r="C29" i="43"/>
  <c r="G28" i="43"/>
  <c r="H28" i="43" s="1"/>
  <c r="I28" i="43" s="1"/>
  <c r="C28" i="43"/>
  <c r="G27" i="43"/>
  <c r="H27" i="43" s="1"/>
  <c r="I27" i="43" s="1"/>
  <c r="C27" i="43"/>
  <c r="G26" i="43"/>
  <c r="H26" i="43" s="1"/>
  <c r="I26" i="43" s="1"/>
  <c r="C26" i="43"/>
  <c r="G25" i="43"/>
  <c r="H25" i="43" s="1"/>
  <c r="I25" i="43" s="1"/>
  <c r="C25" i="43"/>
  <c r="G24" i="43"/>
  <c r="H24" i="43" s="1"/>
  <c r="I24" i="43" s="1"/>
  <c r="C24" i="43"/>
  <c r="G23" i="43"/>
  <c r="H23" i="43" s="1"/>
  <c r="I23" i="43" s="1"/>
  <c r="C23" i="43"/>
  <c r="G22" i="43"/>
  <c r="H22" i="43" s="1"/>
  <c r="I22" i="43" s="1"/>
  <c r="C22" i="43"/>
  <c r="G21" i="43"/>
  <c r="H21" i="43" s="1"/>
  <c r="I21" i="43" s="1"/>
  <c r="C21" i="43"/>
  <c r="G20" i="43"/>
  <c r="H20" i="43" s="1"/>
  <c r="I20" i="43" s="1"/>
  <c r="C20" i="43"/>
  <c r="G19" i="43"/>
  <c r="H19" i="43" s="1"/>
  <c r="I19" i="43" s="1"/>
  <c r="C19" i="43"/>
  <c r="G18" i="43"/>
  <c r="H18" i="43" s="1"/>
  <c r="I18" i="43" s="1"/>
  <c r="C18" i="43"/>
  <c r="G17" i="43"/>
  <c r="H17" i="43" s="1"/>
  <c r="I17" i="43" s="1"/>
  <c r="C17" i="43"/>
  <c r="G16" i="43"/>
  <c r="H16" i="43" s="1"/>
  <c r="I16" i="43" s="1"/>
  <c r="C16" i="43"/>
  <c r="G15" i="43"/>
  <c r="H15" i="43" s="1"/>
  <c r="I15" i="43" s="1"/>
  <c r="C15" i="43"/>
  <c r="G14" i="43"/>
  <c r="H14" i="43" s="1"/>
  <c r="I14" i="43" s="1"/>
  <c r="C14" i="43"/>
  <c r="G13" i="43"/>
  <c r="H13" i="43" s="1"/>
  <c r="C13" i="43"/>
  <c r="E12" i="43"/>
  <c r="B12" i="43"/>
  <c r="B11" i="43" s="1"/>
  <c r="C69" i="42"/>
  <c r="C68" i="42"/>
  <c r="C67" i="42"/>
  <c r="C66" i="42"/>
  <c r="C65" i="42"/>
  <c r="C64" i="42"/>
  <c r="C63" i="42"/>
  <c r="C62" i="42"/>
  <c r="C61" i="42"/>
  <c r="C60" i="42"/>
  <c r="C59" i="42"/>
  <c r="C58" i="42"/>
  <c r="C57" i="42"/>
  <c r="C56" i="42"/>
  <c r="C55" i="42"/>
  <c r="C54" i="42"/>
  <c r="C53" i="42"/>
  <c r="C52" i="42"/>
  <c r="C50" i="42"/>
  <c r="C49" i="42"/>
  <c r="C48" i="42"/>
  <c r="C47" i="42"/>
  <c r="C46" i="42"/>
  <c r="C45" i="42"/>
  <c r="C44" i="42"/>
  <c r="C43" i="42"/>
  <c r="C42" i="42"/>
  <c r="C41" i="42"/>
  <c r="C40" i="42"/>
  <c r="C39" i="42"/>
  <c r="C38" i="42"/>
  <c r="C37" i="42"/>
  <c r="C36" i="42"/>
  <c r="C35" i="42"/>
  <c r="C34" i="42"/>
  <c r="C33" i="42"/>
  <c r="C32" i="42"/>
  <c r="C31" i="42"/>
  <c r="C30" i="42"/>
  <c r="C29" i="42"/>
  <c r="C28" i="42"/>
  <c r="C27" i="42"/>
  <c r="C26" i="42"/>
  <c r="C25" i="42"/>
  <c r="C24" i="42"/>
  <c r="C23" i="42"/>
  <c r="C22" i="42"/>
  <c r="C21" i="42"/>
  <c r="C19" i="42"/>
  <c r="C18" i="42"/>
  <c r="C17" i="42"/>
  <c r="C16" i="42"/>
  <c r="C15" i="42"/>
  <c r="C14" i="42"/>
  <c r="C13" i="42"/>
  <c r="G63" i="40"/>
  <c r="H63" i="40" s="1"/>
  <c r="I63" i="40" s="1"/>
  <c r="C63" i="40"/>
  <c r="G62" i="40"/>
  <c r="H62" i="40" s="1"/>
  <c r="I62" i="40" s="1"/>
  <c r="C62" i="40"/>
  <c r="G61" i="40"/>
  <c r="H61" i="40" s="1"/>
  <c r="I61" i="40" s="1"/>
  <c r="C61" i="40"/>
  <c r="G60" i="40"/>
  <c r="H60" i="40" s="1"/>
  <c r="I60" i="40" s="1"/>
  <c r="C60" i="40"/>
  <c r="G59" i="40"/>
  <c r="H59" i="40" s="1"/>
  <c r="I59" i="40" s="1"/>
  <c r="C59" i="40"/>
  <c r="G58" i="40"/>
  <c r="H58" i="40" s="1"/>
  <c r="I58" i="40" s="1"/>
  <c r="C58" i="40"/>
  <c r="G57" i="40"/>
  <c r="H57" i="40" s="1"/>
  <c r="I57" i="40" s="1"/>
  <c r="C57" i="40"/>
  <c r="G56" i="40"/>
  <c r="H56" i="40" s="1"/>
  <c r="I56" i="40" s="1"/>
  <c r="C56" i="40"/>
  <c r="G55" i="40"/>
  <c r="H55" i="40" s="1"/>
  <c r="I55" i="40" s="1"/>
  <c r="C55" i="40"/>
  <c r="G54" i="40"/>
  <c r="H54" i="40" s="1"/>
  <c r="I54" i="40" s="1"/>
  <c r="C54" i="40"/>
  <c r="G53" i="40"/>
  <c r="H53" i="40" s="1"/>
  <c r="I53" i="40" s="1"/>
  <c r="C53" i="40"/>
  <c r="G52" i="40"/>
  <c r="H52" i="40" s="1"/>
  <c r="I52" i="40" s="1"/>
  <c r="C52" i="40"/>
  <c r="G51" i="40"/>
  <c r="H51" i="40" s="1"/>
  <c r="I51" i="40" s="1"/>
  <c r="C51" i="40"/>
  <c r="H50" i="40"/>
  <c r="H49" i="40" s="1"/>
  <c r="G50" i="40"/>
  <c r="C50" i="40"/>
  <c r="G48" i="40"/>
  <c r="H48" i="40" s="1"/>
  <c r="I48" i="40" s="1"/>
  <c r="C48" i="40"/>
  <c r="G47" i="40"/>
  <c r="H47" i="40" s="1"/>
  <c r="I47" i="40" s="1"/>
  <c r="C47" i="40"/>
  <c r="G46" i="40"/>
  <c r="H46" i="40" s="1"/>
  <c r="I46" i="40" s="1"/>
  <c r="C46" i="40"/>
  <c r="G45" i="40"/>
  <c r="H45" i="40" s="1"/>
  <c r="I45" i="40" s="1"/>
  <c r="C45" i="40"/>
  <c r="G44" i="40"/>
  <c r="H44" i="40" s="1"/>
  <c r="I44" i="40" s="1"/>
  <c r="C44" i="40"/>
  <c r="G43" i="40"/>
  <c r="H43" i="40" s="1"/>
  <c r="I43" i="40" s="1"/>
  <c r="C43" i="40"/>
  <c r="G42" i="40"/>
  <c r="H42" i="40" s="1"/>
  <c r="I42" i="40" s="1"/>
  <c r="C42" i="40"/>
  <c r="G41" i="40"/>
  <c r="H41" i="40" s="1"/>
  <c r="I41" i="40" s="1"/>
  <c r="C41" i="40"/>
  <c r="G40" i="40"/>
  <c r="H40" i="40" s="1"/>
  <c r="I40" i="40" s="1"/>
  <c r="C40" i="40"/>
  <c r="G39" i="40"/>
  <c r="H39" i="40" s="1"/>
  <c r="I39" i="40" s="1"/>
  <c r="C39" i="40"/>
  <c r="G38" i="40"/>
  <c r="H38" i="40" s="1"/>
  <c r="I38" i="40" s="1"/>
  <c r="C38" i="40"/>
  <c r="G37" i="40"/>
  <c r="H37" i="40" s="1"/>
  <c r="I37" i="40" s="1"/>
  <c r="C37" i="40"/>
  <c r="G36" i="40"/>
  <c r="H36" i="40" s="1"/>
  <c r="I36" i="40" s="1"/>
  <c r="C36" i="40"/>
  <c r="G35" i="40"/>
  <c r="H35" i="40" s="1"/>
  <c r="I35" i="40" s="1"/>
  <c r="C35" i="40"/>
  <c r="G34" i="40"/>
  <c r="H34" i="40" s="1"/>
  <c r="I34" i="40" s="1"/>
  <c r="C34" i="40"/>
  <c r="G33" i="40"/>
  <c r="H33" i="40" s="1"/>
  <c r="I33" i="40" s="1"/>
  <c r="C33" i="40"/>
  <c r="G32" i="40"/>
  <c r="H32" i="40" s="1"/>
  <c r="I32" i="40" s="1"/>
  <c r="C32" i="40"/>
  <c r="G31" i="40"/>
  <c r="H31" i="40" s="1"/>
  <c r="I31" i="40" s="1"/>
  <c r="C31" i="40"/>
  <c r="G30" i="40"/>
  <c r="H30" i="40" s="1"/>
  <c r="H29" i="40" s="1"/>
  <c r="C30" i="40"/>
  <c r="G28" i="40"/>
  <c r="H28" i="40" s="1"/>
  <c r="I28" i="40" s="1"/>
  <c r="C28" i="40"/>
  <c r="G27" i="40"/>
  <c r="H27" i="40" s="1"/>
  <c r="I27" i="40" s="1"/>
  <c r="C27" i="40"/>
  <c r="G26" i="40"/>
  <c r="H26" i="40" s="1"/>
  <c r="I26" i="40" s="1"/>
  <c r="C26" i="40"/>
  <c r="G25" i="40"/>
  <c r="H25" i="40" s="1"/>
  <c r="I25" i="40" s="1"/>
  <c r="C25" i="40"/>
  <c r="G24" i="40"/>
  <c r="H24" i="40" s="1"/>
  <c r="I24" i="40" s="1"/>
  <c r="C24" i="40"/>
  <c r="G23" i="40"/>
  <c r="H23" i="40" s="1"/>
  <c r="I23" i="40" s="1"/>
  <c r="C23" i="40"/>
  <c r="G22" i="40"/>
  <c r="H22" i="40" s="1"/>
  <c r="I22" i="40" s="1"/>
  <c r="C22" i="40"/>
  <c r="G21" i="40"/>
  <c r="H21" i="40" s="1"/>
  <c r="I21" i="40" s="1"/>
  <c r="C21" i="40"/>
  <c r="G20" i="40"/>
  <c r="H20" i="40" s="1"/>
  <c r="I20" i="40" s="1"/>
  <c r="C20" i="40"/>
  <c r="G19" i="40"/>
  <c r="H19" i="40" s="1"/>
  <c r="I19" i="40" s="1"/>
  <c r="C19" i="40"/>
  <c r="H18" i="40"/>
  <c r="I18" i="40" s="1"/>
  <c r="G18" i="40"/>
  <c r="C18" i="40"/>
  <c r="G17" i="40"/>
  <c r="H17" i="40" s="1"/>
  <c r="I17" i="40" s="1"/>
  <c r="C17" i="40"/>
  <c r="G16" i="40"/>
  <c r="H16" i="40" s="1"/>
  <c r="I16" i="40" s="1"/>
  <c r="C16" i="40"/>
  <c r="G15" i="40"/>
  <c r="H15" i="40" s="1"/>
  <c r="I15" i="40" s="1"/>
  <c r="C15" i="40"/>
  <c r="G14" i="40"/>
  <c r="H14" i="40" s="1"/>
  <c r="I14" i="40" s="1"/>
  <c r="C14" i="40"/>
  <c r="H13" i="40"/>
  <c r="C13" i="40"/>
  <c r="B12" i="40"/>
  <c r="B11" i="40" s="1"/>
  <c r="C95" i="39"/>
  <c r="B94" i="39"/>
  <c r="G93" i="39"/>
  <c r="H93" i="39" s="1"/>
  <c r="I93" i="39" s="1"/>
  <c r="C93" i="39"/>
  <c r="G92" i="39"/>
  <c r="H92" i="39" s="1"/>
  <c r="I92" i="39" s="1"/>
  <c r="C92" i="39"/>
  <c r="G91" i="39"/>
  <c r="H91" i="39" s="1"/>
  <c r="I91" i="39" s="1"/>
  <c r="C91" i="39"/>
  <c r="G90" i="39"/>
  <c r="H90" i="39" s="1"/>
  <c r="I90" i="39" s="1"/>
  <c r="C90" i="39"/>
  <c r="G89" i="39"/>
  <c r="H89" i="39" s="1"/>
  <c r="I89" i="39" s="1"/>
  <c r="C89" i="39"/>
  <c r="G88" i="39"/>
  <c r="H88" i="39" s="1"/>
  <c r="I88" i="39" s="1"/>
  <c r="C88" i="39"/>
  <c r="G87" i="39"/>
  <c r="H87" i="39" s="1"/>
  <c r="I87" i="39" s="1"/>
  <c r="C87" i="39"/>
  <c r="G86" i="39"/>
  <c r="H86" i="39" s="1"/>
  <c r="I86" i="39" s="1"/>
  <c r="C86" i="39"/>
  <c r="G85" i="39"/>
  <c r="H85" i="39" s="1"/>
  <c r="I85" i="39" s="1"/>
  <c r="C85" i="39"/>
  <c r="G84" i="39"/>
  <c r="H84" i="39" s="1"/>
  <c r="I84" i="39" s="1"/>
  <c r="C84" i="39"/>
  <c r="G83" i="39"/>
  <c r="H83" i="39" s="1"/>
  <c r="I83" i="39" s="1"/>
  <c r="C83" i="39"/>
  <c r="G82" i="39"/>
  <c r="H82" i="39" s="1"/>
  <c r="I82" i="39" s="1"/>
  <c r="C82" i="39"/>
  <c r="G81" i="39"/>
  <c r="H81" i="39" s="1"/>
  <c r="I81" i="39" s="1"/>
  <c r="C81" i="39"/>
  <c r="G80" i="39"/>
  <c r="H80" i="39" s="1"/>
  <c r="I80" i="39" s="1"/>
  <c r="C80" i="39"/>
  <c r="G79" i="39"/>
  <c r="H79" i="39" s="1"/>
  <c r="I79" i="39" s="1"/>
  <c r="C79" i="39"/>
  <c r="G78" i="39"/>
  <c r="H78" i="39" s="1"/>
  <c r="I78" i="39" s="1"/>
  <c r="C78" i="39"/>
  <c r="G77" i="39"/>
  <c r="H77" i="39" s="1"/>
  <c r="I77" i="39" s="1"/>
  <c r="C77" i="39"/>
  <c r="G76" i="39"/>
  <c r="H76" i="39" s="1"/>
  <c r="I76" i="39" s="1"/>
  <c r="C76" i="39"/>
  <c r="G75" i="39"/>
  <c r="H75" i="39" s="1"/>
  <c r="I75" i="39" s="1"/>
  <c r="C75" i="39"/>
  <c r="G74" i="39"/>
  <c r="H74" i="39" s="1"/>
  <c r="I74" i="39" s="1"/>
  <c r="C74" i="39"/>
  <c r="G73" i="39"/>
  <c r="H73" i="39" s="1"/>
  <c r="I73" i="39" s="1"/>
  <c r="C73" i="39"/>
  <c r="G72" i="39"/>
  <c r="H72" i="39" s="1"/>
  <c r="I72" i="39" s="1"/>
  <c r="C72" i="39"/>
  <c r="G71" i="39"/>
  <c r="H71" i="39" s="1"/>
  <c r="I71" i="39" s="1"/>
  <c r="C71" i="39"/>
  <c r="G70" i="39"/>
  <c r="H70" i="39" s="1"/>
  <c r="I70" i="39" s="1"/>
  <c r="C70" i="39"/>
  <c r="G69" i="39"/>
  <c r="H69" i="39" s="1"/>
  <c r="I69" i="39" s="1"/>
  <c r="C69" i="39"/>
  <c r="G68" i="39"/>
  <c r="C68" i="39"/>
  <c r="G67" i="39"/>
  <c r="H67" i="39" s="1"/>
  <c r="C67" i="39"/>
  <c r="B66" i="39"/>
  <c r="G65" i="39"/>
  <c r="H65" i="39" s="1"/>
  <c r="I65" i="39" s="1"/>
  <c r="C65" i="39"/>
  <c r="G64" i="39"/>
  <c r="H64" i="39" s="1"/>
  <c r="I64" i="39" s="1"/>
  <c r="C64" i="39"/>
  <c r="G63" i="39"/>
  <c r="H63" i="39" s="1"/>
  <c r="I63" i="39" s="1"/>
  <c r="C63" i="39"/>
  <c r="G62" i="39"/>
  <c r="H62" i="39" s="1"/>
  <c r="I62" i="39" s="1"/>
  <c r="C62" i="39"/>
  <c r="G61" i="39"/>
  <c r="H61" i="39" s="1"/>
  <c r="I61" i="39" s="1"/>
  <c r="C61" i="39"/>
  <c r="G60" i="39"/>
  <c r="H60" i="39" s="1"/>
  <c r="I60" i="39" s="1"/>
  <c r="C60" i="39"/>
  <c r="G59" i="39"/>
  <c r="H59" i="39" s="1"/>
  <c r="I59" i="39" s="1"/>
  <c r="C59" i="39"/>
  <c r="G58" i="39"/>
  <c r="H58" i="39" s="1"/>
  <c r="I58" i="39" s="1"/>
  <c r="C58" i="39"/>
  <c r="G57" i="39"/>
  <c r="H57" i="39" s="1"/>
  <c r="I57" i="39" s="1"/>
  <c r="C57" i="39"/>
  <c r="G56" i="39"/>
  <c r="H56" i="39" s="1"/>
  <c r="I56" i="39" s="1"/>
  <c r="C56" i="39"/>
  <c r="G55" i="39"/>
  <c r="H55" i="39" s="1"/>
  <c r="I55" i="39" s="1"/>
  <c r="C55" i="39"/>
  <c r="G54" i="39"/>
  <c r="H54" i="39" s="1"/>
  <c r="I54" i="39" s="1"/>
  <c r="C54" i="39"/>
  <c r="G53" i="39"/>
  <c r="H53" i="39" s="1"/>
  <c r="I53" i="39" s="1"/>
  <c r="C53" i="39"/>
  <c r="G52" i="39"/>
  <c r="H52" i="39" s="1"/>
  <c r="I52" i="39" s="1"/>
  <c r="C52" i="39"/>
  <c r="G51" i="39"/>
  <c r="H51" i="39" s="1"/>
  <c r="I51" i="39" s="1"/>
  <c r="C51" i="39"/>
  <c r="G50" i="39"/>
  <c r="H50" i="39" s="1"/>
  <c r="I50" i="39" s="1"/>
  <c r="C50" i="39"/>
  <c r="G49" i="39"/>
  <c r="H49" i="39" s="1"/>
  <c r="I49" i="39" s="1"/>
  <c r="C49" i="39"/>
  <c r="G48" i="39"/>
  <c r="H48" i="39" s="1"/>
  <c r="I48" i="39" s="1"/>
  <c r="C48" i="39"/>
  <c r="G47" i="39"/>
  <c r="H47" i="39" s="1"/>
  <c r="I47" i="39" s="1"/>
  <c r="C47" i="39"/>
  <c r="G46" i="39"/>
  <c r="H46" i="39" s="1"/>
  <c r="I46" i="39" s="1"/>
  <c r="C46" i="39"/>
  <c r="G45" i="39"/>
  <c r="H45" i="39" s="1"/>
  <c r="I45" i="39" s="1"/>
  <c r="C45" i="39"/>
  <c r="G44" i="39"/>
  <c r="H44" i="39" s="1"/>
  <c r="I44" i="39" s="1"/>
  <c r="C44" i="39"/>
  <c r="G43" i="39"/>
  <c r="H43" i="39" s="1"/>
  <c r="I43" i="39" s="1"/>
  <c r="C43" i="39"/>
  <c r="G42" i="39"/>
  <c r="H42" i="39" s="1"/>
  <c r="I42" i="39" s="1"/>
  <c r="C42" i="39"/>
  <c r="G41" i="39"/>
  <c r="H41" i="39" s="1"/>
  <c r="I41" i="39" s="1"/>
  <c r="C41" i="39"/>
  <c r="G40" i="39"/>
  <c r="H40" i="39" s="1"/>
  <c r="I40" i="39" s="1"/>
  <c r="C40" i="39"/>
  <c r="G39" i="39"/>
  <c r="H39" i="39" s="1"/>
  <c r="I39" i="39" s="1"/>
  <c r="C39" i="39"/>
  <c r="G38" i="39"/>
  <c r="H38" i="39" s="1"/>
  <c r="I38" i="39" s="1"/>
  <c r="C38" i="39"/>
  <c r="G37" i="39"/>
  <c r="H37" i="39" s="1"/>
  <c r="I37" i="39" s="1"/>
  <c r="C37" i="39"/>
  <c r="G36" i="39"/>
  <c r="H36" i="39" s="1"/>
  <c r="I36" i="39" s="1"/>
  <c r="C36" i="39"/>
  <c r="G35" i="39"/>
  <c r="H35" i="39" s="1"/>
  <c r="I35" i="39" s="1"/>
  <c r="C35" i="39"/>
  <c r="G34" i="39"/>
  <c r="H34" i="39" s="1"/>
  <c r="I34" i="39" s="1"/>
  <c r="C34" i="39"/>
  <c r="G33" i="39"/>
  <c r="H33" i="39" s="1"/>
  <c r="I33" i="39" s="1"/>
  <c r="C33" i="39"/>
  <c r="G32" i="39"/>
  <c r="H32" i="39" s="1"/>
  <c r="I32" i="39" s="1"/>
  <c r="C32" i="39"/>
  <c r="G31" i="39"/>
  <c r="H31" i="39" s="1"/>
  <c r="I31" i="39" s="1"/>
  <c r="C31" i="39"/>
  <c r="G30" i="39"/>
  <c r="H30" i="39" s="1"/>
  <c r="I30" i="39" s="1"/>
  <c r="C30" i="39"/>
  <c r="G29" i="39"/>
  <c r="H29" i="39" s="1"/>
  <c r="I29" i="39" s="1"/>
  <c r="C29" i="39"/>
  <c r="G28" i="39"/>
  <c r="H28" i="39" s="1"/>
  <c r="I28" i="39" s="1"/>
  <c r="C28" i="39"/>
  <c r="G27" i="39"/>
  <c r="H27" i="39" s="1"/>
  <c r="I27" i="39" s="1"/>
  <c r="C27" i="39"/>
  <c r="G26" i="39"/>
  <c r="H26" i="39" s="1"/>
  <c r="I26" i="39" s="1"/>
  <c r="C26" i="39"/>
  <c r="G25" i="39"/>
  <c r="H25" i="39" s="1"/>
  <c r="I25" i="39" s="1"/>
  <c r="C25" i="39"/>
  <c r="G24" i="39"/>
  <c r="H24" i="39" s="1"/>
  <c r="I24" i="39" s="1"/>
  <c r="C24" i="39"/>
  <c r="G23" i="39"/>
  <c r="C23" i="39"/>
  <c r="B22" i="39"/>
  <c r="G21" i="39"/>
  <c r="H21" i="39" s="1"/>
  <c r="I21" i="39" s="1"/>
  <c r="C21" i="39"/>
  <c r="G20" i="39"/>
  <c r="H20" i="39" s="1"/>
  <c r="I20" i="39" s="1"/>
  <c r="C20" i="39"/>
  <c r="G19" i="39"/>
  <c r="H19" i="39" s="1"/>
  <c r="I19" i="39" s="1"/>
  <c r="C19" i="39"/>
  <c r="G18" i="39"/>
  <c r="H18" i="39" s="1"/>
  <c r="I18" i="39" s="1"/>
  <c r="C18" i="39"/>
  <c r="G17" i="39"/>
  <c r="H17" i="39" s="1"/>
  <c r="I17" i="39" s="1"/>
  <c r="C17" i="39"/>
  <c r="G16" i="39"/>
  <c r="H16" i="39" s="1"/>
  <c r="I16" i="39" s="1"/>
  <c r="C16" i="39"/>
  <c r="G15" i="39"/>
  <c r="H15" i="39" s="1"/>
  <c r="I15" i="39" s="1"/>
  <c r="C15" i="39"/>
  <c r="G14" i="39"/>
  <c r="C14" i="39"/>
  <c r="H13" i="39"/>
  <c r="C13" i="39"/>
  <c r="B11" i="39"/>
  <c r="G274" i="38"/>
  <c r="H274" i="38" s="1"/>
  <c r="I274" i="38" s="1"/>
  <c r="C274" i="38"/>
  <c r="G273" i="38"/>
  <c r="G291" i="38" s="1"/>
  <c r="F273" i="38"/>
  <c r="F291" i="38" s="1"/>
  <c r="E273" i="38"/>
  <c r="B273" i="38"/>
  <c r="H268" i="38"/>
  <c r="I268" i="38" s="1"/>
  <c r="C268" i="38"/>
  <c r="H267" i="38"/>
  <c r="I267" i="38" s="1"/>
  <c r="H266" i="38"/>
  <c r="C266" i="38"/>
  <c r="B265" i="38"/>
  <c r="H264" i="38"/>
  <c r="I264" i="38" s="1"/>
  <c r="C264" i="38"/>
  <c r="H263" i="38"/>
  <c r="I263" i="38" s="1"/>
  <c r="C263" i="38"/>
  <c r="H262" i="38"/>
  <c r="I262" i="38" s="1"/>
  <c r="C262" i="38"/>
  <c r="H261" i="38"/>
  <c r="I261" i="38" s="1"/>
  <c r="C261" i="38"/>
  <c r="H260" i="38"/>
  <c r="B259" i="38"/>
  <c r="H258" i="38"/>
  <c r="I258" i="38" s="1"/>
  <c r="C258" i="38"/>
  <c r="H257" i="38"/>
  <c r="I257" i="38" s="1"/>
  <c r="C257" i="38"/>
  <c r="H256" i="38"/>
  <c r="I256" i="38" s="1"/>
  <c r="C256" i="38"/>
  <c r="H255" i="38"/>
  <c r="B254" i="38"/>
  <c r="B253" i="38" s="1"/>
  <c r="H252" i="38"/>
  <c r="I252" i="38" s="1"/>
  <c r="C252" i="38"/>
  <c r="H251" i="38"/>
  <c r="I251" i="38" s="1"/>
  <c r="C251" i="38"/>
  <c r="H250" i="38"/>
  <c r="C250" i="38"/>
  <c r="B249" i="38"/>
  <c r="B248" i="38" s="1"/>
  <c r="H247" i="38"/>
  <c r="I247" i="38" s="1"/>
  <c r="C247" i="38"/>
  <c r="H246" i="38"/>
  <c r="I246" i="38" s="1"/>
  <c r="C246" i="38"/>
  <c r="H245" i="38"/>
  <c r="I245" i="38" s="1"/>
  <c r="C245" i="38"/>
  <c r="H244" i="38"/>
  <c r="C244" i="38"/>
  <c r="B243" i="38"/>
  <c r="B242" i="38" s="1"/>
  <c r="H241" i="38"/>
  <c r="I241" i="38" s="1"/>
  <c r="C241" i="38"/>
  <c r="H240" i="38"/>
  <c r="I240" i="38" s="1"/>
  <c r="C240" i="38"/>
  <c r="H239" i="38"/>
  <c r="B238" i="38"/>
  <c r="H237" i="38"/>
  <c r="C237" i="38"/>
  <c r="B236" i="38"/>
  <c r="H234" i="38"/>
  <c r="B233" i="38"/>
  <c r="H232" i="38"/>
  <c r="I232" i="38" s="1"/>
  <c r="C232" i="38"/>
  <c r="H231" i="38"/>
  <c r="I231" i="38" s="1"/>
  <c r="C231" i="38"/>
  <c r="H230" i="38"/>
  <c r="I230" i="38" s="1"/>
  <c r="C230" i="38"/>
  <c r="H229" i="38"/>
  <c r="I229" i="38" s="1"/>
  <c r="C229" i="38"/>
  <c r="H228" i="38"/>
  <c r="C228" i="38"/>
  <c r="B227" i="38"/>
  <c r="H226" i="38"/>
  <c r="C226" i="38"/>
  <c r="B225" i="38"/>
  <c r="H223" i="38"/>
  <c r="I223" i="38" s="1"/>
  <c r="C223" i="38"/>
  <c r="H222" i="38"/>
  <c r="I222" i="38" s="1"/>
  <c r="C222" i="38"/>
  <c r="H221" i="38"/>
  <c r="I221" i="38" s="1"/>
  <c r="C221" i="38"/>
  <c r="H220" i="38"/>
  <c r="I220" i="38" s="1"/>
  <c r="C220" i="38"/>
  <c r="H219" i="38"/>
  <c r="I219" i="38" s="1"/>
  <c r="C219" i="38"/>
  <c r="H218" i="38"/>
  <c r="I218" i="38" s="1"/>
  <c r="C218" i="38"/>
  <c r="H217" i="38"/>
  <c r="I217" i="38" s="1"/>
  <c r="C217" i="38"/>
  <c r="H216" i="38"/>
  <c r="C216" i="38"/>
  <c r="B215" i="38"/>
  <c r="H214" i="38"/>
  <c r="I214" i="38" s="1"/>
  <c r="H213" i="38"/>
  <c r="I213" i="38" s="1"/>
  <c r="C213" i="38"/>
  <c r="H212" i="38"/>
  <c r="I212" i="38" s="1"/>
  <c r="C212" i="38"/>
  <c r="H211" i="38"/>
  <c r="C211" i="38"/>
  <c r="B210" i="38"/>
  <c r="B209" i="38" s="1"/>
  <c r="H208" i="38"/>
  <c r="H207" i="38" s="1"/>
  <c r="B207" i="38"/>
  <c r="H206" i="38"/>
  <c r="I206" i="38" s="1"/>
  <c r="C206" i="38"/>
  <c r="H205" i="38"/>
  <c r="I205" i="38" s="1"/>
  <c r="C205" i="38"/>
  <c r="H204" i="38"/>
  <c r="I204" i="38" s="1"/>
  <c r="C204" i="38"/>
  <c r="H203" i="38"/>
  <c r="B202" i="38"/>
  <c r="H201" i="38"/>
  <c r="I201" i="38" s="1"/>
  <c r="C201" i="38"/>
  <c r="H200" i="38"/>
  <c r="I200" i="38" s="1"/>
  <c r="C200" i="38"/>
  <c r="H199" i="38"/>
  <c r="I199" i="38" s="1"/>
  <c r="C199" i="38"/>
  <c r="H198" i="38"/>
  <c r="I198" i="38" s="1"/>
  <c r="C198" i="38"/>
  <c r="H197" i="38"/>
  <c r="C197" i="38"/>
  <c r="B196" i="38"/>
  <c r="H195" i="38"/>
  <c r="I195" i="38" s="1"/>
  <c r="C195" i="38"/>
  <c r="H194" i="38"/>
  <c r="I194" i="38" s="1"/>
  <c r="C194" i="38"/>
  <c r="H193" i="38"/>
  <c r="I193" i="38" s="1"/>
  <c r="C193" i="38"/>
  <c r="H192" i="38"/>
  <c r="I192" i="38" s="1"/>
  <c r="H191" i="38"/>
  <c r="C191" i="38"/>
  <c r="B190" i="38"/>
  <c r="H188" i="38"/>
  <c r="I188" i="38" s="1"/>
  <c r="C188" i="38"/>
  <c r="H187" i="38"/>
  <c r="I187" i="38" s="1"/>
  <c r="C187" i="38"/>
  <c r="H186" i="38"/>
  <c r="C186" i="38"/>
  <c r="B185" i="38"/>
  <c r="H184" i="38"/>
  <c r="I184" i="38" s="1"/>
  <c r="C184" i="38"/>
  <c r="H183" i="38"/>
  <c r="I183" i="38" s="1"/>
  <c r="C183" i="38"/>
  <c r="H182" i="38"/>
  <c r="I182" i="38" s="1"/>
  <c r="C182" i="38"/>
  <c r="H181" i="38"/>
  <c r="I181" i="38" s="1"/>
  <c r="C181" i="38"/>
  <c r="H180" i="38"/>
  <c r="I180" i="38" s="1"/>
  <c r="C180" i="38"/>
  <c r="H179" i="38"/>
  <c r="I179" i="38" s="1"/>
  <c r="C179" i="38"/>
  <c r="H178" i="38"/>
  <c r="I178" i="38" s="1"/>
  <c r="C178" i="38"/>
  <c r="H177" i="38"/>
  <c r="I177" i="38" s="1"/>
  <c r="C177" i="38"/>
  <c r="H176" i="38"/>
  <c r="I176" i="38" s="1"/>
  <c r="C176" i="38"/>
  <c r="H175" i="38"/>
  <c r="I175" i="38" s="1"/>
  <c r="C175" i="38"/>
  <c r="H174" i="38"/>
  <c r="I174" i="38" s="1"/>
  <c r="C174" i="38"/>
  <c r="H173" i="38"/>
  <c r="B172" i="38"/>
  <c r="B171" i="38" s="1"/>
  <c r="H170" i="38"/>
  <c r="I170" i="38" s="1"/>
  <c r="C170" i="38"/>
  <c r="H169" i="38"/>
  <c r="I169" i="38" s="1"/>
  <c r="C169" i="38"/>
  <c r="H168" i="38"/>
  <c r="I168" i="38" s="1"/>
  <c r="C168" i="38"/>
  <c r="H167" i="38"/>
  <c r="C167" i="38"/>
  <c r="B166" i="38"/>
  <c r="H165" i="38"/>
  <c r="I165" i="38" s="1"/>
  <c r="C165" i="38"/>
  <c r="H164" i="38"/>
  <c r="I164" i="38" s="1"/>
  <c r="C164" i="38"/>
  <c r="H163" i="38"/>
  <c r="E148" i="38"/>
  <c r="B162" i="38"/>
  <c r="H161" i="38"/>
  <c r="I161" i="38" s="1"/>
  <c r="C161" i="38"/>
  <c r="H160" i="38"/>
  <c r="I160" i="38" s="1"/>
  <c r="C160" i="38"/>
  <c r="H159" i="38"/>
  <c r="I159" i="38" s="1"/>
  <c r="C159" i="38"/>
  <c r="H158" i="38"/>
  <c r="I158" i="38" s="1"/>
  <c r="C158" i="38"/>
  <c r="H157" i="38"/>
  <c r="I157" i="38" s="1"/>
  <c r="C157" i="38"/>
  <c r="H156" i="38"/>
  <c r="B155" i="38"/>
  <c r="H154" i="38"/>
  <c r="I154" i="38" s="1"/>
  <c r="C154" i="38"/>
  <c r="H153" i="38"/>
  <c r="I153" i="38" s="1"/>
  <c r="C153" i="38"/>
  <c r="H152" i="38"/>
  <c r="I152" i="38" s="1"/>
  <c r="C152" i="38"/>
  <c r="H151" i="38"/>
  <c r="I151" i="38" s="1"/>
  <c r="C151" i="38"/>
  <c r="H150" i="38"/>
  <c r="B149" i="38"/>
  <c r="H147" i="38"/>
  <c r="I147" i="38" s="1"/>
  <c r="C147" i="38"/>
  <c r="H146" i="38"/>
  <c r="C146" i="38"/>
  <c r="B145" i="38"/>
  <c r="H144" i="38"/>
  <c r="I144" i="38" s="1"/>
  <c r="C144" i="38"/>
  <c r="H143" i="38"/>
  <c r="I143" i="38" s="1"/>
  <c r="C143" i="38"/>
  <c r="H142" i="38"/>
  <c r="I142" i="38" s="1"/>
  <c r="H141" i="38"/>
  <c r="C141" i="38"/>
  <c r="B140" i="38"/>
  <c r="H139" i="38"/>
  <c r="I139" i="38" s="1"/>
  <c r="C139" i="38"/>
  <c r="H138" i="38"/>
  <c r="I138" i="38" s="1"/>
  <c r="C138" i="38"/>
  <c r="H137" i="38"/>
  <c r="I137" i="38" s="1"/>
  <c r="C137" i="38"/>
  <c r="H136" i="38"/>
  <c r="I136" i="38" s="1"/>
  <c r="C136" i="38"/>
  <c r="H135" i="38"/>
  <c r="I135" i="38" s="1"/>
  <c r="C135" i="38"/>
  <c r="H134" i="38"/>
  <c r="I134" i="38" s="1"/>
  <c r="C134" i="38"/>
  <c r="H133" i="38"/>
  <c r="I133" i="38" s="1"/>
  <c r="C133" i="38"/>
  <c r="H132" i="38"/>
  <c r="B131" i="38"/>
  <c r="B130" i="38" s="1"/>
  <c r="H129" i="38"/>
  <c r="I129" i="38" s="1"/>
  <c r="C129" i="38"/>
  <c r="H128" i="38"/>
  <c r="I128" i="38" s="1"/>
  <c r="C128" i="38"/>
  <c r="H127" i="38"/>
  <c r="I127" i="38" s="1"/>
  <c r="C127" i="38"/>
  <c r="H126" i="38"/>
  <c r="I126" i="38" s="1"/>
  <c r="C126" i="38"/>
  <c r="H125" i="38"/>
  <c r="I125" i="38" s="1"/>
  <c r="C125" i="38"/>
  <c r="H124" i="38"/>
  <c r="I124" i="38" s="1"/>
  <c r="C124" i="38"/>
  <c r="H123" i="38"/>
  <c r="I123" i="38" s="1"/>
  <c r="C123" i="38"/>
  <c r="H122" i="38"/>
  <c r="B121" i="38"/>
  <c r="B120" i="38" s="1"/>
  <c r="H119" i="38"/>
  <c r="I119" i="38" s="1"/>
  <c r="C119" i="38"/>
  <c r="H118" i="38"/>
  <c r="I118" i="38" s="1"/>
  <c r="C118" i="38"/>
  <c r="H117" i="38"/>
  <c r="I117" i="38" s="1"/>
  <c r="C117" i="38"/>
  <c r="H116" i="38"/>
  <c r="C116" i="38"/>
  <c r="B115" i="38"/>
  <c r="H114" i="38"/>
  <c r="I114" i="38" s="1"/>
  <c r="C114" i="38"/>
  <c r="H113" i="38"/>
  <c r="I113" i="38" s="1"/>
  <c r="C113" i="38"/>
  <c r="H112" i="38"/>
  <c r="C112" i="38"/>
  <c r="B111" i="38"/>
  <c r="H110" i="38"/>
  <c r="I110" i="38" s="1"/>
  <c r="C110" i="38"/>
  <c r="H109" i="38"/>
  <c r="I109" i="38" s="1"/>
  <c r="C109" i="38"/>
  <c r="H108" i="38"/>
  <c r="I108" i="38" s="1"/>
  <c r="C108" i="38"/>
  <c r="H107" i="38"/>
  <c r="I107" i="38" s="1"/>
  <c r="C107" i="38"/>
  <c r="H106" i="38"/>
  <c r="I106" i="38" s="1"/>
  <c r="C106" i="38"/>
  <c r="H105" i="38"/>
  <c r="I105" i="38" s="1"/>
  <c r="C105" i="38"/>
  <c r="H104" i="38"/>
  <c r="C104" i="38"/>
  <c r="E98" i="38"/>
  <c r="B103" i="38"/>
  <c r="H102" i="38"/>
  <c r="I102" i="38" s="1"/>
  <c r="C102" i="38"/>
  <c r="H101" i="38"/>
  <c r="I101" i="38" s="1"/>
  <c r="C101" i="38"/>
  <c r="H100" i="38"/>
  <c r="B99" i="38"/>
  <c r="H97" i="38"/>
  <c r="I97" i="38" s="1"/>
  <c r="C97" i="38"/>
  <c r="H96" i="38"/>
  <c r="I96" i="38" s="1"/>
  <c r="C96" i="38"/>
  <c r="H95" i="38"/>
  <c r="I95" i="38" s="1"/>
  <c r="H94" i="38"/>
  <c r="C94" i="38"/>
  <c r="B93" i="38"/>
  <c r="H92" i="38"/>
  <c r="C92" i="38"/>
  <c r="B91" i="38"/>
  <c r="H90" i="38"/>
  <c r="I90" i="38" s="1"/>
  <c r="C90" i="38"/>
  <c r="H89" i="38"/>
  <c r="I89" i="38" s="1"/>
  <c r="C89" i="38"/>
  <c r="H88" i="38"/>
  <c r="I88" i="38" s="1"/>
  <c r="H87" i="38"/>
  <c r="I87" i="38" s="1"/>
  <c r="C87" i="38"/>
  <c r="H86" i="38"/>
  <c r="I86" i="38" s="1"/>
  <c r="C86" i="38"/>
  <c r="H85" i="38"/>
  <c r="C85" i="38"/>
  <c r="B84" i="38"/>
  <c r="H82" i="38"/>
  <c r="I82" i="38" s="1"/>
  <c r="C82" i="38"/>
  <c r="H81" i="38"/>
  <c r="I81" i="38" s="1"/>
  <c r="C81" i="38"/>
  <c r="H80" i="38"/>
  <c r="C80" i="38"/>
  <c r="B79" i="38"/>
  <c r="H78" i="38"/>
  <c r="I78" i="38" s="1"/>
  <c r="C78" i="38"/>
  <c r="H77" i="38"/>
  <c r="I77" i="38" s="1"/>
  <c r="C77" i="38"/>
  <c r="H76" i="38"/>
  <c r="I76" i="38" s="1"/>
  <c r="C76" i="38"/>
  <c r="H75" i="38"/>
  <c r="C75" i="38"/>
  <c r="B74" i="38"/>
  <c r="H73" i="38"/>
  <c r="C73" i="38"/>
  <c r="B72" i="38"/>
  <c r="H70" i="38"/>
  <c r="I70" i="38" s="1"/>
  <c r="C70" i="38"/>
  <c r="H69" i="38"/>
  <c r="C69" i="38"/>
  <c r="B68" i="38"/>
  <c r="H67" i="38"/>
  <c r="I67" i="38" s="1"/>
  <c r="C67" i="38"/>
  <c r="H66" i="38"/>
  <c r="C66" i="38"/>
  <c r="B65" i="38"/>
  <c r="H64" i="38"/>
  <c r="I64" i="38" s="1"/>
  <c r="C64" i="38"/>
  <c r="H63" i="38"/>
  <c r="C63" i="38"/>
  <c r="B62" i="38"/>
  <c r="H61" i="38"/>
  <c r="I61" i="38" s="1"/>
  <c r="C61" i="38"/>
  <c r="H60" i="38"/>
  <c r="C60" i="38"/>
  <c r="B59" i="38"/>
  <c r="H57" i="38"/>
  <c r="B56" i="38"/>
  <c r="H55" i="38"/>
  <c r="I55" i="38" s="1"/>
  <c r="C55" i="38"/>
  <c r="H54" i="38"/>
  <c r="I54" i="38" s="1"/>
  <c r="C54" i="38"/>
  <c r="H53" i="38"/>
  <c r="I53" i="38" s="1"/>
  <c r="C53" i="38"/>
  <c r="H52" i="38"/>
  <c r="I52" i="38" s="1"/>
  <c r="C52" i="38"/>
  <c r="H51" i="38"/>
  <c r="I51" i="38" s="1"/>
  <c r="C51" i="38"/>
  <c r="H50" i="38"/>
  <c r="I50" i="38" s="1"/>
  <c r="C50" i="38"/>
  <c r="H49" i="38"/>
  <c r="I49" i="38" s="1"/>
  <c r="C49" i="38"/>
  <c r="H48" i="38"/>
  <c r="I48" i="38" s="1"/>
  <c r="C48" i="38"/>
  <c r="H47" i="38"/>
  <c r="C47" i="38"/>
  <c r="B46" i="38"/>
  <c r="H45" i="38"/>
  <c r="I45" i="38" s="1"/>
  <c r="C45" i="38"/>
  <c r="H44" i="38"/>
  <c r="I44" i="38" s="1"/>
  <c r="C44" i="38"/>
  <c r="H43" i="38"/>
  <c r="I43" i="38" s="1"/>
  <c r="C43" i="38"/>
  <c r="H42" i="38"/>
  <c r="I42" i="38" s="1"/>
  <c r="C42" i="38"/>
  <c r="H41" i="38"/>
  <c r="I41" i="38" s="1"/>
  <c r="C41" i="38"/>
  <c r="H40" i="38"/>
  <c r="I40" i="38" s="1"/>
  <c r="C40" i="38"/>
  <c r="H39" i="38"/>
  <c r="I39" i="38" s="1"/>
  <c r="C39" i="38"/>
  <c r="H38" i="38"/>
  <c r="I38" i="38" s="1"/>
  <c r="C38" i="38"/>
  <c r="H37" i="38"/>
  <c r="I37" i="38" s="1"/>
  <c r="C37" i="38"/>
  <c r="H36" i="38"/>
  <c r="I36" i="38" s="1"/>
  <c r="C36" i="38"/>
  <c r="H35" i="38"/>
  <c r="I35" i="38" s="1"/>
  <c r="C35" i="38"/>
  <c r="H34" i="38"/>
  <c r="I34" i="38" s="1"/>
  <c r="C34" i="38"/>
  <c r="H33" i="38"/>
  <c r="I33" i="38" s="1"/>
  <c r="C33" i="38"/>
  <c r="H32" i="38"/>
  <c r="I32" i="38" s="1"/>
  <c r="C32" i="38"/>
  <c r="H31" i="38"/>
  <c r="C31" i="38"/>
  <c r="B30" i="38"/>
  <c r="H29" i="38"/>
  <c r="I29" i="38" s="1"/>
  <c r="C29" i="38"/>
  <c r="H28" i="38"/>
  <c r="I28" i="38" s="1"/>
  <c r="C28" i="38"/>
  <c r="H27" i="38"/>
  <c r="I27" i="38" s="1"/>
  <c r="C27" i="38"/>
  <c r="H26" i="38"/>
  <c r="I26" i="38" s="1"/>
  <c r="C26" i="38"/>
  <c r="H25" i="38"/>
  <c r="C25" i="38"/>
  <c r="B24" i="38"/>
  <c r="H22" i="38"/>
  <c r="I22" i="38" s="1"/>
  <c r="C22" i="38"/>
  <c r="H21" i="38"/>
  <c r="I21" i="38" s="1"/>
  <c r="C21" i="38"/>
  <c r="H20" i="38"/>
  <c r="C20" i="38"/>
  <c r="B19" i="38"/>
  <c r="H18" i="38"/>
  <c r="B17" i="38"/>
  <c r="H16" i="38"/>
  <c r="I16" i="38" s="1"/>
  <c r="C16" i="38"/>
  <c r="H15" i="38"/>
  <c r="I15" i="38" s="1"/>
  <c r="C15" i="38"/>
  <c r="H14" i="38"/>
  <c r="I14" i="38" s="1"/>
  <c r="C14" i="38"/>
  <c r="H13" i="38"/>
  <c r="C13" i="38"/>
  <c r="B12" i="38"/>
  <c r="B11" i="36"/>
  <c r="G28" i="36"/>
  <c r="C28" i="36"/>
  <c r="G27" i="36"/>
  <c r="C27" i="36"/>
  <c r="G26" i="36"/>
  <c r="C26" i="36"/>
  <c r="G25" i="36"/>
  <c r="C25" i="36"/>
  <c r="G24" i="36"/>
  <c r="C24" i="36"/>
  <c r="G23" i="36"/>
  <c r="C23" i="36"/>
  <c r="G22" i="36"/>
  <c r="C22" i="36"/>
  <c r="G21" i="36"/>
  <c r="C21" i="36"/>
  <c r="G20" i="36"/>
  <c r="C20" i="36"/>
  <c r="G19" i="36"/>
  <c r="C19" i="36"/>
  <c r="G18" i="36"/>
  <c r="C18" i="36"/>
  <c r="G17" i="36"/>
  <c r="C17" i="36"/>
  <c r="G16" i="36"/>
  <c r="C16" i="36"/>
  <c r="G15" i="36"/>
  <c r="C15" i="36"/>
  <c r="G14" i="36"/>
  <c r="C14" i="36"/>
  <c r="G13" i="36"/>
  <c r="H13" i="36" s="1"/>
  <c r="C13" i="36"/>
  <c r="H230" i="35"/>
  <c r="I230" i="35" s="1"/>
  <c r="C230" i="35"/>
  <c r="H229" i="35"/>
  <c r="I229" i="35" s="1"/>
  <c r="C229" i="35"/>
  <c r="H228" i="35"/>
  <c r="C228" i="35"/>
  <c r="E227" i="35"/>
  <c r="B227" i="35"/>
  <c r="H226" i="35"/>
  <c r="I226" i="35" s="1"/>
  <c r="C226" i="35"/>
  <c r="H225" i="35"/>
  <c r="I225" i="35" s="1"/>
  <c r="C225" i="35"/>
  <c r="H224" i="35"/>
  <c r="I224" i="35" s="1"/>
  <c r="C224" i="35"/>
  <c r="H223" i="35"/>
  <c r="I223" i="35" s="1"/>
  <c r="C223" i="35"/>
  <c r="H222" i="35"/>
  <c r="I222" i="35" s="1"/>
  <c r="C222" i="35"/>
  <c r="H221" i="35"/>
  <c r="I221" i="35" s="1"/>
  <c r="C221" i="35"/>
  <c r="H220" i="35"/>
  <c r="I220" i="35" s="1"/>
  <c r="C220" i="35"/>
  <c r="H219" i="35"/>
  <c r="I219" i="35" s="1"/>
  <c r="C219" i="35"/>
  <c r="H218" i="35"/>
  <c r="I218" i="35" s="1"/>
  <c r="C218" i="35"/>
  <c r="H217" i="35"/>
  <c r="I217" i="35" s="1"/>
  <c r="C217" i="35"/>
  <c r="H216" i="35"/>
  <c r="I216" i="35" s="1"/>
  <c r="C216" i="35"/>
  <c r="H215" i="35"/>
  <c r="I215" i="35" s="1"/>
  <c r="C215" i="35"/>
  <c r="H214" i="35"/>
  <c r="I214" i="35" s="1"/>
  <c r="C214" i="35"/>
  <c r="H213" i="35"/>
  <c r="I213" i="35" s="1"/>
  <c r="C213" i="35"/>
  <c r="H212" i="35"/>
  <c r="I212" i="35" s="1"/>
  <c r="C212" i="35"/>
  <c r="H211" i="35"/>
  <c r="I211" i="35" s="1"/>
  <c r="C211" i="35"/>
  <c r="H210" i="35"/>
  <c r="I210" i="35" s="1"/>
  <c r="C210" i="35"/>
  <c r="H209" i="35"/>
  <c r="I209" i="35" s="1"/>
  <c r="C209" i="35"/>
  <c r="H208" i="35"/>
  <c r="I208" i="35" s="1"/>
  <c r="C208" i="35"/>
  <c r="H207" i="35"/>
  <c r="I207" i="35" s="1"/>
  <c r="C207" i="35"/>
  <c r="H206" i="35"/>
  <c r="I206" i="35" s="1"/>
  <c r="C206" i="35"/>
  <c r="H205" i="35"/>
  <c r="I205" i="35" s="1"/>
  <c r="C205" i="35"/>
  <c r="H204" i="35"/>
  <c r="I204" i="35" s="1"/>
  <c r="C204" i="35"/>
  <c r="C203" i="35"/>
  <c r="E202" i="35"/>
  <c r="B202" i="35"/>
  <c r="H201" i="35"/>
  <c r="I201" i="35" s="1"/>
  <c r="C201" i="35"/>
  <c r="H200" i="35"/>
  <c r="I200" i="35" s="1"/>
  <c r="C200" i="35"/>
  <c r="H199" i="35"/>
  <c r="I199" i="35" s="1"/>
  <c r="C199" i="35"/>
  <c r="H198" i="35"/>
  <c r="I198" i="35" s="1"/>
  <c r="C198" i="35"/>
  <c r="H197" i="35"/>
  <c r="I197" i="35" s="1"/>
  <c r="C197" i="35"/>
  <c r="H196" i="35"/>
  <c r="I196" i="35" s="1"/>
  <c r="C196" i="35"/>
  <c r="H195" i="35"/>
  <c r="I195" i="35" s="1"/>
  <c r="C195" i="35"/>
  <c r="H194" i="35"/>
  <c r="I194" i="35" s="1"/>
  <c r="C194" i="35"/>
  <c r="H193" i="35"/>
  <c r="I193" i="35" s="1"/>
  <c r="C193" i="35"/>
  <c r="H192" i="35"/>
  <c r="C192" i="35"/>
  <c r="E191" i="35"/>
  <c r="E190" i="35" s="1"/>
  <c r="B191" i="35"/>
  <c r="H189" i="35"/>
  <c r="I189" i="35" s="1"/>
  <c r="C189" i="35"/>
  <c r="H188" i="35"/>
  <c r="I188" i="35" s="1"/>
  <c r="C188" i="35"/>
  <c r="H187" i="35"/>
  <c r="C187" i="35"/>
  <c r="E186" i="35"/>
  <c r="E185" i="35" s="1"/>
  <c r="B186" i="35"/>
  <c r="B185" i="35" s="1"/>
  <c r="H184" i="35"/>
  <c r="I184" i="35" s="1"/>
  <c r="C184" i="35"/>
  <c r="H183" i="35"/>
  <c r="I183" i="35" s="1"/>
  <c r="C183" i="35"/>
  <c r="H182" i="35"/>
  <c r="C182" i="35"/>
  <c r="E181" i="35"/>
  <c r="B181" i="35"/>
  <c r="B180" i="35" s="1"/>
  <c r="E180" i="35"/>
  <c r="H179" i="35"/>
  <c r="I179" i="35" s="1"/>
  <c r="C179" i="35"/>
  <c r="H178" i="35"/>
  <c r="I178" i="35" s="1"/>
  <c r="C178" i="35"/>
  <c r="H177" i="35"/>
  <c r="C177" i="35"/>
  <c r="E176" i="35"/>
  <c r="B176" i="35"/>
  <c r="H175" i="35"/>
  <c r="I175" i="35" s="1"/>
  <c r="C175" i="35"/>
  <c r="H174" i="35"/>
  <c r="I174" i="35" s="1"/>
  <c r="C174" i="35"/>
  <c r="H173" i="35"/>
  <c r="I173" i="35" s="1"/>
  <c r="C173" i="35"/>
  <c r="H172" i="35"/>
  <c r="I172" i="35" s="1"/>
  <c r="C172" i="35"/>
  <c r="H171" i="35"/>
  <c r="I171" i="35" s="1"/>
  <c r="C171" i="35"/>
  <c r="H170" i="35"/>
  <c r="I170" i="35" s="1"/>
  <c r="C170" i="35"/>
  <c r="H169" i="35"/>
  <c r="I169" i="35" s="1"/>
  <c r="C169" i="35"/>
  <c r="H168" i="35"/>
  <c r="I168" i="35" s="1"/>
  <c r="C168" i="35"/>
  <c r="H167" i="35"/>
  <c r="I167" i="35" s="1"/>
  <c r="C167" i="35"/>
  <c r="H166" i="35"/>
  <c r="I166" i="35" s="1"/>
  <c r="C166" i="35"/>
  <c r="H165" i="35"/>
  <c r="I165" i="35" s="1"/>
  <c r="C165" i="35"/>
  <c r="H164" i="35"/>
  <c r="I164" i="35" s="1"/>
  <c r="C164" i="35"/>
  <c r="H163" i="35"/>
  <c r="C163" i="35"/>
  <c r="E162" i="35"/>
  <c r="B162" i="35"/>
  <c r="E161" i="35"/>
  <c r="H160" i="35"/>
  <c r="I160" i="35" s="1"/>
  <c r="C160" i="35"/>
  <c r="H159" i="35"/>
  <c r="I159" i="35" s="1"/>
  <c r="C159" i="35"/>
  <c r="H158" i="35"/>
  <c r="I158" i="35" s="1"/>
  <c r="C158" i="35"/>
  <c r="H157" i="35"/>
  <c r="I157" i="35" s="1"/>
  <c r="C157" i="35"/>
  <c r="H156" i="35"/>
  <c r="I156" i="35" s="1"/>
  <c r="C156" i="35"/>
  <c r="H155" i="35"/>
  <c r="I155" i="35" s="1"/>
  <c r="C155" i="35"/>
  <c r="E154" i="35"/>
  <c r="B154" i="35"/>
  <c r="H153" i="35"/>
  <c r="I153" i="35" s="1"/>
  <c r="C153" i="35"/>
  <c r="H152" i="35"/>
  <c r="I152" i="35" s="1"/>
  <c r="C152" i="35"/>
  <c r="H151" i="35"/>
  <c r="I151" i="35" s="1"/>
  <c r="C151" i="35"/>
  <c r="G150" i="35"/>
  <c r="H150" i="35" s="1"/>
  <c r="I150" i="35" s="1"/>
  <c r="C150" i="35"/>
  <c r="G149" i="35"/>
  <c r="H149" i="35" s="1"/>
  <c r="C149" i="35"/>
  <c r="H148" i="35"/>
  <c r="I148" i="35" s="1"/>
  <c r="C148" i="35"/>
  <c r="E147" i="35"/>
  <c r="E146" i="35" s="1"/>
  <c r="B147" i="35"/>
  <c r="B146" i="35" s="1"/>
  <c r="H145" i="35"/>
  <c r="I145" i="35" s="1"/>
  <c r="C145" i="35"/>
  <c r="H144" i="35"/>
  <c r="I144" i="35" s="1"/>
  <c r="C144" i="35"/>
  <c r="H143" i="35"/>
  <c r="I143" i="35" s="1"/>
  <c r="C143" i="35"/>
  <c r="H142" i="35"/>
  <c r="C142" i="35"/>
  <c r="H141" i="35"/>
  <c r="I141" i="35" s="1"/>
  <c r="C141" i="35"/>
  <c r="E140" i="35"/>
  <c r="B140" i="35"/>
  <c r="H139" i="35"/>
  <c r="I139" i="35" s="1"/>
  <c r="C139" i="35"/>
  <c r="H138" i="35"/>
  <c r="I138" i="35" s="1"/>
  <c r="C138" i="35"/>
  <c r="H137" i="35"/>
  <c r="I137" i="35" s="1"/>
  <c r="C137" i="35"/>
  <c r="H136" i="35"/>
  <c r="I136" i="35" s="1"/>
  <c r="C136" i="35"/>
  <c r="H135" i="35"/>
  <c r="I135" i="35" s="1"/>
  <c r="C135" i="35"/>
  <c r="H134" i="35"/>
  <c r="I134" i="35" s="1"/>
  <c r="C134" i="35"/>
  <c r="H133" i="35"/>
  <c r="I133" i="35" s="1"/>
  <c r="C133" i="35"/>
  <c r="H132" i="35"/>
  <c r="I132" i="35" s="1"/>
  <c r="C132" i="35"/>
  <c r="H131" i="35"/>
  <c r="I131" i="35" s="1"/>
  <c r="C131" i="35"/>
  <c r="H130" i="35"/>
  <c r="I130" i="35" s="1"/>
  <c r="C130" i="35"/>
  <c r="H129" i="35"/>
  <c r="I129" i="35" s="1"/>
  <c r="C129" i="35"/>
  <c r="H128" i="35"/>
  <c r="I128" i="35" s="1"/>
  <c r="C128" i="35"/>
  <c r="H127" i="35"/>
  <c r="I127" i="35" s="1"/>
  <c r="C127" i="35"/>
  <c r="H126" i="35"/>
  <c r="I126" i="35" s="1"/>
  <c r="C126" i="35"/>
  <c r="H125" i="35"/>
  <c r="I125" i="35" s="1"/>
  <c r="C125" i="35"/>
  <c r="H124" i="35"/>
  <c r="I124" i="35" s="1"/>
  <c r="C124" i="35"/>
  <c r="H123" i="35"/>
  <c r="I123" i="35" s="1"/>
  <c r="C123" i="35"/>
  <c r="H122" i="35"/>
  <c r="I122" i="35" s="1"/>
  <c r="C122" i="35"/>
  <c r="H121" i="35"/>
  <c r="I121" i="35" s="1"/>
  <c r="C121" i="35"/>
  <c r="H120" i="35"/>
  <c r="C120" i="35"/>
  <c r="H119" i="35"/>
  <c r="I119" i="35" s="1"/>
  <c r="C119" i="35"/>
  <c r="E118" i="35"/>
  <c r="B118" i="35"/>
  <c r="B117" i="35"/>
  <c r="G116" i="35"/>
  <c r="H116" i="35" s="1"/>
  <c r="I116" i="35" s="1"/>
  <c r="C116" i="35"/>
  <c r="G115" i="35"/>
  <c r="H115" i="35" s="1"/>
  <c r="C115" i="35"/>
  <c r="G114" i="35"/>
  <c r="H114" i="35" s="1"/>
  <c r="I114" i="35" s="1"/>
  <c r="C114" i="35"/>
  <c r="E113" i="35"/>
  <c r="B113" i="35"/>
  <c r="H112" i="35"/>
  <c r="I112" i="35" s="1"/>
  <c r="C112" i="35"/>
  <c r="H111" i="35"/>
  <c r="I111" i="35" s="1"/>
  <c r="C111" i="35"/>
  <c r="H110" i="35"/>
  <c r="I110" i="35" s="1"/>
  <c r="C110" i="35"/>
  <c r="H109" i="35"/>
  <c r="I109" i="35" s="1"/>
  <c r="C109" i="35"/>
  <c r="H108" i="35"/>
  <c r="I108" i="35" s="1"/>
  <c r="C108" i="35"/>
  <c r="H107" i="35"/>
  <c r="I107" i="35" s="1"/>
  <c r="C107" i="35"/>
  <c r="E106" i="35"/>
  <c r="B106" i="35"/>
  <c r="H105" i="35"/>
  <c r="C105" i="35"/>
  <c r="E104" i="35"/>
  <c r="E103" i="35" s="1"/>
  <c r="B104" i="35"/>
  <c r="B103" i="35" s="1"/>
  <c r="H102" i="35"/>
  <c r="I102" i="35" s="1"/>
  <c r="C102" i="35"/>
  <c r="H101" i="35"/>
  <c r="I101" i="35" s="1"/>
  <c r="C101" i="35"/>
  <c r="H100" i="35"/>
  <c r="I100" i="35" s="1"/>
  <c r="C100" i="35"/>
  <c r="H99" i="35"/>
  <c r="C99" i="35"/>
  <c r="E98" i="35"/>
  <c r="E97" i="35" s="1"/>
  <c r="B98" i="35"/>
  <c r="B97" i="35" s="1"/>
  <c r="H96" i="35"/>
  <c r="I96" i="35" s="1"/>
  <c r="C96" i="35"/>
  <c r="H95" i="35"/>
  <c r="I95" i="35" s="1"/>
  <c r="C95" i="35"/>
  <c r="H94" i="35"/>
  <c r="I94" i="35" s="1"/>
  <c r="C94" i="35"/>
  <c r="H93" i="35"/>
  <c r="I93" i="35" s="1"/>
  <c r="C93" i="35"/>
  <c r="H92" i="35"/>
  <c r="I92" i="35" s="1"/>
  <c r="C92" i="35"/>
  <c r="H91" i="35"/>
  <c r="I91" i="35" s="1"/>
  <c r="C91" i="35"/>
  <c r="H90" i="35"/>
  <c r="I90" i="35" s="1"/>
  <c r="C90" i="35"/>
  <c r="H89" i="35"/>
  <c r="I89" i="35" s="1"/>
  <c r="C89" i="35"/>
  <c r="H88" i="35"/>
  <c r="I88" i="35" s="1"/>
  <c r="C88" i="35"/>
  <c r="C87" i="35"/>
  <c r="H86" i="35"/>
  <c r="C86" i="35"/>
  <c r="E85" i="35"/>
  <c r="B85" i="35"/>
  <c r="H84" i="35"/>
  <c r="I84" i="35" s="1"/>
  <c r="C84" i="35"/>
  <c r="H83" i="35"/>
  <c r="I83" i="35" s="1"/>
  <c r="C83" i="35"/>
  <c r="H82" i="35"/>
  <c r="I82" i="35" s="1"/>
  <c r="C82" i="35"/>
  <c r="H81" i="35"/>
  <c r="I81" i="35" s="1"/>
  <c r="C81" i="35"/>
  <c r="H80" i="35"/>
  <c r="I80" i="35" s="1"/>
  <c r="C80" i="35"/>
  <c r="H79" i="35"/>
  <c r="I79" i="35" s="1"/>
  <c r="C79" i="35"/>
  <c r="H78" i="35"/>
  <c r="I78" i="35" s="1"/>
  <c r="C78" i="35"/>
  <c r="H77" i="35"/>
  <c r="I77" i="35" s="1"/>
  <c r="C77" i="35"/>
  <c r="H76" i="35"/>
  <c r="I76" i="35" s="1"/>
  <c r="C76" i="35"/>
  <c r="H75" i="35"/>
  <c r="I75" i="35" s="1"/>
  <c r="C75" i="35"/>
  <c r="H74" i="35"/>
  <c r="I74" i="35" s="1"/>
  <c r="C74" i="35"/>
  <c r="H73" i="35"/>
  <c r="I73" i="35" s="1"/>
  <c r="C73" i="35"/>
  <c r="H72" i="35"/>
  <c r="I72" i="35" s="1"/>
  <c r="C72" i="35"/>
  <c r="H71" i="35"/>
  <c r="I71" i="35" s="1"/>
  <c r="C71" i="35"/>
  <c r="H70" i="35"/>
  <c r="I70" i="35" s="1"/>
  <c r="C70" i="35"/>
  <c r="H69" i="35"/>
  <c r="I69" i="35" s="1"/>
  <c r="C69" i="35"/>
  <c r="H68" i="35"/>
  <c r="I68" i="35" s="1"/>
  <c r="C68" i="35"/>
  <c r="H67" i="35"/>
  <c r="I67" i="35" s="1"/>
  <c r="C67" i="35"/>
  <c r="H66" i="35"/>
  <c r="I66" i="35" s="1"/>
  <c r="C66" i="35"/>
  <c r="H65" i="35"/>
  <c r="I65" i="35" s="1"/>
  <c r="C65" i="35"/>
  <c r="H64" i="35"/>
  <c r="I64" i="35" s="1"/>
  <c r="C64" i="35"/>
  <c r="H63" i="35"/>
  <c r="I63" i="35" s="1"/>
  <c r="C63" i="35"/>
  <c r="H62" i="35"/>
  <c r="I62" i="35" s="1"/>
  <c r="C62" i="35"/>
  <c r="H61" i="35"/>
  <c r="I61" i="35" s="1"/>
  <c r="C61" i="35"/>
  <c r="H60" i="35"/>
  <c r="I60" i="35" s="1"/>
  <c r="C60" i="35"/>
  <c r="H59" i="35"/>
  <c r="I59" i="35" s="1"/>
  <c r="C59" i="35"/>
  <c r="H58" i="35"/>
  <c r="I58" i="35" s="1"/>
  <c r="C58" i="35"/>
  <c r="H57" i="35"/>
  <c r="I57" i="35" s="1"/>
  <c r="C57" i="35"/>
  <c r="H56" i="35"/>
  <c r="I56" i="35" s="1"/>
  <c r="C56" i="35"/>
  <c r="H55" i="35"/>
  <c r="I55" i="35" s="1"/>
  <c r="C55" i="35"/>
  <c r="H54" i="35"/>
  <c r="I54" i="35" s="1"/>
  <c r="C54" i="35"/>
  <c r="H53" i="35"/>
  <c r="I53" i="35" s="1"/>
  <c r="C53" i="35"/>
  <c r="H52" i="35"/>
  <c r="I52" i="35" s="1"/>
  <c r="C52" i="35"/>
  <c r="C51" i="35"/>
  <c r="E50" i="35"/>
  <c r="B50" i="35"/>
  <c r="H49" i="35"/>
  <c r="I49" i="35" s="1"/>
  <c r="C49" i="35"/>
  <c r="H48" i="35"/>
  <c r="I48" i="35" s="1"/>
  <c r="C48" i="35"/>
  <c r="H47" i="35"/>
  <c r="I47" i="35" s="1"/>
  <c r="C47" i="35"/>
  <c r="H46" i="35"/>
  <c r="I46" i="35" s="1"/>
  <c r="C46" i="35"/>
  <c r="H45" i="35"/>
  <c r="I45" i="35" s="1"/>
  <c r="C45" i="35"/>
  <c r="H44" i="35"/>
  <c r="I44" i="35" s="1"/>
  <c r="C44" i="35"/>
  <c r="H43" i="35"/>
  <c r="I43" i="35" s="1"/>
  <c r="C43" i="35"/>
  <c r="H42" i="35"/>
  <c r="I42" i="35" s="1"/>
  <c r="C42" i="35"/>
  <c r="H41" i="35"/>
  <c r="I41" i="35" s="1"/>
  <c r="C41" i="35"/>
  <c r="H40" i="35"/>
  <c r="I40" i="35" s="1"/>
  <c r="C40" i="35"/>
  <c r="H39" i="35"/>
  <c r="I39" i="35" s="1"/>
  <c r="C39" i="35"/>
  <c r="H38" i="35"/>
  <c r="I38" i="35" s="1"/>
  <c r="C38" i="35"/>
  <c r="H37" i="35"/>
  <c r="I37" i="35" s="1"/>
  <c r="C37" i="35"/>
  <c r="H36" i="35"/>
  <c r="I36" i="35" s="1"/>
  <c r="C36" i="35"/>
  <c r="H35" i="35"/>
  <c r="I35" i="35" s="1"/>
  <c r="C35" i="35"/>
  <c r="H34" i="35"/>
  <c r="I34" i="35" s="1"/>
  <c r="C34" i="35"/>
  <c r="H33" i="35"/>
  <c r="I33" i="35" s="1"/>
  <c r="C33" i="35"/>
  <c r="H32" i="35"/>
  <c r="I32" i="35" s="1"/>
  <c r="C32" i="35"/>
  <c r="H31" i="35"/>
  <c r="I31" i="35" s="1"/>
  <c r="C31" i="35"/>
  <c r="H30" i="35"/>
  <c r="I30" i="35" s="1"/>
  <c r="C30" i="35"/>
  <c r="H29" i="35"/>
  <c r="I29" i="35" s="1"/>
  <c r="C29" i="35"/>
  <c r="H28" i="35"/>
  <c r="I28" i="35" s="1"/>
  <c r="C28" i="35"/>
  <c r="H27" i="35"/>
  <c r="I27" i="35" s="1"/>
  <c r="C27" i="35"/>
  <c r="H26" i="35"/>
  <c r="I26" i="35" s="1"/>
  <c r="C26" i="35"/>
  <c r="H25" i="35"/>
  <c r="I25" i="35" s="1"/>
  <c r="C25" i="35"/>
  <c r="H24" i="35"/>
  <c r="I24" i="35" s="1"/>
  <c r="C24" i="35"/>
  <c r="H23" i="35"/>
  <c r="I23" i="35" s="1"/>
  <c r="C23" i="35"/>
  <c r="H22" i="35"/>
  <c r="I22" i="35" s="1"/>
  <c r="C22" i="35"/>
  <c r="H21" i="35"/>
  <c r="I21" i="35" s="1"/>
  <c r="C21" i="35"/>
  <c r="H20" i="35"/>
  <c r="I20" i="35" s="1"/>
  <c r="C20" i="35"/>
  <c r="H19" i="35"/>
  <c r="I19" i="35" s="1"/>
  <c r="C19" i="35"/>
  <c r="H18" i="35"/>
  <c r="I18" i="35" s="1"/>
  <c r="C18" i="35"/>
  <c r="H17" i="35"/>
  <c r="I17" i="35" s="1"/>
  <c r="C17" i="35"/>
  <c r="H16" i="35"/>
  <c r="I16" i="35" s="1"/>
  <c r="C16" i="35"/>
  <c r="H15" i="35"/>
  <c r="C15" i="35"/>
  <c r="H14" i="35"/>
  <c r="I14" i="35" s="1"/>
  <c r="C14" i="35"/>
  <c r="E13" i="35"/>
  <c r="B13" i="35"/>
  <c r="E12" i="35"/>
  <c r="C14" i="34"/>
  <c r="C13" i="34"/>
  <c r="G150" i="33"/>
  <c r="H150" i="33" s="1"/>
  <c r="I150" i="33" s="1"/>
  <c r="C150" i="33"/>
  <c r="G149" i="33"/>
  <c r="H149" i="33" s="1"/>
  <c r="I149" i="33" s="1"/>
  <c r="C149" i="33"/>
  <c r="G148" i="33"/>
  <c r="H148" i="33" s="1"/>
  <c r="I148" i="33" s="1"/>
  <c r="C148" i="33"/>
  <c r="G147" i="33"/>
  <c r="H147" i="33" s="1"/>
  <c r="I147" i="33" s="1"/>
  <c r="C147" i="33"/>
  <c r="G146" i="33"/>
  <c r="H146" i="33" s="1"/>
  <c r="I146" i="33" s="1"/>
  <c r="C146" i="33"/>
  <c r="G145" i="33"/>
  <c r="H145" i="33" s="1"/>
  <c r="I145" i="33" s="1"/>
  <c r="C145" i="33"/>
  <c r="G144" i="33"/>
  <c r="H144" i="33" s="1"/>
  <c r="I144" i="33" s="1"/>
  <c r="C144" i="33"/>
  <c r="G143" i="33"/>
  <c r="H143" i="33" s="1"/>
  <c r="I143" i="33" s="1"/>
  <c r="C143" i="33"/>
  <c r="G142" i="33"/>
  <c r="H142" i="33" s="1"/>
  <c r="I142" i="33" s="1"/>
  <c r="C142" i="33"/>
  <c r="G141" i="33"/>
  <c r="H141" i="33" s="1"/>
  <c r="I141" i="33" s="1"/>
  <c r="C141" i="33"/>
  <c r="G140" i="33"/>
  <c r="H140" i="33" s="1"/>
  <c r="I140" i="33" s="1"/>
  <c r="C140" i="33"/>
  <c r="G139" i="33"/>
  <c r="H139" i="33" s="1"/>
  <c r="I139" i="33" s="1"/>
  <c r="C139" i="33"/>
  <c r="G138" i="33"/>
  <c r="H138" i="33" s="1"/>
  <c r="I138" i="33" s="1"/>
  <c r="C138" i="33"/>
  <c r="G137" i="33"/>
  <c r="H137" i="33" s="1"/>
  <c r="I137" i="33" s="1"/>
  <c r="C137" i="33"/>
  <c r="G136" i="33"/>
  <c r="H136" i="33" s="1"/>
  <c r="I136" i="33" s="1"/>
  <c r="C136" i="33"/>
  <c r="G135" i="33"/>
  <c r="H135" i="33" s="1"/>
  <c r="I135" i="33" s="1"/>
  <c r="C135" i="33"/>
  <c r="G134" i="33"/>
  <c r="H134" i="33" s="1"/>
  <c r="I134" i="33" s="1"/>
  <c r="C134" i="33"/>
  <c r="G133" i="33"/>
  <c r="H133" i="33" s="1"/>
  <c r="I133" i="33" s="1"/>
  <c r="C133" i="33"/>
  <c r="G132" i="33"/>
  <c r="H132" i="33" s="1"/>
  <c r="I132" i="33" s="1"/>
  <c r="C132" i="33"/>
  <c r="G131" i="33"/>
  <c r="H131" i="33" s="1"/>
  <c r="I131" i="33" s="1"/>
  <c r="C131" i="33"/>
  <c r="G130" i="33"/>
  <c r="H130" i="33" s="1"/>
  <c r="I130" i="33" s="1"/>
  <c r="C130" i="33"/>
  <c r="G129" i="33"/>
  <c r="H129" i="33" s="1"/>
  <c r="I129" i="33" s="1"/>
  <c r="C129" i="33"/>
  <c r="G128" i="33"/>
  <c r="H128" i="33" s="1"/>
  <c r="I128" i="33" s="1"/>
  <c r="C128" i="33"/>
  <c r="G127" i="33"/>
  <c r="H127" i="33" s="1"/>
  <c r="I127" i="33" s="1"/>
  <c r="C127" i="33"/>
  <c r="G126" i="33"/>
  <c r="H126" i="33" s="1"/>
  <c r="I126" i="33" s="1"/>
  <c r="C126" i="33"/>
  <c r="G125" i="33"/>
  <c r="H125" i="33" s="1"/>
  <c r="I125" i="33" s="1"/>
  <c r="C125" i="33"/>
  <c r="G124" i="33"/>
  <c r="H124" i="33" s="1"/>
  <c r="I124" i="33" s="1"/>
  <c r="C124" i="33"/>
  <c r="G123" i="33"/>
  <c r="H123" i="33" s="1"/>
  <c r="I123" i="33" s="1"/>
  <c r="C123" i="33"/>
  <c r="G122" i="33"/>
  <c r="H122" i="33" s="1"/>
  <c r="I122" i="33" s="1"/>
  <c r="C122" i="33"/>
  <c r="G121" i="33"/>
  <c r="H121" i="33" s="1"/>
  <c r="I121" i="33" s="1"/>
  <c r="C121" i="33"/>
  <c r="G120" i="33"/>
  <c r="H120" i="33" s="1"/>
  <c r="I120" i="33" s="1"/>
  <c r="C120" i="33"/>
  <c r="G119" i="33"/>
  <c r="H119" i="33" s="1"/>
  <c r="I119" i="33" s="1"/>
  <c r="C119" i="33"/>
  <c r="G118" i="33"/>
  <c r="H118" i="33" s="1"/>
  <c r="I118" i="33" s="1"/>
  <c r="C118" i="33"/>
  <c r="G117" i="33"/>
  <c r="H117" i="33" s="1"/>
  <c r="I117" i="33" s="1"/>
  <c r="C117" i="33"/>
  <c r="G116" i="33"/>
  <c r="H116" i="33" s="1"/>
  <c r="I116" i="33" s="1"/>
  <c r="C116" i="33"/>
  <c r="G115" i="33"/>
  <c r="H115" i="33" s="1"/>
  <c r="I115" i="33" s="1"/>
  <c r="C115" i="33"/>
  <c r="G114" i="33"/>
  <c r="H114" i="33" s="1"/>
  <c r="I114" i="33" s="1"/>
  <c r="C114" i="33"/>
  <c r="G113" i="33"/>
  <c r="H113" i="33" s="1"/>
  <c r="I113" i="33" s="1"/>
  <c r="C113" i="33"/>
  <c r="G112" i="33"/>
  <c r="H112" i="33" s="1"/>
  <c r="I112" i="33" s="1"/>
  <c r="C112" i="33"/>
  <c r="G111" i="33"/>
  <c r="H111" i="33" s="1"/>
  <c r="I111" i="33" s="1"/>
  <c r="C111" i="33"/>
  <c r="G110" i="33"/>
  <c r="H110" i="33" s="1"/>
  <c r="I110" i="33" s="1"/>
  <c r="C110" i="33"/>
  <c r="G109" i="33"/>
  <c r="H109" i="33" s="1"/>
  <c r="I109" i="33" s="1"/>
  <c r="C109" i="33"/>
  <c r="G108" i="33"/>
  <c r="H108" i="33" s="1"/>
  <c r="I108" i="33" s="1"/>
  <c r="C108" i="33"/>
  <c r="G107" i="33"/>
  <c r="H107" i="33" s="1"/>
  <c r="I107" i="33" s="1"/>
  <c r="C107" i="33"/>
  <c r="G106" i="33"/>
  <c r="H106" i="33" s="1"/>
  <c r="I106" i="33" s="1"/>
  <c r="C106" i="33"/>
  <c r="G105" i="33"/>
  <c r="H105" i="33" s="1"/>
  <c r="I105" i="33" s="1"/>
  <c r="C105" i="33"/>
  <c r="G104" i="33"/>
  <c r="H104" i="33" s="1"/>
  <c r="I104" i="33" s="1"/>
  <c r="C104" i="33"/>
  <c r="G103" i="33"/>
  <c r="H103" i="33" s="1"/>
  <c r="C103" i="33"/>
  <c r="E102" i="33"/>
  <c r="B102" i="33"/>
  <c r="H101" i="33"/>
  <c r="I101" i="33" s="1"/>
  <c r="G101" i="33"/>
  <c r="C101" i="33"/>
  <c r="G100" i="33"/>
  <c r="H100" i="33" s="1"/>
  <c r="I100" i="33" s="1"/>
  <c r="C100" i="33"/>
  <c r="G99" i="33"/>
  <c r="H99" i="33" s="1"/>
  <c r="I99" i="33" s="1"/>
  <c r="C99" i="33"/>
  <c r="G98" i="33"/>
  <c r="H98" i="33" s="1"/>
  <c r="I98" i="33" s="1"/>
  <c r="C98" i="33"/>
  <c r="G97" i="33"/>
  <c r="H97" i="33" s="1"/>
  <c r="I97" i="33" s="1"/>
  <c r="C97" i="33"/>
  <c r="G96" i="33"/>
  <c r="H96" i="33" s="1"/>
  <c r="I96" i="33" s="1"/>
  <c r="C96" i="33"/>
  <c r="G95" i="33"/>
  <c r="H95" i="33" s="1"/>
  <c r="I95" i="33" s="1"/>
  <c r="C95" i="33"/>
  <c r="G94" i="33"/>
  <c r="H94" i="33" s="1"/>
  <c r="I94" i="33" s="1"/>
  <c r="C94" i="33"/>
  <c r="G93" i="33"/>
  <c r="H93" i="33" s="1"/>
  <c r="I93" i="33" s="1"/>
  <c r="C93" i="33"/>
  <c r="G92" i="33"/>
  <c r="H92" i="33" s="1"/>
  <c r="I92" i="33" s="1"/>
  <c r="C92" i="33"/>
  <c r="G91" i="33"/>
  <c r="H91" i="33" s="1"/>
  <c r="I91" i="33" s="1"/>
  <c r="C91" i="33"/>
  <c r="G90" i="33"/>
  <c r="H90" i="33" s="1"/>
  <c r="I90" i="33" s="1"/>
  <c r="C90" i="33"/>
  <c r="G89" i="33"/>
  <c r="H89" i="33" s="1"/>
  <c r="I89" i="33" s="1"/>
  <c r="C89" i="33"/>
  <c r="G88" i="33"/>
  <c r="H88" i="33" s="1"/>
  <c r="I88" i="33" s="1"/>
  <c r="C88" i="33"/>
  <c r="G87" i="33"/>
  <c r="H87" i="33" s="1"/>
  <c r="I87" i="33" s="1"/>
  <c r="C87" i="33"/>
  <c r="G86" i="33"/>
  <c r="H86" i="33" s="1"/>
  <c r="I86" i="33" s="1"/>
  <c r="C86" i="33"/>
  <c r="G85" i="33"/>
  <c r="H85" i="33" s="1"/>
  <c r="I85" i="33" s="1"/>
  <c r="C85" i="33"/>
  <c r="G84" i="33"/>
  <c r="H84" i="33" s="1"/>
  <c r="I84" i="33" s="1"/>
  <c r="C84" i="33"/>
  <c r="G83" i="33"/>
  <c r="H83" i="33" s="1"/>
  <c r="I83" i="33" s="1"/>
  <c r="C83" i="33"/>
  <c r="G82" i="33"/>
  <c r="H82" i="33" s="1"/>
  <c r="I82" i="33" s="1"/>
  <c r="C82" i="33"/>
  <c r="G81" i="33"/>
  <c r="H81" i="33" s="1"/>
  <c r="I81" i="33" s="1"/>
  <c r="C81" i="33"/>
  <c r="G80" i="33"/>
  <c r="H80" i="33" s="1"/>
  <c r="I80" i="33" s="1"/>
  <c r="C80" i="33"/>
  <c r="G79" i="33"/>
  <c r="H79" i="33" s="1"/>
  <c r="I79" i="33" s="1"/>
  <c r="C79" i="33"/>
  <c r="G78" i="33"/>
  <c r="H78" i="33" s="1"/>
  <c r="I78" i="33" s="1"/>
  <c r="C78" i="33"/>
  <c r="G77" i="33"/>
  <c r="H77" i="33" s="1"/>
  <c r="I77" i="33" s="1"/>
  <c r="C77" i="33"/>
  <c r="G76" i="33"/>
  <c r="H76" i="33" s="1"/>
  <c r="I76" i="33" s="1"/>
  <c r="C76" i="33"/>
  <c r="G75" i="33"/>
  <c r="H75" i="33" s="1"/>
  <c r="I75" i="33" s="1"/>
  <c r="C75" i="33"/>
  <c r="G74" i="33"/>
  <c r="H74" i="33" s="1"/>
  <c r="I74" i="33" s="1"/>
  <c r="C74" i="33"/>
  <c r="G73" i="33"/>
  <c r="H73" i="33" s="1"/>
  <c r="I73" i="33" s="1"/>
  <c r="C73" i="33"/>
  <c r="G72" i="33"/>
  <c r="H72" i="33" s="1"/>
  <c r="I72" i="33" s="1"/>
  <c r="C72" i="33"/>
  <c r="G71" i="33"/>
  <c r="H71" i="33" s="1"/>
  <c r="I71" i="33" s="1"/>
  <c r="C71" i="33"/>
  <c r="G70" i="33"/>
  <c r="H70" i="33" s="1"/>
  <c r="I70" i="33" s="1"/>
  <c r="C70" i="33"/>
  <c r="G69" i="33"/>
  <c r="H69" i="33" s="1"/>
  <c r="I69" i="33" s="1"/>
  <c r="C69" i="33"/>
  <c r="G68" i="33"/>
  <c r="H68" i="33" s="1"/>
  <c r="I68" i="33" s="1"/>
  <c r="C68" i="33"/>
  <c r="G67" i="33"/>
  <c r="H67" i="33" s="1"/>
  <c r="I67" i="33" s="1"/>
  <c r="C67" i="33"/>
  <c r="G66" i="33"/>
  <c r="H66" i="33" s="1"/>
  <c r="I66" i="33" s="1"/>
  <c r="C66" i="33"/>
  <c r="G65" i="33"/>
  <c r="H65" i="33" s="1"/>
  <c r="I65" i="33" s="1"/>
  <c r="C65" i="33"/>
  <c r="G64" i="33"/>
  <c r="H64" i="33" s="1"/>
  <c r="I64" i="33" s="1"/>
  <c r="C64" i="33"/>
  <c r="G63" i="33"/>
  <c r="H63" i="33" s="1"/>
  <c r="I63" i="33" s="1"/>
  <c r="C63" i="33"/>
  <c r="G62" i="33"/>
  <c r="H62" i="33" s="1"/>
  <c r="I62" i="33" s="1"/>
  <c r="C62" i="33"/>
  <c r="G61" i="33"/>
  <c r="H61" i="33" s="1"/>
  <c r="I61" i="33" s="1"/>
  <c r="C61" i="33"/>
  <c r="G60" i="33"/>
  <c r="H60" i="33" s="1"/>
  <c r="I60" i="33" s="1"/>
  <c r="C60" i="33"/>
  <c r="G59" i="33"/>
  <c r="H59" i="33" s="1"/>
  <c r="I59" i="33" s="1"/>
  <c r="C59" i="33"/>
  <c r="G58" i="33"/>
  <c r="H58" i="33" s="1"/>
  <c r="I58" i="33" s="1"/>
  <c r="C58" i="33"/>
  <c r="G57" i="33"/>
  <c r="H57" i="33" s="1"/>
  <c r="I57" i="33" s="1"/>
  <c r="C57" i="33"/>
  <c r="G56" i="33"/>
  <c r="H56" i="33" s="1"/>
  <c r="I56" i="33" s="1"/>
  <c r="C56" i="33"/>
  <c r="G55" i="33"/>
  <c r="H55" i="33" s="1"/>
  <c r="I55" i="33" s="1"/>
  <c r="C55" i="33"/>
  <c r="G54" i="33"/>
  <c r="H54" i="33" s="1"/>
  <c r="I54" i="33" s="1"/>
  <c r="C54" i="33"/>
  <c r="G53" i="33"/>
  <c r="H53" i="33" s="1"/>
  <c r="I53" i="33" s="1"/>
  <c r="C53" i="33"/>
  <c r="G52" i="33"/>
  <c r="H52" i="33" s="1"/>
  <c r="I52" i="33" s="1"/>
  <c r="C52" i="33"/>
  <c r="G51" i="33"/>
  <c r="H51" i="33" s="1"/>
  <c r="I51" i="33" s="1"/>
  <c r="C51" i="33"/>
  <c r="G50" i="33"/>
  <c r="H50" i="33" s="1"/>
  <c r="I50" i="33" s="1"/>
  <c r="C50" i="33"/>
  <c r="G49" i="33"/>
  <c r="H49" i="33" s="1"/>
  <c r="I49" i="33" s="1"/>
  <c r="C49" i="33"/>
  <c r="G48" i="33"/>
  <c r="H48" i="33" s="1"/>
  <c r="I48" i="33" s="1"/>
  <c r="C48" i="33"/>
  <c r="G47" i="33"/>
  <c r="H47" i="33" s="1"/>
  <c r="I47" i="33" s="1"/>
  <c r="C47" i="33"/>
  <c r="G46" i="33"/>
  <c r="H46" i="33" s="1"/>
  <c r="I46" i="33" s="1"/>
  <c r="C46" i="33"/>
  <c r="G45" i="33"/>
  <c r="H45" i="33" s="1"/>
  <c r="I45" i="33" s="1"/>
  <c r="C45" i="33"/>
  <c r="G44" i="33"/>
  <c r="H44" i="33" s="1"/>
  <c r="I44" i="33" s="1"/>
  <c r="C44" i="33"/>
  <c r="G43" i="33"/>
  <c r="H43" i="33" s="1"/>
  <c r="I43" i="33" s="1"/>
  <c r="C43" i="33"/>
  <c r="E42" i="33"/>
  <c r="B42" i="33"/>
  <c r="G41" i="33"/>
  <c r="H41" i="33" s="1"/>
  <c r="I41" i="33" s="1"/>
  <c r="C41" i="33"/>
  <c r="G40" i="33"/>
  <c r="H40" i="33" s="1"/>
  <c r="I40" i="33" s="1"/>
  <c r="C40" i="33"/>
  <c r="G39" i="33"/>
  <c r="H39" i="33" s="1"/>
  <c r="I39" i="33" s="1"/>
  <c r="C39" i="33"/>
  <c r="G38" i="33"/>
  <c r="H38" i="33" s="1"/>
  <c r="I38" i="33" s="1"/>
  <c r="C38" i="33"/>
  <c r="G37" i="33"/>
  <c r="H37" i="33" s="1"/>
  <c r="I37" i="33" s="1"/>
  <c r="C37" i="33"/>
  <c r="G36" i="33"/>
  <c r="H36" i="33" s="1"/>
  <c r="I36" i="33" s="1"/>
  <c r="C36" i="33"/>
  <c r="G35" i="33"/>
  <c r="H35" i="33" s="1"/>
  <c r="I35" i="33" s="1"/>
  <c r="C35" i="33"/>
  <c r="G34" i="33"/>
  <c r="H34" i="33" s="1"/>
  <c r="I34" i="33" s="1"/>
  <c r="C34" i="33"/>
  <c r="G33" i="33"/>
  <c r="H33" i="33" s="1"/>
  <c r="I33" i="33" s="1"/>
  <c r="C33" i="33"/>
  <c r="G32" i="33"/>
  <c r="H32" i="33" s="1"/>
  <c r="I32" i="33" s="1"/>
  <c r="C32" i="33"/>
  <c r="G31" i="33"/>
  <c r="H31" i="33" s="1"/>
  <c r="I31" i="33" s="1"/>
  <c r="C31" i="33"/>
  <c r="G30" i="33"/>
  <c r="H30" i="33" s="1"/>
  <c r="I30" i="33" s="1"/>
  <c r="C30" i="33"/>
  <c r="G29" i="33"/>
  <c r="H29" i="33" s="1"/>
  <c r="I29" i="33" s="1"/>
  <c r="C29" i="33"/>
  <c r="G28" i="33"/>
  <c r="H28" i="33" s="1"/>
  <c r="I28" i="33" s="1"/>
  <c r="C28" i="33"/>
  <c r="G27" i="33"/>
  <c r="H27" i="33" s="1"/>
  <c r="I27" i="33" s="1"/>
  <c r="C27" i="33"/>
  <c r="G26" i="33"/>
  <c r="H26" i="33" s="1"/>
  <c r="I26" i="33" s="1"/>
  <c r="C26" i="33"/>
  <c r="G25" i="33"/>
  <c r="H25" i="33" s="1"/>
  <c r="I25" i="33" s="1"/>
  <c r="C25" i="33"/>
  <c r="G24" i="33"/>
  <c r="H24" i="33" s="1"/>
  <c r="I24" i="33" s="1"/>
  <c r="C24" i="33"/>
  <c r="G23" i="33"/>
  <c r="H23" i="33" s="1"/>
  <c r="I23" i="33" s="1"/>
  <c r="C23" i="33"/>
  <c r="G22" i="33"/>
  <c r="H22" i="33" s="1"/>
  <c r="I22" i="33" s="1"/>
  <c r="C22" i="33"/>
  <c r="G21" i="33"/>
  <c r="H21" i="33" s="1"/>
  <c r="I21" i="33" s="1"/>
  <c r="C21" i="33"/>
  <c r="G20" i="33"/>
  <c r="H20" i="33" s="1"/>
  <c r="I20" i="33" s="1"/>
  <c r="C20" i="33"/>
  <c r="G19" i="33"/>
  <c r="H19" i="33" s="1"/>
  <c r="I19" i="33" s="1"/>
  <c r="C19" i="33"/>
  <c r="G18" i="33"/>
  <c r="H18" i="33" s="1"/>
  <c r="I18" i="33" s="1"/>
  <c r="C18" i="33"/>
  <c r="G17" i="33"/>
  <c r="H17" i="33" s="1"/>
  <c r="I17" i="33" s="1"/>
  <c r="C17" i="33"/>
  <c r="G16" i="33"/>
  <c r="H16" i="33" s="1"/>
  <c r="I16" i="33" s="1"/>
  <c r="C16" i="33"/>
  <c r="H15" i="33"/>
  <c r="I15" i="33" s="1"/>
  <c r="C15" i="33"/>
  <c r="G14" i="33"/>
  <c r="H14" i="33" s="1"/>
  <c r="I14" i="33" s="1"/>
  <c r="C14" i="33"/>
  <c r="G13" i="33"/>
  <c r="H13" i="33" s="1"/>
  <c r="C13" i="33"/>
  <c r="E12" i="33"/>
  <c r="B12" i="33"/>
  <c r="F256" i="32"/>
  <c r="H241" i="32"/>
  <c r="I241" i="32" s="1"/>
  <c r="H240" i="32"/>
  <c r="I240" i="32" s="1"/>
  <c r="H239" i="32"/>
  <c r="I239" i="32" s="1"/>
  <c r="D239" i="32"/>
  <c r="C239" i="32" s="1"/>
  <c r="H237" i="32"/>
  <c r="I237" i="32" s="1"/>
  <c r="H236" i="32"/>
  <c r="I236" i="32" s="1"/>
  <c r="H235" i="32"/>
  <c r="I235" i="32" s="1"/>
  <c r="H234" i="32"/>
  <c r="I234" i="32" s="1"/>
  <c r="D234" i="32"/>
  <c r="D235" i="32" s="1"/>
  <c r="E233" i="32"/>
  <c r="B233" i="32"/>
  <c r="H232" i="32"/>
  <c r="I232" i="32" s="1"/>
  <c r="D232" i="32"/>
  <c r="C232" i="32" s="1"/>
  <c r="H231" i="32"/>
  <c r="I231" i="32" s="1"/>
  <c r="D231" i="32"/>
  <c r="C231" i="32" s="1"/>
  <c r="H230" i="32"/>
  <c r="I230" i="32" s="1"/>
  <c r="I229" i="32" s="1"/>
  <c r="D230" i="32"/>
  <c r="C230" i="32" s="1"/>
  <c r="E229" i="32"/>
  <c r="E228" i="32" s="1"/>
  <c r="B229" i="32"/>
  <c r="B228" i="32" s="1"/>
  <c r="H227" i="32"/>
  <c r="I227" i="32" s="1"/>
  <c r="D227" i="32"/>
  <c r="C227" i="32" s="1"/>
  <c r="H226" i="32"/>
  <c r="I226" i="32" s="1"/>
  <c r="I225" i="32" s="1"/>
  <c r="I224" i="32" s="1"/>
  <c r="D226" i="32"/>
  <c r="C226" i="32" s="1"/>
  <c r="E225" i="32"/>
  <c r="E224" i="32" s="1"/>
  <c r="B225" i="32"/>
  <c r="B224" i="32" s="1"/>
  <c r="H223" i="32"/>
  <c r="I223" i="32" s="1"/>
  <c r="D223" i="32"/>
  <c r="C223" i="32" s="1"/>
  <c r="H222" i="32"/>
  <c r="I222" i="32" s="1"/>
  <c r="D222" i="32"/>
  <c r="C222" i="32" s="1"/>
  <c r="H221" i="32"/>
  <c r="I221" i="32" s="1"/>
  <c r="D221" i="32"/>
  <c r="C221" i="32" s="1"/>
  <c r="H220" i="32"/>
  <c r="I220" i="32" s="1"/>
  <c r="D220" i="32"/>
  <c r="C220" i="32" s="1"/>
  <c r="H219" i="32"/>
  <c r="I219" i="32" s="1"/>
  <c r="I218" i="32" s="1"/>
  <c r="D219" i="32"/>
  <c r="E218" i="32"/>
  <c r="B218" i="32"/>
  <c r="H217" i="32"/>
  <c r="D217" i="32"/>
  <c r="E216" i="32"/>
  <c r="B216" i="32"/>
  <c r="G215" i="32"/>
  <c r="H214" i="32"/>
  <c r="D214" i="32"/>
  <c r="C214" i="32" s="1"/>
  <c r="E213" i="32"/>
  <c r="B213" i="32"/>
  <c r="H212" i="32"/>
  <c r="I212" i="32" s="1"/>
  <c r="H211" i="32"/>
  <c r="I211" i="32" s="1"/>
  <c r="H210" i="32"/>
  <c r="I210" i="32" s="1"/>
  <c r="I209" i="32" s="1"/>
  <c r="D210" i="32"/>
  <c r="D211" i="32" s="1"/>
  <c r="E209" i="32"/>
  <c r="B209" i="32"/>
  <c r="H208" i="32"/>
  <c r="I208" i="32" s="1"/>
  <c r="H207" i="32"/>
  <c r="I207" i="32" s="1"/>
  <c r="H206" i="32"/>
  <c r="I206" i="32" s="1"/>
  <c r="D206" i="32"/>
  <c r="D207" i="32" s="1"/>
  <c r="E205" i="32"/>
  <c r="E204" i="32" s="1"/>
  <c r="B205" i="32"/>
  <c r="B204" i="32" s="1"/>
  <c r="H203" i="32"/>
  <c r="I203" i="32" s="1"/>
  <c r="D203" i="32"/>
  <c r="C203" i="32" s="1"/>
  <c r="H202" i="32"/>
  <c r="I202" i="32" s="1"/>
  <c r="D202" i="32"/>
  <c r="C202" i="32" s="1"/>
  <c r="H201" i="32"/>
  <c r="I201" i="32" s="1"/>
  <c r="D201" i="32"/>
  <c r="C201" i="32" s="1"/>
  <c r="E200" i="32"/>
  <c r="B200" i="32"/>
  <c r="H199" i="32"/>
  <c r="D199" i="32"/>
  <c r="B198" i="32"/>
  <c r="H197" i="32"/>
  <c r="I197" i="32" s="1"/>
  <c r="D197" i="32"/>
  <c r="H196" i="32"/>
  <c r="I196" i="32" s="1"/>
  <c r="D196" i="32"/>
  <c r="C196" i="32" s="1"/>
  <c r="E195" i="32"/>
  <c r="B195" i="32"/>
  <c r="G194" i="32"/>
  <c r="G256" i="32" s="1"/>
  <c r="H193" i="32"/>
  <c r="I193" i="32" s="1"/>
  <c r="H192" i="32"/>
  <c r="I192" i="32" s="1"/>
  <c r="D192" i="32"/>
  <c r="D193" i="32" s="1"/>
  <c r="E191" i="32"/>
  <c r="E190" i="32" s="1"/>
  <c r="B191" i="32"/>
  <c r="B190" i="32" s="1"/>
  <c r="H189" i="32"/>
  <c r="I189" i="32" s="1"/>
  <c r="H188" i="32"/>
  <c r="I188" i="32" s="1"/>
  <c r="H187" i="32"/>
  <c r="I187" i="32" s="1"/>
  <c r="H186" i="32"/>
  <c r="I186" i="32" s="1"/>
  <c r="H185" i="32"/>
  <c r="I185" i="32" s="1"/>
  <c r="H184" i="32"/>
  <c r="I184" i="32" s="1"/>
  <c r="H183" i="32"/>
  <c r="I183" i="32" s="1"/>
  <c r="D183" i="32"/>
  <c r="C183" i="32" s="1"/>
  <c r="E182" i="32"/>
  <c r="E181" i="32" s="1"/>
  <c r="B182" i="32"/>
  <c r="B181" i="32" s="1"/>
  <c r="H180" i="32"/>
  <c r="I180" i="32" s="1"/>
  <c r="H179" i="32"/>
  <c r="I179" i="32" s="1"/>
  <c r="I178" i="32" s="1"/>
  <c r="D179" i="32"/>
  <c r="C179" i="32" s="1"/>
  <c r="E178" i="32"/>
  <c r="B178" i="32"/>
  <c r="H177" i="32"/>
  <c r="I177" i="32" s="1"/>
  <c r="D177" i="32"/>
  <c r="C177" i="32" s="1"/>
  <c r="H176" i="32"/>
  <c r="I176" i="32" s="1"/>
  <c r="D176" i="32"/>
  <c r="C176" i="32" s="1"/>
  <c r="H175" i="32"/>
  <c r="I175" i="32" s="1"/>
  <c r="D175" i="32"/>
  <c r="C175" i="32" s="1"/>
  <c r="E174" i="32"/>
  <c r="B174" i="32"/>
  <c r="H173" i="32"/>
  <c r="I173" i="32" s="1"/>
  <c r="H172" i="32"/>
  <c r="I172" i="32" s="1"/>
  <c r="H171" i="32"/>
  <c r="I171" i="32" s="1"/>
  <c r="H170" i="32"/>
  <c r="I170" i="32" s="1"/>
  <c r="D170" i="32"/>
  <c r="E169" i="32"/>
  <c r="E168" i="32" s="1"/>
  <c r="B169" i="32"/>
  <c r="H167" i="32"/>
  <c r="I167" i="32" s="1"/>
  <c r="D167" i="32"/>
  <c r="C167" i="32" s="1"/>
  <c r="H166" i="32"/>
  <c r="I166" i="32" s="1"/>
  <c r="I165" i="32" s="1"/>
  <c r="D166" i="32"/>
  <c r="C166" i="32" s="1"/>
  <c r="E165" i="32"/>
  <c r="B165" i="32"/>
  <c r="H164" i="32"/>
  <c r="I164" i="32" s="1"/>
  <c r="D164" i="32"/>
  <c r="C164" i="32" s="1"/>
  <c r="H163" i="32"/>
  <c r="I163" i="32" s="1"/>
  <c r="D163" i="32"/>
  <c r="C163" i="32" s="1"/>
  <c r="H162" i="32"/>
  <c r="I162" i="32" s="1"/>
  <c r="D162" i="32"/>
  <c r="C162" i="32" s="1"/>
  <c r="E161" i="32"/>
  <c r="H161" i="32" s="1"/>
  <c r="I161" i="32" s="1"/>
  <c r="D161" i="32"/>
  <c r="H160" i="32"/>
  <c r="I160" i="32" s="1"/>
  <c r="D160" i="32"/>
  <c r="C160" i="32" s="1"/>
  <c r="H159" i="32"/>
  <c r="I159" i="32" s="1"/>
  <c r="D159" i="32"/>
  <c r="H158" i="32"/>
  <c r="I158" i="32" s="1"/>
  <c r="D158" i="32"/>
  <c r="C158" i="32" s="1"/>
  <c r="B157" i="32"/>
  <c r="H156" i="32"/>
  <c r="I156" i="32" s="1"/>
  <c r="D156" i="32"/>
  <c r="C156" i="32" s="1"/>
  <c r="H155" i="32"/>
  <c r="I155" i="32" s="1"/>
  <c r="D155" i="32"/>
  <c r="C155" i="32" s="1"/>
  <c r="H154" i="32"/>
  <c r="I154" i="32" s="1"/>
  <c r="D154" i="32"/>
  <c r="C154" i="32" s="1"/>
  <c r="H153" i="32"/>
  <c r="I153" i="32" s="1"/>
  <c r="D153" i="32"/>
  <c r="C153" i="32" s="1"/>
  <c r="H152" i="32"/>
  <c r="I152" i="32" s="1"/>
  <c r="D152" i="32"/>
  <c r="C152" i="32" s="1"/>
  <c r="H151" i="32"/>
  <c r="I151" i="32" s="1"/>
  <c r="D151" i="32"/>
  <c r="C151" i="32" s="1"/>
  <c r="H150" i="32"/>
  <c r="I150" i="32" s="1"/>
  <c r="E149" i="32"/>
  <c r="H149" i="32" s="1"/>
  <c r="I149" i="32" s="1"/>
  <c r="H148" i="32"/>
  <c r="I148" i="32" s="1"/>
  <c r="H147" i="32"/>
  <c r="I147" i="32" s="1"/>
  <c r="H146" i="32"/>
  <c r="I146" i="32" s="1"/>
  <c r="D146" i="32"/>
  <c r="D147" i="32" s="1"/>
  <c r="C147" i="32" s="1"/>
  <c r="H145" i="32"/>
  <c r="I145" i="32" s="1"/>
  <c r="D145" i="32"/>
  <c r="C145" i="32" s="1"/>
  <c r="H144" i="32"/>
  <c r="I144" i="32" s="1"/>
  <c r="D144" i="32"/>
  <c r="C144" i="32" s="1"/>
  <c r="H143" i="32"/>
  <c r="I143" i="32" s="1"/>
  <c r="H142" i="32"/>
  <c r="I142" i="32" s="1"/>
  <c r="H141" i="32"/>
  <c r="I141" i="32" s="1"/>
  <c r="B140" i="32"/>
  <c r="H138" i="32"/>
  <c r="I138" i="32" s="1"/>
  <c r="D138" i="32"/>
  <c r="C138" i="32" s="1"/>
  <c r="H137" i="32"/>
  <c r="I137" i="32" s="1"/>
  <c r="D137" i="32"/>
  <c r="C137" i="32" s="1"/>
  <c r="H136" i="32"/>
  <c r="I136" i="32" s="1"/>
  <c r="D136" i="32"/>
  <c r="H135" i="32"/>
  <c r="I135" i="32" s="1"/>
  <c r="D135" i="32"/>
  <c r="C135" i="32" s="1"/>
  <c r="E134" i="32"/>
  <c r="B134" i="32"/>
  <c r="H133" i="32"/>
  <c r="I133" i="32" s="1"/>
  <c r="D133" i="32"/>
  <c r="C133" i="32" s="1"/>
  <c r="H132" i="32"/>
  <c r="I132" i="32" s="1"/>
  <c r="D132" i="32"/>
  <c r="C132" i="32" s="1"/>
  <c r="H131" i="32"/>
  <c r="I131" i="32" s="1"/>
  <c r="D131" i="32"/>
  <c r="C131" i="32" s="1"/>
  <c r="H130" i="32"/>
  <c r="I130" i="32" s="1"/>
  <c r="D130" i="32"/>
  <c r="C130" i="32" s="1"/>
  <c r="E129" i="32"/>
  <c r="B129" i="32"/>
  <c r="H128" i="32"/>
  <c r="I128" i="32" s="1"/>
  <c r="D128" i="32"/>
  <c r="C128" i="32" s="1"/>
  <c r="H127" i="32"/>
  <c r="I127" i="32" s="1"/>
  <c r="D127" i="32"/>
  <c r="C127" i="32" s="1"/>
  <c r="H126" i="32"/>
  <c r="I126" i="32" s="1"/>
  <c r="D126" i="32"/>
  <c r="C126" i="32" s="1"/>
  <c r="H125" i="32"/>
  <c r="I125" i="32" s="1"/>
  <c r="D125" i="32"/>
  <c r="C125" i="32" s="1"/>
  <c r="H124" i="32"/>
  <c r="I124" i="32" s="1"/>
  <c r="D124" i="32"/>
  <c r="C124" i="32" s="1"/>
  <c r="H123" i="32"/>
  <c r="I123" i="32" s="1"/>
  <c r="D123" i="32"/>
  <c r="C123" i="32" s="1"/>
  <c r="H122" i="32"/>
  <c r="I122" i="32" s="1"/>
  <c r="D122" i="32"/>
  <c r="C122" i="32" s="1"/>
  <c r="H121" i="32"/>
  <c r="I121" i="32" s="1"/>
  <c r="D121" i="32"/>
  <c r="H120" i="32"/>
  <c r="I120" i="32" s="1"/>
  <c r="D120" i="32"/>
  <c r="C120" i="32" s="1"/>
  <c r="E119" i="32"/>
  <c r="B119" i="32"/>
  <c r="H118" i="32"/>
  <c r="I118" i="32" s="1"/>
  <c r="H117" i="32"/>
  <c r="I117" i="32" s="1"/>
  <c r="H116" i="32"/>
  <c r="I116" i="32" s="1"/>
  <c r="H115" i="32"/>
  <c r="I115" i="32" s="1"/>
  <c r="I114" i="32" s="1"/>
  <c r="D115" i="32"/>
  <c r="D116" i="32" s="1"/>
  <c r="E114" i="32"/>
  <c r="B114" i="32"/>
  <c r="H112" i="32"/>
  <c r="I112" i="32" s="1"/>
  <c r="H111" i="32"/>
  <c r="I111" i="32" s="1"/>
  <c r="H110" i="32"/>
  <c r="I110" i="32" s="1"/>
  <c r="H109" i="32"/>
  <c r="I109" i="32" s="1"/>
  <c r="I108" i="32" s="1"/>
  <c r="D109" i="32"/>
  <c r="C109" i="32" s="1"/>
  <c r="E108" i="32"/>
  <c r="B108" i="32"/>
  <c r="H107" i="32"/>
  <c r="I107" i="32" s="1"/>
  <c r="D107" i="32"/>
  <c r="C107" i="32" s="1"/>
  <c r="H106" i="32"/>
  <c r="I106" i="32" s="1"/>
  <c r="D106" i="32"/>
  <c r="C106" i="32" s="1"/>
  <c r="H105" i="32"/>
  <c r="I105" i="32" s="1"/>
  <c r="D105" i="32"/>
  <c r="C105" i="32" s="1"/>
  <c r="H104" i="32"/>
  <c r="I104" i="32" s="1"/>
  <c r="D104" i="32"/>
  <c r="C104" i="32" s="1"/>
  <c r="H103" i="32"/>
  <c r="I103" i="32" s="1"/>
  <c r="D103" i="32"/>
  <c r="C103" i="32" s="1"/>
  <c r="E102" i="32"/>
  <c r="E101" i="32" s="1"/>
  <c r="B102" i="32"/>
  <c r="B101" i="32" s="1"/>
  <c r="H100" i="32"/>
  <c r="I100" i="32" s="1"/>
  <c r="D100" i="32"/>
  <c r="C100" i="32" s="1"/>
  <c r="H99" i="32"/>
  <c r="I99" i="32" s="1"/>
  <c r="D99" i="32"/>
  <c r="C99" i="32" s="1"/>
  <c r="H98" i="32"/>
  <c r="I98" i="32" s="1"/>
  <c r="D98" i="32"/>
  <c r="C98" i="32" s="1"/>
  <c r="H97" i="32"/>
  <c r="I97" i="32" s="1"/>
  <c r="D97" i="32"/>
  <c r="C97" i="32" s="1"/>
  <c r="E96" i="32"/>
  <c r="B96" i="32"/>
  <c r="H95" i="32"/>
  <c r="I95" i="32" s="1"/>
  <c r="I94" i="32" s="1"/>
  <c r="D95" i="32"/>
  <c r="E94" i="32"/>
  <c r="B94" i="32"/>
  <c r="H92" i="32"/>
  <c r="I92" i="32" s="1"/>
  <c r="D92" i="32"/>
  <c r="C92" i="32" s="1"/>
  <c r="H91" i="32"/>
  <c r="I91" i="32" s="1"/>
  <c r="D91" i="32"/>
  <c r="C91" i="32" s="1"/>
  <c r="H90" i="32"/>
  <c r="I90" i="32" s="1"/>
  <c r="D90" i="32"/>
  <c r="C90" i="32" s="1"/>
  <c r="H89" i="32"/>
  <c r="I89" i="32" s="1"/>
  <c r="D89" i="32"/>
  <c r="C89" i="32" s="1"/>
  <c r="E88" i="32"/>
  <c r="B88" i="32"/>
  <c r="H87" i="32"/>
  <c r="I87" i="32" s="1"/>
  <c r="D87" i="32"/>
  <c r="C87" i="32" s="1"/>
  <c r="H86" i="32"/>
  <c r="I86" i="32" s="1"/>
  <c r="D86" i="32"/>
  <c r="C86" i="32" s="1"/>
  <c r="H85" i="32"/>
  <c r="I85" i="32" s="1"/>
  <c r="H84" i="32"/>
  <c r="I84" i="32" s="1"/>
  <c r="D84" i="32"/>
  <c r="C84" i="32" s="1"/>
  <c r="E83" i="32"/>
  <c r="B83" i="32"/>
  <c r="H82" i="32"/>
  <c r="I82" i="32" s="1"/>
  <c r="D82" i="32"/>
  <c r="C82" i="32" s="1"/>
  <c r="H81" i="32"/>
  <c r="I81" i="32" s="1"/>
  <c r="D81" i="32"/>
  <c r="C81" i="32" s="1"/>
  <c r="H80" i="32"/>
  <c r="I80" i="32" s="1"/>
  <c r="D80" i="32"/>
  <c r="C80" i="32" s="1"/>
  <c r="H79" i="32"/>
  <c r="I79" i="32" s="1"/>
  <c r="D79" i="32"/>
  <c r="C79" i="32" s="1"/>
  <c r="H78" i="32"/>
  <c r="I78" i="32" s="1"/>
  <c r="I77" i="32" s="1"/>
  <c r="D78" i="32"/>
  <c r="C78" i="32" s="1"/>
  <c r="E77" i="32"/>
  <c r="B77" i="32"/>
  <c r="H76" i="32"/>
  <c r="I76" i="32" s="1"/>
  <c r="D76" i="32"/>
  <c r="C76" i="32" s="1"/>
  <c r="H75" i="32"/>
  <c r="I75" i="32" s="1"/>
  <c r="D75" i="32"/>
  <c r="C75" i="32" s="1"/>
  <c r="H74" i="32"/>
  <c r="I74" i="32" s="1"/>
  <c r="I73" i="32" s="1"/>
  <c r="D74" i="32"/>
  <c r="C74" i="32" s="1"/>
  <c r="E73" i="32"/>
  <c r="B73" i="32"/>
  <c r="H71" i="32"/>
  <c r="I71" i="32" s="1"/>
  <c r="D71" i="32"/>
  <c r="C71" i="32" s="1"/>
  <c r="H70" i="32"/>
  <c r="I70" i="32" s="1"/>
  <c r="D70" i="32"/>
  <c r="C70" i="32" s="1"/>
  <c r="E69" i="32"/>
  <c r="B69" i="32"/>
  <c r="H68" i="32"/>
  <c r="I68" i="32" s="1"/>
  <c r="D68" i="32"/>
  <c r="C68" i="32" s="1"/>
  <c r="H67" i="32"/>
  <c r="I67" i="32" s="1"/>
  <c r="D67" i="32"/>
  <c r="C67" i="32" s="1"/>
  <c r="H66" i="32"/>
  <c r="I66" i="32" s="1"/>
  <c r="D66" i="32"/>
  <c r="C66" i="32" s="1"/>
  <c r="H65" i="32"/>
  <c r="I65" i="32" s="1"/>
  <c r="I64" i="32" s="1"/>
  <c r="D65" i="32"/>
  <c r="C65" i="32" s="1"/>
  <c r="E64" i="32"/>
  <c r="B64" i="32"/>
  <c r="H63" i="32"/>
  <c r="I63" i="32" s="1"/>
  <c r="H62" i="32"/>
  <c r="I62" i="32" s="1"/>
  <c r="D62" i="32"/>
  <c r="D63" i="32" s="1"/>
  <c r="E61" i="32"/>
  <c r="B61" i="32"/>
  <c r="B60" i="32" s="1"/>
  <c r="H59" i="32"/>
  <c r="I59" i="32" s="1"/>
  <c r="D59" i="32"/>
  <c r="C59" i="32" s="1"/>
  <c r="H58" i="32"/>
  <c r="I58" i="32" s="1"/>
  <c r="I57" i="32" s="1"/>
  <c r="D58" i="32"/>
  <c r="E57" i="32"/>
  <c r="B57" i="32"/>
  <c r="H56" i="32"/>
  <c r="I56" i="32" s="1"/>
  <c r="H55" i="32"/>
  <c r="I55" i="32" s="1"/>
  <c r="D55" i="32"/>
  <c r="D56" i="32" s="1"/>
  <c r="C56" i="32" s="1"/>
  <c r="H54" i="32"/>
  <c r="I54" i="32" s="1"/>
  <c r="D54" i="32"/>
  <c r="E53" i="32"/>
  <c r="E50" i="32" s="1"/>
  <c r="B53" i="32"/>
  <c r="B50" i="32" s="1"/>
  <c r="H52" i="32"/>
  <c r="I52" i="32" s="1"/>
  <c r="I51" i="32" s="1"/>
  <c r="D52" i="32"/>
  <c r="C52" i="32" s="1"/>
  <c r="H49" i="32"/>
  <c r="I49" i="32" s="1"/>
  <c r="I48" i="32" s="1"/>
  <c r="H47" i="32"/>
  <c r="I47" i="32" s="1"/>
  <c r="H46" i="32"/>
  <c r="I46" i="32" s="1"/>
  <c r="H45" i="32"/>
  <c r="I45" i="32" s="1"/>
  <c r="H44" i="32"/>
  <c r="I44" i="32" s="1"/>
  <c r="H43" i="32"/>
  <c r="I43" i="32" s="1"/>
  <c r="H42" i="32"/>
  <c r="I42" i="32" s="1"/>
  <c r="H41" i="32"/>
  <c r="I41" i="32" s="1"/>
  <c r="H40" i="32"/>
  <c r="I40" i="32" s="1"/>
  <c r="H39" i="32"/>
  <c r="I39" i="32" s="1"/>
  <c r="H38" i="32"/>
  <c r="I38" i="32" s="1"/>
  <c r="H37" i="32"/>
  <c r="I37" i="32" s="1"/>
  <c r="H36" i="32"/>
  <c r="I36" i="32" s="1"/>
  <c r="H35" i="32"/>
  <c r="I35" i="32" s="1"/>
  <c r="D35" i="32"/>
  <c r="D36" i="32" s="1"/>
  <c r="E34" i="32"/>
  <c r="B34" i="32"/>
  <c r="H33" i="32"/>
  <c r="I33" i="32" s="1"/>
  <c r="D33" i="32"/>
  <c r="C33" i="32" s="1"/>
  <c r="H32" i="32"/>
  <c r="I32" i="32" s="1"/>
  <c r="D32" i="32"/>
  <c r="C32" i="32" s="1"/>
  <c r="H31" i="32"/>
  <c r="I31" i="32" s="1"/>
  <c r="D31" i="32"/>
  <c r="C31" i="32" s="1"/>
  <c r="H30" i="32"/>
  <c r="I30" i="32" s="1"/>
  <c r="D30" i="32"/>
  <c r="C30" i="32" s="1"/>
  <c r="H29" i="32"/>
  <c r="I29" i="32" s="1"/>
  <c r="D29" i="32"/>
  <c r="C29" i="32" s="1"/>
  <c r="H28" i="32"/>
  <c r="I28" i="32" s="1"/>
  <c r="D28" i="32"/>
  <c r="E27" i="32"/>
  <c r="B27" i="32"/>
  <c r="H25" i="32"/>
  <c r="I25" i="32" s="1"/>
  <c r="H24" i="32"/>
  <c r="I24" i="32" s="1"/>
  <c r="H23" i="32"/>
  <c r="I23" i="32" s="1"/>
  <c r="H22" i="32"/>
  <c r="I22" i="32" s="1"/>
  <c r="D22" i="32"/>
  <c r="C22" i="32" s="1"/>
  <c r="E21" i="32"/>
  <c r="B21" i="32"/>
  <c r="H20" i="32"/>
  <c r="D20" i="32"/>
  <c r="C20" i="32" s="1"/>
  <c r="E19" i="32"/>
  <c r="E12" i="32" s="1"/>
  <c r="B19" i="32"/>
  <c r="H18" i="32"/>
  <c r="I18" i="32" s="1"/>
  <c r="D18" i="32"/>
  <c r="C18" i="32" s="1"/>
  <c r="H17" i="32"/>
  <c r="I17" i="32" s="1"/>
  <c r="D17" i="32"/>
  <c r="C17" i="32" s="1"/>
  <c r="H16" i="32"/>
  <c r="I16" i="32" s="1"/>
  <c r="D16" i="32"/>
  <c r="C16" i="32" s="1"/>
  <c r="H15" i="32"/>
  <c r="I15" i="32" s="1"/>
  <c r="D15" i="32"/>
  <c r="C15" i="32" s="1"/>
  <c r="H14" i="32"/>
  <c r="D14" i="32"/>
  <c r="C14" i="32" s="1"/>
  <c r="B13" i="32"/>
  <c r="G14" i="30"/>
  <c r="H14" i="30" s="1"/>
  <c r="I14" i="30" s="1"/>
  <c r="C14" i="30"/>
  <c r="C13" i="30"/>
  <c r="B12" i="30"/>
  <c r="E26" i="32" l="1"/>
  <c r="I34" i="32"/>
  <c r="I61" i="32"/>
  <c r="I72" i="32"/>
  <c r="I96" i="32"/>
  <c r="I129" i="32"/>
  <c r="B168" i="32"/>
  <c r="I200" i="32"/>
  <c r="I205" i="32"/>
  <c r="I204" i="32" s="1"/>
  <c r="B12" i="32"/>
  <c r="I83" i="32"/>
  <c r="B93" i="32"/>
  <c r="B139" i="32"/>
  <c r="I191" i="32"/>
  <c r="I190" i="32" s="1"/>
  <c r="H216" i="32"/>
  <c r="I217" i="32"/>
  <c r="I216" i="32" s="1"/>
  <c r="I215" i="32" s="1"/>
  <c r="I27" i="32"/>
  <c r="I26" i="32" s="1"/>
  <c r="I140" i="32"/>
  <c r="I174" i="32"/>
  <c r="E60" i="32"/>
  <c r="I102" i="32"/>
  <c r="I101" i="32" s="1"/>
  <c r="I134" i="32"/>
  <c r="H13" i="32"/>
  <c r="H12" i="32" s="1"/>
  <c r="I14" i="32"/>
  <c r="I13" i="32" s="1"/>
  <c r="I21" i="32"/>
  <c r="I53" i="32"/>
  <c r="I169" i="32"/>
  <c r="I168" i="32" s="1"/>
  <c r="E93" i="32"/>
  <c r="I93" i="32"/>
  <c r="I119" i="32"/>
  <c r="I113" i="32" s="1"/>
  <c r="H198" i="32"/>
  <c r="I199" i="32"/>
  <c r="I198" i="32" s="1"/>
  <c r="H213" i="32"/>
  <c r="I214" i="32"/>
  <c r="I213" i="32" s="1"/>
  <c r="I238" i="32"/>
  <c r="I157" i="32"/>
  <c r="H19" i="32"/>
  <c r="I20" i="32"/>
  <c r="I19" i="32" s="1"/>
  <c r="B26" i="32"/>
  <c r="I50" i="32"/>
  <c r="I69" i="32"/>
  <c r="I182" i="32"/>
  <c r="I181" i="32" s="1"/>
  <c r="I195" i="32"/>
  <c r="I233" i="32"/>
  <c r="I228" i="32" s="1"/>
  <c r="B290" i="44"/>
  <c r="E194" i="44"/>
  <c r="E244" i="44"/>
  <c r="E290" i="44"/>
  <c r="B321" i="44"/>
  <c r="H14" i="36"/>
  <c r="I14" i="36" s="1"/>
  <c r="H18" i="36"/>
  <c r="I18" i="36" s="1"/>
  <c r="H22" i="36"/>
  <c r="I22" i="36" s="1"/>
  <c r="H26" i="36"/>
  <c r="I26" i="36" s="1"/>
  <c r="H15" i="36"/>
  <c r="I15" i="36" s="1"/>
  <c r="H19" i="36"/>
  <c r="I19" i="36" s="1"/>
  <c r="H23" i="36"/>
  <c r="I23" i="36" s="1"/>
  <c r="H27" i="36"/>
  <c r="I27" i="36" s="1"/>
  <c r="H16" i="36"/>
  <c r="I16" i="36" s="1"/>
  <c r="H20" i="36"/>
  <c r="I20" i="36" s="1"/>
  <c r="H24" i="36"/>
  <c r="I24" i="36" s="1"/>
  <c r="H28" i="36"/>
  <c r="I28" i="36" s="1"/>
  <c r="H17" i="36"/>
  <c r="I17" i="36" s="1"/>
  <c r="H21" i="36"/>
  <c r="I21" i="36" s="1"/>
  <c r="H25" i="36"/>
  <c r="I25" i="36" s="1"/>
  <c r="H12" i="40"/>
  <c r="H11" i="40" s="1"/>
  <c r="C38" i="43"/>
  <c r="E11" i="43"/>
  <c r="C108" i="43"/>
  <c r="I42" i="46"/>
  <c r="H41" i="46"/>
  <c r="I13" i="46"/>
  <c r="H12" i="46"/>
  <c r="H11" i="46" s="1"/>
  <c r="I266" i="38"/>
  <c r="I265" i="38" s="1"/>
  <c r="H265" i="38"/>
  <c r="I255" i="38"/>
  <c r="I254" i="38" s="1"/>
  <c r="H254" i="38"/>
  <c r="I260" i="38"/>
  <c r="I259" i="38" s="1"/>
  <c r="H259" i="38"/>
  <c r="I250" i="38"/>
  <c r="I249" i="38" s="1"/>
  <c r="I248" i="38" s="1"/>
  <c r="H249" i="38"/>
  <c r="H248" i="38" s="1"/>
  <c r="I244" i="38"/>
  <c r="I243" i="38" s="1"/>
  <c r="I242" i="38" s="1"/>
  <c r="H243" i="38"/>
  <c r="H242" i="38" s="1"/>
  <c r="B235" i="38"/>
  <c r="I237" i="38"/>
  <c r="I236" i="38" s="1"/>
  <c r="H236" i="38"/>
  <c r="I239" i="38"/>
  <c r="I238" i="38" s="1"/>
  <c r="H238" i="38"/>
  <c r="I228" i="38"/>
  <c r="I227" i="38" s="1"/>
  <c r="H227" i="38"/>
  <c r="I234" i="38"/>
  <c r="I233" i="38" s="1"/>
  <c r="H233" i="38"/>
  <c r="I226" i="38"/>
  <c r="I225" i="38" s="1"/>
  <c r="H225" i="38"/>
  <c r="I216" i="38"/>
  <c r="I215" i="38" s="1"/>
  <c r="H215" i="38"/>
  <c r="I211" i="38"/>
  <c r="I210" i="38" s="1"/>
  <c r="H210" i="38"/>
  <c r="I203" i="38"/>
  <c r="I202" i="38" s="1"/>
  <c r="H202" i="38"/>
  <c r="I197" i="38"/>
  <c r="I196" i="38" s="1"/>
  <c r="H196" i="38"/>
  <c r="E189" i="38"/>
  <c r="I191" i="38"/>
  <c r="I186" i="38"/>
  <c r="I185" i="38" s="1"/>
  <c r="H185" i="38"/>
  <c r="I173" i="38"/>
  <c r="I172" i="38" s="1"/>
  <c r="H172" i="38"/>
  <c r="I167" i="38"/>
  <c r="I166" i="38" s="1"/>
  <c r="H166" i="38"/>
  <c r="I163" i="38"/>
  <c r="I162" i="38" s="1"/>
  <c r="H162" i="38"/>
  <c r="I156" i="38"/>
  <c r="I155" i="38" s="1"/>
  <c r="H155" i="38"/>
  <c r="I150" i="38"/>
  <c r="I149" i="38" s="1"/>
  <c r="H149" i="38"/>
  <c r="I146" i="38"/>
  <c r="I145" i="38" s="1"/>
  <c r="H145" i="38"/>
  <c r="I132" i="38"/>
  <c r="I131" i="38" s="1"/>
  <c r="H131" i="38"/>
  <c r="I141" i="38"/>
  <c r="I140" i="38" s="1"/>
  <c r="H140" i="38"/>
  <c r="I122" i="38"/>
  <c r="I121" i="38" s="1"/>
  <c r="I120" i="38" s="1"/>
  <c r="H121" i="38"/>
  <c r="H120" i="38" s="1"/>
  <c r="I116" i="38"/>
  <c r="I115" i="38" s="1"/>
  <c r="H115" i="38"/>
  <c r="I112" i="38"/>
  <c r="I111" i="38" s="1"/>
  <c r="H111" i="38"/>
  <c r="B83" i="38"/>
  <c r="I104" i="38"/>
  <c r="I103" i="38" s="1"/>
  <c r="H103" i="38"/>
  <c r="I94" i="38"/>
  <c r="I93" i="38" s="1"/>
  <c r="H93" i="38"/>
  <c r="I100" i="38"/>
  <c r="I99" i="38" s="1"/>
  <c r="H99" i="38"/>
  <c r="I92" i="38"/>
  <c r="I91" i="38" s="1"/>
  <c r="H91" i="38"/>
  <c r="I85" i="38"/>
  <c r="I84" i="38" s="1"/>
  <c r="H84" i="38"/>
  <c r="I80" i="38"/>
  <c r="I79" i="38" s="1"/>
  <c r="H79" i="38"/>
  <c r="I75" i="38"/>
  <c r="I74" i="38" s="1"/>
  <c r="H74" i="38"/>
  <c r="B71" i="38"/>
  <c r="I73" i="38"/>
  <c r="I72" i="38" s="1"/>
  <c r="H72" i="38"/>
  <c r="E71" i="38"/>
  <c r="E10" i="38" s="1"/>
  <c r="I69" i="38"/>
  <c r="I68" i="38" s="1"/>
  <c r="H68" i="38"/>
  <c r="I66" i="38"/>
  <c r="I65" i="38" s="1"/>
  <c r="H65" i="38"/>
  <c r="I63" i="38"/>
  <c r="I62" i="38" s="1"/>
  <c r="H62" i="38"/>
  <c r="I60" i="38"/>
  <c r="I59" i="38" s="1"/>
  <c r="H59" i="38"/>
  <c r="I57" i="38"/>
  <c r="I56" i="38" s="1"/>
  <c r="H56" i="38"/>
  <c r="I31" i="38"/>
  <c r="I30" i="38" s="1"/>
  <c r="H30" i="38"/>
  <c r="I47" i="38"/>
  <c r="I46" i="38" s="1"/>
  <c r="H46" i="38"/>
  <c r="I25" i="38"/>
  <c r="I24" i="38" s="1"/>
  <c r="H24" i="38"/>
  <c r="B11" i="38"/>
  <c r="I13" i="38"/>
  <c r="I12" i="38" s="1"/>
  <c r="H12" i="38"/>
  <c r="I18" i="38"/>
  <c r="I17" i="38" s="1"/>
  <c r="H17" i="38"/>
  <c r="I20" i="38"/>
  <c r="I19" i="38" s="1"/>
  <c r="H19" i="38"/>
  <c r="I208" i="38"/>
  <c r="I207" i="38" s="1"/>
  <c r="B98" i="38"/>
  <c r="B224" i="38"/>
  <c r="B58" i="38"/>
  <c r="B189" i="38"/>
  <c r="B23" i="38"/>
  <c r="C142" i="38"/>
  <c r="C163" i="38"/>
  <c r="C192" i="38"/>
  <c r="C208" i="38"/>
  <c r="C267" i="38"/>
  <c r="C57" i="38"/>
  <c r="B148" i="38"/>
  <c r="C18" i="38"/>
  <c r="E140" i="32"/>
  <c r="C199" i="32"/>
  <c r="E194" i="32"/>
  <c r="H51" i="32"/>
  <c r="H191" i="32"/>
  <c r="H190" i="32" s="1"/>
  <c r="D141" i="32"/>
  <c r="C141" i="32" s="1"/>
  <c r="D142" i="32"/>
  <c r="C142" i="32" s="1"/>
  <c r="E157" i="32"/>
  <c r="E215" i="32"/>
  <c r="C234" i="32"/>
  <c r="B113" i="32"/>
  <c r="C95" i="32"/>
  <c r="C115" i="32"/>
  <c r="C35" i="32"/>
  <c r="C62" i="32"/>
  <c r="D110" i="32"/>
  <c r="D111" i="32" s="1"/>
  <c r="D112" i="32" s="1"/>
  <c r="C112" i="32" s="1"/>
  <c r="C206" i="32"/>
  <c r="B215" i="32"/>
  <c r="C54" i="32"/>
  <c r="H94" i="32"/>
  <c r="H178" i="32"/>
  <c r="C55" i="32"/>
  <c r="H129" i="32"/>
  <c r="C210" i="32"/>
  <c r="D23" i="32"/>
  <c r="D24" i="32" s="1"/>
  <c r="C24" i="32" s="1"/>
  <c r="D143" i="32"/>
  <c r="C143" i="32" s="1"/>
  <c r="C197" i="32"/>
  <c r="H114" i="32"/>
  <c r="H225" i="32"/>
  <c r="H224" i="32" s="1"/>
  <c r="D117" i="32"/>
  <c r="D118" i="32" s="1"/>
  <c r="C118" i="32" s="1"/>
  <c r="C116" i="32"/>
  <c r="H157" i="32"/>
  <c r="H34" i="32"/>
  <c r="H69" i="32"/>
  <c r="H233" i="32"/>
  <c r="D240" i="32"/>
  <c r="B194" i="32"/>
  <c r="E113" i="32"/>
  <c r="H200" i="32"/>
  <c r="H218" i="32"/>
  <c r="H215" i="32" s="1"/>
  <c r="H83" i="32"/>
  <c r="D180" i="32"/>
  <c r="C180" i="32" s="1"/>
  <c r="H195" i="32"/>
  <c r="H209" i="32"/>
  <c r="H238" i="32"/>
  <c r="H57" i="32"/>
  <c r="H73" i="32"/>
  <c r="H102" i="32"/>
  <c r="H101" i="32" s="1"/>
  <c r="H119" i="32"/>
  <c r="H134" i="32"/>
  <c r="H169" i="32"/>
  <c r="C192" i="32"/>
  <c r="H21" i="32"/>
  <c r="C58" i="32"/>
  <c r="B72" i="32"/>
  <c r="H88" i="32"/>
  <c r="H140" i="32"/>
  <c r="C161" i="32"/>
  <c r="H205" i="32"/>
  <c r="H48" i="32"/>
  <c r="B244" i="44"/>
  <c r="E321" i="44"/>
  <c r="E210" i="44"/>
  <c r="E12" i="44"/>
  <c r="H322" i="44"/>
  <c r="I319" i="44"/>
  <c r="I318" i="44" s="1"/>
  <c r="I317" i="44" s="1"/>
  <c r="H318" i="44"/>
  <c r="H317" i="44" s="1"/>
  <c r="I302" i="44"/>
  <c r="I281" i="44"/>
  <c r="H265" i="44"/>
  <c r="H255" i="44"/>
  <c r="I245" i="44"/>
  <c r="I213" i="44"/>
  <c r="I211" i="44" s="1"/>
  <c r="H211" i="44"/>
  <c r="H201" i="44"/>
  <c r="I202" i="44"/>
  <c r="I201" i="44" s="1"/>
  <c r="H152" i="44"/>
  <c r="H46" i="44"/>
  <c r="H45" i="44" s="1"/>
  <c r="E117" i="35"/>
  <c r="B190" i="35"/>
  <c r="B12" i="35"/>
  <c r="E11" i="35"/>
  <c r="B161" i="35"/>
  <c r="H203" i="35"/>
  <c r="H191" i="35"/>
  <c r="H181" i="35"/>
  <c r="H180" i="35" s="1"/>
  <c r="H176" i="35"/>
  <c r="H162" i="35"/>
  <c r="I154" i="35"/>
  <c r="H154" i="35"/>
  <c r="H147" i="35"/>
  <c r="H140" i="35"/>
  <c r="H118" i="35"/>
  <c r="I105" i="35"/>
  <c r="I104" i="35" s="1"/>
  <c r="H104" i="35"/>
  <c r="H98" i="35"/>
  <c r="H97" i="35" s="1"/>
  <c r="H87" i="35"/>
  <c r="I87" i="35" s="1"/>
  <c r="H113" i="35"/>
  <c r="H51" i="35"/>
  <c r="H50" i="35" s="1"/>
  <c r="I13" i="45"/>
  <c r="I161" i="44"/>
  <c r="I191" i="44"/>
  <c r="I187" i="44" s="1"/>
  <c r="H187" i="44"/>
  <c r="H88" i="44"/>
  <c r="I89" i="44"/>
  <c r="I88" i="44" s="1"/>
  <c r="H195" i="44"/>
  <c r="I196" i="44"/>
  <c r="I195" i="44" s="1"/>
  <c r="H13" i="44"/>
  <c r="I14" i="44"/>
  <c r="I13" i="44" s="1"/>
  <c r="I108" i="44"/>
  <c r="I106" i="44" s="1"/>
  <c r="I105" i="44" s="1"/>
  <c r="H106" i="44"/>
  <c r="H105" i="44" s="1"/>
  <c r="I358" i="44"/>
  <c r="B11" i="44"/>
  <c r="I255" i="44"/>
  <c r="I311" i="44"/>
  <c r="I310" i="44" s="1"/>
  <c r="H112" i="44"/>
  <c r="H111" i="44" s="1"/>
  <c r="I113" i="44"/>
  <c r="I112" i="44" s="1"/>
  <c r="H230" i="44"/>
  <c r="H245" i="44"/>
  <c r="H244" i="44" s="1"/>
  <c r="H281" i="44"/>
  <c r="H333" i="44"/>
  <c r="I334" i="44"/>
  <c r="I333" i="44" s="1"/>
  <c r="I153" i="44"/>
  <c r="I152" i="44" s="1"/>
  <c r="H161" i="44"/>
  <c r="I266" i="44"/>
  <c r="I265" i="44" s="1"/>
  <c r="I264" i="44" s="1"/>
  <c r="I323" i="44"/>
  <c r="I322" i="44" s="1"/>
  <c r="I230" i="44"/>
  <c r="H291" i="44"/>
  <c r="I292" i="44"/>
  <c r="I291" i="44" s="1"/>
  <c r="H358" i="44"/>
  <c r="H302" i="44"/>
  <c r="H311" i="44"/>
  <c r="H310" i="44" s="1"/>
  <c r="I13" i="43"/>
  <c r="I12" i="43" s="1"/>
  <c r="H12" i="43"/>
  <c r="H11" i="43" s="1"/>
  <c r="H38" i="43"/>
  <c r="H108" i="43"/>
  <c r="I109" i="43"/>
  <c r="I108" i="43" s="1"/>
  <c r="I39" i="43"/>
  <c r="I38" i="43" s="1"/>
  <c r="I30" i="40"/>
  <c r="I29" i="40" s="1"/>
  <c r="I13" i="40"/>
  <c r="I12" i="40" s="1"/>
  <c r="I50" i="40"/>
  <c r="I49" i="40" s="1"/>
  <c r="I13" i="39"/>
  <c r="I67" i="39"/>
  <c r="H14" i="39"/>
  <c r="I14" i="39" s="1"/>
  <c r="H23" i="39"/>
  <c r="H68" i="39"/>
  <c r="I68" i="39" s="1"/>
  <c r="H95" i="39"/>
  <c r="C88" i="38"/>
  <c r="C132" i="38"/>
  <c r="C255" i="38"/>
  <c r="C100" i="38"/>
  <c r="C122" i="38"/>
  <c r="C156" i="38"/>
  <c r="C203" i="38"/>
  <c r="D273" i="38"/>
  <c r="C173" i="38"/>
  <c r="C95" i="38"/>
  <c r="H273" i="38"/>
  <c r="C234" i="38"/>
  <c r="C150" i="38"/>
  <c r="C239" i="38"/>
  <c r="C214" i="38"/>
  <c r="C260" i="38"/>
  <c r="I13" i="36"/>
  <c r="I106" i="35"/>
  <c r="I228" i="35"/>
  <c r="I227" i="35" s="1"/>
  <c r="H227" i="35"/>
  <c r="H186" i="35"/>
  <c r="H185" i="35" s="1"/>
  <c r="H202" i="35"/>
  <c r="H13" i="35"/>
  <c r="H85" i="35"/>
  <c r="I15" i="35"/>
  <c r="I13" i="35" s="1"/>
  <c r="I86" i="35"/>
  <c r="I85" i="35" s="1"/>
  <c r="I99" i="35"/>
  <c r="I98" i="35" s="1"/>
  <c r="I97" i="35" s="1"/>
  <c r="I115" i="35"/>
  <c r="I113" i="35" s="1"/>
  <c r="I120" i="35"/>
  <c r="I118" i="35" s="1"/>
  <c r="I163" i="35"/>
  <c r="I162" i="35" s="1"/>
  <c r="I203" i="35"/>
  <c r="I202" i="35" s="1"/>
  <c r="H106" i="35"/>
  <c r="H103" i="35" s="1"/>
  <c r="I51" i="35"/>
  <c r="I50" i="35" s="1"/>
  <c r="I142" i="35"/>
  <c r="I140" i="35" s="1"/>
  <c r="I149" i="35"/>
  <c r="I147" i="35" s="1"/>
  <c r="I146" i="35" s="1"/>
  <c r="I177" i="35"/>
  <c r="I176" i="35" s="1"/>
  <c r="I182" i="35"/>
  <c r="I181" i="35" s="1"/>
  <c r="I180" i="35" s="1"/>
  <c r="I187" i="35"/>
  <c r="I186" i="35" s="1"/>
  <c r="I185" i="35" s="1"/>
  <c r="I192" i="35"/>
  <c r="I191" i="35" s="1"/>
  <c r="I12" i="34"/>
  <c r="H102" i="33"/>
  <c r="I103" i="33"/>
  <c r="I102" i="33" s="1"/>
  <c r="H12" i="33"/>
  <c r="I13" i="33"/>
  <c r="I12" i="33" s="1"/>
  <c r="I42" i="33"/>
  <c r="H42" i="33"/>
  <c r="C193" i="32"/>
  <c r="C36" i="32"/>
  <c r="D37" i="32"/>
  <c r="H53" i="32"/>
  <c r="C121" i="32"/>
  <c r="D208" i="32"/>
  <c r="C208" i="32" s="1"/>
  <c r="C207" i="32"/>
  <c r="C63" i="32"/>
  <c r="C136" i="32"/>
  <c r="C211" i="32"/>
  <c r="D212" i="32"/>
  <c r="C212" i="32" s="1"/>
  <c r="C219" i="32"/>
  <c r="C28" i="32"/>
  <c r="H61" i="32"/>
  <c r="H182" i="32"/>
  <c r="H181" i="32" s="1"/>
  <c r="H27" i="32"/>
  <c r="H26" i="32" s="1"/>
  <c r="H165" i="32"/>
  <c r="H174" i="32"/>
  <c r="H229" i="32"/>
  <c r="H77" i="32"/>
  <c r="H96" i="32"/>
  <c r="H108" i="32"/>
  <c r="D148" i="32"/>
  <c r="C159" i="32"/>
  <c r="E72" i="32"/>
  <c r="D236" i="32"/>
  <c r="C235" i="32"/>
  <c r="H64" i="32"/>
  <c r="D171" i="32"/>
  <c r="D184" i="32"/>
  <c r="C146" i="32"/>
  <c r="C170" i="32"/>
  <c r="C217" i="32"/>
  <c r="I13" i="30"/>
  <c r="H60" i="32" l="1"/>
  <c r="I12" i="32"/>
  <c r="H228" i="32"/>
  <c r="H93" i="32"/>
  <c r="H50" i="32"/>
  <c r="H204" i="32"/>
  <c r="H168" i="32"/>
  <c r="I194" i="32"/>
  <c r="I60" i="32"/>
  <c r="H139" i="32"/>
  <c r="E139" i="32"/>
  <c r="I139" i="32"/>
  <c r="H160" i="44"/>
  <c r="E11" i="44"/>
  <c r="I12" i="36"/>
  <c r="I11" i="36" s="1"/>
  <c r="F19" i="48" s="1"/>
  <c r="G19" i="48" s="1"/>
  <c r="H12" i="36"/>
  <c r="H11" i="36" s="1"/>
  <c r="I11" i="40"/>
  <c r="I11" i="43"/>
  <c r="I41" i="46"/>
  <c r="I12" i="46"/>
  <c r="H253" i="38"/>
  <c r="B10" i="38"/>
  <c r="B291" i="38" s="1"/>
  <c r="I253" i="38"/>
  <c r="H224" i="38"/>
  <c r="H235" i="38"/>
  <c r="I235" i="38"/>
  <c r="H209" i="38"/>
  <c r="I209" i="38"/>
  <c r="I224" i="38"/>
  <c r="H171" i="38"/>
  <c r="H190" i="38"/>
  <c r="H189" i="38" s="1"/>
  <c r="I190" i="38"/>
  <c r="I171" i="38"/>
  <c r="I130" i="38"/>
  <c r="I148" i="38"/>
  <c r="H130" i="38"/>
  <c r="H148" i="38"/>
  <c r="I83" i="38"/>
  <c r="H83" i="38"/>
  <c r="H98" i="38"/>
  <c r="I98" i="38"/>
  <c r="H71" i="38"/>
  <c r="H58" i="38"/>
  <c r="I71" i="38"/>
  <c r="I58" i="38"/>
  <c r="H23" i="38"/>
  <c r="I23" i="38"/>
  <c r="I11" i="38"/>
  <c r="H11" i="38"/>
  <c r="E291" i="38"/>
  <c r="C117" i="32"/>
  <c r="C111" i="32"/>
  <c r="C110" i="32"/>
  <c r="H72" i="32"/>
  <c r="D25" i="32"/>
  <c r="C25" i="32" s="1"/>
  <c r="C23" i="32"/>
  <c r="H194" i="32"/>
  <c r="B11" i="32"/>
  <c r="B256" i="32" s="1"/>
  <c r="H113" i="32"/>
  <c r="D241" i="32"/>
  <c r="C241" i="32" s="1"/>
  <c r="C240" i="32"/>
  <c r="H210" i="44"/>
  <c r="H321" i="44"/>
  <c r="I290" i="44"/>
  <c r="H290" i="44"/>
  <c r="H264" i="44"/>
  <c r="I244" i="44"/>
  <c r="I210" i="44"/>
  <c r="H194" i="44"/>
  <c r="I194" i="44"/>
  <c r="I160" i="44"/>
  <c r="I111" i="44"/>
  <c r="H12" i="44"/>
  <c r="I46" i="44"/>
  <c r="B11" i="35"/>
  <c r="H190" i="35"/>
  <c r="H161" i="35"/>
  <c r="H146" i="35"/>
  <c r="H117" i="35"/>
  <c r="I103" i="35"/>
  <c r="I12" i="35"/>
  <c r="I321" i="44"/>
  <c r="I95" i="39"/>
  <c r="I23" i="39"/>
  <c r="C273" i="38"/>
  <c r="D291" i="38"/>
  <c r="I273" i="38"/>
  <c r="I161" i="35"/>
  <c r="I117" i="35"/>
  <c r="H12" i="35"/>
  <c r="I190" i="35"/>
  <c r="D185" i="32"/>
  <c r="C184" i="32"/>
  <c r="D149" i="32"/>
  <c r="C148" i="32"/>
  <c r="D38" i="32"/>
  <c r="C37" i="32"/>
  <c r="D85" i="32"/>
  <c r="D237" i="32"/>
  <c r="C236" i="32"/>
  <c r="E11" i="32"/>
  <c r="E256" i="32" s="1"/>
  <c r="C171" i="32"/>
  <c r="D172" i="32"/>
  <c r="G8" i="48" l="1"/>
  <c r="I11" i="46"/>
  <c r="H10" i="38"/>
  <c r="I189" i="38"/>
  <c r="I10" i="38" s="1"/>
  <c r="C291" i="38"/>
  <c r="I45" i="44"/>
  <c r="H11" i="44"/>
  <c r="H11" i="35"/>
  <c r="I11" i="35"/>
  <c r="C172" i="32"/>
  <c r="D173" i="32"/>
  <c r="C173" i="32" s="1"/>
  <c r="C185" i="32"/>
  <c r="D186" i="32"/>
  <c r="C85" i="32"/>
  <c r="D150" i="32"/>
  <c r="C149" i="32"/>
  <c r="C237" i="32"/>
  <c r="H11" i="32"/>
  <c r="H256" i="32" s="1"/>
  <c r="I11" i="32"/>
  <c r="C38" i="32"/>
  <c r="D39" i="32"/>
  <c r="I291" i="38" l="1"/>
  <c r="H291" i="38"/>
  <c r="I12" i="44"/>
  <c r="I256" i="32"/>
  <c r="C150" i="32"/>
  <c r="D40" i="32"/>
  <c r="C39" i="32"/>
  <c r="D187" i="32"/>
  <c r="C186" i="32"/>
  <c r="I11" i="44" l="1"/>
  <c r="C187" i="32"/>
  <c r="D188" i="32"/>
  <c r="C40" i="32"/>
  <c r="D41" i="32"/>
  <c r="D42" i="32" l="1"/>
  <c r="C41" i="32"/>
  <c r="D189" i="32"/>
  <c r="C189" i="32" s="1"/>
  <c r="C188" i="32"/>
  <c r="C42" i="32" l="1"/>
  <c r="D43" i="32"/>
  <c r="D44" i="32" l="1"/>
  <c r="C43" i="32"/>
  <c r="C44" i="32" l="1"/>
  <c r="D45" i="32"/>
  <c r="D46" i="32" l="1"/>
  <c r="C45" i="32"/>
  <c r="C46" i="32" l="1"/>
  <c r="D47" i="32"/>
  <c r="D49" i="32" l="1"/>
  <c r="C47" i="32"/>
  <c r="C49" i="32" l="1"/>
  <c r="C256" i="32" s="1"/>
  <c r="D256" i="3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Liene Ābola</author>
  </authors>
  <commentList>
    <comment ref="I59" authorId="0" shapeId="0" xr:uid="{D4A73775-3D1B-41C7-A3BE-916D25725A5F}">
      <text>
        <r>
          <rPr>
            <b/>
            <sz val="9"/>
            <color indexed="81"/>
            <rFont val="Tahoma"/>
            <family val="2"/>
          </rPr>
          <t>Liene Ābola:</t>
        </r>
        <r>
          <rPr>
            <sz val="9"/>
            <color indexed="81"/>
            <rFont val="Tahoma"/>
            <family val="2"/>
          </rPr>
          <t xml:space="preserve">
Samazināts VSAOI</t>
        </r>
      </text>
    </comment>
    <comment ref="I91" authorId="0" shapeId="0" xr:uid="{0EC3DECE-631A-4E46-8831-BDE5F60621EE}">
      <text>
        <r>
          <rPr>
            <b/>
            <sz val="9"/>
            <color indexed="81"/>
            <rFont val="Tahoma"/>
            <family val="2"/>
          </rPr>
          <t>Liene Ābola:</t>
        </r>
        <r>
          <rPr>
            <sz val="9"/>
            <color indexed="81"/>
            <rFont val="Tahoma"/>
            <family val="2"/>
          </rPr>
          <t xml:space="preserve">
Samazināts VSAOI</t>
        </r>
      </text>
    </comment>
    <comment ref="I105" authorId="0" shapeId="0" xr:uid="{9C983F66-77B0-49C1-A779-FA638FBFF7E4}">
      <text>
        <r>
          <rPr>
            <b/>
            <sz val="9"/>
            <color indexed="81"/>
            <rFont val="Tahoma"/>
            <family val="2"/>
          </rPr>
          <t>Liene Ābola:</t>
        </r>
        <r>
          <rPr>
            <sz val="9"/>
            <color indexed="81"/>
            <rFont val="Tahoma"/>
            <family val="2"/>
          </rPr>
          <t xml:space="preserve">
Samazināts VSAOI</t>
        </r>
      </text>
    </comment>
    <comment ref="I136" authorId="0" shapeId="0" xr:uid="{0B102A7B-2BEB-4812-B6B4-D59EDBC8802E}">
      <text>
        <r>
          <rPr>
            <b/>
            <sz val="9"/>
            <color indexed="81"/>
            <rFont val="Tahoma"/>
            <family val="2"/>
          </rPr>
          <t>Liene Ābola:</t>
        </r>
        <r>
          <rPr>
            <sz val="9"/>
            <color indexed="81"/>
            <rFont val="Tahoma"/>
            <family val="2"/>
          </rPr>
          <t xml:space="preserve">
Samazināts VSAOI</t>
        </r>
      </text>
    </comment>
    <comment ref="I144" authorId="0" shapeId="0" xr:uid="{A7685AE2-17AF-4DAA-B62E-944E929C90A4}">
      <text>
        <r>
          <rPr>
            <b/>
            <sz val="9"/>
            <color indexed="81"/>
            <rFont val="Tahoma"/>
            <family val="2"/>
          </rPr>
          <t>Liene Ābola:</t>
        </r>
        <r>
          <rPr>
            <sz val="9"/>
            <color indexed="81"/>
            <rFont val="Tahoma"/>
            <family val="2"/>
          </rPr>
          <t xml:space="preserve">
Samazināts VSAOI</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Liene Ābola</author>
  </authors>
  <commentList>
    <comment ref="I18" authorId="0" shapeId="0" xr:uid="{B132994A-FC5F-4D95-BB82-7725B1FD8B15}">
      <text>
        <r>
          <rPr>
            <b/>
            <sz val="9"/>
            <color indexed="81"/>
            <rFont val="Tahoma"/>
            <family val="2"/>
          </rPr>
          <t>Liene Ābola:</t>
        </r>
        <r>
          <rPr>
            <sz val="9"/>
            <color indexed="81"/>
            <rFont val="Tahoma"/>
            <family val="2"/>
          </rPr>
          <t xml:space="preserve">
Samazināts VSAOI</t>
        </r>
      </text>
    </comment>
    <comment ref="I35" authorId="0" shapeId="0" xr:uid="{66D5B5BD-7DC6-4DC6-A7BC-7C9C5008575A}">
      <text>
        <r>
          <rPr>
            <b/>
            <sz val="9"/>
            <color indexed="81"/>
            <rFont val="Tahoma"/>
            <family val="2"/>
          </rPr>
          <t>Liene Ābola:</t>
        </r>
        <r>
          <rPr>
            <sz val="9"/>
            <color indexed="81"/>
            <rFont val="Tahoma"/>
            <family val="2"/>
          </rPr>
          <t xml:space="preserve">
Samazināts VSAOI</t>
        </r>
      </text>
    </comment>
    <comment ref="I47" authorId="0" shapeId="0" xr:uid="{5A804AD4-499A-43A3-B3D6-C90A5A76ED3A}">
      <text>
        <r>
          <rPr>
            <b/>
            <sz val="9"/>
            <color indexed="81"/>
            <rFont val="Tahoma"/>
            <family val="2"/>
          </rPr>
          <t>Liene Ābola:</t>
        </r>
        <r>
          <rPr>
            <sz val="9"/>
            <color indexed="81"/>
            <rFont val="Tahoma"/>
            <family val="2"/>
          </rPr>
          <t xml:space="preserve">
Samazināts VSAOI</t>
        </r>
      </text>
    </comment>
    <comment ref="I63" authorId="0" shapeId="0" xr:uid="{4C481323-79AC-4A0D-A1CA-CFD736E4E2D7}">
      <text>
        <r>
          <rPr>
            <b/>
            <sz val="9"/>
            <color indexed="81"/>
            <rFont val="Tahoma"/>
            <family val="2"/>
          </rPr>
          <t>Liene Ābola:</t>
        </r>
        <r>
          <rPr>
            <sz val="9"/>
            <color indexed="81"/>
            <rFont val="Tahoma"/>
            <family val="2"/>
          </rPr>
          <t xml:space="preserve">
Samazināts VSAOI</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Liene Ābola</author>
  </authors>
  <commentList>
    <comment ref="I16" authorId="0" shapeId="0" xr:uid="{436D0B71-753B-4738-B48A-B9D75AC36025}">
      <text>
        <r>
          <rPr>
            <b/>
            <sz val="9"/>
            <color indexed="81"/>
            <rFont val="Tahoma"/>
            <family val="2"/>
          </rPr>
          <t>Liene Ābola:</t>
        </r>
        <r>
          <rPr>
            <sz val="9"/>
            <color indexed="81"/>
            <rFont val="Tahoma"/>
            <family val="2"/>
          </rPr>
          <t xml:space="preserve">
Samazināts VSAOI</t>
        </r>
      </text>
    </comment>
    <comment ref="I20" authorId="0" shapeId="0" xr:uid="{FBB22C7D-D441-46ED-A1D6-69D86AE407C8}">
      <text>
        <r>
          <rPr>
            <b/>
            <sz val="9"/>
            <color indexed="81"/>
            <rFont val="Tahoma"/>
            <family val="2"/>
          </rPr>
          <t>Liene Ābola:</t>
        </r>
        <r>
          <rPr>
            <sz val="9"/>
            <color indexed="81"/>
            <rFont val="Tahoma"/>
            <family val="2"/>
          </rPr>
          <t xml:space="preserve">
Samazināts VSAOI</t>
        </r>
      </text>
    </comment>
    <comment ref="I38" authorId="0" shapeId="0" xr:uid="{5FB65584-8467-442B-92AA-41E5739EC79C}">
      <text>
        <r>
          <rPr>
            <b/>
            <sz val="9"/>
            <color indexed="81"/>
            <rFont val="Tahoma"/>
            <family val="2"/>
          </rPr>
          <t>Liene Ābola:</t>
        </r>
        <r>
          <rPr>
            <sz val="9"/>
            <color indexed="81"/>
            <rFont val="Tahoma"/>
            <family val="2"/>
          </rPr>
          <t xml:space="preserve">
Samazināts VSAOI</t>
        </r>
      </text>
    </comment>
    <comment ref="I48" authorId="0" shapeId="0" xr:uid="{3BB942B4-658D-4CAA-8B5B-002514E09491}">
      <text>
        <r>
          <rPr>
            <b/>
            <sz val="9"/>
            <color indexed="81"/>
            <rFont val="Tahoma"/>
            <family val="2"/>
          </rPr>
          <t>Liene Ābola:</t>
        </r>
        <r>
          <rPr>
            <sz val="9"/>
            <color indexed="81"/>
            <rFont val="Tahoma"/>
            <family val="2"/>
          </rPr>
          <t xml:space="preserve">
Samazināts VSAOI</t>
        </r>
      </text>
    </comment>
    <comment ref="I50" authorId="0" shapeId="0" xr:uid="{1F88F80B-DB47-423A-9F46-F8EEB3EB88A8}">
      <text>
        <r>
          <rPr>
            <b/>
            <sz val="9"/>
            <color indexed="81"/>
            <rFont val="Tahoma"/>
            <family val="2"/>
          </rPr>
          <t>Liene Ābola:</t>
        </r>
        <r>
          <rPr>
            <sz val="9"/>
            <color indexed="81"/>
            <rFont val="Tahoma"/>
            <family val="2"/>
          </rPr>
          <t xml:space="preserve">
Samazināts VSAOI</t>
        </r>
      </text>
    </comment>
    <comment ref="I54" authorId="0" shapeId="0" xr:uid="{298DF8B1-F13B-4983-AD89-13C0973FC268}">
      <text>
        <r>
          <rPr>
            <b/>
            <sz val="9"/>
            <color indexed="81"/>
            <rFont val="Tahoma"/>
            <family val="2"/>
          </rPr>
          <t>Liene Ābola:</t>
        </r>
        <r>
          <rPr>
            <sz val="9"/>
            <color indexed="81"/>
            <rFont val="Tahoma"/>
            <family val="2"/>
          </rPr>
          <t xml:space="preserve">
Samazināts VSAOI</t>
        </r>
      </text>
    </comment>
    <comment ref="I59" authorId="0" shapeId="0" xr:uid="{90A62584-0EE1-4E98-82C6-86FC6C8B2701}">
      <text>
        <r>
          <rPr>
            <b/>
            <sz val="9"/>
            <color indexed="81"/>
            <rFont val="Tahoma"/>
            <family val="2"/>
          </rPr>
          <t>Liene Ābola:</t>
        </r>
        <r>
          <rPr>
            <sz val="9"/>
            <color indexed="81"/>
            <rFont val="Tahoma"/>
            <family val="2"/>
          </rPr>
          <t xml:space="preserve">
Samazināts VSAOI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Liene Ābola</author>
  </authors>
  <commentList>
    <comment ref="I13" authorId="0" shapeId="0" xr:uid="{26EE4850-5219-4FEF-B633-DD8AB3557047}">
      <text>
        <r>
          <rPr>
            <b/>
            <sz val="9"/>
            <color indexed="81"/>
            <rFont val="Tahoma"/>
            <family val="2"/>
          </rPr>
          <t>Liene Ābola:</t>
        </r>
        <r>
          <rPr>
            <sz val="9"/>
            <color indexed="81"/>
            <rFont val="Tahoma"/>
            <family val="2"/>
          </rPr>
          <t xml:space="preserve">
Samazināts VSAOI</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Liene Ābola</author>
  </authors>
  <commentList>
    <comment ref="I26" authorId="0" shapeId="0" xr:uid="{5D7F5BEC-7F80-488F-BE16-E5D66439355E}">
      <text>
        <r>
          <rPr>
            <b/>
            <sz val="9"/>
            <color indexed="81"/>
            <rFont val="Tahoma"/>
            <family val="2"/>
          </rPr>
          <t>Liene Ābola:</t>
        </r>
        <r>
          <rPr>
            <sz val="9"/>
            <color indexed="81"/>
            <rFont val="Tahoma"/>
            <family val="2"/>
          </rPr>
          <t xml:space="preserve">
Samazināts VSAOI</t>
        </r>
      </text>
    </comment>
    <comment ref="I34" authorId="0" shapeId="0" xr:uid="{CED72F81-2C6B-47CD-8E3C-18A9C7B38017}">
      <text>
        <r>
          <rPr>
            <b/>
            <sz val="9"/>
            <color indexed="81"/>
            <rFont val="Tahoma"/>
            <family val="2"/>
          </rPr>
          <t>Liene Ābola:</t>
        </r>
        <r>
          <rPr>
            <sz val="9"/>
            <color indexed="81"/>
            <rFont val="Tahoma"/>
            <family val="2"/>
          </rPr>
          <t xml:space="preserve">
Samazināts VSAOI</t>
        </r>
      </text>
    </comment>
    <comment ref="I54" authorId="0" shapeId="0" xr:uid="{B9FBB133-B9C0-47BF-B14F-48018DD73DC2}">
      <text>
        <r>
          <rPr>
            <b/>
            <sz val="9"/>
            <color indexed="81"/>
            <rFont val="Tahoma"/>
            <family val="2"/>
          </rPr>
          <t>Liene Ābola:</t>
        </r>
        <r>
          <rPr>
            <sz val="9"/>
            <color indexed="81"/>
            <rFont val="Tahoma"/>
            <family val="2"/>
          </rPr>
          <t xml:space="preserve">
Samazināts VSAOI</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Liene Ābola</author>
  </authors>
  <commentList>
    <comment ref="I30" authorId="0" shapeId="0" xr:uid="{8381249F-E4A3-485B-B80A-33C0CAA660BC}">
      <text>
        <r>
          <rPr>
            <b/>
            <sz val="9"/>
            <color indexed="81"/>
            <rFont val="Tahoma"/>
            <family val="2"/>
          </rPr>
          <t>Liene Ābola:</t>
        </r>
        <r>
          <rPr>
            <sz val="9"/>
            <color indexed="81"/>
            <rFont val="Tahoma"/>
            <family val="2"/>
          </rPr>
          <t xml:space="preserve">
Samazināts VSAOI</t>
        </r>
      </text>
    </comment>
    <comment ref="I44" authorId="0" shapeId="0" xr:uid="{FA091870-C4E5-4426-B670-E2FD28556260}">
      <text>
        <r>
          <rPr>
            <b/>
            <sz val="9"/>
            <color indexed="81"/>
            <rFont val="Tahoma"/>
            <family val="2"/>
          </rPr>
          <t>Liene Ābola:</t>
        </r>
        <r>
          <rPr>
            <sz val="9"/>
            <color indexed="81"/>
            <rFont val="Tahoma"/>
            <family val="2"/>
          </rPr>
          <t xml:space="preserve">
Samazināts VSAOI</t>
        </r>
      </text>
    </comment>
    <comment ref="I49" authorId="0" shapeId="0" xr:uid="{9A9D5493-7F59-474C-A257-A18E80CEE841}">
      <text>
        <r>
          <rPr>
            <b/>
            <sz val="9"/>
            <color indexed="81"/>
            <rFont val="Tahoma"/>
            <family val="2"/>
          </rPr>
          <t>Liene Ābola:</t>
        </r>
        <r>
          <rPr>
            <sz val="9"/>
            <color indexed="81"/>
            <rFont val="Tahoma"/>
            <family val="2"/>
          </rPr>
          <t xml:space="preserve">
Samazināts VSAOI</t>
        </r>
      </text>
    </comment>
    <comment ref="I66" authorId="0" shapeId="0" xr:uid="{7665A407-E7EC-4C54-9866-512E2A50A04D}">
      <text>
        <r>
          <rPr>
            <b/>
            <sz val="9"/>
            <color indexed="81"/>
            <rFont val="Tahoma"/>
            <family val="2"/>
          </rPr>
          <t>Liene Ābola:</t>
        </r>
        <r>
          <rPr>
            <sz val="9"/>
            <color indexed="81"/>
            <rFont val="Tahoma"/>
            <family val="2"/>
          </rPr>
          <t xml:space="preserve">
Samazināts VSAOI</t>
        </r>
      </text>
    </comment>
    <comment ref="I68" authorId="0" shapeId="0" xr:uid="{5E268757-9A82-4D44-84B4-3D986FD80D89}">
      <text>
        <r>
          <rPr>
            <b/>
            <sz val="9"/>
            <color indexed="81"/>
            <rFont val="Tahoma"/>
            <family val="2"/>
          </rPr>
          <t>Liene Ābola:</t>
        </r>
        <r>
          <rPr>
            <sz val="9"/>
            <color indexed="81"/>
            <rFont val="Tahoma"/>
            <family val="2"/>
          </rPr>
          <t xml:space="preserve">
Samazināts VSAOI</t>
        </r>
      </text>
    </comment>
    <comment ref="I69" authorId="0" shapeId="0" xr:uid="{11B35ABE-5C69-4DAE-BBFC-25C1A5248E5F}">
      <text>
        <r>
          <rPr>
            <b/>
            <sz val="9"/>
            <color indexed="81"/>
            <rFont val="Tahoma"/>
            <family val="2"/>
          </rPr>
          <t>Liene Ābola:</t>
        </r>
        <r>
          <rPr>
            <sz val="9"/>
            <color indexed="81"/>
            <rFont val="Tahoma"/>
            <family val="2"/>
          </rPr>
          <t xml:space="preserve">
Samazināts VSAOI</t>
        </r>
      </text>
    </comment>
  </commentList>
</comments>
</file>

<file path=xl/sharedStrings.xml><?xml version="1.0" encoding="utf-8"?>
<sst xmlns="http://schemas.openxmlformats.org/spreadsheetml/2006/main" count="2132" uniqueCount="372">
  <si>
    <t>KOPĀ</t>
  </si>
  <si>
    <t>Piezīmes</t>
  </si>
  <si>
    <t>Piemērs</t>
  </si>
  <si>
    <t>Izdevumi  par virsstundām kopā ar VSOAI, EUR</t>
  </si>
  <si>
    <t xml:space="preserve"> Darba stundas  normālā darba laika  ietvaros:</t>
  </si>
  <si>
    <t>Mēnešalga no kuras rēķina stundas likmi</t>
  </si>
  <si>
    <t>* Iesniedzot datus pārskatam katrai ārstniecības iestādei jānodrošina, ka ikmēneša darba laika uzskaites tabelē, kura tiek apsiprināta ar iestādes vadītāja parakstu, ir iespējams izsekot Jūsu iesniegtai informācijai - darbinieka saistībai ar Covid-19</t>
  </si>
  <si>
    <t>Nodarbināto skaits mēnesī</t>
  </si>
  <si>
    <t xml:space="preserve">** apakšpozīcijās sniedz atsevišķu informāciju par katru nodarbināto, kurš ir strādājis virsstundas sakarā ar Latvijā izsludināto ārkārtējo situāciju ar mērķi ierobežot Covid-19 izplatību </t>
  </si>
  <si>
    <t>Apmaksājamais laiks mēnesī, stundas (tai skaitā summētā darba laika ietvaros)</t>
  </si>
  <si>
    <t>Apmaksājamā 100% piemaksa par nostrādātām virsstundām virs normālā  darba laika  (tai skaitā summētā darba laika ietvaros)</t>
  </si>
  <si>
    <t>virsstundas - virs  normālā darba laika, kas saistītas ar darbu  ar Covid-19</t>
  </si>
  <si>
    <t>novembrī  -  119  stundas (ņemot vērā laika periodu no 9.novembra - 30.novembrim)</t>
  </si>
  <si>
    <t xml:space="preserve"> decembrī -  158 stundas</t>
  </si>
  <si>
    <t>* Atbilstoši 2020.gada 6.novembra MK rīkojuma Nr.655 "Par ārkārtējās situācijas izsludināšanu" 9.punktam tiek atļauts papildus virsstundu darbs un virsstundu darba apmaksai nepieciešamos papildu finanšu līdzekļus var pieprasīt no valsts budžeta programmas 02.00.00 "Līdzekļi neparedzētiem gadījumiem"</t>
  </si>
  <si>
    <t>Infektoloģijas māsa</t>
  </si>
  <si>
    <t>Infekciju nodaļa(35 stundas nedēļā)</t>
  </si>
  <si>
    <t>Māsas palīgs</t>
  </si>
  <si>
    <t>Sanitārs</t>
  </si>
  <si>
    <t>Anesteziologs, reanimatologs (dežūrārsts)</t>
  </si>
  <si>
    <t xml:space="preserve">Intensīvās terapijas un anestēzijas māsa </t>
  </si>
  <si>
    <t>DZEMDĪBU UN GINEKOLOĢIJAS BLOKS</t>
  </si>
  <si>
    <t>Ginekologs, dzemdību speciālists (dež.ārsts)</t>
  </si>
  <si>
    <t>IEKŠĶĪGO SLIMĪBU NODAĻA</t>
  </si>
  <si>
    <t>Internists (dežūrārsts)</t>
  </si>
  <si>
    <t>Terapijas māsa (dež.māsa)</t>
  </si>
  <si>
    <t>KARDIOLOĢIJAS NODAĻA</t>
  </si>
  <si>
    <t>Kardiologs</t>
  </si>
  <si>
    <t>Medicīnas māsa (dež.māsa)</t>
  </si>
  <si>
    <t>Ķirurģijas nodaļa un dienas stacionārs - Talsu filiāles</t>
  </si>
  <si>
    <t>Medicīnas māsa</t>
  </si>
  <si>
    <t>NEIROLOĢIJAS NODAĻA</t>
  </si>
  <si>
    <t>Neirologs (dežūrārsts)</t>
  </si>
  <si>
    <t>UZŅEMŠANAS NODAĻA</t>
  </si>
  <si>
    <t>PALIATĪVĀS APRŪPES NODAĻA</t>
  </si>
  <si>
    <t>TRAUMATOLOĢIJAS NODAĻA</t>
  </si>
  <si>
    <t>Uzņemšanas nodaļa- Talsu filiāles</t>
  </si>
  <si>
    <t>Dežūrārsts</t>
  </si>
  <si>
    <t>Traumatologs (dežūrārsts)</t>
  </si>
  <si>
    <t>BĒRNU NODAĻA</t>
  </si>
  <si>
    <t>Pediatrs (dežūrārsts)</t>
  </si>
  <si>
    <t>ĶIRURĢIJAS NODAĻA</t>
  </si>
  <si>
    <t>Ķirurgs (dežūrārsts)</t>
  </si>
  <si>
    <t>Radiologa asistents</t>
  </si>
  <si>
    <t>Diagnostikas nodaļa - Talsu filiāles(35 stundas nedēļā)</t>
  </si>
  <si>
    <t>3=4+5</t>
  </si>
  <si>
    <t>Iekšķīgo slimību nodaļa - Talsu filiāles</t>
  </si>
  <si>
    <t>Ārstniecības un pacientu aprūpes personas un funkcionālo speciālistu asistenti, kopā, tai skaitā sadalījumā pa amatiem:</t>
  </si>
  <si>
    <t>Ārstniecības un pacientu aprūpes atbalsta personas, māsu palīgi, zobārstu aistenti, kopā, tai skaitā sadalījumā pa amatiem:</t>
  </si>
  <si>
    <t>Māsas palīgs (dež.)</t>
  </si>
  <si>
    <t>Pārējie nodarbinātie, kopā, tai skaitā sadalījumā pa amatiem:</t>
  </si>
  <si>
    <t>Diagnostikas nodaļa - Ventspils slimnīca(35 stundas nedēļā)</t>
  </si>
  <si>
    <t>Radiologs diagnosts</t>
  </si>
  <si>
    <t>Ārsta palīgs</t>
  </si>
  <si>
    <t xml:space="preserve">Medicīnas māsa </t>
  </si>
  <si>
    <t>7=8+9</t>
  </si>
  <si>
    <t>14=13 + VSOAI</t>
  </si>
  <si>
    <t>Automobiļa vadītājs</t>
  </si>
  <si>
    <t>pediatrs</t>
  </si>
  <si>
    <t>neonatologs</t>
  </si>
  <si>
    <t>ginekologs, dzemdību speciālists</t>
  </si>
  <si>
    <t>ķirurgs</t>
  </si>
  <si>
    <t>neirologs</t>
  </si>
  <si>
    <t>anesteziologs, reanimatologs</t>
  </si>
  <si>
    <t>traumatologs, ortopēds</t>
  </si>
  <si>
    <t>medicīnas māsa</t>
  </si>
  <si>
    <t>neatliekamās palīdzības māsa</t>
  </si>
  <si>
    <t>intensīvās terapijas un anestēzijas māsa</t>
  </si>
  <si>
    <t>internās aprūpes māsa</t>
  </si>
  <si>
    <t>māsas palīgs</t>
  </si>
  <si>
    <t>X</t>
  </si>
  <si>
    <t>Vecmāte</t>
  </si>
  <si>
    <t>VSIA "Bērnu klīniskā universitātes slimnīca"</t>
  </si>
  <si>
    <t xml:space="preserve">SIA “Rīgas Austrumu klīniskās universitātes slimnīca” </t>
  </si>
  <si>
    <t>VSIA "Paula Stradiņa klīniskā universitātes slimnīca"</t>
  </si>
  <si>
    <t>SIA "Daugavpils reģionālā slimnīca"</t>
  </si>
  <si>
    <t>SIA "Ziemeļkurzemes reģionālā slimnīca"</t>
  </si>
  <si>
    <t>SIA Jelgavas pilsētas slimnīca</t>
  </si>
  <si>
    <t>SIA Vidzemes slimnīca</t>
  </si>
  <si>
    <t>SIA Jēkabpils reģionālā slimnīca</t>
  </si>
  <si>
    <t>VSIA „Daugavpils psihoneiroloģiskā slimnīca”</t>
  </si>
  <si>
    <t>SIA Kuldīgas slimnīca</t>
  </si>
  <si>
    <t>jūlijs</t>
  </si>
  <si>
    <t>augusts</t>
  </si>
  <si>
    <t>neatliekamās medicīnas ārsts</t>
  </si>
  <si>
    <t>ārsta palīgs</t>
  </si>
  <si>
    <t>ANESTEZIOLOGS, REANIMATOLOGS</t>
  </si>
  <si>
    <t>1489</t>
  </si>
  <si>
    <t>NEONATOLOGS</t>
  </si>
  <si>
    <t>Veselības aprūpes vadības ĀRSTS</t>
  </si>
  <si>
    <t>INTERNISTS</t>
  </si>
  <si>
    <t>1311</t>
  </si>
  <si>
    <t>ĀRSTA PALĪGS (FELDŠERIS)</t>
  </si>
  <si>
    <t>985</t>
  </si>
  <si>
    <t>Terapijas MĀSA</t>
  </si>
  <si>
    <t>867</t>
  </si>
  <si>
    <t>Uroloģijas MĀSA</t>
  </si>
  <si>
    <t>995</t>
  </si>
  <si>
    <t>Medicīnas MĀSA</t>
  </si>
  <si>
    <t>1010</t>
  </si>
  <si>
    <t>Ginekoloģijas MĀSA</t>
  </si>
  <si>
    <t>Infektoloģijas MĀSA</t>
  </si>
  <si>
    <t>Intensīvās terapijas un anestēzijas MĀSA</t>
  </si>
  <si>
    <t>Biomedicīnas LABORANTS</t>
  </si>
  <si>
    <t>Neiroloģijas MĀSA</t>
  </si>
  <si>
    <t>Ķirurģijas MĀSA</t>
  </si>
  <si>
    <t>MĀSAS PALĪGS</t>
  </si>
  <si>
    <t>735</t>
  </si>
  <si>
    <t>723</t>
  </si>
  <si>
    <t>APKOPĒJS</t>
  </si>
  <si>
    <t>Medicīnas māsa (bērnu māsa)</t>
  </si>
  <si>
    <t>SIA "Ziemeļkurzemes reģionālā slimnīca" personāls strādā summētu darba laiku (saskaņā ar noslēgto koplīgumu un darba līgumiem), kas nozīmē, ka darbinieki strādā 6 darba dienas nedēļā, tas ir 40 stundas nedēļā jeb 174 stundas  personālam bez kaitīguma un 35 stundas nedeļā jeb 152 stundas  personālam ar kaitīgumu</t>
  </si>
  <si>
    <t>septembris</t>
  </si>
  <si>
    <t>oktobris</t>
  </si>
  <si>
    <t>Kopsavilkums par stacionāro iestāžu iesniegto informāciju par darba veicējiem (ārstniecības personām), virs normālā darba laika nostrādātām stundām, apmaksājamām stundām un izdevumiem, sakarā ar Latvijā izsludināto ārkārtējo situāciju ar mērķi ierobežot Covid-19 izplatību par 2021.gada jūlijs-oktobris</t>
  </si>
  <si>
    <t>internists</t>
  </si>
  <si>
    <t>virsārsts</t>
  </si>
  <si>
    <t>rezidents (traumatologs, ortopēds)</t>
  </si>
  <si>
    <t>bērnu māsa</t>
  </si>
  <si>
    <t>radiologa asistents</t>
  </si>
  <si>
    <t>radiogrāfers</t>
  </si>
  <si>
    <t>vecmāte</t>
  </si>
  <si>
    <t>hemodialīzes un nieru transplantācijas māsa</t>
  </si>
  <si>
    <t>neiroloģijas māsa</t>
  </si>
  <si>
    <t>ķirurģijas māsa</t>
  </si>
  <si>
    <t>operāciju māsa</t>
  </si>
  <si>
    <t>terapijas māsa</t>
  </si>
  <si>
    <t>bērnu aprūpes māsa</t>
  </si>
  <si>
    <t>ķirurģiskās aprūpes māsa</t>
  </si>
  <si>
    <t>māsas palīgs - transportētājs</t>
  </si>
  <si>
    <t>Apmaksājamā 100% piemaksa par nostrādātām virsstundām virs normālā darba laika (tai skaitā summētā darba laika ietvaros)</t>
  </si>
  <si>
    <t>Izdevumi par virsstundām kopā ar VSAOI, EUR</t>
  </si>
  <si>
    <t>virsstundas - virs normālā darba laika, kas saistītas ar darbu ar Covid-19</t>
  </si>
  <si>
    <t>Ārstniecības un pacientu aprūpes atbalsta personas, māsu palīgi, zobārstu asistenti, kopā, tai skaitā:***</t>
  </si>
  <si>
    <t>Veselības aprūpes datu analītiķis</t>
  </si>
  <si>
    <t>Vecākais veselības aprūpes datu analītiķis</t>
  </si>
  <si>
    <t>Centrālā slimnīca "Uzņemšanas nodaļa"</t>
  </si>
  <si>
    <t xml:space="preserve">Ārsts (dežūrslodze)                                                                                                                                                                                                                                            </t>
  </si>
  <si>
    <t xml:space="preserve">Bērnu ķirurgs                                                                                                                                                                                                                                                  </t>
  </si>
  <si>
    <t xml:space="preserve">Ginekologs,dzemdību speciālists                                                                                                                                                                                                                                </t>
  </si>
  <si>
    <t xml:space="preserve">Internists                                                                                                                                                                                                                                                     </t>
  </si>
  <si>
    <t xml:space="preserve">Kardiologs                                                                                                                                                                                                                                                     </t>
  </si>
  <si>
    <t xml:space="preserve">Kardiologs (vecākais)                                                                                                                                                                                                                                          </t>
  </si>
  <si>
    <t xml:space="preserve">Ķirurgs                                                                                                                                                                                                                                                        </t>
  </si>
  <si>
    <t xml:space="preserve">Neirologs                                                                                                                                                                                                                                                      </t>
  </si>
  <si>
    <t xml:space="preserve">Pediatrs                                                                                                                                                                                                                                                       </t>
  </si>
  <si>
    <t xml:space="preserve">Pediatrs-nodaļas vadītājs                                                                                                                                                                                                                                      </t>
  </si>
  <si>
    <t xml:space="preserve">Rezidents                                                                                                                                                                                                                                                      </t>
  </si>
  <si>
    <t xml:space="preserve">Traumatologs ortopēds                                                                                                                                                                                                                                          </t>
  </si>
  <si>
    <t xml:space="preserve">Vecākā medicīnas māsa                                                                                                                                                                                                                                          </t>
  </si>
  <si>
    <t xml:space="preserve">Ārsta palīgs                                                                                                                                                                                                                                                   </t>
  </si>
  <si>
    <t xml:space="preserve">Internās aprūpes māsa                                                                                                                                                                                                                                          </t>
  </si>
  <si>
    <t xml:space="preserve">Ķirurģiskās aprūpes māsa                                                                                                                                                                                                                                       </t>
  </si>
  <si>
    <t xml:space="preserve">Medicīnas māsa                                                                                                                                                                                                                                                 </t>
  </si>
  <si>
    <t>Operāciju māsa</t>
  </si>
  <si>
    <t xml:space="preserve">Māsas palīgs                                                                                                                                                                                                                                                   </t>
  </si>
  <si>
    <t xml:space="preserve">"Plaušu slimību un tuberkulozes centrs " Uzņemšanas nodaļa, Covid 19 nodaļa </t>
  </si>
  <si>
    <t xml:space="preserve">Pneimonologs                                                                                                                                                                                                                                                   </t>
  </si>
  <si>
    <t>Narkologs</t>
  </si>
  <si>
    <t xml:space="preserve">Neatliekamās medicīnas ārsts                                                                                                                                                                                                                                   </t>
  </si>
  <si>
    <t>"Plaušu slimību un tuberkulozes centrs" 
 Infekcijas nodaļa - Covid19 nodaļa</t>
  </si>
  <si>
    <t xml:space="preserve">Infektologs                                                                                                                                                                                                                                                    </t>
  </si>
  <si>
    <t>"Plaušu slimību un tuberkulozes centrs"  Intensīvās terapijas nodaļa Covid19 nodaļa</t>
  </si>
  <si>
    <t xml:space="preserve">Anestēzijas, intensīvās un neatliekamās aprūpes māsa                                                                                                                                                                                                           </t>
  </si>
  <si>
    <t>"Plaušu slimību un tuberkulozes centrs" Paliatīvās aprūpes nodaļa -pārprofilēta Covid 19 nodaļa</t>
  </si>
  <si>
    <t>Onkoloģiskās aprūpes māsa</t>
  </si>
  <si>
    <t>"Plaušu slimību un tuberkulozes centrs" Tuberkulozes un plaušu slimību nodaļa - pārprofilēta Covid 19 nodaļa</t>
  </si>
  <si>
    <t>"Plaušu slimību un tuberkulozes centrs" Radioloģijas nodaļa</t>
  </si>
  <si>
    <t>Virsmāsa</t>
  </si>
  <si>
    <t>Radiogrāfers</t>
  </si>
  <si>
    <t xml:space="preserve">"Plaušu slimību un tuberkulozes centrs " Narkologijas nodaļa Uzņemšanas nodaļa  </t>
  </si>
  <si>
    <t xml:space="preserve">Ārsts                                                                                                                                                                                                                                                          </t>
  </si>
  <si>
    <t xml:space="preserve">Narkologs                                                                                                                                                                                                                                                      </t>
  </si>
  <si>
    <t xml:space="preserve">Narkologs (nodaļas vadītājs)                                                                                                                                                                                                                                   </t>
  </si>
  <si>
    <t>Anestezioloģijas un intensīvās terapijas daļa</t>
  </si>
  <si>
    <t xml:space="preserve">Anesteziologs un reanimatologs -  nodaļas vadītājs                                                                                                                                                                                                                                 </t>
  </si>
  <si>
    <t xml:space="preserve">Anesteziologs un reanimatologs (vecākais)                                                                                                                                                                                                                                </t>
  </si>
  <si>
    <t xml:space="preserve">Anesteziologs un reanimatologs                                                                                                                                                                                                                            </t>
  </si>
  <si>
    <t>Garīgās veselības aprūpes māsa 2</t>
  </si>
  <si>
    <t>Kopā</t>
  </si>
  <si>
    <t>Stundas likme</t>
  </si>
  <si>
    <t xml:space="preserve">Traumatologs/ortopēds </t>
  </si>
  <si>
    <t xml:space="preserve">Rezidents </t>
  </si>
  <si>
    <t>Rezidents</t>
  </si>
  <si>
    <t>…</t>
  </si>
  <si>
    <t>Tramatoloģijas un ortopēdijas slimnīca</t>
  </si>
  <si>
    <t>Anesteziologs un reanimatologs</t>
  </si>
  <si>
    <t>Anesteziologs un reanimatologs (dežūrārsts)</t>
  </si>
  <si>
    <t>Intensīvās terapijas un anestēzijas māsa</t>
  </si>
  <si>
    <t>Ginekologs, dzemdību speciālists (dežūrām)</t>
  </si>
  <si>
    <t>Paliatīvās aprūpes nodaļa</t>
  </si>
  <si>
    <t>Medicīnas māsa (paliatīvās aprūpes nod.)</t>
  </si>
  <si>
    <t>Iekšķīgo slimību nodaļas vadītājs</t>
  </si>
  <si>
    <t>Terapijas māsa</t>
  </si>
  <si>
    <t>Medicīnas māsa (kardioloģijā)</t>
  </si>
  <si>
    <t>Ārsta palīgs (observācijā)</t>
  </si>
  <si>
    <t>Medicīnas māsa (uzņemšanā)</t>
  </si>
  <si>
    <t>Traumatoloģijas un ortopēdijas virsmāsa</t>
  </si>
  <si>
    <t>Traumatoloģijas un ortopēdijas māsa</t>
  </si>
  <si>
    <t>Ķirurģijas māsa</t>
  </si>
  <si>
    <t>Bērnu māsa</t>
  </si>
  <si>
    <t>Dežūrārsts (ķirurgs)</t>
  </si>
  <si>
    <t>SIA "Ziemeļkurzemes reģionālā slimnīca" personāls strādā summētu darba laiku (saskaņā ar noslēgto koplīgumu un darba līgumiem), kas nozīmē, ka darbinieki strādā 6 darba dienas nedēļā. Tas ir 40 stundas nedēļā jeb 172 stundas  personālam bez kaitīguma, un 35 stundas nedeļā jeb 151 stundas  personalm ar kaitīgumu</t>
  </si>
  <si>
    <t xml:space="preserve">Valdes priekšsēdētājs _______________________________ </t>
  </si>
  <si>
    <t>9=8+VSAOI</t>
  </si>
  <si>
    <t>garīgās veselības aprupes māsa</t>
  </si>
  <si>
    <t>garīgas veselības aprūpes māsa</t>
  </si>
  <si>
    <t>māsu paligs</t>
  </si>
  <si>
    <t>sanitārs</t>
  </si>
  <si>
    <t>VSIA "Rīgas psihiatrijas un narkoloģijas cenrts"</t>
  </si>
  <si>
    <t xml:space="preserve"> Centrālās slimnīcas Covid 19 nodaļa</t>
  </si>
  <si>
    <t xml:space="preserve">Biomedicīnas laborante                                                                                                                                                                                                                                         </t>
  </si>
  <si>
    <t xml:space="preserve"> Plānveida īslaicīgās ārstēšanas nodaļa - pārprofilēta Covid 19 nodaļa</t>
  </si>
  <si>
    <t>Vecākā medicīnas māsa</t>
  </si>
  <si>
    <t xml:space="preserve"> Fizikālās terapijas nodaļa - pārprofilēta Covid 19 nodaļa</t>
  </si>
  <si>
    <t xml:space="preserve">Fizikālās un rehabilitācijas medicīnas māsa                                                                                                                                                                                                                    </t>
  </si>
  <si>
    <r>
      <t xml:space="preserve">Iestādes nosaukums: </t>
    </r>
    <r>
      <rPr>
        <b/>
        <sz val="14"/>
        <color theme="1"/>
        <rFont val="Times New Roman"/>
        <family val="1"/>
        <charset val="186"/>
      </rPr>
      <t>SIA "Kuldīgas slimnīca"</t>
    </r>
  </si>
  <si>
    <t>ārsts</t>
  </si>
  <si>
    <t>ārsts-stažieris</t>
  </si>
  <si>
    <t>māsa</t>
  </si>
  <si>
    <t>medicīnas asistents</t>
  </si>
  <si>
    <t>māsu palīgs</t>
  </si>
  <si>
    <t>fizioterapeits</t>
  </si>
  <si>
    <t>ārstnieciskais direktors</t>
  </si>
  <si>
    <t>neatliekamās medicīniskās palīdzības un pacientu uzņemšanas nodaļas virsārsts</t>
  </si>
  <si>
    <t>virsmāsa</t>
  </si>
  <si>
    <t>vecākā māsa</t>
  </si>
  <si>
    <t>vecākā vecmāte</t>
  </si>
  <si>
    <t>vecākais radiogrāfers</t>
  </si>
  <si>
    <t>Galvenais ārsts</t>
  </si>
  <si>
    <t>Medicīnas fiziķis</t>
  </si>
  <si>
    <t>Medicīnas iekārtu inženieris</t>
  </si>
  <si>
    <t>Datorsistēmu administrators</t>
  </si>
  <si>
    <t>Sistēmanalītiķis</t>
  </si>
  <si>
    <t>Enerģētiķis</t>
  </si>
  <si>
    <t>Juriste</t>
  </si>
  <si>
    <t>Iepirkumu speciālists</t>
  </si>
  <si>
    <t>Pakalp.atīstības un klientu apk.nod.vadītājs</t>
  </si>
  <si>
    <t>Biroja administratore</t>
  </si>
  <si>
    <t>SIA "Rīgas 1.slimnīca"</t>
  </si>
  <si>
    <t>Medicīnas asistents</t>
  </si>
  <si>
    <t>Fizioterapeits</t>
  </si>
  <si>
    <t>Māsu palīgs</t>
  </si>
  <si>
    <t>Statistiķis</t>
  </si>
  <si>
    <t>Statistikis</t>
  </si>
  <si>
    <t>Sekretāre</t>
  </si>
  <si>
    <t>Ārsta epidemiologa palīgs</t>
  </si>
  <si>
    <t>Galvenās māsas vietnieks ķirurģiskajā aprūpē</t>
  </si>
  <si>
    <t>Galvenās māsas vietnieks neatliekamajā un vispārīgajā aprūpē</t>
  </si>
  <si>
    <t>Vadītājs</t>
  </si>
  <si>
    <t>Vecākā vecmāte</t>
  </si>
  <si>
    <t>Virsmāsas vietnieks</t>
  </si>
  <si>
    <t>Atlases un apmācību speciālists</t>
  </si>
  <si>
    <t>Darbu vadītājs loģistikas un autotransporta jomā</t>
  </si>
  <si>
    <t>Jaunākais medicīnas iekārtu inženieris / medicīnas fiziķis</t>
  </si>
  <si>
    <t>Nodaļas vadītājs</t>
  </si>
  <si>
    <t>Saimniecības pārzinis</t>
  </si>
  <si>
    <t>Telpu uzkopšanas darbu vadītājs</t>
  </si>
  <si>
    <t>Vecākais medicīnas iekārtu inženieris</t>
  </si>
  <si>
    <t>Vecākais personāla speciālists</t>
  </si>
  <si>
    <t>vecākais veselības aprūpes datu analītiķis</t>
  </si>
  <si>
    <t>Pārskats par  darba veicējiem (ārstniecības personām), virs normālā darba laika nostrādātām stundām, apmaksājamām stundām un izdevumiem, kas radušies saistībā ar mērķi ierobežot Covid-19 izplatību</t>
  </si>
  <si>
    <t xml:space="preserve">1.1.Pielikums </t>
  </si>
  <si>
    <r>
      <t xml:space="preserve">Iestādes nosaukums: </t>
    </r>
    <r>
      <rPr>
        <b/>
        <sz val="13"/>
        <color theme="1"/>
        <rFont val="Times New Roman"/>
        <family val="1"/>
      </rPr>
      <t xml:space="preserve"> VSIA "Paula Stradiņa klīniskā universitātes slimnīca"</t>
    </r>
  </si>
  <si>
    <r>
      <t xml:space="preserve">Pārskata mēnesis: </t>
    </r>
    <r>
      <rPr>
        <b/>
        <sz val="13"/>
        <color theme="1"/>
        <rFont val="Times New Roman"/>
        <family val="1"/>
      </rPr>
      <t>Septembris</t>
    </r>
  </si>
  <si>
    <t>līdz normālam darba laikam</t>
  </si>
  <si>
    <t>Stundas likme (aprēķināta atbilstoši mēnešalgai vai darba līgumā noteiktā stundas likme)</t>
  </si>
  <si>
    <t>Pārējie darbinieki, kuri tieši iesaistīti darbā ar Covid-19, kopā, tai skaitā:</t>
  </si>
  <si>
    <t>9=8 +VSOAI</t>
  </si>
  <si>
    <r>
      <t xml:space="preserve">Iestādes nosaukums: </t>
    </r>
    <r>
      <rPr>
        <b/>
        <sz val="13"/>
        <color theme="1"/>
        <rFont val="Times New Roman"/>
        <family val="1"/>
      </rPr>
      <t>VSIA "Paula Stradiņa klīniskā universitātes slimnīca"</t>
    </r>
  </si>
  <si>
    <r>
      <t xml:space="preserve">Pārskata mēnesis: </t>
    </r>
    <r>
      <rPr>
        <b/>
        <sz val="13"/>
        <color theme="1"/>
        <rFont val="Times New Roman"/>
        <family val="1"/>
      </rPr>
      <t>Oktobris</t>
    </r>
  </si>
  <si>
    <t>1.2.Pielikums</t>
  </si>
  <si>
    <t>Ārstniecības un pacientu aprūpes personas un funkcionālo speciālistu asistenti, kopā, tai skaitā:</t>
  </si>
  <si>
    <r>
      <t xml:space="preserve">Iestādes nosaukums: </t>
    </r>
    <r>
      <rPr>
        <b/>
        <sz val="13"/>
        <color theme="1"/>
        <rFont val="Times New Roman"/>
        <family val="1"/>
      </rPr>
      <t>Vidzemes slimnīca, SIA</t>
    </r>
  </si>
  <si>
    <r>
      <t xml:space="preserve">Pārskata periods: </t>
    </r>
    <r>
      <rPr>
        <b/>
        <sz val="13"/>
        <color theme="1"/>
        <rFont val="Times New Roman"/>
        <family val="1"/>
      </rPr>
      <t>Septembris</t>
    </r>
  </si>
  <si>
    <t xml:space="preserve">  līdz normālam darba laikam</t>
  </si>
  <si>
    <t>Ārsti, zobārsti  un funkcionālie speciālisti, kopā, tai skaitā:</t>
  </si>
  <si>
    <t>Ārstniecības un pacientu aprūpes atbalsta personas, māsu palīgi, zobārstu aistenti, kopā, tai skaitā:</t>
  </si>
  <si>
    <t>Ārstniecības un pacientu aprūpes atbalsta personas, māsu palīgi, zobārstu asistenti, kopā, tai skaitā:</t>
  </si>
  <si>
    <r>
      <t>Iestādes nosaukums:</t>
    </r>
    <r>
      <rPr>
        <b/>
        <sz val="13"/>
        <color theme="1"/>
        <rFont val="Times New Roman"/>
        <family val="1"/>
      </rPr>
      <t xml:space="preserve">  SIA "Daugavpils reģionālā slimnīca"</t>
    </r>
  </si>
  <si>
    <t>1.3.Pielikums</t>
  </si>
  <si>
    <t xml:space="preserve"> </t>
  </si>
  <si>
    <r>
      <t xml:space="preserve">Iestādes nosaukums:  </t>
    </r>
    <r>
      <rPr>
        <b/>
        <sz val="13"/>
        <color theme="1"/>
        <rFont val="Times New Roman"/>
        <family val="1"/>
      </rPr>
      <t>SIA "Daugavpils reģionālā slimnīca"</t>
    </r>
  </si>
  <si>
    <r>
      <t xml:space="preserve">Pārskata mēnesis: </t>
    </r>
    <r>
      <rPr>
        <b/>
        <sz val="13"/>
        <color theme="1"/>
        <rFont val="Times New Roman"/>
        <family val="1"/>
      </rPr>
      <t xml:space="preserve"> Oktobris</t>
    </r>
  </si>
  <si>
    <t xml:space="preserve">  līdz normālam darba laikam </t>
  </si>
  <si>
    <r>
      <rPr>
        <vertAlign val="superscript"/>
        <sz val="13"/>
        <rFont val="Times New Roman"/>
        <family val="1"/>
        <charset val="186"/>
      </rPr>
      <t>1</t>
    </r>
    <r>
      <rPr>
        <sz val="13"/>
        <rFont val="Times New Roman"/>
        <family val="1"/>
        <charset val="186"/>
      </rPr>
      <t xml:space="preserve">  Normālais darba laiks (stundās) atbilstoši  darba dienu skaitam pārskata mēnesī ar dienas darba laiku, kas nepārsniedz 8 stundas. Izņemot ārstniecības personām, kuru darbs saistīts ar īpašu risku un  ja viņi šajā darbā ir nodarbināti ne mazāk kā 50 procentus no normālā dienas vai nedēļas darba laika, ir noteikta septiņu stundu darba  diena vai 35 stundu darba nedēļa (Darba Likuma 131.pants)</t>
    </r>
  </si>
  <si>
    <r>
      <rPr>
        <vertAlign val="superscript"/>
        <sz val="13"/>
        <rFont val="Times New Roman"/>
        <family val="1"/>
        <charset val="186"/>
      </rPr>
      <t>2</t>
    </r>
    <r>
      <rPr>
        <sz val="13"/>
        <rFont val="Times New Roman"/>
        <family val="1"/>
        <charset val="186"/>
      </rPr>
      <t xml:space="preserve"> Ja stundas likmes aprēķināšanai netiek izmantota "Piemērā" norādītā formula, lūdzam sniegt skaidrojumu, kā tiek noteikta stundas likme</t>
    </r>
  </si>
  <si>
    <r>
      <rPr>
        <sz val="13"/>
        <color theme="1"/>
        <rFont val="Times New Roman"/>
        <family val="1"/>
      </rPr>
      <t xml:space="preserve">Iestādes nosaukums: </t>
    </r>
    <r>
      <rPr>
        <b/>
        <sz val="13"/>
        <color theme="1"/>
        <rFont val="Times New Roman"/>
        <family val="1"/>
        <charset val="186"/>
      </rPr>
      <t>SIA "Ziemeļkurzemes reģionālā slimnīca"</t>
    </r>
  </si>
  <si>
    <r>
      <rPr>
        <sz val="13"/>
        <color theme="1"/>
        <rFont val="Times New Roman"/>
        <family val="1"/>
      </rPr>
      <t xml:space="preserve">Pārskata mēnesis:  </t>
    </r>
    <r>
      <rPr>
        <b/>
        <sz val="13"/>
        <color theme="1"/>
        <rFont val="Times New Roman"/>
        <family val="1"/>
        <charset val="186"/>
      </rPr>
      <t>Septembris</t>
    </r>
  </si>
  <si>
    <t>ANESTEZIOLOĢIJAS UN INTENSĪVĀS TERAPIJAS NODAĻA (35 stundas nedēļā)</t>
  </si>
  <si>
    <t>Diagnostikas nodaļa - Ventspils slimnīca</t>
  </si>
  <si>
    <t>Anestezioloģijas un intensīvās terapijas nodaļa - Talsu filiāles (35 stundas nedēļā)</t>
  </si>
  <si>
    <r>
      <rPr>
        <vertAlign val="superscript"/>
        <sz val="13"/>
        <rFont val="Times New Roman"/>
        <family val="1"/>
      </rPr>
      <t>1</t>
    </r>
    <r>
      <rPr>
        <sz val="13"/>
        <rFont val="Times New Roman"/>
        <family val="1"/>
      </rPr>
      <t xml:space="preserve">  Normālais darba laiks (stundās) atbilstoši  darba dienu skaitam pārskata mēnesī ar dienas darba laiku, kas nepārsniedz 8 stundas. Izņemot ārstniecības personām, kuru darbs saistīts ar īpašu risku un  ja viņi šajā darbā ir nodarbināti ne mazāk kā 50 procentus no normālā dienas vai nedēļas darba laika, ir noteikta septiņu stundu darba  diena vai 35 stundu darba nedēļa (Darba Likuma 131.pants)</t>
    </r>
  </si>
  <si>
    <r>
      <rPr>
        <vertAlign val="superscript"/>
        <sz val="13"/>
        <rFont val="Times New Roman"/>
        <family val="1"/>
      </rPr>
      <t>2</t>
    </r>
    <r>
      <rPr>
        <sz val="13"/>
        <rFont val="Times New Roman"/>
        <family val="1"/>
      </rPr>
      <t xml:space="preserve"> Ja stundas likmes aprēķināšanai netiek izmantota "Piemērā" norādītā formula, lūdzam sniegt skaidrojumu, kā tiek noteikta stundas likme</t>
    </r>
  </si>
  <si>
    <r>
      <rPr>
        <sz val="13"/>
        <color theme="1"/>
        <rFont val="Times New Roman"/>
        <family val="1"/>
      </rPr>
      <t xml:space="preserve">Iestādes nosaukums:  </t>
    </r>
    <r>
      <rPr>
        <b/>
        <sz val="13"/>
        <color theme="1"/>
        <rFont val="Times New Roman"/>
        <family val="1"/>
      </rPr>
      <t>SIA "Ziemeļkurzemes reģionālā slimnīca"</t>
    </r>
  </si>
  <si>
    <t>Diagnostikas nodaļa - Talsu filiāles (35 stundas nedēļā)</t>
  </si>
  <si>
    <r>
      <t xml:space="preserve">Iestādes nosaukums: </t>
    </r>
    <r>
      <rPr>
        <b/>
        <sz val="13"/>
        <color theme="1"/>
        <rFont val="Times New Roman"/>
        <family val="1"/>
      </rPr>
      <t>Jelgavas pilsētas slimnīca, SIA</t>
    </r>
  </si>
  <si>
    <r>
      <t xml:space="preserve">Iestādes nosaukums: </t>
    </r>
    <r>
      <rPr>
        <b/>
        <sz val="13"/>
        <color theme="1"/>
        <rFont val="Times New Roman"/>
        <family val="1"/>
      </rPr>
      <t>Vidzemes slimnīca SIA</t>
    </r>
  </si>
  <si>
    <r>
      <t xml:space="preserve">Pārskata periods: </t>
    </r>
    <r>
      <rPr>
        <b/>
        <sz val="13"/>
        <color theme="1"/>
        <rFont val="Times New Roman"/>
        <family val="1"/>
      </rPr>
      <t>Oktobris</t>
    </r>
  </si>
  <si>
    <r>
      <t xml:space="preserve">Iestādes nosaukums: </t>
    </r>
    <r>
      <rPr>
        <b/>
        <sz val="13"/>
        <color theme="1"/>
        <rFont val="Times New Roman"/>
        <family val="1"/>
      </rPr>
      <t>SIA JĒKABPILS REĢIONĀLĀ SLIMNĪCA</t>
    </r>
  </si>
  <si>
    <r>
      <t xml:space="preserve">Pārskata mēnesis: </t>
    </r>
    <r>
      <rPr>
        <b/>
        <sz val="13"/>
        <color theme="1"/>
        <rFont val="Times New Roman"/>
        <family val="1"/>
      </rPr>
      <t>Jūlijs - Septembris</t>
    </r>
  </si>
  <si>
    <t>Summētā darba laika periods, kurā uzskaitītas virsstundas un papildu snepieciešamais finansējums to apmaksai</t>
  </si>
  <si>
    <r>
      <t xml:space="preserve">Iestādes nosaukums: </t>
    </r>
    <r>
      <rPr>
        <b/>
        <sz val="13"/>
        <color theme="1"/>
        <rFont val="Times New Roman"/>
        <family val="1"/>
      </rPr>
      <t>VSIA Rīgas psihiatrijas un narkoloģijas centrs</t>
    </r>
  </si>
  <si>
    <r>
      <t xml:space="preserve">Iestādes nosaukums:  </t>
    </r>
    <r>
      <rPr>
        <b/>
        <sz val="13"/>
        <color theme="1"/>
        <rFont val="Times New Roman"/>
        <family val="1"/>
      </rPr>
      <t>SIA</t>
    </r>
    <r>
      <rPr>
        <sz val="13"/>
        <color theme="1"/>
        <rFont val="Times New Roman"/>
        <family val="1"/>
        <charset val="186"/>
      </rPr>
      <t xml:space="preserve"> </t>
    </r>
    <r>
      <rPr>
        <b/>
        <sz val="14"/>
        <color theme="1"/>
        <rFont val="Times New Roman"/>
        <family val="1"/>
        <charset val="186"/>
      </rPr>
      <t>Rīgas 1. slimnīca</t>
    </r>
  </si>
  <si>
    <r>
      <t xml:space="preserve">Izdevumi  par virsstundām (2021.gada jūlijs-oktobris) kopā ar VSOAI, </t>
    </r>
    <r>
      <rPr>
        <b/>
        <i/>
        <sz val="12"/>
        <rFont val="Times New Roman"/>
        <family val="1"/>
      </rPr>
      <t>euro</t>
    </r>
  </si>
  <si>
    <r>
      <t xml:space="preserve">Iestādes nosaukums: </t>
    </r>
    <r>
      <rPr>
        <b/>
        <sz val="13"/>
        <color theme="1"/>
        <rFont val="Times New Roman"/>
        <family val="1"/>
      </rPr>
      <t>VSIA „Daugavpils psihoneiroloģiskā slimnīca”</t>
    </r>
  </si>
  <si>
    <t>Garīgās veselības aprūpes māsa 1</t>
  </si>
  <si>
    <t>Garīgās veselības aprūpes māsa 3</t>
  </si>
  <si>
    <t>Garīgās veselības aprūpes māsa 4</t>
  </si>
  <si>
    <t>Garīgās veselības aprūpes māsa 5</t>
  </si>
  <si>
    <t>Garīgās veselības aprūpes māsa 6</t>
  </si>
  <si>
    <t>Garīgās veselības aprūpes māsa 7</t>
  </si>
  <si>
    <t>Garīgās veselības aprūpes māsa 8</t>
  </si>
  <si>
    <t>Garīgās veselības aprūpes māsa 9</t>
  </si>
  <si>
    <t>Garīgās veselības aprūpes māsa 10</t>
  </si>
  <si>
    <t>Garīgās veselības aprūpes māsa 11</t>
  </si>
  <si>
    <t>Garīgās veselības aprūpes māsa 12</t>
  </si>
  <si>
    <t>Garīgās veselības aprūpes māsa 13</t>
  </si>
  <si>
    <t>Garīgās veselības aprūpes māsa 14</t>
  </si>
  <si>
    <t>Garīgās veselības aprūpes māsa 15</t>
  </si>
  <si>
    <t>Garīgās veselības aprūpes māsa 16</t>
  </si>
  <si>
    <t>Māsas palīgs 1</t>
  </si>
  <si>
    <t>Māsas palīgs 2</t>
  </si>
  <si>
    <t>Māsas palīgs 3</t>
  </si>
  <si>
    <t>Māsas palīgs 4</t>
  </si>
  <si>
    <t>Māsas palīgs 5</t>
  </si>
  <si>
    <t>Māsas palīgs 6</t>
  </si>
  <si>
    <t>Māsas palīgs 7</t>
  </si>
  <si>
    <t>Māsas palīgs 8</t>
  </si>
  <si>
    <t>Māsas palīgs 9</t>
  </si>
  <si>
    <t>Māsas palīgs 10</t>
  </si>
  <si>
    <t>Māsas palīgs 11</t>
  </si>
  <si>
    <t>Māsas palīgs 12</t>
  </si>
  <si>
    <t>Māsas palīgs 13</t>
  </si>
  <si>
    <t>Māsas palīgs 14</t>
  </si>
  <si>
    <t>Māsas palīgs 15</t>
  </si>
  <si>
    <t>Māsas palīgs 16</t>
  </si>
  <si>
    <t>Māsas palīgs 17</t>
  </si>
  <si>
    <t>Māsas palīgs 18</t>
  </si>
  <si>
    <t>Māsas palīgs 19</t>
  </si>
  <si>
    <t>Māsas palīgs 20</t>
  </si>
  <si>
    <t>Māsas palīgs 21</t>
  </si>
  <si>
    <t>Māsas palīgs 22</t>
  </si>
  <si>
    <t>Māsas palīgs 23</t>
  </si>
  <si>
    <t>Māsas palīgs 24</t>
  </si>
  <si>
    <t>Māsas palīgs 25</t>
  </si>
  <si>
    <t>Māsas palīgs 26</t>
  </si>
  <si>
    <t>Māsas palīgs 27</t>
  </si>
  <si>
    <t>Māsas palīgs 28</t>
  </si>
  <si>
    <t>Māsas palīgs 29</t>
  </si>
  <si>
    <t>Māsas palīgs 30</t>
  </si>
  <si>
    <t>Māsas palīgs 31</t>
  </si>
  <si>
    <t>Māsas palīgs 32</t>
  </si>
  <si>
    <t>Māsas palīgs 33</t>
  </si>
  <si>
    <t>Māsas palīgs 34</t>
  </si>
  <si>
    <t>Māsas palīgs 35</t>
  </si>
  <si>
    <r>
      <t xml:space="preserve">Iestādes nosaukums: </t>
    </r>
    <r>
      <rPr>
        <b/>
        <sz val="13"/>
        <color theme="1"/>
        <rFont val="Times New Roman"/>
        <family val="1"/>
      </rPr>
      <t>VSIA "Traumatoloģijas un ortopēdijas slimnīca"</t>
    </r>
  </si>
  <si>
    <r>
      <t>Pārskata mēnesis:</t>
    </r>
    <r>
      <rPr>
        <b/>
        <sz val="13"/>
        <color theme="1"/>
        <rFont val="Times New Roman"/>
        <family val="1"/>
      </rPr>
      <t xml:space="preserve"> Oktobris</t>
    </r>
  </si>
  <si>
    <t>1.pielikums MK rīkojuma projekta “Par finanšu līdzekļu piešķiršanu no valsts budžeta programmas “Līdzekļi neparedzētiem gadījumiem”” anotācijai</t>
  </si>
  <si>
    <t>1.4.Pielikums</t>
  </si>
  <si>
    <t>1.5.Pielikums</t>
  </si>
  <si>
    <t>1.6.Pielikums</t>
  </si>
  <si>
    <t>1.7.Pielikums</t>
  </si>
  <si>
    <t>1.8.Pielikums</t>
  </si>
  <si>
    <t>1.9.Pielikums</t>
  </si>
  <si>
    <t>1.10.Pielikums</t>
  </si>
  <si>
    <t>1.11.Pielikums</t>
  </si>
  <si>
    <t>1.12.Pielikums</t>
  </si>
  <si>
    <t>1.13.Pielikums</t>
  </si>
  <si>
    <t>1.14.Pielikums</t>
  </si>
  <si>
    <t>1.15.Pielikums</t>
  </si>
  <si>
    <t>1.16.Pielikums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</si>
</sst>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00_-;\-* #,##0.00_-;_-* &quot;-&quot;??_-;_-@_-"/>
    <numFmt numFmtId="165" formatCode="0.000"/>
    <numFmt numFmtId="166" formatCode="#,##0.000"/>
    <numFmt numFmtId="167" formatCode="0.0000"/>
    <numFmt numFmtId="168" formatCode="0.00000"/>
    <numFmt numFmtId="169" formatCode="0.000000"/>
  </numFmts>
  <fonts count="49" x14ac:knownFonts="1">
    <font>
      <sz val="11"/>
      <color theme="1"/>
      <name val="Calibri"/>
      <family val="2"/>
      <charset val="186"/>
      <scheme val="minor"/>
    </font>
    <font>
      <sz val="11"/>
      <color theme="1"/>
      <name val="Calibri"/>
      <family val="2"/>
      <charset val="186"/>
      <scheme val="minor"/>
    </font>
    <font>
      <b/>
      <sz val="11"/>
      <color theme="1"/>
      <name val="Calibri"/>
      <family val="2"/>
      <charset val="186"/>
      <scheme val="minor"/>
    </font>
    <font>
      <sz val="13"/>
      <color theme="1"/>
      <name val="Times New Roman"/>
      <family val="1"/>
      <charset val="186"/>
    </font>
    <font>
      <sz val="13"/>
      <name val="Times New Roman"/>
      <family val="1"/>
      <charset val="186"/>
    </font>
    <font>
      <i/>
      <sz val="12"/>
      <color theme="1"/>
      <name val="Times New Roman"/>
      <family val="1"/>
      <charset val="186"/>
    </font>
    <font>
      <b/>
      <sz val="13"/>
      <color theme="1"/>
      <name val="Times New Roman"/>
      <family val="1"/>
      <charset val="186"/>
    </font>
    <font>
      <b/>
      <sz val="13"/>
      <name val="Times New Roman"/>
      <family val="1"/>
      <charset val="186"/>
    </font>
    <font>
      <b/>
      <sz val="13"/>
      <color rgb="FFFF0000"/>
      <name val="Times New Roman"/>
      <family val="1"/>
      <charset val="186"/>
    </font>
    <font>
      <vertAlign val="superscript"/>
      <sz val="13"/>
      <name val="Times New Roman"/>
      <family val="1"/>
      <charset val="186"/>
    </font>
    <font>
      <i/>
      <sz val="13"/>
      <name val="Times New Roman"/>
      <family val="1"/>
      <charset val="186"/>
    </font>
    <font>
      <sz val="12"/>
      <color theme="1"/>
      <name val="Times New Roman"/>
      <family val="1"/>
      <charset val="186"/>
    </font>
    <font>
      <sz val="12"/>
      <name val="Times New Roman"/>
      <family val="1"/>
      <charset val="186"/>
    </font>
    <font>
      <i/>
      <sz val="13"/>
      <color theme="1"/>
      <name val="Times New Roman"/>
      <family val="1"/>
      <charset val="186"/>
    </font>
    <font>
      <sz val="12"/>
      <color rgb="FFFF0000"/>
      <name val="Times New Roman"/>
      <family val="1"/>
      <charset val="186"/>
    </font>
    <font>
      <b/>
      <sz val="12"/>
      <color rgb="FFFF0000"/>
      <name val="Times New Roman"/>
      <family val="1"/>
      <charset val="186"/>
    </font>
    <font>
      <sz val="12"/>
      <name val="Arial"/>
      <family val="2"/>
      <charset val="186"/>
    </font>
    <font>
      <sz val="11"/>
      <color theme="1"/>
      <name val="Calibri"/>
      <family val="2"/>
      <scheme val="minor"/>
    </font>
    <font>
      <b/>
      <sz val="12"/>
      <color theme="1"/>
      <name val="Times New Roman"/>
      <family val="1"/>
      <charset val="186"/>
    </font>
    <font>
      <b/>
      <sz val="12"/>
      <name val="Times New Roman"/>
      <family val="1"/>
      <charset val="186"/>
    </font>
    <font>
      <sz val="13"/>
      <color theme="1"/>
      <name val="Times New Roman"/>
      <family val="1"/>
    </font>
    <font>
      <b/>
      <sz val="12"/>
      <color theme="1"/>
      <name val="Times New Roman"/>
      <family val="1"/>
    </font>
    <font>
      <sz val="12"/>
      <name val="Times New Roman"/>
      <family val="1"/>
    </font>
    <font>
      <sz val="12"/>
      <color theme="1"/>
      <name val="Times New Roman"/>
      <family val="1"/>
    </font>
    <font>
      <b/>
      <sz val="12"/>
      <name val="Times New Roman"/>
      <family val="1"/>
    </font>
    <font>
      <sz val="13"/>
      <color theme="1"/>
      <name val="Calibri"/>
      <family val="2"/>
      <charset val="186"/>
      <scheme val="minor"/>
    </font>
    <font>
      <sz val="10"/>
      <name val="Arial"/>
      <family val="2"/>
      <charset val="186"/>
    </font>
    <font>
      <sz val="13"/>
      <color theme="1"/>
      <name val="Calibri"/>
      <family val="2"/>
      <charset val="186"/>
    </font>
    <font>
      <i/>
      <sz val="12"/>
      <name val="Times New Roman"/>
      <family val="1"/>
      <charset val="186"/>
    </font>
    <font>
      <sz val="12"/>
      <color rgb="FF000000"/>
      <name val="Times New Roman"/>
      <family val="1"/>
      <charset val="186"/>
    </font>
    <font>
      <b/>
      <sz val="14"/>
      <color theme="1"/>
      <name val="Times New Roman"/>
      <family val="1"/>
      <charset val="186"/>
    </font>
    <font>
      <b/>
      <sz val="13"/>
      <color theme="1"/>
      <name val="Times New Roman"/>
      <family val="1"/>
    </font>
    <font>
      <b/>
      <sz val="13"/>
      <name val="Times New Roman"/>
      <family val="1"/>
    </font>
    <font>
      <b/>
      <i/>
      <sz val="12"/>
      <name val="Times New Roman"/>
      <family val="1"/>
    </font>
    <font>
      <b/>
      <sz val="13"/>
      <color rgb="FFFF0000"/>
      <name val="Times New Roman"/>
      <family val="1"/>
    </font>
    <font>
      <sz val="13"/>
      <name val="Times New Roman"/>
      <family val="1"/>
    </font>
    <font>
      <b/>
      <i/>
      <sz val="13"/>
      <color theme="1"/>
      <name val="Times New Roman"/>
      <family val="1"/>
    </font>
    <font>
      <i/>
      <sz val="13"/>
      <name val="Times New Roman"/>
      <family val="1"/>
    </font>
    <font>
      <i/>
      <sz val="13"/>
      <color theme="1"/>
      <name val="Times New Roman"/>
      <family val="1"/>
    </font>
    <font>
      <sz val="13"/>
      <color theme="0"/>
      <name val="Times New Roman"/>
      <family val="1"/>
      <charset val="186"/>
    </font>
    <font>
      <sz val="10"/>
      <color theme="1"/>
      <name val="Times New Roman"/>
      <family val="1"/>
    </font>
    <font>
      <vertAlign val="superscript"/>
      <sz val="13"/>
      <name val="Times New Roman"/>
      <family val="1"/>
    </font>
    <font>
      <sz val="13"/>
      <color theme="0"/>
      <name val="Times New Roman"/>
      <family val="1"/>
    </font>
    <font>
      <i/>
      <sz val="13"/>
      <color theme="0"/>
      <name val="Times New Roman"/>
      <family val="1"/>
    </font>
    <font>
      <i/>
      <sz val="12"/>
      <name val="Times New Roman"/>
      <family val="1"/>
    </font>
    <font>
      <sz val="9"/>
      <color indexed="81"/>
      <name val="Tahoma"/>
      <family val="2"/>
    </font>
    <font>
      <b/>
      <sz val="9"/>
      <color indexed="81"/>
      <name val="Tahoma"/>
      <family val="2"/>
    </font>
    <font>
      <sz val="8"/>
      <name val="Calibri"/>
      <family val="2"/>
      <charset val="186"/>
      <scheme val="minor"/>
    </font>
    <font>
      <i/>
      <sz val="11"/>
      <color theme="1"/>
      <name val="Times New Roman"/>
      <family val="1"/>
    </font>
  </fonts>
  <fills count="7">
    <fill>
      <patternFill patternType="none"/>
    </fill>
    <fill>
      <patternFill patternType="gray125"/>
    </fill>
    <fill>
      <patternFill patternType="solid">
        <fgColor theme="9" tint="0.59996337778862885"/>
        <bgColor indexed="64"/>
      </patternFill>
    </fill>
    <fill>
      <patternFill patternType="solid">
        <fgColor theme="0"/>
        <bgColor indexed="64"/>
      </patternFill>
    </fill>
    <fill>
      <patternFill patternType="solid">
        <fgColor theme="9" tint="0.59999389629810485"/>
        <bgColor indexed="64"/>
      </patternFill>
    </fill>
    <fill>
      <patternFill patternType="solid">
        <fgColor theme="0" tint="-4.9989318521683403E-2"/>
        <bgColor indexed="64"/>
      </patternFill>
    </fill>
    <fill>
      <patternFill patternType="solid">
        <fgColor theme="7" tint="0.79998168889431442"/>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theme="0" tint="-0.14996795556505021"/>
      </left>
      <right style="thin">
        <color theme="0" tint="-0.14996795556505021"/>
      </right>
      <top style="thin">
        <color theme="0" tint="-0.14993743705557422"/>
      </top>
      <bottom style="thin">
        <color theme="0" tint="-0.14996795556505021"/>
      </bottom>
      <diagonal/>
    </border>
    <border>
      <left/>
      <right style="thin">
        <color theme="0" tint="-0.14996795556505021"/>
      </right>
      <top/>
      <bottom/>
      <diagonal/>
    </border>
  </borders>
  <cellStyleXfs count="8">
    <xf numFmtId="0" fontId="0" fillId="0" borderId="0"/>
    <xf numFmtId="0" fontId="1" fillId="0" borderId="0"/>
    <xf numFmtId="0" fontId="16" fillId="0" borderId="0"/>
    <xf numFmtId="0" fontId="1" fillId="0" borderId="0"/>
    <xf numFmtId="0" fontId="17" fillId="0" borderId="0"/>
    <xf numFmtId="164" fontId="17" fillId="0" borderId="0" applyFont="0" applyFill="0" applyBorder="0" applyAlignment="0" applyProtection="0"/>
    <xf numFmtId="0" fontId="1" fillId="0" borderId="0"/>
    <xf numFmtId="0" fontId="26" fillId="0" borderId="0"/>
  </cellStyleXfs>
  <cellXfs count="344">
    <xf numFmtId="0" fontId="0" fillId="0" borderId="0" xfId="0"/>
    <xf numFmtId="0" fontId="3" fillId="0" borderId="0" xfId="0" applyFont="1"/>
    <xf numFmtId="0" fontId="4" fillId="0" borderId="0" xfId="0" applyFont="1"/>
    <xf numFmtId="0" fontId="6" fillId="0" borderId="0" xfId="0" applyFont="1"/>
    <xf numFmtId="0" fontId="7" fillId="0" borderId="4" xfId="0" applyFont="1" applyBorder="1" applyAlignment="1">
      <alignment horizontal="center"/>
    </xf>
    <xf numFmtId="0" fontId="8" fillId="0" borderId="0" xfId="0" applyFont="1" applyAlignment="1">
      <alignment horizontal="center"/>
    </xf>
    <xf numFmtId="0" fontId="11"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6" fillId="2" borderId="1" xfId="0" applyFont="1" applyFill="1" applyBorder="1" applyAlignment="1">
      <alignment horizontal="right"/>
    </xf>
    <xf numFmtId="3" fontId="6" fillId="2" borderId="1" xfId="0" applyNumberFormat="1" applyFont="1" applyFill="1" applyBorder="1"/>
    <xf numFmtId="4" fontId="6" fillId="2" borderId="1" xfId="0" applyNumberFormat="1" applyFont="1" applyFill="1" applyBorder="1"/>
    <xf numFmtId="0" fontId="7" fillId="0" borderId="1" xfId="0" applyFont="1" applyBorder="1" applyAlignment="1">
      <alignment horizontal="left" wrapText="1"/>
    </xf>
    <xf numFmtId="3" fontId="6" fillId="0" borderId="1" xfId="0" applyNumberFormat="1" applyFont="1" applyBorder="1"/>
    <xf numFmtId="4" fontId="6" fillId="0" borderId="1" xfId="0" applyNumberFormat="1" applyFont="1" applyBorder="1"/>
    <xf numFmtId="3" fontId="4" fillId="3" borderId="1" xfId="0" applyNumberFormat="1" applyFont="1" applyFill="1" applyBorder="1"/>
    <xf numFmtId="4" fontId="3" fillId="3" borderId="1" xfId="0" applyNumberFormat="1" applyFont="1" applyFill="1" applyBorder="1"/>
    <xf numFmtId="3" fontId="3" fillId="0" borderId="1" xfId="0" applyNumberFormat="1" applyFont="1" applyBorder="1"/>
    <xf numFmtId="4" fontId="3" fillId="0" borderId="1" xfId="0" applyNumberFormat="1" applyFont="1" applyBorder="1"/>
    <xf numFmtId="4" fontId="3" fillId="0" borderId="0" xfId="0" applyNumberFormat="1" applyFont="1"/>
    <xf numFmtId="0" fontId="8" fillId="0" borderId="4" xfId="0" applyFont="1" applyBorder="1" applyAlignment="1">
      <alignment horizontal="center"/>
    </xf>
    <xf numFmtId="0" fontId="4" fillId="0" borderId="1" xfId="0" applyFont="1" applyBorder="1" applyAlignment="1">
      <alignment horizontal="left" wrapText="1"/>
    </xf>
    <xf numFmtId="3" fontId="3" fillId="0" borderId="0" xfId="0" applyNumberFormat="1" applyFont="1"/>
    <xf numFmtId="0" fontId="2" fillId="0" borderId="0" xfId="0" applyFont="1"/>
    <xf numFmtId="0" fontId="22" fillId="0" borderId="1" xfId="0" applyFont="1" applyBorder="1" applyAlignment="1">
      <alignment horizontal="center" vertical="center" wrapText="1"/>
    </xf>
    <xf numFmtId="4" fontId="21" fillId="4" borderId="13" xfId="0" applyNumberFormat="1" applyFont="1" applyFill="1" applyBorder="1" applyAlignment="1">
      <alignment horizontal="right" vertical="center"/>
    </xf>
    <xf numFmtId="0" fontId="12" fillId="0" borderId="7" xfId="0" applyFont="1" applyBorder="1" applyAlignment="1">
      <alignment horizontal="right"/>
    </xf>
    <xf numFmtId="0" fontId="12" fillId="0" borderId="12" xfId="0" applyFont="1" applyBorder="1"/>
    <xf numFmtId="4" fontId="23" fillId="0" borderId="1" xfId="0" applyNumberFormat="1" applyFont="1" applyBorder="1" applyAlignment="1">
      <alignment horizontal="center" vertical="center"/>
    </xf>
    <xf numFmtId="4" fontId="23" fillId="0" borderId="1" xfId="0" applyNumberFormat="1" applyFont="1" applyBorder="1" applyAlignment="1">
      <alignment horizontal="right" vertical="center"/>
    </xf>
    <xf numFmtId="0" fontId="12" fillId="0" borderId="12" xfId="0" applyFont="1" applyBorder="1" applyAlignment="1">
      <alignment wrapText="1"/>
    </xf>
    <xf numFmtId="0" fontId="25" fillId="0" borderId="0" xfId="0" applyFont="1"/>
    <xf numFmtId="0" fontId="27" fillId="0" borderId="0" xfId="0" applyFont="1"/>
    <xf numFmtId="0" fontId="3" fillId="0" borderId="0" xfId="3" applyFont="1"/>
    <xf numFmtId="0" fontId="6" fillId="0" borderId="0" xfId="3" applyFont="1"/>
    <xf numFmtId="0" fontId="8" fillId="0" borderId="4" xfId="3" applyFont="1" applyBorder="1" applyAlignment="1">
      <alignment horizontal="center"/>
    </xf>
    <xf numFmtId="0" fontId="8" fillId="0" borderId="0" xfId="3" applyFont="1" applyAlignment="1">
      <alignment horizontal="center"/>
    </xf>
    <xf numFmtId="0" fontId="11" fillId="0" borderId="1" xfId="3" applyFont="1" applyBorder="1" applyAlignment="1">
      <alignment horizontal="center" vertical="center" wrapText="1"/>
    </xf>
    <xf numFmtId="0" fontId="6" fillId="2" borderId="1" xfId="3" applyFont="1" applyFill="1" applyBorder="1" applyAlignment="1">
      <alignment horizontal="right"/>
    </xf>
    <xf numFmtId="3" fontId="6" fillId="2" borderId="1" xfId="3" applyNumberFormat="1" applyFont="1" applyFill="1" applyBorder="1"/>
    <xf numFmtId="4" fontId="6" fillId="2" borderId="1" xfId="3" applyNumberFormat="1" applyFont="1" applyFill="1" applyBorder="1"/>
    <xf numFmtId="2" fontId="6" fillId="0" borderId="0" xfId="3" applyNumberFormat="1" applyFont="1"/>
    <xf numFmtId="0" fontId="4" fillId="0" borderId="1" xfId="3" applyFont="1" applyBorder="1" applyAlignment="1">
      <alignment horizontal="left" wrapText="1"/>
    </xf>
    <xf numFmtId="3" fontId="3" fillId="0" borderId="1" xfId="3" applyNumberFormat="1" applyFont="1" applyBorder="1"/>
    <xf numFmtId="4" fontId="3" fillId="0" borderId="1" xfId="3" applyNumberFormat="1" applyFont="1" applyBorder="1"/>
    <xf numFmtId="0" fontId="3" fillId="0" borderId="1" xfId="3" applyFont="1" applyBorder="1" applyAlignment="1">
      <alignment horizontal="left" wrapText="1"/>
    </xf>
    <xf numFmtId="3" fontId="3" fillId="0" borderId="0" xfId="3" applyNumberFormat="1" applyFont="1"/>
    <xf numFmtId="4" fontId="3" fillId="0" borderId="0" xfId="3" applyNumberFormat="1" applyFont="1"/>
    <xf numFmtId="0" fontId="11" fillId="0" borderId="0" xfId="4" applyFont="1"/>
    <xf numFmtId="0" fontId="11" fillId="0" borderId="0" xfId="4" applyFont="1" applyAlignment="1">
      <alignment horizontal="center"/>
    </xf>
    <xf numFmtId="0" fontId="11" fillId="0" borderId="0" xfId="4" applyFont="1" applyAlignment="1">
      <alignment horizontal="right"/>
    </xf>
    <xf numFmtId="0" fontId="18" fillId="0" borderId="0" xfId="4" applyFont="1"/>
    <xf numFmtId="0" fontId="15" fillId="0" borderId="4" xfId="4" applyFont="1" applyBorder="1" applyAlignment="1">
      <alignment horizontal="center"/>
    </xf>
    <xf numFmtId="0" fontId="15" fillId="0" borderId="0" xfId="4" applyFont="1" applyAlignment="1">
      <alignment horizontal="center"/>
    </xf>
    <xf numFmtId="0" fontId="11" fillId="0" borderId="1" xfId="4" applyFont="1" applyBorder="1" applyAlignment="1">
      <alignment horizontal="center" vertical="center" wrapText="1"/>
    </xf>
    <xf numFmtId="0" fontId="29" fillId="0" borderId="0" xfId="4" applyFont="1" applyAlignment="1">
      <alignment vertical="center" wrapText="1"/>
    </xf>
    <xf numFmtId="0" fontId="14" fillId="0" borderId="0" xfId="4" applyFont="1" applyAlignment="1">
      <alignment horizontal="left"/>
    </xf>
    <xf numFmtId="0" fontId="11" fillId="0" borderId="7" xfId="0" applyFont="1" applyBorder="1" applyAlignment="1">
      <alignment horizontal="center" vertical="center" wrapText="1"/>
    </xf>
    <xf numFmtId="0" fontId="11" fillId="0" borderId="12" xfId="0" applyFont="1" applyBorder="1" applyAlignment="1">
      <alignment horizontal="center" vertical="center" wrapText="1"/>
    </xf>
    <xf numFmtId="0" fontId="6" fillId="2" borderId="7" xfId="0" applyFont="1" applyFill="1" applyBorder="1" applyAlignment="1">
      <alignment horizontal="right"/>
    </xf>
    <xf numFmtId="4" fontId="3" fillId="0" borderId="12" xfId="0" applyNumberFormat="1" applyFont="1" applyBorder="1"/>
    <xf numFmtId="0" fontId="3" fillId="0" borderId="7" xfId="0" applyFont="1" applyBorder="1" applyAlignment="1">
      <alignment horizontal="left" wrapText="1"/>
    </xf>
    <xf numFmtId="0" fontId="3" fillId="0" borderId="19" xfId="0" applyFont="1" applyBorder="1" applyAlignment="1">
      <alignment horizontal="left" wrapText="1"/>
    </xf>
    <xf numFmtId="4" fontId="3" fillId="0" borderId="20" xfId="0" applyNumberFormat="1" applyFont="1" applyBorder="1"/>
    <xf numFmtId="4" fontId="3" fillId="0" borderId="21" xfId="0" applyNumberFormat="1" applyFont="1" applyBorder="1"/>
    <xf numFmtId="0" fontId="3" fillId="0" borderId="1" xfId="0" applyFont="1" applyBorder="1" applyAlignment="1">
      <alignment horizontal="left" wrapText="1"/>
    </xf>
    <xf numFmtId="0" fontId="11" fillId="0" borderId="1" xfId="4" applyFont="1" applyBorder="1" applyAlignment="1">
      <alignment horizontal="center" vertical="center" wrapText="1"/>
    </xf>
    <xf numFmtId="49" fontId="3" fillId="0" borderId="1" xfId="0" applyNumberFormat="1" applyFont="1" applyBorder="1" applyAlignment="1">
      <alignment horizontal="left"/>
    </xf>
    <xf numFmtId="0" fontId="3" fillId="0" borderId="1" xfId="0" applyFont="1" applyBorder="1" applyAlignment="1">
      <alignment horizontal="right"/>
    </xf>
    <xf numFmtId="3" fontId="3" fillId="0" borderId="2" xfId="0" applyNumberFormat="1" applyFont="1" applyBorder="1"/>
    <xf numFmtId="166" fontId="3" fillId="0" borderId="1" xfId="0" applyNumberFormat="1" applyFont="1" applyBorder="1"/>
    <xf numFmtId="0" fontId="6" fillId="0" borderId="0" xfId="0" applyFont="1" applyAlignment="1">
      <alignment horizontal="center" wrapText="1"/>
    </xf>
    <xf numFmtId="0" fontId="12" fillId="0" borderId="16" xfId="0" applyFont="1" applyBorder="1" applyAlignment="1">
      <alignment horizontal="center"/>
    </xf>
    <xf numFmtId="0" fontId="12" fillId="0" borderId="16" xfId="0" applyFont="1" applyBorder="1"/>
    <xf numFmtId="0" fontId="12" fillId="0" borderId="16" xfId="0" applyFont="1" applyBorder="1" applyAlignment="1">
      <alignment wrapText="1"/>
    </xf>
    <xf numFmtId="4" fontId="21" fillId="0" borderId="1" xfId="0" applyNumberFormat="1" applyFont="1" applyBorder="1" applyAlignment="1">
      <alignment horizontal="right" vertical="center"/>
    </xf>
    <xf numFmtId="0" fontId="32" fillId="5" borderId="1" xfId="3" applyFont="1" applyFill="1" applyBorder="1" applyAlignment="1">
      <alignment horizontal="left" wrapText="1"/>
    </xf>
    <xf numFmtId="3" fontId="6" fillId="2" borderId="1" xfId="3" applyNumberFormat="1" applyFont="1" applyFill="1" applyBorder="1" applyAlignment="1">
      <alignment horizontal="right"/>
    </xf>
    <xf numFmtId="4" fontId="6" fillId="2" borderId="1" xfId="3" applyNumberFormat="1" applyFont="1" applyFill="1" applyBorder="1" applyAlignment="1">
      <alignment horizontal="right"/>
    </xf>
    <xf numFmtId="3" fontId="6" fillId="5" borderId="1" xfId="3" applyNumberFormat="1" applyFont="1" applyFill="1" applyBorder="1" applyAlignment="1">
      <alignment horizontal="right"/>
    </xf>
    <xf numFmtId="4" fontId="6" fillId="5" borderId="1" xfId="3" applyNumberFormat="1" applyFont="1" applyFill="1" applyBorder="1" applyAlignment="1">
      <alignment horizontal="right"/>
    </xf>
    <xf numFmtId="3" fontId="3" fillId="0" borderId="1" xfId="3" applyNumberFormat="1" applyFont="1" applyBorder="1" applyAlignment="1">
      <alignment horizontal="right"/>
    </xf>
    <xf numFmtId="4" fontId="3" fillId="0" borderId="1" xfId="3" applyNumberFormat="1" applyFont="1" applyBorder="1" applyAlignment="1">
      <alignment horizontal="right"/>
    </xf>
    <xf numFmtId="0" fontId="5" fillId="0" borderId="0" xfId="3" applyFont="1" applyAlignment="1">
      <alignment wrapText="1"/>
    </xf>
    <xf numFmtId="3" fontId="31" fillId="5" borderId="1" xfId="3" applyNumberFormat="1" applyFont="1" applyFill="1" applyBorder="1"/>
    <xf numFmtId="4" fontId="31" fillId="5" borderId="1" xfId="3" applyNumberFormat="1" applyFont="1" applyFill="1" applyBorder="1"/>
    <xf numFmtId="3" fontId="31" fillId="0" borderId="1" xfId="3" applyNumberFormat="1" applyFont="1" applyBorder="1"/>
    <xf numFmtId="4" fontId="31" fillId="0" borderId="1" xfId="3" applyNumberFormat="1" applyFont="1" applyBorder="1"/>
    <xf numFmtId="165" fontId="3" fillId="0" borderId="0" xfId="0" applyNumberFormat="1" applyFont="1"/>
    <xf numFmtId="165" fontId="8" fillId="0" borderId="4" xfId="0" applyNumberFormat="1" applyFont="1" applyBorder="1" applyAlignment="1">
      <alignment horizontal="center"/>
    </xf>
    <xf numFmtId="165" fontId="8" fillId="0" borderId="0" xfId="0" applyNumberFormat="1" applyFont="1" applyAlignment="1">
      <alignment horizontal="center"/>
    </xf>
    <xf numFmtId="167" fontId="3" fillId="0" borderId="0" xfId="0" applyNumberFormat="1" applyFont="1"/>
    <xf numFmtId="167" fontId="8" fillId="0" borderId="4" xfId="0" applyNumberFormat="1" applyFont="1" applyBorder="1" applyAlignment="1">
      <alignment horizontal="center"/>
    </xf>
    <xf numFmtId="167" fontId="8" fillId="0" borderId="0" xfId="0" applyNumberFormat="1" applyFont="1" applyAlignment="1">
      <alignment horizontal="center"/>
    </xf>
    <xf numFmtId="168" fontId="3" fillId="0" borderId="0" xfId="0" applyNumberFormat="1" applyFont="1"/>
    <xf numFmtId="168" fontId="8" fillId="0" borderId="0" xfId="0" applyNumberFormat="1" applyFont="1" applyAlignment="1">
      <alignment horizontal="center"/>
    </xf>
    <xf numFmtId="169" fontId="3" fillId="0" borderId="0" xfId="0" applyNumberFormat="1" applyFont="1"/>
    <xf numFmtId="169" fontId="8" fillId="0" borderId="4" xfId="0" applyNumberFormat="1" applyFont="1" applyBorder="1" applyAlignment="1">
      <alignment horizontal="center"/>
    </xf>
    <xf numFmtId="169" fontId="8" fillId="0" borderId="0" xfId="0" applyNumberFormat="1" applyFont="1" applyAlignment="1">
      <alignment horizontal="center"/>
    </xf>
    <xf numFmtId="0" fontId="32" fillId="0" borderId="1" xfId="0" applyFont="1" applyFill="1" applyBorder="1" applyAlignment="1">
      <alignment horizontal="left" wrapText="1"/>
    </xf>
    <xf numFmtId="4" fontId="31" fillId="0" borderId="1" xfId="0" applyNumberFormat="1" applyFont="1" applyFill="1" applyBorder="1"/>
    <xf numFmtId="3" fontId="31" fillId="0" borderId="1" xfId="0" applyNumberFormat="1" applyFont="1" applyFill="1" applyBorder="1"/>
    <xf numFmtId="0" fontId="20" fillId="0" borderId="0" xfId="4" applyFont="1"/>
    <xf numFmtId="0" fontId="20" fillId="0" borderId="0" xfId="4" applyFont="1" applyAlignment="1">
      <alignment horizontal="center"/>
    </xf>
    <xf numFmtId="0" fontId="20" fillId="0" borderId="0" xfId="4" applyFont="1" applyAlignment="1">
      <alignment horizontal="right"/>
    </xf>
    <xf numFmtId="0" fontId="34" fillId="0" borderId="4" xfId="4" applyFont="1" applyBorder="1" applyAlignment="1">
      <alignment horizontal="center"/>
    </xf>
    <xf numFmtId="0" fontId="34" fillId="0" borderId="0" xfId="4" applyFont="1" applyAlignment="1">
      <alignment horizontal="center"/>
    </xf>
    <xf numFmtId="0" fontId="3" fillId="0" borderId="0" xfId="4" applyFont="1"/>
    <xf numFmtId="0" fontId="3" fillId="0" borderId="0" xfId="4" applyFont="1" applyAlignment="1">
      <alignment horizontal="center"/>
    </xf>
    <xf numFmtId="0" fontId="3" fillId="0" borderId="0" xfId="4" applyFont="1" applyAlignment="1">
      <alignment horizontal="right"/>
    </xf>
    <xf numFmtId="0" fontId="31" fillId="2" borderId="1" xfId="4" applyFont="1" applyFill="1" applyBorder="1" applyAlignment="1">
      <alignment horizontal="right"/>
    </xf>
    <xf numFmtId="3" fontId="31" fillId="2" borderId="1" xfId="4" applyNumberFormat="1" applyFont="1" applyFill="1" applyBorder="1" applyAlignment="1">
      <alignment horizontal="right"/>
    </xf>
    <xf numFmtId="4" fontId="31" fillId="2" borderId="1" xfId="4" applyNumberFormat="1" applyFont="1" applyFill="1" applyBorder="1" applyAlignment="1">
      <alignment horizontal="right"/>
    </xf>
    <xf numFmtId="0" fontId="32" fillId="6" borderId="1" xfId="4" applyFont="1" applyFill="1" applyBorder="1"/>
    <xf numFmtId="3" fontId="31" fillId="6" borderId="1" xfId="4" applyNumberFormat="1" applyFont="1" applyFill="1" applyBorder="1" applyAlignment="1">
      <alignment horizontal="right"/>
    </xf>
    <xf numFmtId="4" fontId="31" fillId="6" borderId="1" xfId="4" applyNumberFormat="1" applyFont="1" applyFill="1" applyBorder="1" applyAlignment="1">
      <alignment horizontal="right"/>
    </xf>
    <xf numFmtId="0" fontId="32" fillId="0" borderId="1" xfId="4" applyFont="1" applyBorder="1" applyAlignment="1">
      <alignment horizontal="left" wrapText="1"/>
    </xf>
    <xf numFmtId="3" fontId="31" fillId="0" borderId="1" xfId="4" applyNumberFormat="1" applyFont="1" applyBorder="1" applyAlignment="1">
      <alignment horizontal="right"/>
    </xf>
    <xf numFmtId="4" fontId="31" fillId="0" borderId="1" xfId="4" applyNumberFormat="1" applyFont="1" applyBorder="1" applyAlignment="1">
      <alignment horizontal="right"/>
    </xf>
    <xf numFmtId="0" fontId="35" fillId="3" borderId="1" xfId="4" applyFont="1" applyFill="1" applyBorder="1" applyAlignment="1">
      <alignment horizontal="left" wrapText="1"/>
    </xf>
    <xf numFmtId="3" fontId="20" fillId="3" borderId="1" xfId="4" applyNumberFormat="1" applyFont="1" applyFill="1" applyBorder="1" applyAlignment="1">
      <alignment horizontal="right"/>
    </xf>
    <xf numFmtId="4" fontId="20" fillId="3" borderId="1" xfId="4" applyNumberFormat="1" applyFont="1" applyFill="1" applyBorder="1" applyAlignment="1">
      <alignment horizontal="right"/>
    </xf>
    <xf numFmtId="4" fontId="20" fillId="0" borderId="1" xfId="4" applyNumberFormat="1" applyFont="1" applyBorder="1" applyAlignment="1">
      <alignment horizontal="right"/>
    </xf>
    <xf numFmtId="0" fontId="35" fillId="0" borderId="1" xfId="4" applyFont="1" applyBorder="1" applyAlignment="1">
      <alignment horizontal="left" wrapText="1"/>
    </xf>
    <xf numFmtId="3" fontId="20" fillId="0" borderId="1" xfId="4" applyNumberFormat="1" applyFont="1" applyBorder="1" applyAlignment="1">
      <alignment horizontal="right"/>
    </xf>
    <xf numFmtId="0" fontId="32" fillId="6" borderId="1" xfId="4" applyFont="1" applyFill="1" applyBorder="1" applyAlignment="1">
      <alignment vertical="center" wrapText="1"/>
    </xf>
    <xf numFmtId="0" fontId="20" fillId="0" borderId="1" xfId="4" applyFont="1" applyBorder="1" applyAlignment="1">
      <alignment horizontal="left" wrapText="1"/>
    </xf>
    <xf numFmtId="0" fontId="35" fillId="0" borderId="1" xfId="4" applyFont="1" applyBorder="1" applyAlignment="1">
      <alignment vertical="center" wrapText="1"/>
    </xf>
    <xf numFmtId="4" fontId="36" fillId="6" borderId="1" xfId="4" applyNumberFormat="1" applyFont="1" applyFill="1" applyBorder="1" applyAlignment="1">
      <alignment horizontal="right"/>
    </xf>
    <xf numFmtId="0" fontId="39" fillId="0" borderId="0" xfId="0" applyFont="1"/>
    <xf numFmtId="0" fontId="3" fillId="0" borderId="0" xfId="0" applyFont="1" applyAlignment="1">
      <alignment horizontal="right"/>
    </xf>
    <xf numFmtId="0" fontId="3" fillId="0" borderId="6" xfId="0" applyFont="1" applyBorder="1"/>
    <xf numFmtId="0" fontId="4" fillId="0" borderId="6" xfId="0" applyFont="1" applyBorder="1"/>
    <xf numFmtId="0" fontId="4" fillId="0" borderId="6" xfId="0" applyFont="1" applyBorder="1" applyAlignment="1">
      <alignment horizontal="left"/>
    </xf>
    <xf numFmtId="0" fontId="4" fillId="0" borderId="6" xfId="0" applyFont="1" applyBorder="1" applyAlignment="1">
      <alignment vertical="center" wrapText="1"/>
    </xf>
    <xf numFmtId="3" fontId="39" fillId="0" borderId="6" xfId="0" applyNumberFormat="1" applyFont="1" applyBorder="1" applyAlignment="1">
      <alignment vertical="center" wrapText="1"/>
    </xf>
    <xf numFmtId="0" fontId="31" fillId="0" borderId="0" xfId="0" applyFont="1"/>
    <xf numFmtId="0" fontId="32" fillId="0" borderId="1" xfId="0" applyFont="1" applyBorder="1" applyAlignment="1">
      <alignment horizontal="left" wrapText="1"/>
    </xf>
    <xf numFmtId="0" fontId="31" fillId="2" borderId="1" xfId="0" applyFont="1" applyFill="1" applyBorder="1" applyAlignment="1">
      <alignment horizontal="right"/>
    </xf>
    <xf numFmtId="3" fontId="31" fillId="2" borderId="1" xfId="0" applyNumberFormat="1" applyFont="1" applyFill="1" applyBorder="1"/>
    <xf numFmtId="4" fontId="31" fillId="2" borderId="1" xfId="0" applyNumberFormat="1" applyFont="1" applyFill="1" applyBorder="1"/>
    <xf numFmtId="0" fontId="31" fillId="6" borderId="1" xfId="0" applyFont="1" applyFill="1" applyBorder="1" applyAlignment="1">
      <alignment horizontal="right"/>
    </xf>
    <xf numFmtId="3" fontId="31" fillId="6" borderId="1" xfId="0" applyNumberFormat="1" applyFont="1" applyFill="1" applyBorder="1"/>
    <xf numFmtId="1" fontId="31" fillId="6" borderId="1" xfId="0" applyNumberFormat="1" applyFont="1" applyFill="1" applyBorder="1"/>
    <xf numFmtId="3" fontId="31" fillId="0" borderId="1" xfId="0" applyNumberFormat="1" applyFont="1" applyBorder="1"/>
    <xf numFmtId="0" fontId="35" fillId="0" borderId="1" xfId="0" applyFont="1" applyBorder="1" applyAlignment="1">
      <alignment horizontal="left" wrapText="1"/>
    </xf>
    <xf numFmtId="3" fontId="20" fillId="0" borderId="1" xfId="0" applyNumberFormat="1" applyFont="1" applyBorder="1"/>
    <xf numFmtId="0" fontId="20" fillId="0" borderId="1" xfId="0" applyFont="1" applyBorder="1"/>
    <xf numFmtId="165" fontId="20" fillId="0" borderId="1" xfId="0" applyNumberFormat="1" applyFont="1" applyBorder="1" applyAlignment="1">
      <alignment horizontal="right"/>
    </xf>
    <xf numFmtId="3" fontId="20" fillId="3" borderId="1" xfId="0" applyNumberFormat="1" applyFont="1" applyFill="1" applyBorder="1"/>
    <xf numFmtId="4" fontId="20" fillId="0" borderId="1" xfId="0" applyNumberFormat="1" applyFont="1" applyBorder="1"/>
    <xf numFmtId="165" fontId="20" fillId="0" borderId="1" xfId="0" applyNumberFormat="1" applyFont="1" applyBorder="1"/>
    <xf numFmtId="0" fontId="35" fillId="3" borderId="1" xfId="0" applyFont="1" applyFill="1" applyBorder="1" applyAlignment="1">
      <alignment horizontal="left" wrapText="1"/>
    </xf>
    <xf numFmtId="3" fontId="20" fillId="0" borderId="1" xfId="0" applyNumberFormat="1" applyFont="1" applyBorder="1" applyAlignment="1">
      <alignment horizontal="right"/>
    </xf>
    <xf numFmtId="0" fontId="20" fillId="0" borderId="1" xfId="0" applyFont="1" applyBorder="1" applyAlignment="1">
      <alignment horizontal="right"/>
    </xf>
    <xf numFmtId="4" fontId="20" fillId="0" borderId="1" xfId="0" applyNumberFormat="1" applyFont="1" applyBorder="1" applyAlignment="1">
      <alignment horizontal="right"/>
    </xf>
    <xf numFmtId="0" fontId="32" fillId="3" borderId="1" xfId="0" applyFont="1" applyFill="1" applyBorder="1" applyAlignment="1">
      <alignment horizontal="left" wrapText="1"/>
    </xf>
    <xf numFmtId="0" fontId="35" fillId="0" borderId="18" xfId="0" applyFont="1" applyBorder="1" applyAlignment="1">
      <alignment horizontal="left" wrapText="1"/>
    </xf>
    <xf numFmtId="3" fontId="20" fillId="0" borderId="18" xfId="0" applyNumberFormat="1" applyFont="1" applyBorder="1" applyAlignment="1">
      <alignment horizontal="right"/>
    </xf>
    <xf numFmtId="0" fontId="20" fillId="3" borderId="18" xfId="0" applyFont="1" applyFill="1" applyBorder="1" applyAlignment="1">
      <alignment horizontal="right"/>
    </xf>
    <xf numFmtId="165" fontId="20" fillId="0" borderId="18" xfId="0" applyNumberFormat="1" applyFont="1" applyBorder="1" applyAlignment="1">
      <alignment horizontal="right"/>
    </xf>
    <xf numFmtId="0" fontId="31" fillId="6" borderId="1" xfId="0" applyFont="1" applyFill="1" applyBorder="1" applyAlignment="1">
      <alignment horizontal="right" wrapText="1"/>
    </xf>
    <xf numFmtId="0" fontId="32" fillId="6" borderId="1" xfId="0" applyFont="1" applyFill="1" applyBorder="1" applyAlignment="1">
      <alignment horizontal="right" wrapText="1"/>
    </xf>
    <xf numFmtId="0" fontId="20" fillId="0" borderId="0" xfId="0" applyFont="1"/>
    <xf numFmtId="2" fontId="20" fillId="0" borderId="0" xfId="0" applyNumberFormat="1" applyFont="1"/>
    <xf numFmtId="165" fontId="20" fillId="0" borderId="0" xfId="0" applyNumberFormat="1" applyFont="1"/>
    <xf numFmtId="0" fontId="35" fillId="0" borderId="0" xfId="0" applyFont="1"/>
    <xf numFmtId="0" fontId="34" fillId="0" borderId="0" xfId="0" applyFont="1" applyAlignment="1">
      <alignment horizontal="center"/>
    </xf>
    <xf numFmtId="1" fontId="31" fillId="2" borderId="1" xfId="0" applyNumberFormat="1" applyFont="1" applyFill="1" applyBorder="1"/>
    <xf numFmtId="1" fontId="31" fillId="0" borderId="1" xfId="0" applyNumberFormat="1" applyFont="1" applyBorder="1"/>
    <xf numFmtId="1" fontId="20" fillId="0" borderId="1" xfId="0" applyNumberFormat="1" applyFont="1" applyBorder="1"/>
    <xf numFmtId="0" fontId="20" fillId="0" borderId="0" xfId="0" applyFont="1" applyAlignment="1">
      <alignment horizontal="right"/>
    </xf>
    <xf numFmtId="0" fontId="20" fillId="0" borderId="13" xfId="0" applyFont="1" applyBorder="1"/>
    <xf numFmtId="0" fontId="35" fillId="0" borderId="1" xfId="0" applyFont="1" applyBorder="1"/>
    <xf numFmtId="0" fontId="20" fillId="0" borderId="1" xfId="0" applyFont="1" applyBorder="1" applyAlignment="1">
      <alignment horizontal="left" wrapText="1"/>
    </xf>
    <xf numFmtId="0" fontId="42" fillId="0" borderId="1" xfId="0" applyFont="1" applyBorder="1"/>
    <xf numFmtId="1" fontId="42" fillId="0" borderId="1" xfId="0" applyNumberFormat="1" applyFont="1" applyBorder="1"/>
    <xf numFmtId="165" fontId="42" fillId="0" borderId="1" xfId="0" applyNumberFormat="1" applyFont="1" applyBorder="1"/>
    <xf numFmtId="0" fontId="43" fillId="0" borderId="1" xfId="0" applyFont="1" applyBorder="1" applyAlignment="1">
      <alignment horizontal="left" wrapText="1"/>
    </xf>
    <xf numFmtId="1" fontId="43" fillId="0" borderId="1" xfId="0" applyNumberFormat="1" applyFont="1" applyBorder="1"/>
    <xf numFmtId="165" fontId="43" fillId="0" borderId="1" xfId="0" applyNumberFormat="1" applyFont="1" applyBorder="1"/>
    <xf numFmtId="2" fontId="35" fillId="0" borderId="0" xfId="0" applyNumberFormat="1" applyFont="1"/>
    <xf numFmtId="165" fontId="35" fillId="0" borderId="0" xfId="0" applyNumberFormat="1" applyFont="1"/>
    <xf numFmtId="0" fontId="35" fillId="0" borderId="0" xfId="0" applyFont="1" applyAlignment="1">
      <alignment horizontal="left"/>
    </xf>
    <xf numFmtId="0" fontId="35" fillId="0" borderId="0" xfId="0" applyFont="1" applyAlignment="1">
      <alignment vertical="center" wrapText="1"/>
    </xf>
    <xf numFmtId="3" fontId="42" fillId="0" borderId="0" xfId="0" applyNumberFormat="1" applyFont="1" applyAlignment="1">
      <alignment vertical="center" wrapText="1"/>
    </xf>
    <xf numFmtId="2" fontId="42" fillId="0" borderId="0" xfId="0" applyNumberFormat="1" applyFont="1" applyAlignment="1">
      <alignment vertical="center" wrapText="1"/>
    </xf>
    <xf numFmtId="165" fontId="42" fillId="0" borderId="0" xfId="0" applyNumberFormat="1" applyFont="1" applyAlignment="1">
      <alignment vertical="center" wrapText="1"/>
    </xf>
    <xf numFmtId="0" fontId="42" fillId="0" borderId="0" xfId="0" applyFont="1"/>
    <xf numFmtId="2" fontId="42" fillId="0" borderId="0" xfId="0" applyNumberFormat="1" applyFont="1"/>
    <xf numFmtId="165" fontId="42" fillId="0" borderId="0" xfId="0" applyNumberFormat="1" applyFont="1"/>
    <xf numFmtId="3" fontId="35" fillId="0" borderId="0" xfId="1" applyNumberFormat="1" applyFont="1" applyAlignment="1">
      <alignment vertical="center"/>
    </xf>
    <xf numFmtId="2" fontId="35" fillId="0" borderId="0" xfId="1" applyNumberFormat="1" applyFont="1" applyAlignment="1">
      <alignment vertical="center"/>
    </xf>
    <xf numFmtId="165" fontId="35" fillId="0" borderId="0" xfId="1" applyNumberFormat="1" applyFont="1" applyAlignment="1">
      <alignment vertical="center"/>
    </xf>
    <xf numFmtId="0" fontId="35" fillId="3" borderId="0" xfId="0" applyFont="1" applyFill="1"/>
    <xf numFmtId="0" fontId="35" fillId="3" borderId="0" xfId="0" applyFont="1" applyFill="1" applyAlignment="1">
      <alignment vertical="center"/>
    </xf>
    <xf numFmtId="2" fontId="37" fillId="3" borderId="0" xfId="0" applyNumberFormat="1" applyFont="1" applyFill="1" applyAlignment="1">
      <alignment horizontal="center" vertical="center" wrapText="1"/>
    </xf>
    <xf numFmtId="165" fontId="35" fillId="0" borderId="0" xfId="0" applyNumberFormat="1" applyFont="1" applyAlignment="1">
      <alignment horizontal="justify" vertical="center"/>
    </xf>
    <xf numFmtId="0" fontId="22" fillId="3" borderId="2" xfId="0" applyFont="1" applyFill="1" applyBorder="1" applyAlignment="1">
      <alignment horizontal="center" vertical="center" wrapText="1"/>
    </xf>
    <xf numFmtId="0" fontId="23" fillId="0" borderId="1" xfId="0" applyFont="1" applyBorder="1" applyAlignment="1">
      <alignment horizontal="center" vertical="center" wrapText="1"/>
    </xf>
    <xf numFmtId="1" fontId="23" fillId="0" borderId="1" xfId="0" applyNumberFormat="1" applyFont="1" applyBorder="1" applyAlignment="1">
      <alignment horizontal="center" vertical="center" wrapText="1"/>
    </xf>
    <xf numFmtId="4" fontId="31" fillId="0" borderId="1" xfId="0" applyNumberFormat="1" applyFont="1" applyBorder="1"/>
    <xf numFmtId="0" fontId="43" fillId="0" borderId="18" xfId="0" applyFont="1" applyBorder="1" applyAlignment="1">
      <alignment horizontal="left" wrapText="1"/>
    </xf>
    <xf numFmtId="1" fontId="43" fillId="0" borderId="18" xfId="0" applyNumberFormat="1" applyFont="1" applyBorder="1"/>
    <xf numFmtId="165" fontId="43" fillId="0" borderId="18" xfId="0" applyNumberFormat="1" applyFont="1" applyBorder="1"/>
    <xf numFmtId="4" fontId="31" fillId="6" borderId="1" xfId="0" applyNumberFormat="1" applyFont="1" applyFill="1" applyBorder="1"/>
    <xf numFmtId="0" fontId="20" fillId="0" borderId="1" xfId="0" applyFont="1" applyFill="1" applyBorder="1"/>
    <xf numFmtId="0" fontId="32" fillId="6" borderId="1" xfId="0" applyFont="1" applyFill="1" applyBorder="1" applyAlignment="1">
      <alignment horizontal="left" wrapText="1"/>
    </xf>
    <xf numFmtId="49" fontId="20" fillId="0" borderId="1" xfId="0" applyNumberFormat="1" applyFont="1" applyBorder="1" applyAlignment="1">
      <alignment horizontal="left"/>
    </xf>
    <xf numFmtId="49" fontId="35" fillId="0" borderId="1" xfId="7" applyNumberFormat="1" applyFont="1" applyBorder="1" applyAlignment="1">
      <alignment horizontal="left"/>
    </xf>
    <xf numFmtId="3" fontId="35" fillId="0" borderId="1" xfId="7" applyNumberFormat="1" applyFont="1" applyBorder="1" applyAlignment="1">
      <alignment horizontal="right"/>
    </xf>
    <xf numFmtId="3" fontId="35" fillId="0" borderId="1" xfId="0" applyNumberFormat="1" applyFont="1" applyBorder="1" applyAlignment="1">
      <alignment horizontal="right"/>
    </xf>
    <xf numFmtId="4" fontId="35" fillId="0" borderId="1" xfId="7" applyNumberFormat="1" applyFont="1" applyBorder="1" applyAlignment="1">
      <alignment horizontal="right"/>
    </xf>
    <xf numFmtId="0" fontId="40" fillId="6" borderId="0" xfId="0" applyFont="1" applyFill="1"/>
    <xf numFmtId="0" fontId="0" fillId="6" borderId="0" xfId="0" applyFill="1"/>
    <xf numFmtId="0" fontId="32" fillId="0" borderId="7" xfId="0" applyFont="1" applyFill="1" applyBorder="1" applyAlignment="1">
      <alignment horizontal="left" wrapText="1"/>
    </xf>
    <xf numFmtId="3" fontId="3" fillId="0" borderId="20" xfId="0" applyNumberFormat="1" applyFont="1" applyBorder="1"/>
    <xf numFmtId="0" fontId="32" fillId="0" borderId="2" xfId="0" applyFont="1" applyBorder="1" applyAlignment="1">
      <alignment horizontal="left" wrapText="1"/>
    </xf>
    <xf numFmtId="3" fontId="31" fillId="0" borderId="2" xfId="0" applyNumberFormat="1" applyFont="1" applyBorder="1"/>
    <xf numFmtId="4" fontId="31" fillId="0" borderId="2" xfId="0" applyNumberFormat="1" applyFont="1" applyBorder="1"/>
    <xf numFmtId="3" fontId="35" fillId="0" borderId="1" xfId="0" applyNumberFormat="1" applyFont="1" applyBorder="1"/>
    <xf numFmtId="4" fontId="20" fillId="3" borderId="1" xfId="0" applyNumberFormat="1" applyFont="1" applyFill="1" applyBorder="1"/>
    <xf numFmtId="167" fontId="4" fillId="0" borderId="0" xfId="0" applyNumberFormat="1" applyFont="1"/>
    <xf numFmtId="167" fontId="7" fillId="0" borderId="4" xfId="0" applyNumberFormat="1" applyFont="1" applyBorder="1" applyAlignment="1">
      <alignment horizontal="center"/>
    </xf>
    <xf numFmtId="3" fontId="35" fillId="3" borderId="1" xfId="0" applyNumberFormat="1" applyFont="1" applyFill="1" applyBorder="1"/>
    <xf numFmtId="49" fontId="35" fillId="0" borderId="1" xfId="0" applyNumberFormat="1" applyFont="1" applyBorder="1" applyAlignment="1">
      <alignment horizontal="left"/>
    </xf>
    <xf numFmtId="0" fontId="35" fillId="0" borderId="1" xfId="0" applyFont="1" applyFill="1" applyBorder="1" applyAlignment="1">
      <alignment horizontal="left" wrapText="1"/>
    </xf>
    <xf numFmtId="0" fontId="3" fillId="0" borderId="0" xfId="0" applyFont="1" applyFill="1"/>
    <xf numFmtId="3" fontId="31" fillId="2" borderId="1" xfId="0" applyNumberFormat="1" applyFont="1" applyFill="1" applyBorder="1" applyAlignment="1"/>
    <xf numFmtId="4" fontId="31" fillId="2" borderId="1" xfId="0" applyNumberFormat="1" applyFont="1" applyFill="1" applyBorder="1" applyAlignment="1"/>
    <xf numFmtId="3" fontId="31" fillId="6" borderId="1" xfId="0" applyNumberFormat="1" applyFont="1" applyFill="1" applyBorder="1" applyAlignment="1"/>
    <xf numFmtId="3" fontId="31" fillId="0" borderId="1" xfId="0" applyNumberFormat="1" applyFont="1" applyBorder="1" applyAlignment="1"/>
    <xf numFmtId="3" fontId="20" fillId="0" borderId="1" xfId="0" applyNumberFormat="1" applyFont="1" applyBorder="1" applyAlignment="1"/>
    <xf numFmtId="0" fontId="20" fillId="3" borderId="1" xfId="0" applyFont="1" applyFill="1" applyBorder="1" applyAlignment="1"/>
    <xf numFmtId="0" fontId="20" fillId="0" borderId="1" xfId="0" applyFont="1" applyBorder="1" applyAlignment="1"/>
    <xf numFmtId="4" fontId="20" fillId="0" borderId="1" xfId="0" applyNumberFormat="1" applyFont="1" applyBorder="1" applyAlignment="1"/>
    <xf numFmtId="165" fontId="31" fillId="0" borderId="1" xfId="0" applyNumberFormat="1" applyFont="1" applyBorder="1" applyAlignment="1"/>
    <xf numFmtId="4" fontId="31" fillId="0" borderId="1" xfId="0" applyNumberFormat="1" applyFont="1" applyBorder="1" applyAlignment="1"/>
    <xf numFmtId="165" fontId="20" fillId="0" borderId="1" xfId="0" applyNumberFormat="1" applyFont="1" applyBorder="1" applyAlignment="1"/>
    <xf numFmtId="3" fontId="20" fillId="3" borderId="1" xfId="0" applyNumberFormat="1" applyFont="1" applyFill="1" applyBorder="1" applyAlignment="1"/>
    <xf numFmtId="165" fontId="31" fillId="6" borderId="1" xfId="0" applyNumberFormat="1" applyFont="1" applyFill="1" applyBorder="1" applyAlignment="1"/>
    <xf numFmtId="4" fontId="31" fillId="6" borderId="1" xfId="0" applyNumberFormat="1" applyFont="1" applyFill="1" applyBorder="1" applyAlignment="1"/>
    <xf numFmtId="3" fontId="20" fillId="0" borderId="1" xfId="0" applyNumberFormat="1" applyFont="1" applyFill="1" applyBorder="1" applyAlignment="1"/>
    <xf numFmtId="0" fontId="20" fillId="0" borderId="1" xfId="0" applyFont="1" applyFill="1" applyBorder="1" applyAlignment="1"/>
    <xf numFmtId="165" fontId="20" fillId="0" borderId="1" xfId="0" applyNumberFormat="1" applyFont="1" applyFill="1" applyBorder="1" applyAlignment="1"/>
    <xf numFmtId="4" fontId="20" fillId="0" borderId="1" xfId="0" applyNumberFormat="1" applyFont="1" applyFill="1" applyBorder="1" applyAlignment="1"/>
    <xf numFmtId="3" fontId="31" fillId="3" borderId="1" xfId="0" applyNumberFormat="1" applyFont="1" applyFill="1" applyBorder="1" applyAlignment="1"/>
    <xf numFmtId="0" fontId="31" fillId="0" borderId="1" xfId="0" applyFont="1" applyBorder="1" applyAlignment="1"/>
    <xf numFmtId="4" fontId="23" fillId="3" borderId="1" xfId="0" applyNumberFormat="1" applyFont="1" applyFill="1" applyBorder="1" applyAlignment="1">
      <alignment horizontal="center" vertical="center"/>
    </xf>
    <xf numFmtId="0" fontId="48" fillId="0" borderId="0" xfId="0" applyFont="1" applyAlignment="1">
      <alignment horizontal="right" wrapText="1"/>
    </xf>
    <xf numFmtId="4" fontId="12" fillId="6" borderId="14" xfId="0" applyNumberFormat="1" applyFont="1" applyFill="1" applyBorder="1" applyAlignment="1">
      <alignment horizontal="center" vertical="center"/>
    </xf>
    <xf numFmtId="0" fontId="12" fillId="6" borderId="17" xfId="0" applyFont="1" applyFill="1" applyBorder="1" applyAlignment="1">
      <alignment horizontal="center" vertical="center"/>
    </xf>
    <xf numFmtId="0" fontId="12" fillId="6" borderId="13" xfId="0" applyFont="1" applyFill="1" applyBorder="1" applyAlignment="1">
      <alignment horizontal="center" vertical="center"/>
    </xf>
    <xf numFmtId="0" fontId="19" fillId="4" borderId="14" xfId="0" applyFont="1" applyFill="1" applyBorder="1" applyAlignment="1">
      <alignment horizontal="center" vertical="center" wrapText="1"/>
    </xf>
    <xf numFmtId="0" fontId="19" fillId="4" borderId="17" xfId="0" applyFont="1" applyFill="1" applyBorder="1" applyAlignment="1">
      <alignment horizontal="center" vertical="center" wrapText="1"/>
    </xf>
    <xf numFmtId="0" fontId="19" fillId="4" borderId="13" xfId="0" applyFont="1" applyFill="1" applyBorder="1" applyAlignment="1">
      <alignment horizontal="center" vertical="center" wrapText="1"/>
    </xf>
    <xf numFmtId="0" fontId="6" fillId="0" borderId="0" xfId="0" applyFont="1" applyAlignment="1">
      <alignment horizontal="center" wrapText="1"/>
    </xf>
    <xf numFmtId="0" fontId="12" fillId="0" borderId="8" xfId="0" applyFont="1" applyBorder="1" applyAlignment="1">
      <alignment horizontal="center"/>
    </xf>
    <xf numFmtId="0" fontId="12" fillId="0" borderId="9" xfId="0" applyFont="1" applyBorder="1" applyAlignment="1">
      <alignment horizontal="center"/>
    </xf>
    <xf numFmtId="0" fontId="12" fillId="0" borderId="7" xfId="0" applyFont="1" applyBorder="1" applyAlignment="1">
      <alignment horizontal="center"/>
    </xf>
    <xf numFmtId="0" fontId="12" fillId="0" borderId="12" xfId="0" applyFont="1" applyBorder="1" applyAlignment="1">
      <alignment horizontal="center"/>
    </xf>
    <xf numFmtId="0" fontId="24" fillId="0" borderId="22" xfId="0" applyFont="1" applyBorder="1" applyAlignment="1">
      <alignment horizontal="center" vertical="center"/>
    </xf>
    <xf numFmtId="0" fontId="24" fillId="0" borderId="23" xfId="0" applyFont="1" applyBorder="1" applyAlignment="1">
      <alignment horizontal="center" vertical="center"/>
    </xf>
    <xf numFmtId="0" fontId="24" fillId="0" borderId="10" xfId="0" applyFont="1" applyBorder="1" applyAlignment="1">
      <alignment horizontal="center" vertical="center"/>
    </xf>
    <xf numFmtId="0" fontId="19" fillId="4" borderId="14" xfId="0" applyFont="1" applyFill="1" applyBorder="1" applyAlignment="1">
      <alignment horizontal="right" vertical="center" wrapText="1"/>
    </xf>
    <xf numFmtId="0" fontId="19" fillId="4" borderId="15" xfId="0" applyFont="1" applyFill="1" applyBorder="1" applyAlignment="1">
      <alignment horizontal="right" vertical="center" wrapText="1"/>
    </xf>
    <xf numFmtId="0" fontId="5" fillId="0" borderId="0" xfId="3" applyFont="1" applyAlignment="1">
      <alignment horizontal="right" wrapText="1"/>
    </xf>
    <xf numFmtId="0" fontId="6" fillId="0" borderId="0" xfId="3" applyFont="1" applyAlignment="1">
      <alignment horizontal="center" wrapText="1"/>
    </xf>
    <xf numFmtId="0" fontId="3" fillId="0" borderId="1" xfId="3" applyFont="1" applyBorder="1" applyAlignment="1">
      <alignment horizontal="center" vertical="center" wrapText="1"/>
    </xf>
    <xf numFmtId="0" fontId="4" fillId="3" borderId="1" xfId="3" applyFont="1" applyFill="1" applyBorder="1" applyAlignment="1">
      <alignment horizontal="center" vertical="center" wrapText="1"/>
    </xf>
    <xf numFmtId="0" fontId="10" fillId="3" borderId="1" xfId="3" applyFont="1" applyFill="1" applyBorder="1" applyAlignment="1">
      <alignment horizontal="center" vertical="center" wrapText="1"/>
    </xf>
    <xf numFmtId="0" fontId="6" fillId="3" borderId="1" xfId="3" applyFont="1" applyFill="1" applyBorder="1" applyAlignment="1">
      <alignment horizontal="center" vertical="center" wrapText="1"/>
    </xf>
    <xf numFmtId="0" fontId="4" fillId="3" borderId="2" xfId="3" applyFont="1" applyFill="1" applyBorder="1" applyAlignment="1">
      <alignment horizontal="center" vertical="center" wrapText="1"/>
    </xf>
    <xf numFmtId="0" fontId="4" fillId="3" borderId="5" xfId="3" applyFont="1" applyFill="1" applyBorder="1" applyAlignment="1">
      <alignment horizontal="center" vertical="center" wrapText="1"/>
    </xf>
    <xf numFmtId="0" fontId="13" fillId="0" borderId="0" xfId="3" applyFont="1" applyAlignment="1">
      <alignment horizontal="right"/>
    </xf>
    <xf numFmtId="0" fontId="5" fillId="0" borderId="0" xfId="4" applyFont="1" applyAlignment="1">
      <alignment horizontal="right"/>
    </xf>
    <xf numFmtId="0" fontId="31" fillId="0" borderId="0" xfId="4" applyFont="1" applyAlignment="1">
      <alignment horizontal="center" wrapText="1"/>
    </xf>
    <xf numFmtId="0" fontId="11" fillId="0" borderId="1" xfId="4" applyFont="1" applyBorder="1" applyAlignment="1">
      <alignment horizontal="center" vertical="center" wrapText="1"/>
    </xf>
    <xf numFmtId="0" fontId="12" fillId="3" borderId="1" xfId="4" applyFont="1" applyFill="1" applyBorder="1" applyAlignment="1">
      <alignment horizontal="center" vertical="center" wrapText="1"/>
    </xf>
    <xf numFmtId="0" fontId="28" fillId="3" borderId="1" xfId="4" applyFont="1" applyFill="1" applyBorder="1" applyAlignment="1">
      <alignment horizontal="center" vertical="center" wrapText="1"/>
    </xf>
    <xf numFmtId="0" fontId="18" fillId="3" borderId="1" xfId="4" applyFont="1" applyFill="1" applyBorder="1" applyAlignment="1">
      <alignment horizontal="center" vertical="center" wrapText="1"/>
    </xf>
    <xf numFmtId="0" fontId="12" fillId="3" borderId="2" xfId="4" applyFont="1" applyFill="1" applyBorder="1" applyAlignment="1">
      <alignment horizontal="center" vertical="center" wrapText="1"/>
    </xf>
    <xf numFmtId="0" fontId="12" fillId="3" borderId="5" xfId="4" applyFont="1" applyFill="1" applyBorder="1" applyAlignment="1">
      <alignment horizontal="center" vertical="center" wrapText="1"/>
    </xf>
    <xf numFmtId="0" fontId="6" fillId="0" borderId="0" xfId="4" applyFont="1" applyAlignment="1">
      <alignment horizontal="center" wrapText="1"/>
    </xf>
    <xf numFmtId="0" fontId="4" fillId="0" borderId="6" xfId="0" applyFont="1" applyBorder="1" applyAlignment="1">
      <alignment horizontal="left"/>
    </xf>
    <xf numFmtId="0" fontId="13" fillId="0" borderId="0" xfId="0" applyFont="1" applyAlignment="1">
      <alignment horizontal="right"/>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5" xfId="0" applyFont="1" applyBorder="1" applyAlignment="1">
      <alignment horizontal="center" vertical="center" wrapText="1"/>
    </xf>
    <xf numFmtId="0" fontId="12" fillId="3" borderId="16" xfId="0" applyFont="1" applyFill="1" applyBorder="1" applyAlignment="1">
      <alignment horizontal="center" vertical="center" wrapText="1"/>
    </xf>
    <xf numFmtId="0" fontId="12" fillId="3" borderId="17" xfId="0" applyFont="1" applyFill="1" applyBorder="1" applyAlignment="1">
      <alignment horizontal="center" vertical="center" wrapText="1"/>
    </xf>
    <xf numFmtId="0" fontId="12" fillId="3" borderId="13" xfId="0" applyFont="1" applyFill="1" applyBorder="1" applyAlignment="1">
      <alignment horizontal="center" vertical="center" wrapText="1"/>
    </xf>
    <xf numFmtId="0" fontId="12" fillId="3" borderId="2"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2" fillId="3" borderId="5" xfId="0" applyFont="1" applyFill="1" applyBorder="1" applyAlignment="1">
      <alignment horizontal="center" vertical="center" wrapText="1"/>
    </xf>
    <xf numFmtId="0" fontId="28" fillId="3" borderId="2" xfId="0" applyFont="1" applyFill="1" applyBorder="1" applyAlignment="1">
      <alignment horizontal="center" vertical="center" wrapText="1"/>
    </xf>
    <xf numFmtId="0" fontId="28" fillId="3" borderId="3" xfId="0" applyFont="1" applyFill="1" applyBorder="1" applyAlignment="1">
      <alignment horizontal="center" vertical="center" wrapText="1"/>
    </xf>
    <xf numFmtId="0" fontId="28" fillId="3" borderId="5" xfId="0" applyFont="1" applyFill="1" applyBorder="1" applyAlignment="1">
      <alignment horizontal="center" vertical="center" wrapText="1"/>
    </xf>
    <xf numFmtId="0" fontId="18" fillId="3" borderId="2" xfId="0" applyFont="1" applyFill="1" applyBorder="1" applyAlignment="1">
      <alignment horizontal="center" vertical="center" wrapText="1"/>
    </xf>
    <xf numFmtId="0" fontId="18" fillId="3" borderId="3" xfId="0" applyFont="1" applyFill="1" applyBorder="1" applyAlignment="1">
      <alignment horizontal="center" vertical="center" wrapText="1"/>
    </xf>
    <xf numFmtId="0" fontId="18" fillId="3" borderId="5" xfId="0" applyFont="1" applyFill="1" applyBorder="1" applyAlignment="1">
      <alignment horizontal="center" vertical="center" wrapText="1"/>
    </xf>
    <xf numFmtId="0" fontId="4" fillId="3" borderId="24" xfId="0" applyFont="1" applyFill="1" applyBorder="1" applyAlignment="1">
      <alignment horizontal="left" wrapText="1"/>
    </xf>
    <xf numFmtId="0" fontId="4" fillId="3" borderId="6" xfId="0" applyFont="1" applyFill="1" applyBorder="1" applyAlignment="1">
      <alignment horizontal="left" wrapText="1"/>
    </xf>
    <xf numFmtId="0" fontId="4" fillId="0" borderId="6" xfId="0" applyFont="1" applyBorder="1" applyAlignment="1">
      <alignment horizontal="left" wrapText="1"/>
    </xf>
    <xf numFmtId="0" fontId="7" fillId="0" borderId="6" xfId="0" applyFont="1" applyBorder="1" applyAlignment="1">
      <alignment horizontal="left" wrapText="1"/>
    </xf>
    <xf numFmtId="0" fontId="35" fillId="3" borderId="0" xfId="0" applyFont="1" applyFill="1" applyBorder="1" applyAlignment="1">
      <alignment horizontal="left" wrapText="1"/>
    </xf>
    <xf numFmtId="0" fontId="35" fillId="3" borderId="25" xfId="0" applyFont="1" applyFill="1" applyBorder="1" applyAlignment="1">
      <alignment horizontal="left" wrapText="1"/>
    </xf>
    <xf numFmtId="0" fontId="35" fillId="0" borderId="0" xfId="0" applyFont="1" applyAlignment="1">
      <alignment horizontal="left" wrapText="1"/>
    </xf>
    <xf numFmtId="0" fontId="32" fillId="0" borderId="0" xfId="0" applyFont="1" applyAlignment="1">
      <alignment horizontal="left" wrapText="1"/>
    </xf>
    <xf numFmtId="0" fontId="35" fillId="0" borderId="0" xfId="0" applyFont="1" applyAlignment="1">
      <alignment horizontal="left"/>
    </xf>
    <xf numFmtId="0" fontId="38" fillId="0" borderId="0" xfId="0" applyFont="1" applyAlignment="1">
      <alignment horizontal="right"/>
    </xf>
    <xf numFmtId="0" fontId="31" fillId="0" borderId="0" xfId="0" applyFont="1" applyAlignment="1">
      <alignment horizontal="center" wrapText="1"/>
    </xf>
    <xf numFmtId="0" fontId="23" fillId="0" borderId="2" xfId="0" applyFont="1" applyBorder="1" applyAlignment="1">
      <alignment horizontal="center" vertical="center" wrapText="1"/>
    </xf>
    <xf numFmtId="0" fontId="23" fillId="0" borderId="3" xfId="0" applyFont="1" applyBorder="1" applyAlignment="1">
      <alignment horizontal="center" vertical="center" wrapText="1"/>
    </xf>
    <xf numFmtId="0" fontId="22" fillId="3" borderId="16" xfId="0" applyFont="1" applyFill="1" applyBorder="1" applyAlignment="1">
      <alignment horizontal="center" vertical="center" wrapText="1"/>
    </xf>
    <xf numFmtId="0" fontId="22" fillId="3" borderId="17" xfId="0" applyFont="1" applyFill="1" applyBorder="1" applyAlignment="1">
      <alignment horizontal="center" vertical="center" wrapText="1"/>
    </xf>
    <xf numFmtId="0" fontId="22" fillId="3" borderId="13" xfId="0" applyFont="1" applyFill="1" applyBorder="1" applyAlignment="1">
      <alignment horizontal="center" vertical="center" wrapText="1"/>
    </xf>
    <xf numFmtId="2" fontId="22" fillId="3" borderId="2" xfId="0" applyNumberFormat="1" applyFont="1" applyFill="1" applyBorder="1" applyAlignment="1">
      <alignment horizontal="center" vertical="center" wrapText="1"/>
    </xf>
    <xf numFmtId="2" fontId="22" fillId="3" borderId="3" xfId="0" applyNumberFormat="1" applyFont="1" applyFill="1" applyBorder="1" applyAlignment="1">
      <alignment horizontal="center" vertical="center" wrapText="1"/>
    </xf>
    <xf numFmtId="165" fontId="22" fillId="3" borderId="2" xfId="0" applyNumberFormat="1" applyFont="1" applyFill="1" applyBorder="1" applyAlignment="1">
      <alignment horizontal="center" vertical="center" wrapText="1"/>
    </xf>
    <xf numFmtId="165" fontId="22" fillId="3" borderId="3" xfId="0" applyNumberFormat="1" applyFont="1" applyFill="1" applyBorder="1" applyAlignment="1">
      <alignment horizontal="center" vertical="center" wrapText="1"/>
    </xf>
    <xf numFmtId="0" fontId="44" fillId="3" borderId="2" xfId="0" applyFont="1" applyFill="1" applyBorder="1" applyAlignment="1">
      <alignment horizontal="center" vertical="center" wrapText="1"/>
    </xf>
    <xf numFmtId="0" fontId="44" fillId="3" borderId="3" xfId="0" applyFont="1" applyFill="1" applyBorder="1" applyAlignment="1">
      <alignment horizontal="center" vertical="center" wrapText="1"/>
    </xf>
    <xf numFmtId="0" fontId="21" fillId="3" borderId="2" xfId="0" applyFont="1" applyFill="1" applyBorder="1" applyAlignment="1">
      <alignment horizontal="center" vertical="center" wrapText="1"/>
    </xf>
    <xf numFmtId="0" fontId="21" fillId="3" borderId="3"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5" fillId="0" borderId="0" xfId="0" applyFont="1" applyAlignment="1">
      <alignment horizontal="right"/>
    </xf>
    <xf numFmtId="0" fontId="3" fillId="0" borderId="1" xfId="0" applyFont="1" applyBorder="1" applyAlignment="1">
      <alignment horizontal="center" vertical="center" wrapText="1"/>
    </xf>
    <xf numFmtId="0" fontId="10" fillId="3"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7" fillId="0" borderId="0" xfId="0" applyFont="1" applyAlignment="1">
      <alignment horizontal="center" wrapText="1"/>
    </xf>
    <xf numFmtId="0" fontId="3" fillId="0" borderId="8"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1" xfId="0" applyFont="1" applyBorder="1" applyAlignment="1">
      <alignment horizontal="center" vertical="center" wrapText="1"/>
    </xf>
    <xf numFmtId="0" fontId="3" fillId="3" borderId="1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13" fillId="3" borderId="11"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5" xfId="0" applyFont="1" applyFill="1" applyBorder="1" applyAlignment="1">
      <alignment horizontal="center" vertical="center" wrapText="1"/>
    </xf>
    <xf numFmtId="4" fontId="0" fillId="0" borderId="0" xfId="0" applyNumberFormat="1"/>
  </cellXfs>
  <cellStyles count="8">
    <cellStyle name="Comma 2" xfId="5" xr:uid="{6891657B-D700-455C-9874-2DB3B766557F}"/>
    <cellStyle name="Normal" xfId="0" builtinId="0"/>
    <cellStyle name="Normal 2" xfId="3" xr:uid="{C4FE183A-D6CA-4BFD-BDC5-30FC463227BB}"/>
    <cellStyle name="Normal 2 2" xfId="6" xr:uid="{7F2D46CE-23CE-48F3-82FC-0D029032C1FB}"/>
    <cellStyle name="Normal 3" xfId="2" xr:uid="{2BDA742B-2E38-4CC0-9E78-75D03348E4FA}"/>
    <cellStyle name="Normal 4" xfId="4" xr:uid="{D13590ED-43BF-45C6-8A43-44DEF195E1EC}"/>
    <cellStyle name="Parastais 2" xfId="7" xr:uid="{620978ED-AD5C-4CF3-ACFB-6BE0B4126470}"/>
    <cellStyle name="Parasts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11.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1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9.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10.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67CE4C-4B12-489F-A5C3-2EDDF4ED5314}">
  <dimension ref="A1:I23"/>
  <sheetViews>
    <sheetView tabSelected="1" workbookViewId="0">
      <selection activeCell="M14" sqref="M14"/>
    </sheetView>
  </sheetViews>
  <sheetFormatPr defaultRowHeight="15" x14ac:dyDescent="0.25"/>
  <cols>
    <col min="1" max="1" width="6.28515625" customWidth="1"/>
    <col min="2" max="2" width="45.7109375" customWidth="1"/>
    <col min="3" max="7" width="15.85546875" customWidth="1"/>
    <col min="9" max="9" width="11.7109375" bestFit="1" customWidth="1"/>
  </cols>
  <sheetData>
    <row r="1" spans="1:9" ht="46.5" customHeight="1" x14ac:dyDescent="0.25">
      <c r="E1" s="248" t="s">
        <v>358</v>
      </c>
      <c r="F1" s="248"/>
      <c r="G1" s="248"/>
    </row>
    <row r="3" spans="1:9" ht="49.5" customHeight="1" x14ac:dyDescent="0.25">
      <c r="A3" s="255" t="s">
        <v>114</v>
      </c>
      <c r="B3" s="255"/>
      <c r="C3" s="255"/>
      <c r="D3" s="255"/>
      <c r="E3" s="255"/>
      <c r="F3" s="255"/>
      <c r="G3" s="255"/>
    </row>
    <row r="4" spans="1:9" ht="16.5" x14ac:dyDescent="0.25">
      <c r="A4" s="70"/>
      <c r="B4" s="70"/>
      <c r="C4" s="70"/>
      <c r="D4" s="70"/>
    </row>
    <row r="5" spans="1:9" ht="15.75" thickBot="1" x14ac:dyDescent="0.3">
      <c r="A5" s="22"/>
    </row>
    <row r="6" spans="1:9" ht="39.75" customHeight="1" x14ac:dyDescent="0.25">
      <c r="A6" s="256"/>
      <c r="B6" s="257"/>
      <c r="C6" s="260" t="s">
        <v>304</v>
      </c>
      <c r="D6" s="261"/>
      <c r="E6" s="261"/>
      <c r="F6" s="261"/>
      <c r="G6" s="262"/>
    </row>
    <row r="7" spans="1:9" ht="15.75" x14ac:dyDescent="0.25">
      <c r="A7" s="258"/>
      <c r="B7" s="259"/>
      <c r="C7" s="71" t="s">
        <v>82</v>
      </c>
      <c r="D7" s="71" t="s">
        <v>83</v>
      </c>
      <c r="E7" s="23" t="s">
        <v>112</v>
      </c>
      <c r="F7" s="23" t="s">
        <v>113</v>
      </c>
      <c r="G7" s="23" t="s">
        <v>0</v>
      </c>
    </row>
    <row r="8" spans="1:9" ht="15.75" x14ac:dyDescent="0.25">
      <c r="A8" s="263" t="s">
        <v>0</v>
      </c>
      <c r="B8" s="264"/>
      <c r="C8" s="252"/>
      <c r="D8" s="253"/>
      <c r="E8" s="253"/>
      <c r="F8" s="254"/>
      <c r="G8" s="24">
        <f>SUM(G9:G21)</f>
        <v>813171.18999999983</v>
      </c>
      <c r="I8" s="343"/>
    </row>
    <row r="9" spans="1:9" ht="15.75" hidden="1" x14ac:dyDescent="0.25">
      <c r="A9" s="25">
        <v>1</v>
      </c>
      <c r="B9" s="26" t="s">
        <v>72</v>
      </c>
      <c r="C9" s="72"/>
      <c r="D9" s="72"/>
      <c r="E9" s="27" t="s">
        <v>70</v>
      </c>
      <c r="F9" s="27" t="s">
        <v>70</v>
      </c>
      <c r="G9" s="28">
        <f>SUM(E9:F9)</f>
        <v>0</v>
      </c>
    </row>
    <row r="10" spans="1:9" ht="31.5" hidden="1" x14ac:dyDescent="0.25">
      <c r="A10" s="25"/>
      <c r="B10" s="29" t="s">
        <v>73</v>
      </c>
      <c r="C10" s="73"/>
      <c r="D10" s="73"/>
      <c r="E10" s="27" t="s">
        <v>70</v>
      </c>
      <c r="F10" s="27" t="s">
        <v>70</v>
      </c>
      <c r="G10" s="28">
        <f>SUM(E10:F10)</f>
        <v>0</v>
      </c>
    </row>
    <row r="11" spans="1:9" ht="14.25" customHeight="1" x14ac:dyDescent="0.25">
      <c r="A11" s="25">
        <v>1</v>
      </c>
      <c r="B11" s="29" t="s">
        <v>74</v>
      </c>
      <c r="C11" s="27" t="s">
        <v>70</v>
      </c>
      <c r="D11" s="27" t="s">
        <v>70</v>
      </c>
      <c r="E11" s="27">
        <f>PSKUS_sept!I11</f>
        <v>665.14</v>
      </c>
      <c r="F11" s="247">
        <f>PSKUS_okt!I11</f>
        <v>9428.8799999999992</v>
      </c>
      <c r="G11" s="74">
        <f t="shared" ref="G11:G21" si="0">SUM(C11:F11)</f>
        <v>10094.019999999999</v>
      </c>
    </row>
    <row r="12" spans="1:9" ht="15.75" x14ac:dyDescent="0.25">
      <c r="A12" s="25">
        <v>2</v>
      </c>
      <c r="B12" s="26" t="s">
        <v>75</v>
      </c>
      <c r="C12" s="27" t="s">
        <v>70</v>
      </c>
      <c r="D12" s="27" t="s">
        <v>70</v>
      </c>
      <c r="E12" s="27">
        <f>Daugavpils_reģ_sept!I11</f>
        <v>138236.87000000002</v>
      </c>
      <c r="F12" s="27">
        <f>Daugavpils_reģ_okt!I11</f>
        <v>193168.19000000003</v>
      </c>
      <c r="G12" s="74">
        <f t="shared" si="0"/>
        <v>331405.06000000006</v>
      </c>
    </row>
    <row r="13" spans="1:9" ht="15.75" x14ac:dyDescent="0.25">
      <c r="A13" s="25">
        <v>3</v>
      </c>
      <c r="B13" s="26" t="s">
        <v>76</v>
      </c>
      <c r="C13" s="27" t="s">
        <v>70</v>
      </c>
      <c r="D13" s="27" t="s">
        <v>70</v>
      </c>
      <c r="E13" s="27">
        <f>'Z-Kurzeme_sept'!I11</f>
        <v>83046.199999999983</v>
      </c>
      <c r="F13" s="27">
        <f>'Z-Kurzeme_okt'!I10</f>
        <v>129032.18000000001</v>
      </c>
      <c r="G13" s="74">
        <f t="shared" si="0"/>
        <v>212078.38</v>
      </c>
    </row>
    <row r="14" spans="1:9" ht="15.75" x14ac:dyDescent="0.25">
      <c r="A14" s="25">
        <v>4</v>
      </c>
      <c r="B14" s="26" t="s">
        <v>77</v>
      </c>
      <c r="C14" s="27" t="s">
        <v>70</v>
      </c>
      <c r="D14" s="27" t="s">
        <v>70</v>
      </c>
      <c r="E14" s="27" t="s">
        <v>70</v>
      </c>
      <c r="F14" s="27">
        <f>Jelgava_okt!I11</f>
        <v>28555.61</v>
      </c>
      <c r="G14" s="74">
        <f t="shared" si="0"/>
        <v>28555.61</v>
      </c>
    </row>
    <row r="15" spans="1:9" ht="15.75" x14ac:dyDescent="0.25">
      <c r="A15" s="25">
        <v>5</v>
      </c>
      <c r="B15" s="26" t="s">
        <v>78</v>
      </c>
      <c r="C15" s="27" t="s">
        <v>70</v>
      </c>
      <c r="D15" s="27" t="s">
        <v>70</v>
      </c>
      <c r="E15" s="27">
        <f>Vidzeme_sept!I11</f>
        <v>51156.049999999996</v>
      </c>
      <c r="F15" s="247">
        <f>Vidzeme_okt!I11</f>
        <v>68074.37</v>
      </c>
      <c r="G15" s="74">
        <f t="shared" si="0"/>
        <v>119230.41999999998</v>
      </c>
    </row>
    <row r="16" spans="1:9" ht="15.75" x14ac:dyDescent="0.25">
      <c r="A16" s="25">
        <v>6</v>
      </c>
      <c r="B16" s="26" t="s">
        <v>79</v>
      </c>
      <c r="C16" s="249">
        <f>'Jēkabpils_jūl-sept'!I11</f>
        <v>50793.7</v>
      </c>
      <c r="D16" s="250"/>
      <c r="E16" s="251"/>
      <c r="F16" s="27" t="s">
        <v>70</v>
      </c>
      <c r="G16" s="74">
        <f t="shared" si="0"/>
        <v>50793.7</v>
      </c>
    </row>
    <row r="17" spans="1:7" ht="15.75" x14ac:dyDescent="0.25">
      <c r="A17" s="25">
        <v>7</v>
      </c>
      <c r="B17" s="26" t="s">
        <v>209</v>
      </c>
      <c r="C17" s="27" t="s">
        <v>70</v>
      </c>
      <c r="D17" s="27" t="s">
        <v>70</v>
      </c>
      <c r="E17" s="27" t="s">
        <v>70</v>
      </c>
      <c r="F17" s="27">
        <f>RPNC_okt!I11</f>
        <v>13500.35</v>
      </c>
      <c r="G17" s="74">
        <f t="shared" si="0"/>
        <v>13500.35</v>
      </c>
    </row>
    <row r="18" spans="1:7" ht="15.75" x14ac:dyDescent="0.25">
      <c r="A18" s="25">
        <v>8</v>
      </c>
      <c r="B18" s="26" t="s">
        <v>239</v>
      </c>
      <c r="C18" s="27" t="s">
        <v>70</v>
      </c>
      <c r="D18" s="27" t="s">
        <v>70</v>
      </c>
      <c r="E18" s="27" t="s">
        <v>70</v>
      </c>
      <c r="F18" s="27">
        <f>'Rīgas_1.sl._okt'!I11</f>
        <v>4595.1999999999989</v>
      </c>
      <c r="G18" s="74">
        <f t="shared" si="0"/>
        <v>4595.1999999999989</v>
      </c>
    </row>
    <row r="19" spans="1:7" ht="15.75" x14ac:dyDescent="0.25">
      <c r="A19" s="25">
        <v>9</v>
      </c>
      <c r="B19" s="26" t="s">
        <v>80</v>
      </c>
      <c r="C19" s="27" t="s">
        <v>70</v>
      </c>
      <c r="D19" s="27" t="s">
        <v>70</v>
      </c>
      <c r="E19" s="27">
        <f>Daugavpils_psih_sept!I11</f>
        <v>98.240000000000009</v>
      </c>
      <c r="F19" s="27">
        <f>Daugavpils_psih_okt!I11</f>
        <v>13237.2</v>
      </c>
      <c r="G19" s="74">
        <f t="shared" si="0"/>
        <v>13335.44</v>
      </c>
    </row>
    <row r="20" spans="1:7" ht="15.75" x14ac:dyDescent="0.25">
      <c r="A20" s="25">
        <v>10</v>
      </c>
      <c r="B20" s="26" t="s">
        <v>185</v>
      </c>
      <c r="C20" s="27" t="s">
        <v>70</v>
      </c>
      <c r="D20" s="27" t="s">
        <v>70</v>
      </c>
      <c r="E20" s="27" t="s">
        <v>70</v>
      </c>
      <c r="F20" s="27">
        <f>TOS_okt!I11</f>
        <v>4335.0599999999995</v>
      </c>
      <c r="G20" s="74">
        <f t="shared" si="0"/>
        <v>4335.0599999999995</v>
      </c>
    </row>
    <row r="21" spans="1:7" ht="15.75" x14ac:dyDescent="0.25">
      <c r="A21" s="25">
        <v>11</v>
      </c>
      <c r="B21" s="26" t="s">
        <v>81</v>
      </c>
      <c r="C21" s="27" t="s">
        <v>70</v>
      </c>
      <c r="D21" s="27" t="s">
        <v>70</v>
      </c>
      <c r="E21" s="27" t="s">
        <v>70</v>
      </c>
      <c r="F21" s="247">
        <f>Kuldīga_okt!I11</f>
        <v>25247.949999999997</v>
      </c>
      <c r="G21" s="74">
        <f t="shared" si="0"/>
        <v>25247.949999999997</v>
      </c>
    </row>
    <row r="23" spans="1:7" x14ac:dyDescent="0.25">
      <c r="B23" s="212" t="s">
        <v>301</v>
      </c>
      <c r="C23" s="213"/>
      <c r="D23" s="213"/>
      <c r="E23" s="213"/>
    </row>
  </sheetData>
  <mergeCells count="7">
    <mergeCell ref="E1:G1"/>
    <mergeCell ref="C16:E16"/>
    <mergeCell ref="C8:F8"/>
    <mergeCell ref="A3:G3"/>
    <mergeCell ref="A6:B7"/>
    <mergeCell ref="C6:G6"/>
    <mergeCell ref="A8:B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CE13B-43B3-4AA7-913F-72449CEFA070}">
  <sheetPr>
    <tabColor theme="9" tint="0.59999389629810485"/>
  </sheetPr>
  <dimension ref="A1:J15"/>
  <sheetViews>
    <sheetView zoomScale="80" zoomScaleNormal="80" workbookViewId="0">
      <selection activeCell="A10" sqref="A10:I10"/>
    </sheetView>
  </sheetViews>
  <sheetFormatPr defaultRowHeight="16.5" x14ac:dyDescent="0.25"/>
  <cols>
    <col min="1" max="1" width="47.140625" style="32" customWidth="1"/>
    <col min="2" max="2" width="15.28515625" style="32" customWidth="1"/>
    <col min="3" max="3" width="11.5703125" style="32" customWidth="1"/>
    <col min="4" max="4" width="12.140625" style="32" customWidth="1"/>
    <col min="5" max="5" width="22.85546875" style="32" customWidth="1"/>
    <col min="6" max="6" width="16" style="32" customWidth="1"/>
    <col min="7" max="7" width="24.28515625" style="32" customWidth="1"/>
    <col min="8" max="8" width="23.85546875" style="32" customWidth="1"/>
    <col min="9" max="9" width="21.5703125" style="32" customWidth="1"/>
    <col min="10" max="11" width="15.85546875" style="32" customWidth="1"/>
    <col min="12" max="16384" width="9.140625" style="32"/>
  </cols>
  <sheetData>
    <row r="1" spans="1:10" x14ac:dyDescent="0.25">
      <c r="H1" s="265" t="s">
        <v>262</v>
      </c>
      <c r="I1" s="265"/>
      <c r="J1" s="82"/>
    </row>
    <row r="2" spans="1:10" s="33" customFormat="1" ht="44.25" customHeight="1" x14ac:dyDescent="0.25">
      <c r="A2" s="266" t="s">
        <v>261</v>
      </c>
      <c r="B2" s="266"/>
      <c r="C2" s="266"/>
      <c r="D2" s="266"/>
      <c r="E2" s="266"/>
      <c r="F2" s="266"/>
      <c r="G2" s="266"/>
      <c r="H2" s="266"/>
      <c r="I2" s="266"/>
    </row>
    <row r="4" spans="1:10" x14ac:dyDescent="0.25">
      <c r="A4" s="32" t="s">
        <v>263</v>
      </c>
    </row>
    <row r="5" spans="1:10" x14ac:dyDescent="0.25">
      <c r="A5" s="32" t="s">
        <v>264</v>
      </c>
    </row>
    <row r="6" spans="1:10" x14ac:dyDescent="0.25">
      <c r="E6" s="34"/>
      <c r="H6" s="35"/>
    </row>
    <row r="7" spans="1:10" ht="42" customHeight="1" x14ac:dyDescent="0.25">
      <c r="A7" s="267"/>
      <c r="B7" s="267" t="s">
        <v>7</v>
      </c>
      <c r="C7" s="268" t="s">
        <v>9</v>
      </c>
      <c r="D7" s="268"/>
      <c r="E7" s="268"/>
      <c r="F7" s="268" t="s">
        <v>5</v>
      </c>
      <c r="G7" s="268" t="s">
        <v>266</v>
      </c>
      <c r="H7" s="269" t="s">
        <v>130</v>
      </c>
      <c r="I7" s="270" t="s">
        <v>131</v>
      </c>
    </row>
    <row r="8" spans="1:10" x14ac:dyDescent="0.25">
      <c r="A8" s="267"/>
      <c r="B8" s="267"/>
      <c r="C8" s="271" t="s">
        <v>179</v>
      </c>
      <c r="D8" s="271" t="s">
        <v>265</v>
      </c>
      <c r="E8" s="268" t="s">
        <v>132</v>
      </c>
      <c r="F8" s="268"/>
      <c r="G8" s="268"/>
      <c r="H8" s="269"/>
      <c r="I8" s="270"/>
    </row>
    <row r="9" spans="1:10" ht="60" customHeight="1" x14ac:dyDescent="0.25">
      <c r="A9" s="267"/>
      <c r="B9" s="267"/>
      <c r="C9" s="272"/>
      <c r="D9" s="272"/>
      <c r="E9" s="268"/>
      <c r="F9" s="268"/>
      <c r="G9" s="268"/>
      <c r="H9" s="269"/>
      <c r="I9" s="270"/>
    </row>
    <row r="10" spans="1:10" x14ac:dyDescent="0.25">
      <c r="A10" s="36">
        <v>1</v>
      </c>
      <c r="B10" s="36">
        <v>2</v>
      </c>
      <c r="C10" s="36" t="s">
        <v>45</v>
      </c>
      <c r="D10" s="36">
        <v>4</v>
      </c>
      <c r="E10" s="36">
        <v>5</v>
      </c>
      <c r="F10" s="36">
        <v>6</v>
      </c>
      <c r="G10" s="36">
        <v>7</v>
      </c>
      <c r="H10" s="36">
        <v>8</v>
      </c>
      <c r="I10" s="36" t="s">
        <v>268</v>
      </c>
    </row>
    <row r="11" spans="1:10" s="33" customFormat="1" x14ac:dyDescent="0.25">
      <c r="A11" s="37" t="s">
        <v>0</v>
      </c>
      <c r="B11" s="76">
        <f>B12</f>
        <v>2</v>
      </c>
      <c r="C11" s="76"/>
      <c r="D11" s="76"/>
      <c r="E11" s="76">
        <f t="shared" ref="E11:I11" si="0">E12</f>
        <v>34</v>
      </c>
      <c r="F11" s="76"/>
      <c r="G11" s="76"/>
      <c r="H11" s="77">
        <f t="shared" si="0"/>
        <v>538.18000000000006</v>
      </c>
      <c r="I11" s="77">
        <f t="shared" si="0"/>
        <v>665.14</v>
      </c>
      <c r="J11" s="40"/>
    </row>
    <row r="12" spans="1:10" ht="33" x14ac:dyDescent="0.25">
      <c r="A12" s="75" t="s">
        <v>267</v>
      </c>
      <c r="B12" s="78">
        <f t="shared" ref="B12:H12" si="1">SUM(B13:B14)</f>
        <v>2</v>
      </c>
      <c r="C12" s="79"/>
      <c r="D12" s="79"/>
      <c r="E12" s="78">
        <f t="shared" si="1"/>
        <v>34</v>
      </c>
      <c r="F12" s="79"/>
      <c r="G12" s="79"/>
      <c r="H12" s="79">
        <f t="shared" si="1"/>
        <v>538.18000000000006</v>
      </c>
      <c r="I12" s="79">
        <f>SUM(I13:I14)</f>
        <v>665.14</v>
      </c>
    </row>
    <row r="13" spans="1:10" x14ac:dyDescent="0.25">
      <c r="A13" s="44" t="s">
        <v>134</v>
      </c>
      <c r="B13" s="80">
        <v>1</v>
      </c>
      <c r="C13" s="80">
        <f t="shared" ref="C13:C14" si="2">D13+E13</f>
        <v>202</v>
      </c>
      <c r="D13" s="80">
        <v>176</v>
      </c>
      <c r="E13" s="80">
        <v>26</v>
      </c>
      <c r="F13" s="81">
        <v>1360</v>
      </c>
      <c r="G13" s="81">
        <f>ROUND(F13/D13,4)</f>
        <v>7.7272999999999996</v>
      </c>
      <c r="H13" s="81">
        <f>ROUND(G13*E13*2,2)</f>
        <v>401.82</v>
      </c>
      <c r="I13" s="81">
        <f>ROUND(H13*1.2359,2)</f>
        <v>496.61</v>
      </c>
    </row>
    <row r="14" spans="1:10" x14ac:dyDescent="0.25">
      <c r="A14" s="44" t="s">
        <v>135</v>
      </c>
      <c r="B14" s="80">
        <v>1</v>
      </c>
      <c r="C14" s="80">
        <f t="shared" si="2"/>
        <v>184</v>
      </c>
      <c r="D14" s="80">
        <v>176</v>
      </c>
      <c r="E14" s="80">
        <v>8</v>
      </c>
      <c r="F14" s="81">
        <v>1500</v>
      </c>
      <c r="G14" s="81">
        <f>ROUND(F14/D14,4)</f>
        <v>8.5227000000000004</v>
      </c>
      <c r="H14" s="81">
        <f>ROUND(G14*E14*2,2)</f>
        <v>136.36000000000001</v>
      </c>
      <c r="I14" s="81">
        <f>ROUND(H14*1.2359,2)</f>
        <v>168.53</v>
      </c>
    </row>
    <row r="15" spans="1:10" x14ac:dyDescent="0.25">
      <c r="B15" s="45"/>
      <c r="C15" s="45"/>
      <c r="D15" s="45"/>
      <c r="E15" s="45"/>
      <c r="F15" s="46"/>
      <c r="G15" s="46"/>
      <c r="H15" s="46"/>
      <c r="I15" s="46"/>
    </row>
  </sheetData>
  <mergeCells count="12">
    <mergeCell ref="H1:I1"/>
    <mergeCell ref="A2:I2"/>
    <mergeCell ref="A7:A9"/>
    <mergeCell ref="B7:B9"/>
    <mergeCell ref="C7:E7"/>
    <mergeCell ref="F7:F9"/>
    <mergeCell ref="G7:G9"/>
    <mergeCell ref="H7:H9"/>
    <mergeCell ref="I7:I9"/>
    <mergeCell ref="C8:C9"/>
    <mergeCell ref="D8:D9"/>
    <mergeCell ref="E8:E9"/>
  </mergeCells>
  <pageMargins left="0.7" right="0.7" top="0.75" bottom="0.75" header="0.3" footer="0.3"/>
  <pageSetup orientation="portrait" horizontalDpi="90" verticalDpi="9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1A4834-352C-4FCF-B58D-B63AA42D3B97}">
  <sheetPr>
    <tabColor theme="9" tint="0.59999389629810485"/>
  </sheetPr>
  <dimension ref="A1:I50"/>
  <sheetViews>
    <sheetView zoomScale="80" zoomScaleNormal="80" workbookViewId="0">
      <selection activeCell="A16" sqref="A16"/>
    </sheetView>
  </sheetViews>
  <sheetFormatPr defaultRowHeight="16.5" x14ac:dyDescent="0.25"/>
  <cols>
    <col min="1" max="1" width="68.140625" style="32" customWidth="1"/>
    <col min="2" max="2" width="15.28515625" style="32" customWidth="1"/>
    <col min="3" max="3" width="11.5703125" style="32" customWidth="1"/>
    <col min="4" max="4" width="12.140625" style="32" customWidth="1"/>
    <col min="5" max="5" width="17.85546875" style="32" customWidth="1"/>
    <col min="6" max="6" width="18.140625" style="32" customWidth="1"/>
    <col min="7" max="7" width="22.28515625" style="32" customWidth="1"/>
    <col min="8" max="8" width="26.5703125" style="32" customWidth="1"/>
    <col min="9" max="9" width="18.7109375" style="32" customWidth="1"/>
    <col min="10" max="16384" width="9.140625" style="32"/>
  </cols>
  <sheetData>
    <row r="1" spans="1:9" x14ac:dyDescent="0.25">
      <c r="H1" s="273" t="s">
        <v>271</v>
      </c>
      <c r="I1" s="273"/>
    </row>
    <row r="2" spans="1:9" s="33" customFormat="1" ht="39.75" customHeight="1" x14ac:dyDescent="0.25">
      <c r="A2" s="266" t="s">
        <v>261</v>
      </c>
      <c r="B2" s="266"/>
      <c r="C2" s="266"/>
      <c r="D2" s="266"/>
      <c r="E2" s="266"/>
      <c r="F2" s="266"/>
      <c r="G2" s="266"/>
      <c r="H2" s="266"/>
      <c r="I2" s="266"/>
    </row>
    <row r="4" spans="1:9" x14ac:dyDescent="0.25">
      <c r="A4" s="32" t="s">
        <v>269</v>
      </c>
    </row>
    <row r="5" spans="1:9" x14ac:dyDescent="0.25">
      <c r="A5" s="32" t="s">
        <v>270</v>
      </c>
    </row>
    <row r="6" spans="1:9" x14ac:dyDescent="0.25">
      <c r="E6" s="34"/>
      <c r="H6" s="35"/>
    </row>
    <row r="7" spans="1:9" ht="45.75" customHeight="1" x14ac:dyDescent="0.25">
      <c r="A7" s="267"/>
      <c r="B7" s="267" t="s">
        <v>7</v>
      </c>
      <c r="C7" s="268" t="s">
        <v>9</v>
      </c>
      <c r="D7" s="268"/>
      <c r="E7" s="268"/>
      <c r="F7" s="268" t="s">
        <v>5</v>
      </c>
      <c r="G7" s="268" t="s">
        <v>266</v>
      </c>
      <c r="H7" s="269" t="s">
        <v>130</v>
      </c>
      <c r="I7" s="270" t="s">
        <v>131</v>
      </c>
    </row>
    <row r="8" spans="1:9" ht="24" customHeight="1" x14ac:dyDescent="0.25">
      <c r="A8" s="267"/>
      <c r="B8" s="267"/>
      <c r="C8" s="271" t="s">
        <v>179</v>
      </c>
      <c r="D8" s="271" t="s">
        <v>265</v>
      </c>
      <c r="E8" s="268" t="s">
        <v>132</v>
      </c>
      <c r="F8" s="268"/>
      <c r="G8" s="268"/>
      <c r="H8" s="269"/>
      <c r="I8" s="270"/>
    </row>
    <row r="9" spans="1:9" ht="60.75" customHeight="1" x14ac:dyDescent="0.25">
      <c r="A9" s="267"/>
      <c r="B9" s="267"/>
      <c r="C9" s="272"/>
      <c r="D9" s="272"/>
      <c r="E9" s="268"/>
      <c r="F9" s="268"/>
      <c r="G9" s="268"/>
      <c r="H9" s="269"/>
      <c r="I9" s="270"/>
    </row>
    <row r="10" spans="1:9" x14ac:dyDescent="0.25">
      <c r="A10" s="36">
        <v>1</v>
      </c>
      <c r="B10" s="36">
        <v>2</v>
      </c>
      <c r="C10" s="36" t="s">
        <v>45</v>
      </c>
      <c r="D10" s="36">
        <v>4</v>
      </c>
      <c r="E10" s="36">
        <v>5</v>
      </c>
      <c r="F10" s="36">
        <v>6</v>
      </c>
      <c r="G10" s="36">
        <v>7</v>
      </c>
      <c r="H10" s="36">
        <v>8</v>
      </c>
      <c r="I10" s="36" t="s">
        <v>268</v>
      </c>
    </row>
    <row r="11" spans="1:9" s="33" customFormat="1" x14ac:dyDescent="0.25">
      <c r="A11" s="37" t="s">
        <v>0</v>
      </c>
      <c r="B11" s="38">
        <f>B12+B38</f>
        <v>37</v>
      </c>
      <c r="C11" s="38"/>
      <c r="D11" s="38"/>
      <c r="E11" s="38">
        <f t="shared" ref="E11:I11" si="0">E12+E38</f>
        <v>387</v>
      </c>
      <c r="F11" s="38"/>
      <c r="G11" s="38"/>
      <c r="H11" s="39">
        <f t="shared" si="0"/>
        <v>7629.2099999999991</v>
      </c>
      <c r="I11" s="39">
        <f t="shared" si="0"/>
        <v>9428.8799999999992</v>
      </c>
    </row>
    <row r="12" spans="1:9" ht="33" x14ac:dyDescent="0.25">
      <c r="A12" s="75" t="s">
        <v>272</v>
      </c>
      <c r="B12" s="83">
        <f>SUM(B13:B37)</f>
        <v>25</v>
      </c>
      <c r="C12" s="83"/>
      <c r="D12" s="83"/>
      <c r="E12" s="83">
        <f t="shared" ref="E12:I12" si="1">SUM(E13:E37)</f>
        <v>181</v>
      </c>
      <c r="F12" s="83"/>
      <c r="G12" s="83"/>
      <c r="H12" s="84">
        <f t="shared" si="1"/>
        <v>3831.7200000000003</v>
      </c>
      <c r="I12" s="84">
        <f t="shared" si="1"/>
        <v>4735.5599999999995</v>
      </c>
    </row>
    <row r="13" spans="1:9" x14ac:dyDescent="0.25">
      <c r="A13" s="41" t="s">
        <v>246</v>
      </c>
      <c r="B13" s="42">
        <v>1</v>
      </c>
      <c r="C13" s="42">
        <f t="shared" ref="C13:C37" si="2">D13+E13</f>
        <v>233</v>
      </c>
      <c r="D13" s="42">
        <v>168</v>
      </c>
      <c r="E13" s="42">
        <v>65</v>
      </c>
      <c r="F13" s="43">
        <v>1242</v>
      </c>
      <c r="G13" s="43">
        <f>ROUND(F13/D13,3)</f>
        <v>7.3929999999999998</v>
      </c>
      <c r="H13" s="43">
        <f>ROUND(G13*E13*2,2)</f>
        <v>961.09</v>
      </c>
      <c r="I13" s="43">
        <f>ROUND(H13*1.2359,2)</f>
        <v>1187.81</v>
      </c>
    </row>
    <row r="14" spans="1:9" x14ac:dyDescent="0.25">
      <c r="A14" s="41" t="s">
        <v>247</v>
      </c>
      <c r="B14" s="42">
        <v>1</v>
      </c>
      <c r="C14" s="42">
        <f t="shared" si="2"/>
        <v>172</v>
      </c>
      <c r="D14" s="42">
        <v>168</v>
      </c>
      <c r="E14" s="42">
        <v>4</v>
      </c>
      <c r="F14" s="43">
        <v>2484</v>
      </c>
      <c r="G14" s="43">
        <f t="shared" ref="G14:G50" si="3">ROUND(F14/D14,3)</f>
        <v>14.786</v>
      </c>
      <c r="H14" s="43">
        <f t="shared" ref="H14:H50" si="4">ROUND(G14*E14*2,2)</f>
        <v>118.29</v>
      </c>
      <c r="I14" s="43">
        <f t="shared" ref="I14:I50" si="5">ROUND(H14*1.2359,2)</f>
        <v>146.19</v>
      </c>
    </row>
    <row r="15" spans="1:9" x14ac:dyDescent="0.25">
      <c r="A15" s="41" t="s">
        <v>248</v>
      </c>
      <c r="B15" s="42">
        <v>1</v>
      </c>
      <c r="C15" s="42">
        <f t="shared" si="2"/>
        <v>172</v>
      </c>
      <c r="D15" s="42">
        <v>168</v>
      </c>
      <c r="E15" s="42">
        <v>4</v>
      </c>
      <c r="F15" s="43">
        <v>2484</v>
      </c>
      <c r="G15" s="43">
        <f t="shared" si="3"/>
        <v>14.786</v>
      </c>
      <c r="H15" s="43">
        <f t="shared" si="4"/>
        <v>118.29</v>
      </c>
      <c r="I15" s="43">
        <f t="shared" si="5"/>
        <v>146.19</v>
      </c>
    </row>
    <row r="16" spans="1:9" x14ac:dyDescent="0.25">
      <c r="A16" s="41" t="s">
        <v>249</v>
      </c>
      <c r="B16" s="42">
        <v>1</v>
      </c>
      <c r="C16" s="42">
        <f t="shared" si="2"/>
        <v>170</v>
      </c>
      <c r="D16" s="42">
        <v>168</v>
      </c>
      <c r="E16" s="42">
        <v>2</v>
      </c>
      <c r="F16" s="43">
        <v>1966.5</v>
      </c>
      <c r="G16" s="43">
        <f t="shared" si="3"/>
        <v>11.705</v>
      </c>
      <c r="H16" s="43">
        <f t="shared" si="4"/>
        <v>46.82</v>
      </c>
      <c r="I16" s="43">
        <f t="shared" si="5"/>
        <v>57.86</v>
      </c>
    </row>
    <row r="17" spans="1:9" x14ac:dyDescent="0.25">
      <c r="A17" s="41" t="s">
        <v>250</v>
      </c>
      <c r="B17" s="42">
        <v>1</v>
      </c>
      <c r="C17" s="42">
        <f t="shared" si="2"/>
        <v>170</v>
      </c>
      <c r="D17" s="42">
        <v>168</v>
      </c>
      <c r="E17" s="42">
        <v>2</v>
      </c>
      <c r="F17" s="43">
        <v>1966.5</v>
      </c>
      <c r="G17" s="43">
        <f t="shared" si="3"/>
        <v>11.705</v>
      </c>
      <c r="H17" s="43">
        <f t="shared" si="4"/>
        <v>46.82</v>
      </c>
      <c r="I17" s="43">
        <f t="shared" si="5"/>
        <v>57.86</v>
      </c>
    </row>
    <row r="18" spans="1:9" x14ac:dyDescent="0.25">
      <c r="A18" s="41" t="s">
        <v>168</v>
      </c>
      <c r="B18" s="42">
        <v>1</v>
      </c>
      <c r="C18" s="42">
        <f t="shared" si="2"/>
        <v>170</v>
      </c>
      <c r="D18" s="42">
        <v>168</v>
      </c>
      <c r="E18" s="42">
        <v>2</v>
      </c>
      <c r="F18" s="43">
        <v>2116.58</v>
      </c>
      <c r="G18" s="43">
        <f t="shared" si="3"/>
        <v>12.599</v>
      </c>
      <c r="H18" s="43">
        <f t="shared" si="4"/>
        <v>50.4</v>
      </c>
      <c r="I18" s="43">
        <f t="shared" si="5"/>
        <v>62.29</v>
      </c>
    </row>
    <row r="19" spans="1:9" x14ac:dyDescent="0.25">
      <c r="A19" s="41" t="s">
        <v>168</v>
      </c>
      <c r="B19" s="42">
        <v>1</v>
      </c>
      <c r="C19" s="42">
        <f t="shared" si="2"/>
        <v>170</v>
      </c>
      <c r="D19" s="42">
        <v>168</v>
      </c>
      <c r="E19" s="42">
        <v>2</v>
      </c>
      <c r="F19" s="43">
        <v>1966.5</v>
      </c>
      <c r="G19" s="43">
        <f t="shared" si="3"/>
        <v>11.705</v>
      </c>
      <c r="H19" s="43">
        <f t="shared" si="4"/>
        <v>46.82</v>
      </c>
      <c r="I19" s="43">
        <f t="shared" si="5"/>
        <v>57.86</v>
      </c>
    </row>
    <row r="20" spans="1:9" x14ac:dyDescent="0.25">
      <c r="A20" s="41" t="s">
        <v>168</v>
      </c>
      <c r="B20" s="42">
        <v>1</v>
      </c>
      <c r="C20" s="42">
        <f t="shared" si="2"/>
        <v>170</v>
      </c>
      <c r="D20" s="42">
        <v>168</v>
      </c>
      <c r="E20" s="42">
        <v>2</v>
      </c>
      <c r="F20" s="43">
        <v>1966.5</v>
      </c>
      <c r="G20" s="43">
        <f t="shared" si="3"/>
        <v>11.705</v>
      </c>
      <c r="H20" s="43">
        <f t="shared" si="4"/>
        <v>46.82</v>
      </c>
      <c r="I20" s="43">
        <f t="shared" si="5"/>
        <v>57.86</v>
      </c>
    </row>
    <row r="21" spans="1:9" x14ac:dyDescent="0.25">
      <c r="A21" s="41" t="s">
        <v>168</v>
      </c>
      <c r="B21" s="42">
        <v>1</v>
      </c>
      <c r="C21" s="42">
        <f t="shared" si="2"/>
        <v>170</v>
      </c>
      <c r="D21" s="42">
        <v>168</v>
      </c>
      <c r="E21" s="42">
        <v>2</v>
      </c>
      <c r="F21" s="43">
        <v>1966.5</v>
      </c>
      <c r="G21" s="43">
        <f t="shared" si="3"/>
        <v>11.705</v>
      </c>
      <c r="H21" s="43">
        <f t="shared" si="4"/>
        <v>46.82</v>
      </c>
      <c r="I21" s="43">
        <f t="shared" si="5"/>
        <v>57.86</v>
      </c>
    </row>
    <row r="22" spans="1:9" x14ac:dyDescent="0.25">
      <c r="A22" s="41" t="s">
        <v>168</v>
      </c>
      <c r="B22" s="42">
        <v>1</v>
      </c>
      <c r="C22" s="42">
        <f t="shared" si="2"/>
        <v>170</v>
      </c>
      <c r="D22" s="42">
        <v>168</v>
      </c>
      <c r="E22" s="42">
        <v>2</v>
      </c>
      <c r="F22" s="43">
        <v>2116.58</v>
      </c>
      <c r="G22" s="43">
        <f t="shared" si="3"/>
        <v>12.599</v>
      </c>
      <c r="H22" s="43">
        <f t="shared" si="4"/>
        <v>50.4</v>
      </c>
      <c r="I22" s="43">
        <f t="shared" si="5"/>
        <v>62.29</v>
      </c>
    </row>
    <row r="23" spans="1:9" x14ac:dyDescent="0.25">
      <c r="A23" s="41" t="s">
        <v>168</v>
      </c>
      <c r="B23" s="42">
        <v>1</v>
      </c>
      <c r="C23" s="42">
        <f t="shared" si="2"/>
        <v>170</v>
      </c>
      <c r="D23" s="42">
        <v>168</v>
      </c>
      <c r="E23" s="42">
        <v>2</v>
      </c>
      <c r="F23" s="43">
        <v>2045</v>
      </c>
      <c r="G23" s="43">
        <f t="shared" si="3"/>
        <v>12.173</v>
      </c>
      <c r="H23" s="43">
        <f t="shared" si="4"/>
        <v>48.69</v>
      </c>
      <c r="I23" s="43">
        <f t="shared" si="5"/>
        <v>60.18</v>
      </c>
    </row>
    <row r="24" spans="1:9" x14ac:dyDescent="0.25">
      <c r="A24" s="41" t="s">
        <v>168</v>
      </c>
      <c r="B24" s="42">
        <v>1</v>
      </c>
      <c r="C24" s="42">
        <f t="shared" si="2"/>
        <v>214</v>
      </c>
      <c r="D24" s="42">
        <v>168</v>
      </c>
      <c r="E24" s="42">
        <v>46</v>
      </c>
      <c r="F24" s="43">
        <v>2116.58</v>
      </c>
      <c r="G24" s="43">
        <f t="shared" si="3"/>
        <v>12.599</v>
      </c>
      <c r="H24" s="43">
        <f t="shared" si="4"/>
        <v>1159.1099999999999</v>
      </c>
      <c r="I24" s="43">
        <f t="shared" si="5"/>
        <v>1432.54</v>
      </c>
    </row>
    <row r="25" spans="1:9" x14ac:dyDescent="0.25">
      <c r="A25" s="41" t="s">
        <v>168</v>
      </c>
      <c r="B25" s="42">
        <v>1</v>
      </c>
      <c r="C25" s="42">
        <f t="shared" si="2"/>
        <v>170</v>
      </c>
      <c r="D25" s="42">
        <v>168</v>
      </c>
      <c r="E25" s="42">
        <v>2</v>
      </c>
      <c r="F25" s="43">
        <v>1966.5</v>
      </c>
      <c r="G25" s="43">
        <f t="shared" si="3"/>
        <v>11.705</v>
      </c>
      <c r="H25" s="43">
        <f t="shared" si="4"/>
        <v>46.82</v>
      </c>
      <c r="I25" s="43">
        <f t="shared" si="5"/>
        <v>57.86</v>
      </c>
    </row>
    <row r="26" spans="1:9" x14ac:dyDescent="0.25">
      <c r="A26" s="41" t="s">
        <v>168</v>
      </c>
      <c r="B26" s="42">
        <v>1</v>
      </c>
      <c r="C26" s="42">
        <f t="shared" si="2"/>
        <v>170</v>
      </c>
      <c r="D26" s="42">
        <v>168</v>
      </c>
      <c r="E26" s="42">
        <v>2</v>
      </c>
      <c r="F26" s="43">
        <v>1966.5</v>
      </c>
      <c r="G26" s="43">
        <f t="shared" si="3"/>
        <v>11.705</v>
      </c>
      <c r="H26" s="43">
        <f t="shared" si="4"/>
        <v>46.82</v>
      </c>
      <c r="I26" s="43">
        <f t="shared" si="5"/>
        <v>57.86</v>
      </c>
    </row>
    <row r="27" spans="1:9" x14ac:dyDescent="0.25">
      <c r="A27" s="41" t="s">
        <v>168</v>
      </c>
      <c r="B27" s="42">
        <v>1</v>
      </c>
      <c r="C27" s="42">
        <f t="shared" si="2"/>
        <v>170</v>
      </c>
      <c r="D27" s="42">
        <v>168</v>
      </c>
      <c r="E27" s="42">
        <v>2</v>
      </c>
      <c r="F27" s="43">
        <v>1947.5</v>
      </c>
      <c r="G27" s="43">
        <f t="shared" si="3"/>
        <v>11.592000000000001</v>
      </c>
      <c r="H27" s="43">
        <f t="shared" si="4"/>
        <v>46.37</v>
      </c>
      <c r="I27" s="43">
        <f t="shared" si="5"/>
        <v>57.31</v>
      </c>
    </row>
    <row r="28" spans="1:9" x14ac:dyDescent="0.25">
      <c r="A28" s="41" t="s">
        <v>168</v>
      </c>
      <c r="B28" s="42">
        <v>1</v>
      </c>
      <c r="C28" s="42">
        <f t="shared" si="2"/>
        <v>170</v>
      </c>
      <c r="D28" s="42">
        <v>168</v>
      </c>
      <c r="E28" s="42">
        <v>2</v>
      </c>
      <c r="F28" s="43">
        <v>1966.5</v>
      </c>
      <c r="G28" s="43">
        <f t="shared" si="3"/>
        <v>11.705</v>
      </c>
      <c r="H28" s="43">
        <f t="shared" si="4"/>
        <v>46.82</v>
      </c>
      <c r="I28" s="43">
        <f t="shared" si="5"/>
        <v>57.86</v>
      </c>
    </row>
    <row r="29" spans="1:9" x14ac:dyDescent="0.25">
      <c r="A29" s="41" t="s">
        <v>168</v>
      </c>
      <c r="B29" s="42">
        <v>1</v>
      </c>
      <c r="C29" s="42">
        <f t="shared" si="2"/>
        <v>170</v>
      </c>
      <c r="D29" s="42">
        <v>168</v>
      </c>
      <c r="E29" s="42">
        <v>2</v>
      </c>
      <c r="F29" s="43">
        <v>1900</v>
      </c>
      <c r="G29" s="43">
        <f t="shared" si="3"/>
        <v>11.31</v>
      </c>
      <c r="H29" s="43">
        <f t="shared" si="4"/>
        <v>45.24</v>
      </c>
      <c r="I29" s="43">
        <f t="shared" si="5"/>
        <v>55.91</v>
      </c>
    </row>
    <row r="30" spans="1:9" x14ac:dyDescent="0.25">
      <c r="A30" s="41" t="s">
        <v>168</v>
      </c>
      <c r="B30" s="42">
        <v>1</v>
      </c>
      <c r="C30" s="42">
        <f t="shared" si="2"/>
        <v>170</v>
      </c>
      <c r="D30" s="42">
        <v>168</v>
      </c>
      <c r="E30" s="42">
        <v>2</v>
      </c>
      <c r="F30" s="43">
        <v>1966.5</v>
      </c>
      <c r="G30" s="43">
        <f t="shared" si="3"/>
        <v>11.705</v>
      </c>
      <c r="H30" s="43">
        <f t="shared" si="4"/>
        <v>46.82</v>
      </c>
      <c r="I30" s="43">
        <f t="shared" si="5"/>
        <v>57.86</v>
      </c>
    </row>
    <row r="31" spans="1:9" x14ac:dyDescent="0.25">
      <c r="A31" s="41" t="s">
        <v>168</v>
      </c>
      <c r="B31" s="42">
        <v>1</v>
      </c>
      <c r="C31" s="42">
        <f t="shared" si="2"/>
        <v>170</v>
      </c>
      <c r="D31" s="42">
        <v>168</v>
      </c>
      <c r="E31" s="42">
        <v>2</v>
      </c>
      <c r="F31" s="43">
        <v>1966.5</v>
      </c>
      <c r="G31" s="43">
        <f t="shared" si="3"/>
        <v>11.705</v>
      </c>
      <c r="H31" s="43">
        <f t="shared" si="4"/>
        <v>46.82</v>
      </c>
      <c r="I31" s="43">
        <f t="shared" si="5"/>
        <v>57.86</v>
      </c>
    </row>
    <row r="32" spans="1:9" x14ac:dyDescent="0.25">
      <c r="A32" s="41" t="s">
        <v>168</v>
      </c>
      <c r="B32" s="42">
        <v>1</v>
      </c>
      <c r="C32" s="42">
        <f t="shared" si="2"/>
        <v>174</v>
      </c>
      <c r="D32" s="42">
        <v>168</v>
      </c>
      <c r="E32" s="42">
        <v>6</v>
      </c>
      <c r="F32" s="43">
        <v>2116.58</v>
      </c>
      <c r="G32" s="43">
        <f t="shared" si="3"/>
        <v>12.599</v>
      </c>
      <c r="H32" s="43">
        <f t="shared" si="4"/>
        <v>151.19</v>
      </c>
      <c r="I32" s="43">
        <f t="shared" si="5"/>
        <v>186.86</v>
      </c>
    </row>
    <row r="33" spans="1:9" x14ac:dyDescent="0.25">
      <c r="A33" s="41" t="s">
        <v>168</v>
      </c>
      <c r="B33" s="42">
        <v>1</v>
      </c>
      <c r="C33" s="42">
        <f t="shared" si="2"/>
        <v>172</v>
      </c>
      <c r="D33" s="42">
        <v>168</v>
      </c>
      <c r="E33" s="42">
        <v>4</v>
      </c>
      <c r="F33" s="43">
        <v>1966.5</v>
      </c>
      <c r="G33" s="43">
        <f t="shared" si="3"/>
        <v>11.705</v>
      </c>
      <c r="H33" s="43">
        <f t="shared" si="4"/>
        <v>93.64</v>
      </c>
      <c r="I33" s="43">
        <f t="shared" si="5"/>
        <v>115.73</v>
      </c>
    </row>
    <row r="34" spans="1:9" x14ac:dyDescent="0.25">
      <c r="A34" s="41" t="s">
        <v>168</v>
      </c>
      <c r="B34" s="42">
        <v>1</v>
      </c>
      <c r="C34" s="42">
        <f t="shared" si="2"/>
        <v>170</v>
      </c>
      <c r="D34" s="42">
        <v>168</v>
      </c>
      <c r="E34" s="42">
        <v>2</v>
      </c>
      <c r="F34" s="43">
        <v>2096.13</v>
      </c>
      <c r="G34" s="43">
        <f t="shared" si="3"/>
        <v>12.477</v>
      </c>
      <c r="H34" s="43">
        <f t="shared" si="4"/>
        <v>49.91</v>
      </c>
      <c r="I34" s="43">
        <f t="shared" si="5"/>
        <v>61.68</v>
      </c>
    </row>
    <row r="35" spans="1:9" x14ac:dyDescent="0.25">
      <c r="A35" s="41" t="s">
        <v>168</v>
      </c>
      <c r="B35" s="42">
        <v>1</v>
      </c>
      <c r="C35" s="42">
        <f t="shared" si="2"/>
        <v>170</v>
      </c>
      <c r="D35" s="42">
        <v>168</v>
      </c>
      <c r="E35" s="42">
        <v>2</v>
      </c>
      <c r="F35" s="43">
        <v>1900</v>
      </c>
      <c r="G35" s="43">
        <f t="shared" si="3"/>
        <v>11.31</v>
      </c>
      <c r="H35" s="43">
        <f t="shared" si="4"/>
        <v>45.24</v>
      </c>
      <c r="I35" s="43">
        <f t="shared" si="5"/>
        <v>55.91</v>
      </c>
    </row>
    <row r="36" spans="1:9" x14ac:dyDescent="0.25">
      <c r="A36" s="41" t="s">
        <v>168</v>
      </c>
      <c r="B36" s="42">
        <v>1</v>
      </c>
      <c r="C36" s="42">
        <f t="shared" si="2"/>
        <v>170</v>
      </c>
      <c r="D36" s="42">
        <v>168</v>
      </c>
      <c r="E36" s="42">
        <v>2</v>
      </c>
      <c r="F36" s="43">
        <v>1928.5</v>
      </c>
      <c r="G36" s="43">
        <f t="shared" si="3"/>
        <v>11.478999999999999</v>
      </c>
      <c r="H36" s="43">
        <f t="shared" si="4"/>
        <v>45.92</v>
      </c>
      <c r="I36" s="43">
        <f t="shared" si="5"/>
        <v>56.75</v>
      </c>
    </row>
    <row r="37" spans="1:9" x14ac:dyDescent="0.25">
      <c r="A37" s="41" t="s">
        <v>251</v>
      </c>
      <c r="B37" s="42">
        <v>1</v>
      </c>
      <c r="C37" s="42">
        <f t="shared" si="2"/>
        <v>184</v>
      </c>
      <c r="D37" s="42">
        <v>168</v>
      </c>
      <c r="E37" s="42">
        <v>16</v>
      </c>
      <c r="F37" s="43">
        <v>1993.63</v>
      </c>
      <c r="G37" s="43">
        <f t="shared" si="3"/>
        <v>11.867000000000001</v>
      </c>
      <c r="H37" s="43">
        <f t="shared" si="4"/>
        <v>379.74</v>
      </c>
      <c r="I37" s="43">
        <f t="shared" si="5"/>
        <v>469.32</v>
      </c>
    </row>
    <row r="38" spans="1:9" ht="33" x14ac:dyDescent="0.25">
      <c r="A38" s="75" t="s">
        <v>267</v>
      </c>
      <c r="B38" s="85">
        <f>SUM(B39:B50)</f>
        <v>12</v>
      </c>
      <c r="C38" s="85"/>
      <c r="D38" s="85"/>
      <c r="E38" s="85">
        <f t="shared" ref="E38:I38" si="6">SUM(E39:E50)</f>
        <v>206</v>
      </c>
      <c r="F38" s="85"/>
      <c r="G38" s="43"/>
      <c r="H38" s="86">
        <f t="shared" si="6"/>
        <v>3797.4899999999993</v>
      </c>
      <c r="I38" s="86">
        <f t="shared" si="6"/>
        <v>4693.32</v>
      </c>
    </row>
    <row r="39" spans="1:9" x14ac:dyDescent="0.25">
      <c r="A39" s="44" t="s">
        <v>252</v>
      </c>
      <c r="B39" s="42">
        <v>1</v>
      </c>
      <c r="C39" s="42">
        <f t="shared" ref="C39:C50" si="7">D39+E39</f>
        <v>177</v>
      </c>
      <c r="D39" s="42">
        <v>168</v>
      </c>
      <c r="E39" s="42">
        <v>9</v>
      </c>
      <c r="F39" s="43">
        <v>1550</v>
      </c>
      <c r="G39" s="43">
        <f t="shared" si="3"/>
        <v>9.2260000000000009</v>
      </c>
      <c r="H39" s="43">
        <f t="shared" si="4"/>
        <v>166.07</v>
      </c>
      <c r="I39" s="43">
        <f t="shared" si="5"/>
        <v>205.25</v>
      </c>
    </row>
    <row r="40" spans="1:9" x14ac:dyDescent="0.25">
      <c r="A40" s="44" t="s">
        <v>252</v>
      </c>
      <c r="B40" s="42">
        <v>1</v>
      </c>
      <c r="C40" s="42">
        <f t="shared" si="7"/>
        <v>198</v>
      </c>
      <c r="D40" s="42">
        <v>168</v>
      </c>
      <c r="E40" s="42">
        <v>30</v>
      </c>
      <c r="F40" s="43">
        <v>1550</v>
      </c>
      <c r="G40" s="43">
        <f t="shared" si="3"/>
        <v>9.2260000000000009</v>
      </c>
      <c r="H40" s="43">
        <f t="shared" si="4"/>
        <v>553.55999999999995</v>
      </c>
      <c r="I40" s="43">
        <f t="shared" si="5"/>
        <v>684.14</v>
      </c>
    </row>
    <row r="41" spans="1:9" x14ac:dyDescent="0.25">
      <c r="A41" s="44" t="s">
        <v>253</v>
      </c>
      <c r="B41" s="42">
        <v>1</v>
      </c>
      <c r="C41" s="42">
        <f t="shared" si="7"/>
        <v>192</v>
      </c>
      <c r="D41" s="42">
        <v>168</v>
      </c>
      <c r="E41" s="42">
        <v>24</v>
      </c>
      <c r="F41" s="43">
        <v>1100</v>
      </c>
      <c r="G41" s="43">
        <f t="shared" si="3"/>
        <v>6.548</v>
      </c>
      <c r="H41" s="43">
        <f t="shared" si="4"/>
        <v>314.3</v>
      </c>
      <c r="I41" s="43">
        <f t="shared" si="5"/>
        <v>388.44</v>
      </c>
    </row>
    <row r="42" spans="1:9" x14ac:dyDescent="0.25">
      <c r="A42" s="44" t="s">
        <v>254</v>
      </c>
      <c r="B42" s="42">
        <v>1</v>
      </c>
      <c r="C42" s="42">
        <f t="shared" si="7"/>
        <v>173</v>
      </c>
      <c r="D42" s="42">
        <v>168</v>
      </c>
      <c r="E42" s="42">
        <v>5</v>
      </c>
      <c r="F42" s="43">
        <v>1500</v>
      </c>
      <c r="G42" s="43">
        <f t="shared" si="3"/>
        <v>8.9290000000000003</v>
      </c>
      <c r="H42" s="43">
        <f t="shared" si="4"/>
        <v>89.29</v>
      </c>
      <c r="I42" s="43">
        <f t="shared" si="5"/>
        <v>110.35</v>
      </c>
    </row>
    <row r="43" spans="1:9" x14ac:dyDescent="0.25">
      <c r="A43" s="44" t="s">
        <v>255</v>
      </c>
      <c r="B43" s="42">
        <v>1</v>
      </c>
      <c r="C43" s="42">
        <f t="shared" si="7"/>
        <v>199</v>
      </c>
      <c r="D43" s="42">
        <v>168</v>
      </c>
      <c r="E43" s="42">
        <v>31</v>
      </c>
      <c r="F43" s="43">
        <v>2500</v>
      </c>
      <c r="G43" s="43">
        <f t="shared" si="3"/>
        <v>14.881</v>
      </c>
      <c r="H43" s="43">
        <f t="shared" si="4"/>
        <v>922.62</v>
      </c>
      <c r="I43" s="43">
        <f t="shared" si="5"/>
        <v>1140.27</v>
      </c>
    </row>
    <row r="44" spans="1:9" x14ac:dyDescent="0.25">
      <c r="A44" s="44" t="s">
        <v>256</v>
      </c>
      <c r="B44" s="42">
        <v>1</v>
      </c>
      <c r="C44" s="42">
        <f t="shared" si="7"/>
        <v>174.5</v>
      </c>
      <c r="D44" s="42">
        <v>168</v>
      </c>
      <c r="E44" s="42">
        <v>6.5</v>
      </c>
      <c r="F44" s="43">
        <v>920</v>
      </c>
      <c r="G44" s="43">
        <f t="shared" si="3"/>
        <v>5.476</v>
      </c>
      <c r="H44" s="43">
        <f t="shared" si="4"/>
        <v>71.19</v>
      </c>
      <c r="I44" s="43">
        <f t="shared" si="5"/>
        <v>87.98</v>
      </c>
    </row>
    <row r="45" spans="1:9" x14ac:dyDescent="0.25">
      <c r="A45" s="44" t="s">
        <v>257</v>
      </c>
      <c r="B45" s="42">
        <v>1</v>
      </c>
      <c r="C45" s="42">
        <f t="shared" si="7"/>
        <v>174.5</v>
      </c>
      <c r="D45" s="42">
        <v>168</v>
      </c>
      <c r="E45" s="42">
        <v>6.5</v>
      </c>
      <c r="F45" s="43">
        <v>1200</v>
      </c>
      <c r="G45" s="43">
        <f t="shared" si="3"/>
        <v>7.1429999999999998</v>
      </c>
      <c r="H45" s="43">
        <f t="shared" si="4"/>
        <v>92.86</v>
      </c>
      <c r="I45" s="43">
        <f t="shared" si="5"/>
        <v>114.77</v>
      </c>
    </row>
    <row r="46" spans="1:9" x14ac:dyDescent="0.25">
      <c r="A46" s="44" t="s">
        <v>249</v>
      </c>
      <c r="B46" s="42">
        <v>1</v>
      </c>
      <c r="C46" s="42">
        <f t="shared" si="7"/>
        <v>170</v>
      </c>
      <c r="D46" s="42">
        <v>168</v>
      </c>
      <c r="E46" s="42">
        <v>2</v>
      </c>
      <c r="F46" s="43">
        <v>1900</v>
      </c>
      <c r="G46" s="43">
        <f t="shared" si="3"/>
        <v>11.31</v>
      </c>
      <c r="H46" s="43">
        <f t="shared" si="4"/>
        <v>45.24</v>
      </c>
      <c r="I46" s="43">
        <f t="shared" si="5"/>
        <v>55.91</v>
      </c>
    </row>
    <row r="47" spans="1:9" x14ac:dyDescent="0.25">
      <c r="A47" s="44" t="s">
        <v>258</v>
      </c>
      <c r="B47" s="42">
        <v>1</v>
      </c>
      <c r="C47" s="42">
        <f t="shared" si="7"/>
        <v>173</v>
      </c>
      <c r="D47" s="42">
        <v>168</v>
      </c>
      <c r="E47" s="42">
        <v>5</v>
      </c>
      <c r="F47" s="43">
        <v>1600</v>
      </c>
      <c r="G47" s="43">
        <f t="shared" si="3"/>
        <v>9.5239999999999991</v>
      </c>
      <c r="H47" s="43">
        <f t="shared" si="4"/>
        <v>95.24</v>
      </c>
      <c r="I47" s="43">
        <f t="shared" si="5"/>
        <v>117.71</v>
      </c>
    </row>
    <row r="48" spans="1:9" x14ac:dyDescent="0.25">
      <c r="A48" s="44" t="s">
        <v>259</v>
      </c>
      <c r="B48" s="42">
        <v>1</v>
      </c>
      <c r="C48" s="42">
        <f t="shared" si="7"/>
        <v>171</v>
      </c>
      <c r="D48" s="42">
        <v>168</v>
      </c>
      <c r="E48" s="42">
        <v>3</v>
      </c>
      <c r="F48" s="43">
        <v>1600</v>
      </c>
      <c r="G48" s="43">
        <f t="shared" si="3"/>
        <v>9.5239999999999991</v>
      </c>
      <c r="H48" s="43">
        <f t="shared" si="4"/>
        <v>57.14</v>
      </c>
      <c r="I48" s="43">
        <f t="shared" si="5"/>
        <v>70.62</v>
      </c>
    </row>
    <row r="49" spans="1:9" x14ac:dyDescent="0.25">
      <c r="A49" s="44" t="s">
        <v>260</v>
      </c>
      <c r="B49" s="42">
        <v>1</v>
      </c>
      <c r="C49" s="42">
        <f t="shared" si="7"/>
        <v>186</v>
      </c>
      <c r="D49" s="42">
        <v>168</v>
      </c>
      <c r="E49" s="42">
        <v>18</v>
      </c>
      <c r="F49" s="43">
        <v>1500</v>
      </c>
      <c r="G49" s="43">
        <f t="shared" si="3"/>
        <v>8.9290000000000003</v>
      </c>
      <c r="H49" s="43">
        <f t="shared" si="4"/>
        <v>321.44</v>
      </c>
      <c r="I49" s="43">
        <f t="shared" si="5"/>
        <v>397.27</v>
      </c>
    </row>
    <row r="50" spans="1:9" x14ac:dyDescent="0.25">
      <c r="A50" s="44" t="s">
        <v>134</v>
      </c>
      <c r="B50" s="42">
        <v>1</v>
      </c>
      <c r="C50" s="42">
        <f t="shared" si="7"/>
        <v>234</v>
      </c>
      <c r="D50" s="42">
        <v>168</v>
      </c>
      <c r="E50" s="42">
        <v>66</v>
      </c>
      <c r="F50" s="43">
        <v>1360</v>
      </c>
      <c r="G50" s="43">
        <f t="shared" si="3"/>
        <v>8.0950000000000006</v>
      </c>
      <c r="H50" s="43">
        <f t="shared" si="4"/>
        <v>1068.54</v>
      </c>
      <c r="I50" s="43">
        <f t="shared" si="5"/>
        <v>1320.61</v>
      </c>
    </row>
  </sheetData>
  <mergeCells count="12">
    <mergeCell ref="H1:I1"/>
    <mergeCell ref="A2:I2"/>
    <mergeCell ref="A7:A9"/>
    <mergeCell ref="B7:B9"/>
    <mergeCell ref="C7:E7"/>
    <mergeCell ref="F7:F9"/>
    <mergeCell ref="G7:G9"/>
    <mergeCell ref="H7:H9"/>
    <mergeCell ref="I7:I9"/>
    <mergeCell ref="C8:C9"/>
    <mergeCell ref="D8:D9"/>
    <mergeCell ref="E8:E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93C609-CCDC-4372-8A5C-7FB024935064}">
  <sheetPr>
    <tabColor theme="5" tint="0.59999389629810485"/>
  </sheetPr>
  <dimension ref="A1:O232"/>
  <sheetViews>
    <sheetView zoomScale="80" zoomScaleNormal="80" workbookViewId="0">
      <selection activeCell="A10" sqref="A10:I10"/>
    </sheetView>
  </sheetViews>
  <sheetFormatPr defaultColWidth="9.140625" defaultRowHeight="15.75" x14ac:dyDescent="0.25"/>
  <cols>
    <col min="1" max="1" width="51.140625" style="47" customWidth="1"/>
    <col min="2" max="2" width="15.28515625" style="48" customWidth="1"/>
    <col min="3" max="3" width="14.5703125" style="47" customWidth="1"/>
    <col min="4" max="4" width="14.7109375" style="47" customWidth="1"/>
    <col min="5" max="5" width="18.42578125" style="47" customWidth="1"/>
    <col min="6" max="6" width="14.140625" style="47" customWidth="1"/>
    <col min="7" max="7" width="20.140625" style="49" customWidth="1"/>
    <col min="8" max="8" width="19.140625" style="47" customWidth="1"/>
    <col min="9" max="9" width="17.140625" style="47" customWidth="1"/>
    <col min="10" max="16384" width="9.140625" style="47"/>
  </cols>
  <sheetData>
    <row r="1" spans="1:9" x14ac:dyDescent="0.25">
      <c r="H1" s="274" t="s">
        <v>280</v>
      </c>
      <c r="I1" s="274"/>
    </row>
    <row r="2" spans="1:9" s="50" customFormat="1" ht="39" customHeight="1" x14ac:dyDescent="0.25">
      <c r="A2" s="275" t="s">
        <v>261</v>
      </c>
      <c r="B2" s="275"/>
      <c r="C2" s="275"/>
      <c r="D2" s="275"/>
      <c r="E2" s="275"/>
      <c r="F2" s="275"/>
      <c r="G2" s="275"/>
      <c r="H2" s="275"/>
      <c r="I2" s="275"/>
    </row>
    <row r="3" spans="1:9" ht="16.5" x14ac:dyDescent="0.25">
      <c r="A3" s="101"/>
      <c r="B3" s="102"/>
      <c r="C3" s="101"/>
      <c r="D3" s="101"/>
      <c r="E3" s="101"/>
      <c r="F3" s="101"/>
      <c r="G3" s="103"/>
      <c r="H3" s="101"/>
      <c r="I3" s="101"/>
    </row>
    <row r="4" spans="1:9" ht="16.5" x14ac:dyDescent="0.25">
      <c r="A4" s="101" t="s">
        <v>279</v>
      </c>
      <c r="B4" s="102"/>
      <c r="C4" s="101"/>
      <c r="D4" s="101"/>
      <c r="E4" s="101"/>
      <c r="F4" s="101"/>
      <c r="G4" s="103"/>
      <c r="H4" s="101"/>
      <c r="I4" s="101"/>
    </row>
    <row r="5" spans="1:9" ht="16.5" x14ac:dyDescent="0.25">
      <c r="A5" s="101" t="s">
        <v>264</v>
      </c>
      <c r="B5" s="102"/>
      <c r="C5" s="101"/>
      <c r="D5" s="101"/>
      <c r="E5" s="101"/>
      <c r="F5" s="101"/>
      <c r="G5" s="103"/>
      <c r="H5" s="101"/>
      <c r="I5" s="101"/>
    </row>
    <row r="6" spans="1:9" ht="16.5" x14ac:dyDescent="0.25">
      <c r="A6" s="101"/>
      <c r="B6" s="102"/>
      <c r="C6" s="101"/>
      <c r="D6" s="101"/>
      <c r="E6" s="104"/>
      <c r="F6" s="101"/>
      <c r="G6" s="103"/>
      <c r="H6" s="105"/>
      <c r="I6" s="101"/>
    </row>
    <row r="7" spans="1:9" ht="32.25" customHeight="1" x14ac:dyDescent="0.25">
      <c r="A7" s="276"/>
      <c r="B7" s="276" t="s">
        <v>7</v>
      </c>
      <c r="C7" s="277" t="s">
        <v>9</v>
      </c>
      <c r="D7" s="277"/>
      <c r="E7" s="277"/>
      <c r="F7" s="277" t="s">
        <v>5</v>
      </c>
      <c r="G7" s="277" t="s">
        <v>266</v>
      </c>
      <c r="H7" s="278" t="s">
        <v>10</v>
      </c>
      <c r="I7" s="279" t="s">
        <v>3</v>
      </c>
    </row>
    <row r="8" spans="1:9" x14ac:dyDescent="0.25">
      <c r="A8" s="276"/>
      <c r="B8" s="276"/>
      <c r="C8" s="280" t="s">
        <v>179</v>
      </c>
      <c r="D8" s="280" t="s">
        <v>275</v>
      </c>
      <c r="E8" s="277" t="s">
        <v>11</v>
      </c>
      <c r="F8" s="277"/>
      <c r="G8" s="277"/>
      <c r="H8" s="278"/>
      <c r="I8" s="279"/>
    </row>
    <row r="9" spans="1:9" ht="45.75" customHeight="1" x14ac:dyDescent="0.25">
      <c r="A9" s="276"/>
      <c r="B9" s="276"/>
      <c r="C9" s="281"/>
      <c r="D9" s="281"/>
      <c r="E9" s="277"/>
      <c r="F9" s="277"/>
      <c r="G9" s="277"/>
      <c r="H9" s="278"/>
      <c r="I9" s="279"/>
    </row>
    <row r="10" spans="1:9" x14ac:dyDescent="0.25">
      <c r="A10" s="53">
        <v>1</v>
      </c>
      <c r="B10" s="53">
        <v>2</v>
      </c>
      <c r="C10" s="53" t="s">
        <v>45</v>
      </c>
      <c r="D10" s="53">
        <v>4</v>
      </c>
      <c r="E10" s="53">
        <v>5</v>
      </c>
      <c r="F10" s="53">
        <v>6</v>
      </c>
      <c r="G10" s="53">
        <v>7</v>
      </c>
      <c r="H10" s="53">
        <v>8</v>
      </c>
      <c r="I10" s="53" t="s">
        <v>268</v>
      </c>
    </row>
    <row r="11" spans="1:9" s="50" customFormat="1" ht="16.5" x14ac:dyDescent="0.25">
      <c r="A11" s="109" t="s">
        <v>0</v>
      </c>
      <c r="B11" s="110">
        <f>B12+B97+B103+B117+B146+B161+B185+B190+B180</f>
        <v>192</v>
      </c>
      <c r="C11" s="110"/>
      <c r="D11" s="110"/>
      <c r="E11" s="110">
        <f>E12+E97+E103+E117+E146+E161+E185+E190+E180</f>
        <v>7239</v>
      </c>
      <c r="F11" s="111"/>
      <c r="G11" s="111"/>
      <c r="H11" s="111">
        <f>H12+H97+H103+H117+H146+H161+H185+H190+H180</f>
        <v>111851.11999999997</v>
      </c>
      <c r="I11" s="111">
        <f>I12+I97+I103+I117+I146+I161+I185+I190+I180</f>
        <v>138236.87000000002</v>
      </c>
    </row>
    <row r="12" spans="1:9" s="50" customFormat="1" ht="16.5" x14ac:dyDescent="0.25">
      <c r="A12" s="112" t="s">
        <v>136</v>
      </c>
      <c r="B12" s="113">
        <f>B13+B50+B85</f>
        <v>81</v>
      </c>
      <c r="C12" s="113"/>
      <c r="D12" s="113"/>
      <c r="E12" s="113">
        <f>E13+E50+E85</f>
        <v>4132</v>
      </c>
      <c r="F12" s="114"/>
      <c r="G12" s="114"/>
      <c r="H12" s="114">
        <f>H13+H50+H85</f>
        <v>65989.449999999983</v>
      </c>
      <c r="I12" s="114">
        <f>I13+I50+I85</f>
        <v>81556.360000000015</v>
      </c>
    </row>
    <row r="13" spans="1:9" s="50" customFormat="1" ht="33" x14ac:dyDescent="0.25">
      <c r="A13" s="115" t="s">
        <v>276</v>
      </c>
      <c r="B13" s="116">
        <f>SUM(B14:B49)</f>
        <v>36</v>
      </c>
      <c r="C13" s="116"/>
      <c r="D13" s="116"/>
      <c r="E13" s="116">
        <f t="shared" ref="E13:I13" si="0">SUM(E14:E49)</f>
        <v>2407.5</v>
      </c>
      <c r="F13" s="117"/>
      <c r="G13" s="117"/>
      <c r="H13" s="117">
        <f t="shared" si="0"/>
        <v>47454.25999999998</v>
      </c>
      <c r="I13" s="117">
        <f t="shared" si="0"/>
        <v>58648.710000000014</v>
      </c>
    </row>
    <row r="14" spans="1:9" s="50" customFormat="1" ht="16.5" x14ac:dyDescent="0.25">
      <c r="A14" s="118" t="s">
        <v>137</v>
      </c>
      <c r="B14" s="119">
        <v>1</v>
      </c>
      <c r="C14" s="119">
        <f>D14+E14</f>
        <v>272</v>
      </c>
      <c r="D14" s="119">
        <v>176</v>
      </c>
      <c r="E14" s="119">
        <v>96</v>
      </c>
      <c r="F14" s="120">
        <v>1734.5679999999998</v>
      </c>
      <c r="G14" s="121">
        <f>F14/176</f>
        <v>9.8554999999999993</v>
      </c>
      <c r="H14" s="121">
        <f>ROUND(E14*G14*2,2)</f>
        <v>1892.26</v>
      </c>
      <c r="I14" s="121">
        <f>ROUND(H14*1.2359,2)</f>
        <v>2338.64</v>
      </c>
    </row>
    <row r="15" spans="1:9" s="50" customFormat="1" ht="16.5" x14ac:dyDescent="0.25">
      <c r="A15" s="118" t="s">
        <v>137</v>
      </c>
      <c r="B15" s="119">
        <v>1</v>
      </c>
      <c r="C15" s="119">
        <f>D15+E15</f>
        <v>243.5</v>
      </c>
      <c r="D15" s="119">
        <v>176</v>
      </c>
      <c r="E15" s="119">
        <v>67.5</v>
      </c>
      <c r="F15" s="120">
        <v>1734.5679999999998</v>
      </c>
      <c r="G15" s="121">
        <f t="shared" ref="G15:G49" si="1">F15/176</f>
        <v>9.8554999999999993</v>
      </c>
      <c r="H15" s="121">
        <f t="shared" ref="H15:H49" si="2">ROUND(E15*G15*2,2)</f>
        <v>1330.49</v>
      </c>
      <c r="I15" s="121">
        <f>ROUND(H15*1.2359,2)</f>
        <v>1644.35</v>
      </c>
    </row>
    <row r="16" spans="1:9" s="50" customFormat="1" ht="16.5" x14ac:dyDescent="0.25">
      <c r="A16" s="118" t="s">
        <v>138</v>
      </c>
      <c r="B16" s="119">
        <v>1</v>
      </c>
      <c r="C16" s="119">
        <f t="shared" ref="C16:C49" si="3">D16+E16</f>
        <v>96</v>
      </c>
      <c r="D16" s="119">
        <v>72</v>
      </c>
      <c r="E16" s="119">
        <v>24</v>
      </c>
      <c r="F16" s="120">
        <v>1734.5679999999998</v>
      </c>
      <c r="G16" s="121">
        <f t="shared" si="1"/>
        <v>9.8554999999999993</v>
      </c>
      <c r="H16" s="121">
        <f t="shared" si="2"/>
        <v>473.06</v>
      </c>
      <c r="I16" s="121">
        <f t="shared" ref="I16:I49" si="4">ROUND(H16*1.2359,2)</f>
        <v>584.65</v>
      </c>
    </row>
    <row r="17" spans="1:15" s="50" customFormat="1" ht="16.5" x14ac:dyDescent="0.25">
      <c r="A17" s="118" t="s">
        <v>139</v>
      </c>
      <c r="B17" s="119">
        <v>1</v>
      </c>
      <c r="C17" s="119">
        <f t="shared" si="3"/>
        <v>192</v>
      </c>
      <c r="D17" s="119">
        <v>176</v>
      </c>
      <c r="E17" s="119">
        <v>16</v>
      </c>
      <c r="F17" s="120">
        <v>1734.5679999999998</v>
      </c>
      <c r="G17" s="121">
        <f t="shared" si="1"/>
        <v>9.8554999999999993</v>
      </c>
      <c r="H17" s="121">
        <f t="shared" si="2"/>
        <v>315.38</v>
      </c>
      <c r="I17" s="121">
        <f t="shared" si="4"/>
        <v>389.78</v>
      </c>
    </row>
    <row r="18" spans="1:15" s="50" customFormat="1" ht="16.5" x14ac:dyDescent="0.25">
      <c r="A18" s="118" t="s">
        <v>139</v>
      </c>
      <c r="B18" s="119">
        <v>1</v>
      </c>
      <c r="C18" s="119">
        <f t="shared" si="3"/>
        <v>200</v>
      </c>
      <c r="D18" s="119">
        <v>176</v>
      </c>
      <c r="E18" s="119">
        <v>24</v>
      </c>
      <c r="F18" s="120">
        <v>1734.5679999999998</v>
      </c>
      <c r="G18" s="121">
        <f t="shared" si="1"/>
        <v>9.8554999999999993</v>
      </c>
      <c r="H18" s="121">
        <f t="shared" si="2"/>
        <v>473.06</v>
      </c>
      <c r="I18" s="121">
        <f t="shared" si="4"/>
        <v>584.65</v>
      </c>
    </row>
    <row r="19" spans="1:15" s="50" customFormat="1" ht="16.5" x14ac:dyDescent="0.25">
      <c r="A19" s="118" t="s">
        <v>140</v>
      </c>
      <c r="B19" s="119">
        <v>1</v>
      </c>
      <c r="C19" s="119">
        <f t="shared" si="3"/>
        <v>232</v>
      </c>
      <c r="D19" s="119">
        <v>136</v>
      </c>
      <c r="E19" s="119">
        <v>96</v>
      </c>
      <c r="F19" s="120">
        <v>1734.5679999999998</v>
      </c>
      <c r="G19" s="121">
        <f t="shared" si="1"/>
        <v>9.8554999999999993</v>
      </c>
      <c r="H19" s="121">
        <f t="shared" si="2"/>
        <v>1892.26</v>
      </c>
      <c r="I19" s="121">
        <f t="shared" si="4"/>
        <v>2338.64</v>
      </c>
      <c r="O19" s="50" t="s">
        <v>281</v>
      </c>
    </row>
    <row r="20" spans="1:15" s="50" customFormat="1" ht="16.5" x14ac:dyDescent="0.25">
      <c r="A20" s="118" t="s">
        <v>140</v>
      </c>
      <c r="B20" s="119">
        <v>1</v>
      </c>
      <c r="C20" s="119">
        <f t="shared" si="3"/>
        <v>234</v>
      </c>
      <c r="D20" s="119">
        <v>154</v>
      </c>
      <c r="E20" s="119">
        <v>80</v>
      </c>
      <c r="F20" s="120">
        <v>1734.5679999999998</v>
      </c>
      <c r="G20" s="121">
        <f t="shared" si="1"/>
        <v>9.8554999999999993</v>
      </c>
      <c r="H20" s="121">
        <f t="shared" si="2"/>
        <v>1576.88</v>
      </c>
      <c r="I20" s="121">
        <f t="shared" si="4"/>
        <v>1948.87</v>
      </c>
    </row>
    <row r="21" spans="1:15" s="50" customFormat="1" ht="16.5" x14ac:dyDescent="0.25">
      <c r="A21" s="118" t="s">
        <v>27</v>
      </c>
      <c r="B21" s="119">
        <v>1</v>
      </c>
      <c r="C21" s="119">
        <f>D21+E21</f>
        <v>192</v>
      </c>
      <c r="D21" s="119">
        <v>176</v>
      </c>
      <c r="E21" s="119">
        <v>16</v>
      </c>
      <c r="F21" s="120">
        <v>1734.5679999999998</v>
      </c>
      <c r="G21" s="121">
        <f t="shared" si="1"/>
        <v>9.8554999999999993</v>
      </c>
      <c r="H21" s="121">
        <f t="shared" si="2"/>
        <v>315.38</v>
      </c>
      <c r="I21" s="121">
        <f>ROUND(H21*1.2359,2)</f>
        <v>389.78</v>
      </c>
    </row>
    <row r="22" spans="1:15" s="50" customFormat="1" ht="16.5" x14ac:dyDescent="0.25">
      <c r="A22" s="118" t="s">
        <v>141</v>
      </c>
      <c r="B22" s="119">
        <v>1</v>
      </c>
      <c r="C22" s="119">
        <f t="shared" si="3"/>
        <v>210</v>
      </c>
      <c r="D22" s="119">
        <v>154</v>
      </c>
      <c r="E22" s="119">
        <v>56</v>
      </c>
      <c r="F22" s="120">
        <v>1734.5679999999998</v>
      </c>
      <c r="G22" s="121">
        <f t="shared" si="1"/>
        <v>9.8554999999999993</v>
      </c>
      <c r="H22" s="121">
        <f t="shared" si="2"/>
        <v>1103.82</v>
      </c>
      <c r="I22" s="121">
        <f t="shared" si="4"/>
        <v>1364.21</v>
      </c>
    </row>
    <row r="23" spans="1:15" s="50" customFormat="1" ht="16.5" x14ac:dyDescent="0.25">
      <c r="A23" s="118" t="s">
        <v>141</v>
      </c>
      <c r="B23" s="119">
        <v>1</v>
      </c>
      <c r="C23" s="119">
        <f t="shared" si="3"/>
        <v>200</v>
      </c>
      <c r="D23" s="119">
        <v>136</v>
      </c>
      <c r="E23" s="119">
        <v>64</v>
      </c>
      <c r="F23" s="120">
        <v>1734.5679999999998</v>
      </c>
      <c r="G23" s="121">
        <f t="shared" si="1"/>
        <v>9.8554999999999993</v>
      </c>
      <c r="H23" s="121">
        <f t="shared" si="2"/>
        <v>1261.5</v>
      </c>
      <c r="I23" s="121">
        <f t="shared" si="4"/>
        <v>1559.09</v>
      </c>
    </row>
    <row r="24" spans="1:15" s="50" customFormat="1" ht="16.5" x14ac:dyDescent="0.25">
      <c r="A24" s="122" t="s">
        <v>141</v>
      </c>
      <c r="B24" s="119">
        <v>1</v>
      </c>
      <c r="C24" s="119">
        <f t="shared" si="3"/>
        <v>61</v>
      </c>
      <c r="D24" s="123">
        <v>21</v>
      </c>
      <c r="E24" s="123">
        <v>40</v>
      </c>
      <c r="F24" s="120">
        <v>1734.5679999999998</v>
      </c>
      <c r="G24" s="121">
        <f t="shared" si="1"/>
        <v>9.8554999999999993</v>
      </c>
      <c r="H24" s="121">
        <f t="shared" si="2"/>
        <v>788.44</v>
      </c>
      <c r="I24" s="121">
        <f t="shared" si="4"/>
        <v>974.43</v>
      </c>
    </row>
    <row r="25" spans="1:15" s="50" customFormat="1" ht="16.5" x14ac:dyDescent="0.25">
      <c r="A25" s="122" t="s">
        <v>141</v>
      </c>
      <c r="B25" s="119">
        <v>1</v>
      </c>
      <c r="C25" s="119">
        <f t="shared" si="3"/>
        <v>176</v>
      </c>
      <c r="D25" s="123">
        <v>136</v>
      </c>
      <c r="E25" s="123">
        <v>40</v>
      </c>
      <c r="F25" s="120">
        <v>1734.5679999999998</v>
      </c>
      <c r="G25" s="121">
        <f t="shared" si="1"/>
        <v>9.8554999999999993</v>
      </c>
      <c r="H25" s="121">
        <f t="shared" si="2"/>
        <v>788.44</v>
      </c>
      <c r="I25" s="121">
        <f t="shared" si="4"/>
        <v>974.43</v>
      </c>
    </row>
    <row r="26" spans="1:15" s="50" customFormat="1" ht="16.5" x14ac:dyDescent="0.25">
      <c r="A26" s="122" t="s">
        <v>142</v>
      </c>
      <c r="B26" s="119">
        <v>1</v>
      </c>
      <c r="C26" s="119">
        <f t="shared" si="3"/>
        <v>176</v>
      </c>
      <c r="D26" s="123">
        <v>160</v>
      </c>
      <c r="E26" s="123">
        <v>16</v>
      </c>
      <c r="F26" s="120">
        <v>1734.5679999999998</v>
      </c>
      <c r="G26" s="121">
        <f t="shared" si="1"/>
        <v>9.8554999999999993</v>
      </c>
      <c r="H26" s="121">
        <f t="shared" si="2"/>
        <v>315.38</v>
      </c>
      <c r="I26" s="121">
        <f t="shared" si="4"/>
        <v>389.78</v>
      </c>
    </row>
    <row r="27" spans="1:15" s="50" customFormat="1" ht="16.5" x14ac:dyDescent="0.25">
      <c r="A27" s="122" t="s">
        <v>142</v>
      </c>
      <c r="B27" s="119">
        <v>1</v>
      </c>
      <c r="C27" s="119">
        <f t="shared" si="3"/>
        <v>262</v>
      </c>
      <c r="D27" s="123">
        <v>168</v>
      </c>
      <c r="E27" s="123">
        <v>94</v>
      </c>
      <c r="F27" s="120">
        <v>1734.5679999999998</v>
      </c>
      <c r="G27" s="121">
        <f t="shared" si="1"/>
        <v>9.8554999999999993</v>
      </c>
      <c r="H27" s="121">
        <f t="shared" si="2"/>
        <v>1852.83</v>
      </c>
      <c r="I27" s="121">
        <f t="shared" si="4"/>
        <v>2289.91</v>
      </c>
    </row>
    <row r="28" spans="1:15" s="50" customFormat="1" ht="16.5" x14ac:dyDescent="0.25">
      <c r="A28" s="122" t="s">
        <v>143</v>
      </c>
      <c r="B28" s="119">
        <v>1</v>
      </c>
      <c r="C28" s="119">
        <f t="shared" si="3"/>
        <v>216</v>
      </c>
      <c r="D28" s="123">
        <v>176</v>
      </c>
      <c r="E28" s="123">
        <v>40</v>
      </c>
      <c r="F28" s="120">
        <v>1734.5679999999998</v>
      </c>
      <c r="G28" s="121">
        <f t="shared" si="1"/>
        <v>9.8554999999999993</v>
      </c>
      <c r="H28" s="121">
        <f t="shared" si="2"/>
        <v>788.44</v>
      </c>
      <c r="I28" s="121">
        <f t="shared" si="4"/>
        <v>974.43</v>
      </c>
    </row>
    <row r="29" spans="1:15" s="50" customFormat="1" ht="16.5" x14ac:dyDescent="0.25">
      <c r="A29" s="122" t="s">
        <v>143</v>
      </c>
      <c r="B29" s="119">
        <v>1</v>
      </c>
      <c r="C29" s="119">
        <f t="shared" si="3"/>
        <v>40.5</v>
      </c>
      <c r="D29" s="123">
        <v>40</v>
      </c>
      <c r="E29" s="123">
        <v>0.5</v>
      </c>
      <c r="F29" s="120">
        <v>1734.5679999999998</v>
      </c>
      <c r="G29" s="121">
        <f t="shared" si="1"/>
        <v>9.8554999999999993</v>
      </c>
      <c r="H29" s="121">
        <f t="shared" si="2"/>
        <v>9.86</v>
      </c>
      <c r="I29" s="121">
        <f t="shared" si="4"/>
        <v>12.19</v>
      </c>
    </row>
    <row r="30" spans="1:15" s="50" customFormat="1" ht="16.5" x14ac:dyDescent="0.25">
      <c r="A30" s="122" t="s">
        <v>143</v>
      </c>
      <c r="B30" s="119">
        <v>1</v>
      </c>
      <c r="C30" s="119">
        <f t="shared" si="3"/>
        <v>242</v>
      </c>
      <c r="D30" s="123">
        <v>176</v>
      </c>
      <c r="E30" s="123">
        <v>66</v>
      </c>
      <c r="F30" s="120">
        <v>1734.5679999999998</v>
      </c>
      <c r="G30" s="121">
        <f t="shared" si="1"/>
        <v>9.8554999999999993</v>
      </c>
      <c r="H30" s="121">
        <f t="shared" si="2"/>
        <v>1300.93</v>
      </c>
      <c r="I30" s="121">
        <f t="shared" si="4"/>
        <v>1607.82</v>
      </c>
    </row>
    <row r="31" spans="1:15" s="50" customFormat="1" ht="16.5" x14ac:dyDescent="0.25">
      <c r="A31" s="122" t="s">
        <v>143</v>
      </c>
      <c r="B31" s="119">
        <v>1</v>
      </c>
      <c r="C31" s="119">
        <f t="shared" si="3"/>
        <v>227</v>
      </c>
      <c r="D31" s="123">
        <v>176</v>
      </c>
      <c r="E31" s="123">
        <v>51</v>
      </c>
      <c r="F31" s="120">
        <v>1734.5679999999998</v>
      </c>
      <c r="G31" s="121">
        <f t="shared" si="1"/>
        <v>9.8554999999999993</v>
      </c>
      <c r="H31" s="121">
        <f t="shared" si="2"/>
        <v>1005.26</v>
      </c>
      <c r="I31" s="121">
        <f t="shared" si="4"/>
        <v>1242.4000000000001</v>
      </c>
    </row>
    <row r="32" spans="1:15" s="50" customFormat="1" ht="16.5" x14ac:dyDescent="0.25">
      <c r="A32" s="122" t="s">
        <v>143</v>
      </c>
      <c r="B32" s="119">
        <v>1</v>
      </c>
      <c r="C32" s="119">
        <f t="shared" si="3"/>
        <v>209</v>
      </c>
      <c r="D32" s="123">
        <v>144</v>
      </c>
      <c r="E32" s="123">
        <v>65</v>
      </c>
      <c r="F32" s="120">
        <v>1734.5679999999998</v>
      </c>
      <c r="G32" s="121">
        <f t="shared" si="1"/>
        <v>9.8554999999999993</v>
      </c>
      <c r="H32" s="121">
        <f t="shared" si="2"/>
        <v>1281.22</v>
      </c>
      <c r="I32" s="121">
        <f t="shared" si="4"/>
        <v>1583.46</v>
      </c>
    </row>
    <row r="33" spans="1:9" s="50" customFormat="1" ht="16.5" x14ac:dyDescent="0.25">
      <c r="A33" s="122" t="s">
        <v>143</v>
      </c>
      <c r="B33" s="119">
        <v>1</v>
      </c>
      <c r="C33" s="119">
        <f t="shared" si="3"/>
        <v>270</v>
      </c>
      <c r="D33" s="123">
        <v>136</v>
      </c>
      <c r="E33" s="123">
        <v>134</v>
      </c>
      <c r="F33" s="120">
        <v>1734.5679999999998</v>
      </c>
      <c r="G33" s="121">
        <f t="shared" si="1"/>
        <v>9.8554999999999993</v>
      </c>
      <c r="H33" s="121">
        <f t="shared" si="2"/>
        <v>2641.27</v>
      </c>
      <c r="I33" s="121">
        <f t="shared" si="4"/>
        <v>3264.35</v>
      </c>
    </row>
    <row r="34" spans="1:9" s="50" customFormat="1" ht="16.5" x14ac:dyDescent="0.25">
      <c r="A34" s="122" t="s">
        <v>143</v>
      </c>
      <c r="B34" s="119">
        <v>1</v>
      </c>
      <c r="C34" s="119">
        <f t="shared" si="3"/>
        <v>252.5</v>
      </c>
      <c r="D34" s="123">
        <v>176</v>
      </c>
      <c r="E34" s="123">
        <v>76.5</v>
      </c>
      <c r="F34" s="120">
        <v>1734.5679999999998</v>
      </c>
      <c r="G34" s="121">
        <f t="shared" si="1"/>
        <v>9.8554999999999993</v>
      </c>
      <c r="H34" s="121">
        <f t="shared" si="2"/>
        <v>1507.89</v>
      </c>
      <c r="I34" s="121">
        <f t="shared" si="4"/>
        <v>1863.6</v>
      </c>
    </row>
    <row r="35" spans="1:9" s="50" customFormat="1" ht="16.5" x14ac:dyDescent="0.25">
      <c r="A35" s="122" t="s">
        <v>143</v>
      </c>
      <c r="B35" s="119">
        <v>1</v>
      </c>
      <c r="C35" s="119">
        <f t="shared" si="3"/>
        <v>217</v>
      </c>
      <c r="D35" s="123">
        <v>168</v>
      </c>
      <c r="E35" s="123">
        <v>49</v>
      </c>
      <c r="F35" s="120">
        <v>1734.5679999999998</v>
      </c>
      <c r="G35" s="121">
        <f t="shared" si="1"/>
        <v>9.8554999999999993</v>
      </c>
      <c r="H35" s="121">
        <f t="shared" si="2"/>
        <v>965.84</v>
      </c>
      <c r="I35" s="121">
        <f t="shared" si="4"/>
        <v>1193.68</v>
      </c>
    </row>
    <row r="36" spans="1:9" s="50" customFormat="1" ht="16.5" x14ac:dyDescent="0.25">
      <c r="A36" s="122" t="s">
        <v>144</v>
      </c>
      <c r="B36" s="119">
        <v>1</v>
      </c>
      <c r="C36" s="119">
        <f t="shared" si="3"/>
        <v>296</v>
      </c>
      <c r="D36" s="123">
        <v>176</v>
      </c>
      <c r="E36" s="123">
        <v>120</v>
      </c>
      <c r="F36" s="120">
        <v>1734.5679999999998</v>
      </c>
      <c r="G36" s="121">
        <f t="shared" si="1"/>
        <v>9.8554999999999993</v>
      </c>
      <c r="H36" s="121">
        <f t="shared" si="2"/>
        <v>2365.3200000000002</v>
      </c>
      <c r="I36" s="121">
        <f t="shared" si="4"/>
        <v>2923.3</v>
      </c>
    </row>
    <row r="37" spans="1:9" s="50" customFormat="1" ht="16.5" x14ac:dyDescent="0.25">
      <c r="A37" s="122" t="s">
        <v>145</v>
      </c>
      <c r="B37" s="119">
        <v>1</v>
      </c>
      <c r="C37" s="119">
        <f t="shared" si="3"/>
        <v>292</v>
      </c>
      <c r="D37" s="123">
        <v>176</v>
      </c>
      <c r="E37" s="123">
        <v>116</v>
      </c>
      <c r="F37" s="120">
        <v>1734.5679999999998</v>
      </c>
      <c r="G37" s="121">
        <f t="shared" si="1"/>
        <v>9.8554999999999993</v>
      </c>
      <c r="H37" s="121">
        <f t="shared" si="2"/>
        <v>2286.48</v>
      </c>
      <c r="I37" s="121">
        <f t="shared" si="4"/>
        <v>2825.86</v>
      </c>
    </row>
    <row r="38" spans="1:9" s="50" customFormat="1" ht="16.5" x14ac:dyDescent="0.25">
      <c r="A38" s="122" t="s">
        <v>145</v>
      </c>
      <c r="B38" s="119">
        <v>1</v>
      </c>
      <c r="C38" s="119">
        <f t="shared" si="3"/>
        <v>188</v>
      </c>
      <c r="D38" s="123">
        <v>128</v>
      </c>
      <c r="E38" s="123">
        <v>60</v>
      </c>
      <c r="F38" s="120">
        <v>1734.5679999999998</v>
      </c>
      <c r="G38" s="121">
        <f t="shared" si="1"/>
        <v>9.8554999999999993</v>
      </c>
      <c r="H38" s="121">
        <f t="shared" si="2"/>
        <v>1182.6600000000001</v>
      </c>
      <c r="I38" s="121">
        <f t="shared" si="4"/>
        <v>1461.65</v>
      </c>
    </row>
    <row r="39" spans="1:9" s="50" customFormat="1" ht="16.5" x14ac:dyDescent="0.25">
      <c r="A39" s="122" t="s">
        <v>145</v>
      </c>
      <c r="B39" s="119">
        <v>1</v>
      </c>
      <c r="C39" s="119">
        <f t="shared" si="3"/>
        <v>136</v>
      </c>
      <c r="D39" s="123">
        <v>64</v>
      </c>
      <c r="E39" s="123">
        <v>72</v>
      </c>
      <c r="F39" s="120">
        <v>1734.5679999999998</v>
      </c>
      <c r="G39" s="121">
        <f t="shared" si="1"/>
        <v>9.8554999999999993</v>
      </c>
      <c r="H39" s="121">
        <f t="shared" si="2"/>
        <v>1419.19</v>
      </c>
      <c r="I39" s="121">
        <f t="shared" si="4"/>
        <v>1753.98</v>
      </c>
    </row>
    <row r="40" spans="1:9" s="50" customFormat="1" ht="16.5" x14ac:dyDescent="0.25">
      <c r="A40" s="122" t="s">
        <v>145</v>
      </c>
      <c r="B40" s="119">
        <v>1</v>
      </c>
      <c r="C40" s="119">
        <f t="shared" si="3"/>
        <v>224</v>
      </c>
      <c r="D40" s="123">
        <v>176</v>
      </c>
      <c r="E40" s="123">
        <v>48</v>
      </c>
      <c r="F40" s="120">
        <v>1734.5679999999998</v>
      </c>
      <c r="G40" s="121">
        <f t="shared" si="1"/>
        <v>9.8554999999999993</v>
      </c>
      <c r="H40" s="121">
        <f t="shared" si="2"/>
        <v>946.13</v>
      </c>
      <c r="I40" s="121">
        <f t="shared" si="4"/>
        <v>1169.32</v>
      </c>
    </row>
    <row r="41" spans="1:9" s="50" customFormat="1" ht="16.5" x14ac:dyDescent="0.25">
      <c r="A41" s="122" t="s">
        <v>146</v>
      </c>
      <c r="B41" s="119">
        <v>1</v>
      </c>
      <c r="C41" s="119">
        <f t="shared" si="3"/>
        <v>176</v>
      </c>
      <c r="D41" s="123">
        <v>96</v>
      </c>
      <c r="E41" s="123">
        <v>80</v>
      </c>
      <c r="F41" s="120">
        <v>1734.5679999999998</v>
      </c>
      <c r="G41" s="121">
        <f t="shared" si="1"/>
        <v>9.8554999999999993</v>
      </c>
      <c r="H41" s="121">
        <f t="shared" si="2"/>
        <v>1576.88</v>
      </c>
      <c r="I41" s="121">
        <f t="shared" si="4"/>
        <v>1948.87</v>
      </c>
    </row>
    <row r="42" spans="1:9" s="50" customFormat="1" ht="16.5" x14ac:dyDescent="0.25">
      <c r="A42" s="122" t="s">
        <v>147</v>
      </c>
      <c r="B42" s="119">
        <v>1</v>
      </c>
      <c r="C42" s="119">
        <f t="shared" si="3"/>
        <v>229</v>
      </c>
      <c r="D42" s="123">
        <v>176</v>
      </c>
      <c r="E42" s="123">
        <v>53</v>
      </c>
      <c r="F42" s="120">
        <v>1734.5679999999998</v>
      </c>
      <c r="G42" s="121">
        <f t="shared" si="1"/>
        <v>9.8554999999999993</v>
      </c>
      <c r="H42" s="121">
        <f t="shared" si="2"/>
        <v>1044.68</v>
      </c>
      <c r="I42" s="121">
        <f t="shared" si="4"/>
        <v>1291.1199999999999</v>
      </c>
    </row>
    <row r="43" spans="1:9" s="50" customFormat="1" ht="16.5" x14ac:dyDescent="0.25">
      <c r="A43" s="122" t="s">
        <v>147</v>
      </c>
      <c r="B43" s="119">
        <v>1</v>
      </c>
      <c r="C43" s="119">
        <f t="shared" si="3"/>
        <v>245</v>
      </c>
      <c r="D43" s="123">
        <v>176</v>
      </c>
      <c r="E43" s="123">
        <v>69</v>
      </c>
      <c r="F43" s="120">
        <v>1734.5679999999998</v>
      </c>
      <c r="G43" s="121">
        <f t="shared" si="1"/>
        <v>9.8554999999999993</v>
      </c>
      <c r="H43" s="121">
        <f t="shared" si="2"/>
        <v>1360.06</v>
      </c>
      <c r="I43" s="121">
        <f t="shared" si="4"/>
        <v>1680.9</v>
      </c>
    </row>
    <row r="44" spans="1:9" s="50" customFormat="1" ht="16.5" x14ac:dyDescent="0.25">
      <c r="A44" s="122" t="s">
        <v>147</v>
      </c>
      <c r="B44" s="119">
        <v>1</v>
      </c>
      <c r="C44" s="119">
        <f t="shared" si="3"/>
        <v>213</v>
      </c>
      <c r="D44" s="123">
        <v>88</v>
      </c>
      <c r="E44" s="123">
        <v>125</v>
      </c>
      <c r="F44" s="120">
        <v>1734.5679999999998</v>
      </c>
      <c r="G44" s="121">
        <f t="shared" si="1"/>
        <v>9.8554999999999993</v>
      </c>
      <c r="H44" s="121">
        <f t="shared" si="2"/>
        <v>2463.88</v>
      </c>
      <c r="I44" s="121">
        <f t="shared" si="4"/>
        <v>3045.11</v>
      </c>
    </row>
    <row r="45" spans="1:9" s="50" customFormat="1" ht="16.5" x14ac:dyDescent="0.25">
      <c r="A45" s="122" t="s">
        <v>147</v>
      </c>
      <c r="B45" s="119">
        <v>1</v>
      </c>
      <c r="C45" s="119">
        <f t="shared" si="3"/>
        <v>223</v>
      </c>
      <c r="D45" s="123">
        <v>112</v>
      </c>
      <c r="E45" s="123">
        <v>111</v>
      </c>
      <c r="F45" s="120">
        <v>1734.5679999999998</v>
      </c>
      <c r="G45" s="121">
        <f t="shared" si="1"/>
        <v>9.8554999999999993</v>
      </c>
      <c r="H45" s="121">
        <f t="shared" si="2"/>
        <v>2187.92</v>
      </c>
      <c r="I45" s="121">
        <f t="shared" si="4"/>
        <v>2704.05</v>
      </c>
    </row>
    <row r="46" spans="1:9" s="50" customFormat="1" ht="16.5" x14ac:dyDescent="0.25">
      <c r="A46" s="122" t="s">
        <v>147</v>
      </c>
      <c r="B46" s="119">
        <v>1</v>
      </c>
      <c r="C46" s="119">
        <f t="shared" si="3"/>
        <v>291</v>
      </c>
      <c r="D46" s="123">
        <v>176</v>
      </c>
      <c r="E46" s="123">
        <v>115</v>
      </c>
      <c r="F46" s="120">
        <v>1734.5679999999998</v>
      </c>
      <c r="G46" s="121">
        <f t="shared" si="1"/>
        <v>9.8554999999999993</v>
      </c>
      <c r="H46" s="121">
        <f>ROUND(E46*G46*2,2)</f>
        <v>2266.77</v>
      </c>
      <c r="I46" s="121">
        <f t="shared" si="4"/>
        <v>2801.5</v>
      </c>
    </row>
    <row r="47" spans="1:9" s="50" customFormat="1" ht="16.5" x14ac:dyDescent="0.25">
      <c r="A47" s="122" t="s">
        <v>148</v>
      </c>
      <c r="B47" s="119">
        <v>1</v>
      </c>
      <c r="C47" s="119">
        <f t="shared" si="3"/>
        <v>322</v>
      </c>
      <c r="D47" s="123">
        <v>176</v>
      </c>
      <c r="E47" s="123">
        <v>146</v>
      </c>
      <c r="F47" s="120">
        <v>1734.5679999999998</v>
      </c>
      <c r="G47" s="121">
        <f t="shared" si="1"/>
        <v>9.8554999999999993</v>
      </c>
      <c r="H47" s="121">
        <f t="shared" si="2"/>
        <v>2877.81</v>
      </c>
      <c r="I47" s="121">
        <f t="shared" si="4"/>
        <v>3556.69</v>
      </c>
    </row>
    <row r="48" spans="1:9" s="50" customFormat="1" ht="16.5" x14ac:dyDescent="0.25">
      <c r="A48" s="122" t="s">
        <v>148</v>
      </c>
      <c r="B48" s="119">
        <v>1</v>
      </c>
      <c r="C48" s="119">
        <f t="shared" si="3"/>
        <v>177</v>
      </c>
      <c r="D48" s="123">
        <v>120</v>
      </c>
      <c r="E48" s="123">
        <v>57</v>
      </c>
      <c r="F48" s="120">
        <v>1734.5679999999998</v>
      </c>
      <c r="G48" s="121">
        <f t="shared" si="1"/>
        <v>9.8554999999999993</v>
      </c>
      <c r="H48" s="121">
        <f t="shared" si="2"/>
        <v>1123.53</v>
      </c>
      <c r="I48" s="121">
        <f t="shared" si="4"/>
        <v>1388.57</v>
      </c>
    </row>
    <row r="49" spans="1:9" s="50" customFormat="1" ht="16.5" x14ac:dyDescent="0.25">
      <c r="A49" s="122" t="s">
        <v>148</v>
      </c>
      <c r="B49" s="119">
        <v>1</v>
      </c>
      <c r="C49" s="119">
        <f t="shared" si="3"/>
        <v>120</v>
      </c>
      <c r="D49" s="123">
        <v>96</v>
      </c>
      <c r="E49" s="123">
        <v>24</v>
      </c>
      <c r="F49" s="120">
        <v>1734.5679999999998</v>
      </c>
      <c r="G49" s="121">
        <f t="shared" si="1"/>
        <v>9.8554999999999993</v>
      </c>
      <c r="H49" s="121">
        <f t="shared" si="2"/>
        <v>473.06</v>
      </c>
      <c r="I49" s="121">
        <f t="shared" si="4"/>
        <v>584.65</v>
      </c>
    </row>
    <row r="50" spans="1:9" s="50" customFormat="1" ht="49.5" x14ac:dyDescent="0.25">
      <c r="A50" s="115" t="s">
        <v>272</v>
      </c>
      <c r="B50" s="116">
        <f>SUM(B51:B84)</f>
        <v>34</v>
      </c>
      <c r="C50" s="116"/>
      <c r="D50" s="116"/>
      <c r="E50" s="116">
        <f>SUM(E51:E84)</f>
        <v>1258.5</v>
      </c>
      <c r="F50" s="117"/>
      <c r="G50" s="117"/>
      <c r="H50" s="117">
        <f>SUM(H51:H84)</f>
        <v>14505.449999999999</v>
      </c>
      <c r="I50" s="117">
        <f>SUM(I51:I84)</f>
        <v>17927.290000000005</v>
      </c>
    </row>
    <row r="51" spans="1:9" s="50" customFormat="1" ht="16.5" x14ac:dyDescent="0.25">
      <c r="A51" s="122" t="s">
        <v>149</v>
      </c>
      <c r="B51" s="123">
        <v>1</v>
      </c>
      <c r="C51" s="123">
        <f>D51+E51</f>
        <v>76</v>
      </c>
      <c r="D51" s="123">
        <v>64</v>
      </c>
      <c r="E51" s="123">
        <v>12</v>
      </c>
      <c r="F51" s="121">
        <v>1150</v>
      </c>
      <c r="G51" s="121">
        <f>F51/176</f>
        <v>6.5340909090909092</v>
      </c>
      <c r="H51" s="121">
        <f t="shared" ref="H51:H84" si="5">ROUND(E51*G51*2,2)</f>
        <v>156.82</v>
      </c>
      <c r="I51" s="121">
        <f t="shared" ref="I51:I84" si="6">ROUND(H51*1.2359,2)</f>
        <v>193.81</v>
      </c>
    </row>
    <row r="52" spans="1:9" s="50" customFormat="1" ht="16.5" x14ac:dyDescent="0.25">
      <c r="A52" s="122" t="s">
        <v>150</v>
      </c>
      <c r="B52" s="123">
        <v>1</v>
      </c>
      <c r="C52" s="123">
        <f>D52+E52</f>
        <v>196</v>
      </c>
      <c r="D52" s="123">
        <v>176</v>
      </c>
      <c r="E52" s="123">
        <v>20</v>
      </c>
      <c r="F52" s="121">
        <v>1035.48</v>
      </c>
      <c r="G52" s="121">
        <f t="shared" ref="G52:G84" si="7">F52/176</f>
        <v>5.8834090909090913</v>
      </c>
      <c r="H52" s="121">
        <f t="shared" si="5"/>
        <v>235.34</v>
      </c>
      <c r="I52" s="121">
        <f t="shared" si="6"/>
        <v>290.86</v>
      </c>
    </row>
    <row r="53" spans="1:9" s="50" customFormat="1" ht="16.5" x14ac:dyDescent="0.25">
      <c r="A53" s="122" t="s">
        <v>150</v>
      </c>
      <c r="B53" s="123">
        <v>1</v>
      </c>
      <c r="C53" s="123">
        <f t="shared" ref="C53:C84" si="8">D53+E53</f>
        <v>124</v>
      </c>
      <c r="D53" s="123">
        <v>88</v>
      </c>
      <c r="E53" s="123">
        <v>36</v>
      </c>
      <c r="F53" s="121">
        <v>1035.48</v>
      </c>
      <c r="G53" s="121">
        <f t="shared" si="7"/>
        <v>5.8834090909090913</v>
      </c>
      <c r="H53" s="121">
        <f t="shared" si="5"/>
        <v>423.61</v>
      </c>
      <c r="I53" s="121">
        <f t="shared" si="6"/>
        <v>523.54</v>
      </c>
    </row>
    <row r="54" spans="1:9" s="50" customFormat="1" ht="16.5" x14ac:dyDescent="0.25">
      <c r="A54" s="122" t="s">
        <v>150</v>
      </c>
      <c r="B54" s="123">
        <v>1</v>
      </c>
      <c r="C54" s="123">
        <f t="shared" si="8"/>
        <v>189</v>
      </c>
      <c r="D54" s="123">
        <v>176</v>
      </c>
      <c r="E54" s="123">
        <v>13</v>
      </c>
      <c r="F54" s="121">
        <v>1035.48</v>
      </c>
      <c r="G54" s="121">
        <f t="shared" si="7"/>
        <v>5.8834090909090913</v>
      </c>
      <c r="H54" s="121">
        <f t="shared" si="5"/>
        <v>152.97</v>
      </c>
      <c r="I54" s="121">
        <f t="shared" si="6"/>
        <v>189.06</v>
      </c>
    </row>
    <row r="55" spans="1:9" s="50" customFormat="1" ht="16.5" x14ac:dyDescent="0.25">
      <c r="A55" s="122" t="s">
        <v>150</v>
      </c>
      <c r="B55" s="123">
        <v>1</v>
      </c>
      <c r="C55" s="123">
        <f t="shared" si="8"/>
        <v>276</v>
      </c>
      <c r="D55" s="123">
        <v>176</v>
      </c>
      <c r="E55" s="123">
        <v>100</v>
      </c>
      <c r="F55" s="121">
        <v>914.58</v>
      </c>
      <c r="G55" s="121">
        <f t="shared" si="7"/>
        <v>5.1964772727272726</v>
      </c>
      <c r="H55" s="121">
        <f t="shared" si="5"/>
        <v>1039.3</v>
      </c>
      <c r="I55" s="121">
        <f t="shared" si="6"/>
        <v>1284.47</v>
      </c>
    </row>
    <row r="56" spans="1:9" s="50" customFormat="1" ht="16.5" x14ac:dyDescent="0.25">
      <c r="A56" s="122" t="s">
        <v>150</v>
      </c>
      <c r="B56" s="123">
        <v>1</v>
      </c>
      <c r="C56" s="123">
        <f t="shared" si="8"/>
        <v>216</v>
      </c>
      <c r="D56" s="123">
        <v>176</v>
      </c>
      <c r="E56" s="123">
        <v>40</v>
      </c>
      <c r="F56" s="121">
        <v>914.58</v>
      </c>
      <c r="G56" s="121">
        <f t="shared" si="7"/>
        <v>5.1964772727272726</v>
      </c>
      <c r="H56" s="121">
        <f t="shared" si="5"/>
        <v>415.72</v>
      </c>
      <c r="I56" s="121">
        <f t="shared" si="6"/>
        <v>513.79</v>
      </c>
    </row>
    <row r="57" spans="1:9" s="50" customFormat="1" ht="16.5" x14ac:dyDescent="0.25">
      <c r="A57" s="122" t="s">
        <v>150</v>
      </c>
      <c r="B57" s="123">
        <v>1</v>
      </c>
      <c r="C57" s="123">
        <f t="shared" si="8"/>
        <v>204</v>
      </c>
      <c r="D57" s="123">
        <v>176</v>
      </c>
      <c r="E57" s="123">
        <v>28</v>
      </c>
      <c r="F57" s="121">
        <v>914.58</v>
      </c>
      <c r="G57" s="121">
        <f t="shared" si="7"/>
        <v>5.1964772727272726</v>
      </c>
      <c r="H57" s="121">
        <f t="shared" si="5"/>
        <v>291</v>
      </c>
      <c r="I57" s="121">
        <f t="shared" si="6"/>
        <v>359.65</v>
      </c>
    </row>
    <row r="58" spans="1:9" s="50" customFormat="1" ht="16.5" x14ac:dyDescent="0.25">
      <c r="A58" s="122" t="s">
        <v>150</v>
      </c>
      <c r="B58" s="123">
        <v>1</v>
      </c>
      <c r="C58" s="123">
        <f t="shared" si="8"/>
        <v>164.5</v>
      </c>
      <c r="D58" s="123">
        <v>144</v>
      </c>
      <c r="E58" s="123">
        <v>20.5</v>
      </c>
      <c r="F58" s="121">
        <v>1035.48</v>
      </c>
      <c r="G58" s="121">
        <f t="shared" si="7"/>
        <v>5.8834090909090913</v>
      </c>
      <c r="H58" s="121">
        <f t="shared" si="5"/>
        <v>241.22</v>
      </c>
      <c r="I58" s="121">
        <f t="shared" si="6"/>
        <v>298.12</v>
      </c>
    </row>
    <row r="59" spans="1:9" s="50" customFormat="1" ht="16.5" x14ac:dyDescent="0.25">
      <c r="A59" s="122" t="s">
        <v>150</v>
      </c>
      <c r="B59" s="123">
        <v>1</v>
      </c>
      <c r="C59" s="123">
        <f t="shared" si="8"/>
        <v>112</v>
      </c>
      <c r="D59" s="123">
        <v>96</v>
      </c>
      <c r="E59" s="123">
        <v>16</v>
      </c>
      <c r="F59" s="121">
        <v>1035.48</v>
      </c>
      <c r="G59" s="121">
        <f t="shared" si="7"/>
        <v>5.8834090909090913</v>
      </c>
      <c r="H59" s="121">
        <f t="shared" si="5"/>
        <v>188.27</v>
      </c>
      <c r="I59" s="121">
        <f t="shared" si="6"/>
        <v>232.68</v>
      </c>
    </row>
    <row r="60" spans="1:9" s="50" customFormat="1" ht="16.5" x14ac:dyDescent="0.25">
      <c r="A60" s="122" t="s">
        <v>151</v>
      </c>
      <c r="B60" s="123">
        <v>1</v>
      </c>
      <c r="C60" s="123">
        <f t="shared" si="8"/>
        <v>272</v>
      </c>
      <c r="D60" s="123">
        <v>176</v>
      </c>
      <c r="E60" s="123">
        <v>96</v>
      </c>
      <c r="F60" s="121">
        <v>1035.48</v>
      </c>
      <c r="G60" s="121">
        <f t="shared" si="7"/>
        <v>5.8834090909090913</v>
      </c>
      <c r="H60" s="121">
        <f t="shared" si="5"/>
        <v>1129.6099999999999</v>
      </c>
      <c r="I60" s="121">
        <f t="shared" si="6"/>
        <v>1396.08</v>
      </c>
    </row>
    <row r="61" spans="1:9" s="50" customFormat="1" ht="16.5" x14ac:dyDescent="0.25">
      <c r="A61" s="122" t="s">
        <v>151</v>
      </c>
      <c r="B61" s="123">
        <v>1</v>
      </c>
      <c r="C61" s="123">
        <f t="shared" si="8"/>
        <v>240</v>
      </c>
      <c r="D61" s="123">
        <v>176</v>
      </c>
      <c r="E61" s="123">
        <v>64</v>
      </c>
      <c r="F61" s="121">
        <v>1035.48</v>
      </c>
      <c r="G61" s="121">
        <f t="shared" si="7"/>
        <v>5.8834090909090913</v>
      </c>
      <c r="H61" s="121">
        <f t="shared" si="5"/>
        <v>753.08</v>
      </c>
      <c r="I61" s="121">
        <f t="shared" si="6"/>
        <v>930.73</v>
      </c>
    </row>
    <row r="62" spans="1:9" s="50" customFormat="1" ht="16.5" x14ac:dyDescent="0.25">
      <c r="A62" s="122" t="s">
        <v>151</v>
      </c>
      <c r="B62" s="123">
        <v>1</v>
      </c>
      <c r="C62" s="123">
        <f t="shared" si="8"/>
        <v>104</v>
      </c>
      <c r="D62" s="123">
        <v>88</v>
      </c>
      <c r="E62" s="123">
        <v>16</v>
      </c>
      <c r="F62" s="121">
        <v>1035.48</v>
      </c>
      <c r="G62" s="121">
        <f t="shared" si="7"/>
        <v>5.8834090909090913</v>
      </c>
      <c r="H62" s="121">
        <f t="shared" si="5"/>
        <v>188.27</v>
      </c>
      <c r="I62" s="121">
        <f t="shared" si="6"/>
        <v>232.68</v>
      </c>
    </row>
    <row r="63" spans="1:9" s="50" customFormat="1" ht="16.5" x14ac:dyDescent="0.25">
      <c r="A63" s="122" t="s">
        <v>151</v>
      </c>
      <c r="B63" s="123">
        <v>1</v>
      </c>
      <c r="C63" s="123">
        <f t="shared" si="8"/>
        <v>120</v>
      </c>
      <c r="D63" s="123">
        <v>88</v>
      </c>
      <c r="E63" s="123">
        <v>32</v>
      </c>
      <c r="F63" s="121">
        <v>1035.48</v>
      </c>
      <c r="G63" s="121">
        <f t="shared" si="7"/>
        <v>5.8834090909090913</v>
      </c>
      <c r="H63" s="121">
        <f t="shared" si="5"/>
        <v>376.54</v>
      </c>
      <c r="I63" s="121">
        <f t="shared" si="6"/>
        <v>465.37</v>
      </c>
    </row>
    <row r="64" spans="1:9" s="50" customFormat="1" ht="16.5" x14ac:dyDescent="0.25">
      <c r="A64" s="122" t="s">
        <v>151</v>
      </c>
      <c r="B64" s="123">
        <v>1</v>
      </c>
      <c r="C64" s="123">
        <f t="shared" si="8"/>
        <v>84</v>
      </c>
      <c r="D64" s="123">
        <v>72</v>
      </c>
      <c r="E64" s="123">
        <v>12</v>
      </c>
      <c r="F64" s="121">
        <v>1035.48</v>
      </c>
      <c r="G64" s="121">
        <f t="shared" si="7"/>
        <v>5.8834090909090913</v>
      </c>
      <c r="H64" s="121">
        <f t="shared" si="5"/>
        <v>141.19999999999999</v>
      </c>
      <c r="I64" s="121">
        <f t="shared" si="6"/>
        <v>174.51</v>
      </c>
    </row>
    <row r="65" spans="1:9" s="50" customFormat="1" ht="16.5" x14ac:dyDescent="0.25">
      <c r="A65" s="122" t="s">
        <v>151</v>
      </c>
      <c r="B65" s="123">
        <v>1</v>
      </c>
      <c r="C65" s="123">
        <f t="shared" si="8"/>
        <v>252</v>
      </c>
      <c r="D65" s="123">
        <v>176</v>
      </c>
      <c r="E65" s="123">
        <v>76</v>
      </c>
      <c r="F65" s="121">
        <v>1035.48</v>
      </c>
      <c r="G65" s="121">
        <f t="shared" si="7"/>
        <v>5.8834090909090913</v>
      </c>
      <c r="H65" s="121">
        <f t="shared" si="5"/>
        <v>894.28</v>
      </c>
      <c r="I65" s="121">
        <f t="shared" si="6"/>
        <v>1105.24</v>
      </c>
    </row>
    <row r="66" spans="1:9" s="50" customFormat="1" ht="16.5" x14ac:dyDescent="0.25">
      <c r="A66" s="122" t="s">
        <v>151</v>
      </c>
      <c r="B66" s="123">
        <v>1</v>
      </c>
      <c r="C66" s="123">
        <f t="shared" si="8"/>
        <v>84</v>
      </c>
      <c r="D66" s="123">
        <v>72</v>
      </c>
      <c r="E66" s="123">
        <v>12</v>
      </c>
      <c r="F66" s="121">
        <v>1035.48</v>
      </c>
      <c r="G66" s="121">
        <f t="shared" si="7"/>
        <v>5.8834090909090913</v>
      </c>
      <c r="H66" s="121">
        <f t="shared" si="5"/>
        <v>141.19999999999999</v>
      </c>
      <c r="I66" s="121">
        <f t="shared" si="6"/>
        <v>174.51</v>
      </c>
    </row>
    <row r="67" spans="1:9" s="50" customFormat="1" ht="16.5" x14ac:dyDescent="0.25">
      <c r="A67" s="122" t="s">
        <v>151</v>
      </c>
      <c r="B67" s="123">
        <v>1</v>
      </c>
      <c r="C67" s="123">
        <f t="shared" si="8"/>
        <v>156</v>
      </c>
      <c r="D67" s="123">
        <v>120</v>
      </c>
      <c r="E67" s="123">
        <v>36</v>
      </c>
      <c r="F67" s="121">
        <v>1035.48</v>
      </c>
      <c r="G67" s="121">
        <f t="shared" si="7"/>
        <v>5.8834090909090913</v>
      </c>
      <c r="H67" s="121">
        <f t="shared" si="5"/>
        <v>423.61</v>
      </c>
      <c r="I67" s="121">
        <f t="shared" si="6"/>
        <v>523.54</v>
      </c>
    </row>
    <row r="68" spans="1:9" s="50" customFormat="1" ht="16.5" x14ac:dyDescent="0.25">
      <c r="A68" s="122" t="s">
        <v>151</v>
      </c>
      <c r="B68" s="123">
        <v>1</v>
      </c>
      <c r="C68" s="123">
        <f t="shared" si="8"/>
        <v>204</v>
      </c>
      <c r="D68" s="123">
        <v>176</v>
      </c>
      <c r="E68" s="123">
        <v>28</v>
      </c>
      <c r="F68" s="121">
        <v>1035.48</v>
      </c>
      <c r="G68" s="121">
        <f t="shared" si="7"/>
        <v>5.8834090909090913</v>
      </c>
      <c r="H68" s="121">
        <f t="shared" si="5"/>
        <v>329.47</v>
      </c>
      <c r="I68" s="121">
        <f t="shared" si="6"/>
        <v>407.19</v>
      </c>
    </row>
    <row r="69" spans="1:9" s="50" customFormat="1" ht="16.5" x14ac:dyDescent="0.25">
      <c r="A69" s="122" t="s">
        <v>151</v>
      </c>
      <c r="B69" s="123">
        <v>1</v>
      </c>
      <c r="C69" s="123">
        <f t="shared" si="8"/>
        <v>276</v>
      </c>
      <c r="D69" s="123">
        <v>176</v>
      </c>
      <c r="E69" s="123">
        <v>100</v>
      </c>
      <c r="F69" s="121">
        <v>1035.48</v>
      </c>
      <c r="G69" s="121">
        <f t="shared" si="7"/>
        <v>5.8834090909090913</v>
      </c>
      <c r="H69" s="121">
        <f t="shared" si="5"/>
        <v>1176.68</v>
      </c>
      <c r="I69" s="121">
        <f t="shared" si="6"/>
        <v>1454.26</v>
      </c>
    </row>
    <row r="70" spans="1:9" s="50" customFormat="1" ht="16.5" x14ac:dyDescent="0.25">
      <c r="A70" s="122" t="s">
        <v>151</v>
      </c>
      <c r="B70" s="123">
        <v>1</v>
      </c>
      <c r="C70" s="123">
        <f t="shared" si="8"/>
        <v>80</v>
      </c>
      <c r="D70" s="123">
        <v>72</v>
      </c>
      <c r="E70" s="123">
        <v>8</v>
      </c>
      <c r="F70" s="121">
        <v>1035.48</v>
      </c>
      <c r="G70" s="121">
        <f t="shared" si="7"/>
        <v>5.8834090909090913</v>
      </c>
      <c r="H70" s="121">
        <f t="shared" si="5"/>
        <v>94.13</v>
      </c>
      <c r="I70" s="121">
        <f t="shared" si="6"/>
        <v>116.34</v>
      </c>
    </row>
    <row r="71" spans="1:9" s="50" customFormat="1" ht="16.5" x14ac:dyDescent="0.25">
      <c r="A71" s="122" t="s">
        <v>152</v>
      </c>
      <c r="B71" s="123">
        <v>1</v>
      </c>
      <c r="C71" s="123">
        <f t="shared" si="8"/>
        <v>184.5</v>
      </c>
      <c r="D71" s="123">
        <v>128</v>
      </c>
      <c r="E71" s="123">
        <v>56.5</v>
      </c>
      <c r="F71" s="121">
        <v>1035.48</v>
      </c>
      <c r="G71" s="121">
        <f t="shared" si="7"/>
        <v>5.8834090909090913</v>
      </c>
      <c r="H71" s="121">
        <f t="shared" si="5"/>
        <v>664.83</v>
      </c>
      <c r="I71" s="121">
        <f t="shared" si="6"/>
        <v>821.66</v>
      </c>
    </row>
    <row r="72" spans="1:9" s="50" customFormat="1" ht="16.5" x14ac:dyDescent="0.25">
      <c r="A72" s="122" t="s">
        <v>152</v>
      </c>
      <c r="B72" s="123">
        <v>1</v>
      </c>
      <c r="C72" s="123">
        <f t="shared" si="8"/>
        <v>192</v>
      </c>
      <c r="D72" s="123">
        <v>160</v>
      </c>
      <c r="E72" s="123">
        <v>32</v>
      </c>
      <c r="F72" s="121">
        <v>1035.48</v>
      </c>
      <c r="G72" s="121">
        <f t="shared" si="7"/>
        <v>5.8834090909090913</v>
      </c>
      <c r="H72" s="121">
        <f t="shared" si="5"/>
        <v>376.54</v>
      </c>
      <c r="I72" s="121">
        <f t="shared" si="6"/>
        <v>465.37</v>
      </c>
    </row>
    <row r="73" spans="1:9" s="50" customFormat="1" ht="16.5" x14ac:dyDescent="0.25">
      <c r="A73" s="122" t="s">
        <v>152</v>
      </c>
      <c r="B73" s="123">
        <v>1</v>
      </c>
      <c r="C73" s="123">
        <f t="shared" si="8"/>
        <v>202</v>
      </c>
      <c r="D73" s="123">
        <v>176</v>
      </c>
      <c r="E73" s="123">
        <v>26</v>
      </c>
      <c r="F73" s="121">
        <v>1035.48</v>
      </c>
      <c r="G73" s="121">
        <f t="shared" si="7"/>
        <v>5.8834090909090913</v>
      </c>
      <c r="H73" s="121">
        <f t="shared" si="5"/>
        <v>305.94</v>
      </c>
      <c r="I73" s="121">
        <f t="shared" si="6"/>
        <v>378.11</v>
      </c>
    </row>
    <row r="74" spans="1:9" s="50" customFormat="1" ht="16.5" x14ac:dyDescent="0.25">
      <c r="A74" s="122" t="s">
        <v>152</v>
      </c>
      <c r="B74" s="123">
        <v>1</v>
      </c>
      <c r="C74" s="123">
        <f t="shared" si="8"/>
        <v>196</v>
      </c>
      <c r="D74" s="123">
        <v>176</v>
      </c>
      <c r="E74" s="123">
        <v>20</v>
      </c>
      <c r="F74" s="121">
        <v>1035.48</v>
      </c>
      <c r="G74" s="121">
        <f t="shared" si="7"/>
        <v>5.8834090909090913</v>
      </c>
      <c r="H74" s="121">
        <f t="shared" si="5"/>
        <v>235.34</v>
      </c>
      <c r="I74" s="121">
        <f t="shared" si="6"/>
        <v>290.86</v>
      </c>
    </row>
    <row r="75" spans="1:9" s="50" customFormat="1" ht="16.5" x14ac:dyDescent="0.25">
      <c r="A75" s="122" t="s">
        <v>153</v>
      </c>
      <c r="B75" s="123">
        <v>1</v>
      </c>
      <c r="C75" s="123">
        <f t="shared" si="8"/>
        <v>220</v>
      </c>
      <c r="D75" s="123">
        <v>176</v>
      </c>
      <c r="E75" s="123">
        <v>44</v>
      </c>
      <c r="F75" s="121">
        <v>1035.48</v>
      </c>
      <c r="G75" s="121">
        <f t="shared" si="7"/>
        <v>5.8834090909090913</v>
      </c>
      <c r="H75" s="121">
        <f t="shared" si="5"/>
        <v>517.74</v>
      </c>
      <c r="I75" s="121">
        <f t="shared" si="6"/>
        <v>639.87</v>
      </c>
    </row>
    <row r="76" spans="1:9" s="50" customFormat="1" ht="16.5" x14ac:dyDescent="0.25">
      <c r="A76" s="122" t="s">
        <v>153</v>
      </c>
      <c r="B76" s="123">
        <v>1</v>
      </c>
      <c r="C76" s="123">
        <f t="shared" si="8"/>
        <v>252</v>
      </c>
      <c r="D76" s="123">
        <v>176</v>
      </c>
      <c r="E76" s="123">
        <v>76</v>
      </c>
      <c r="F76" s="121">
        <v>1035.48</v>
      </c>
      <c r="G76" s="121">
        <f t="shared" si="7"/>
        <v>5.8834090909090913</v>
      </c>
      <c r="H76" s="121">
        <f t="shared" si="5"/>
        <v>894.28</v>
      </c>
      <c r="I76" s="121">
        <f t="shared" si="6"/>
        <v>1105.24</v>
      </c>
    </row>
    <row r="77" spans="1:9" s="50" customFormat="1" ht="16.5" x14ac:dyDescent="0.25">
      <c r="A77" s="122" t="s">
        <v>153</v>
      </c>
      <c r="B77" s="123">
        <v>1</v>
      </c>
      <c r="C77" s="123">
        <f t="shared" si="8"/>
        <v>240</v>
      </c>
      <c r="D77" s="123">
        <v>176</v>
      </c>
      <c r="E77" s="123">
        <v>64</v>
      </c>
      <c r="F77" s="121">
        <v>1035.48</v>
      </c>
      <c r="G77" s="121">
        <f t="shared" si="7"/>
        <v>5.8834090909090913</v>
      </c>
      <c r="H77" s="121">
        <f t="shared" si="5"/>
        <v>753.08</v>
      </c>
      <c r="I77" s="121">
        <f t="shared" si="6"/>
        <v>930.73</v>
      </c>
    </row>
    <row r="78" spans="1:9" s="50" customFormat="1" ht="16.5" x14ac:dyDescent="0.25">
      <c r="A78" s="122" t="s">
        <v>153</v>
      </c>
      <c r="B78" s="123">
        <v>1</v>
      </c>
      <c r="C78" s="123">
        <f t="shared" si="8"/>
        <v>96</v>
      </c>
      <c r="D78" s="123">
        <v>72</v>
      </c>
      <c r="E78" s="123">
        <v>24</v>
      </c>
      <c r="F78" s="121">
        <v>914.58</v>
      </c>
      <c r="G78" s="121">
        <f t="shared" si="7"/>
        <v>5.1964772727272726</v>
      </c>
      <c r="H78" s="121">
        <f t="shared" si="5"/>
        <v>249.43</v>
      </c>
      <c r="I78" s="121">
        <f t="shared" si="6"/>
        <v>308.27</v>
      </c>
    </row>
    <row r="79" spans="1:9" s="50" customFormat="1" ht="16.5" x14ac:dyDescent="0.25">
      <c r="A79" s="122" t="s">
        <v>153</v>
      </c>
      <c r="B79" s="123">
        <v>1</v>
      </c>
      <c r="C79" s="123">
        <f t="shared" si="8"/>
        <v>32</v>
      </c>
      <c r="D79" s="123">
        <v>24</v>
      </c>
      <c r="E79" s="123">
        <v>8</v>
      </c>
      <c r="F79" s="121">
        <v>1035.48</v>
      </c>
      <c r="G79" s="121">
        <f t="shared" si="7"/>
        <v>5.8834090909090913</v>
      </c>
      <c r="H79" s="121">
        <f t="shared" si="5"/>
        <v>94.13</v>
      </c>
      <c r="I79" s="121">
        <f t="shared" si="6"/>
        <v>116.34</v>
      </c>
    </row>
    <row r="80" spans="1:9" s="50" customFormat="1" ht="16.5" x14ac:dyDescent="0.25">
      <c r="A80" s="122" t="s">
        <v>153</v>
      </c>
      <c r="B80" s="123">
        <v>1</v>
      </c>
      <c r="C80" s="123">
        <f t="shared" si="8"/>
        <v>156</v>
      </c>
      <c r="D80" s="123">
        <v>152</v>
      </c>
      <c r="E80" s="123">
        <v>4</v>
      </c>
      <c r="F80" s="121">
        <v>1035.48</v>
      </c>
      <c r="G80" s="121">
        <f t="shared" si="7"/>
        <v>5.8834090909090913</v>
      </c>
      <c r="H80" s="121">
        <f t="shared" si="5"/>
        <v>47.07</v>
      </c>
      <c r="I80" s="121">
        <f t="shared" si="6"/>
        <v>58.17</v>
      </c>
    </row>
    <row r="81" spans="1:9" s="50" customFormat="1" ht="16.5" x14ac:dyDescent="0.25">
      <c r="A81" s="122" t="s">
        <v>153</v>
      </c>
      <c r="B81" s="123">
        <v>1</v>
      </c>
      <c r="C81" s="123">
        <f t="shared" si="8"/>
        <v>216</v>
      </c>
      <c r="D81" s="123">
        <v>176</v>
      </c>
      <c r="E81" s="123">
        <v>40</v>
      </c>
      <c r="F81" s="121">
        <v>914.58</v>
      </c>
      <c r="G81" s="121">
        <f t="shared" si="7"/>
        <v>5.1964772727272726</v>
      </c>
      <c r="H81" s="121">
        <f t="shared" si="5"/>
        <v>415.72</v>
      </c>
      <c r="I81" s="121">
        <f t="shared" si="6"/>
        <v>513.79</v>
      </c>
    </row>
    <row r="82" spans="1:9" s="50" customFormat="1" ht="16.5" x14ac:dyDescent="0.25">
      <c r="A82" s="122" t="s">
        <v>154</v>
      </c>
      <c r="B82" s="123">
        <v>1</v>
      </c>
      <c r="C82" s="123">
        <f t="shared" si="8"/>
        <v>75</v>
      </c>
      <c r="D82" s="123">
        <v>72</v>
      </c>
      <c r="E82" s="123">
        <v>3</v>
      </c>
      <c r="F82" s="121">
        <v>1035.48</v>
      </c>
      <c r="G82" s="121">
        <f t="shared" si="7"/>
        <v>5.8834090909090913</v>
      </c>
      <c r="H82" s="121">
        <f t="shared" si="5"/>
        <v>35.299999999999997</v>
      </c>
      <c r="I82" s="121">
        <f t="shared" si="6"/>
        <v>43.63</v>
      </c>
    </row>
    <row r="83" spans="1:9" s="50" customFormat="1" ht="16.5" x14ac:dyDescent="0.25">
      <c r="A83" s="122" t="s">
        <v>154</v>
      </c>
      <c r="B83" s="123">
        <v>1</v>
      </c>
      <c r="C83" s="123">
        <f t="shared" si="8"/>
        <v>208</v>
      </c>
      <c r="D83" s="123">
        <v>176</v>
      </c>
      <c r="E83" s="123">
        <v>32</v>
      </c>
      <c r="F83" s="121">
        <v>1035.48</v>
      </c>
      <c r="G83" s="121">
        <f t="shared" si="7"/>
        <v>5.8834090909090913</v>
      </c>
      <c r="H83" s="121">
        <f t="shared" si="5"/>
        <v>376.54</v>
      </c>
      <c r="I83" s="121">
        <f t="shared" si="6"/>
        <v>465.37</v>
      </c>
    </row>
    <row r="84" spans="1:9" s="50" customFormat="1" ht="16.5" x14ac:dyDescent="0.25">
      <c r="A84" s="122" t="s">
        <v>154</v>
      </c>
      <c r="B84" s="123">
        <v>1</v>
      </c>
      <c r="C84" s="123">
        <f t="shared" si="8"/>
        <v>239.5</v>
      </c>
      <c r="D84" s="123">
        <v>176</v>
      </c>
      <c r="E84" s="123">
        <v>63.5</v>
      </c>
      <c r="F84" s="121">
        <v>1035.48</v>
      </c>
      <c r="G84" s="121">
        <f t="shared" si="7"/>
        <v>5.8834090909090913</v>
      </c>
      <c r="H84" s="121">
        <f t="shared" si="5"/>
        <v>747.19</v>
      </c>
      <c r="I84" s="121">
        <f t="shared" si="6"/>
        <v>923.45</v>
      </c>
    </row>
    <row r="85" spans="1:9" s="50" customFormat="1" ht="49.5" x14ac:dyDescent="0.25">
      <c r="A85" s="115" t="s">
        <v>278</v>
      </c>
      <c r="B85" s="116">
        <f>SUM(B86:B96)</f>
        <v>11</v>
      </c>
      <c r="C85" s="116"/>
      <c r="D85" s="116"/>
      <c r="E85" s="116">
        <f>SUM(E86:E96)</f>
        <v>466</v>
      </c>
      <c r="F85" s="117"/>
      <c r="G85" s="117"/>
      <c r="H85" s="117">
        <f>SUM(H86:H96)</f>
        <v>4029.74</v>
      </c>
      <c r="I85" s="117">
        <f>SUM(I86:I96)</f>
        <v>4980.3600000000006</v>
      </c>
    </row>
    <row r="86" spans="1:9" s="50" customFormat="1" ht="16.5" x14ac:dyDescent="0.25">
      <c r="A86" s="122" t="s">
        <v>155</v>
      </c>
      <c r="B86" s="123">
        <v>1</v>
      </c>
      <c r="C86" s="123">
        <f>D86+E86</f>
        <v>96</v>
      </c>
      <c r="D86" s="123">
        <v>91</v>
      </c>
      <c r="E86" s="123">
        <v>5</v>
      </c>
      <c r="F86" s="121">
        <v>871.46</v>
      </c>
      <c r="G86" s="121">
        <f>F86/176</f>
        <v>4.9514772727272733</v>
      </c>
      <c r="H86" s="121">
        <f t="shared" ref="H86:H96" si="9">ROUND(E86*G86*2,2)</f>
        <v>49.51</v>
      </c>
      <c r="I86" s="121">
        <f t="shared" ref="I86:I96" si="10">ROUND(H86*1.2359,2)</f>
        <v>61.19</v>
      </c>
    </row>
    <row r="87" spans="1:9" s="50" customFormat="1" ht="16.5" x14ac:dyDescent="0.25">
      <c r="A87" s="122" t="s">
        <v>155</v>
      </c>
      <c r="B87" s="123">
        <v>1</v>
      </c>
      <c r="C87" s="123">
        <f t="shared" ref="C87:C96" si="11">D87+E87</f>
        <v>68</v>
      </c>
      <c r="D87" s="123">
        <v>56</v>
      </c>
      <c r="E87" s="123">
        <v>12</v>
      </c>
      <c r="F87" s="121">
        <v>724.97</v>
      </c>
      <c r="G87" s="121">
        <f>F87/176</f>
        <v>4.1191477272727273</v>
      </c>
      <c r="H87" s="121">
        <f t="shared" si="9"/>
        <v>98.86</v>
      </c>
      <c r="I87" s="121">
        <f t="shared" si="10"/>
        <v>122.18</v>
      </c>
    </row>
    <row r="88" spans="1:9" s="50" customFormat="1" ht="16.5" x14ac:dyDescent="0.25">
      <c r="A88" s="122" t="s">
        <v>155</v>
      </c>
      <c r="B88" s="123">
        <v>1</v>
      </c>
      <c r="C88" s="123">
        <f t="shared" si="11"/>
        <v>228</v>
      </c>
      <c r="D88" s="123">
        <v>176</v>
      </c>
      <c r="E88" s="123">
        <v>52</v>
      </c>
      <c r="F88" s="121">
        <v>762.15</v>
      </c>
      <c r="G88" s="121">
        <f>F88/176</f>
        <v>4.330397727272727</v>
      </c>
      <c r="H88" s="121">
        <f t="shared" si="9"/>
        <v>450.36</v>
      </c>
      <c r="I88" s="121">
        <f t="shared" si="10"/>
        <v>556.6</v>
      </c>
    </row>
    <row r="89" spans="1:9" s="50" customFormat="1" ht="16.5" x14ac:dyDescent="0.25">
      <c r="A89" s="122" t="s">
        <v>155</v>
      </c>
      <c r="B89" s="123">
        <v>1</v>
      </c>
      <c r="C89" s="123">
        <f t="shared" si="11"/>
        <v>229</v>
      </c>
      <c r="D89" s="123">
        <v>176</v>
      </c>
      <c r="E89" s="123">
        <v>53</v>
      </c>
      <c r="F89" s="121">
        <v>749.99</v>
      </c>
      <c r="G89" s="121">
        <f>F89/176</f>
        <v>4.2613068181818186</v>
      </c>
      <c r="H89" s="121">
        <f t="shared" si="9"/>
        <v>451.7</v>
      </c>
      <c r="I89" s="121">
        <f t="shared" si="10"/>
        <v>558.26</v>
      </c>
    </row>
    <row r="90" spans="1:9" s="50" customFormat="1" ht="16.5" x14ac:dyDescent="0.25">
      <c r="A90" s="122" t="s">
        <v>155</v>
      </c>
      <c r="B90" s="123">
        <v>1</v>
      </c>
      <c r="C90" s="123">
        <f t="shared" si="11"/>
        <v>216</v>
      </c>
      <c r="D90" s="123">
        <v>176</v>
      </c>
      <c r="E90" s="123">
        <v>40</v>
      </c>
      <c r="F90" s="121">
        <v>762.15</v>
      </c>
      <c r="G90" s="121">
        <f t="shared" ref="G90:G96" si="12">F90/176</f>
        <v>4.330397727272727</v>
      </c>
      <c r="H90" s="121">
        <f t="shared" si="9"/>
        <v>346.43</v>
      </c>
      <c r="I90" s="121">
        <f t="shared" si="10"/>
        <v>428.15</v>
      </c>
    </row>
    <row r="91" spans="1:9" s="50" customFormat="1" ht="16.5" x14ac:dyDescent="0.25">
      <c r="A91" s="122" t="s">
        <v>155</v>
      </c>
      <c r="B91" s="123">
        <v>1</v>
      </c>
      <c r="C91" s="123">
        <f t="shared" si="11"/>
        <v>244</v>
      </c>
      <c r="D91" s="123">
        <v>176</v>
      </c>
      <c r="E91" s="123">
        <v>68</v>
      </c>
      <c r="F91" s="121">
        <v>762.15</v>
      </c>
      <c r="G91" s="121">
        <f t="shared" si="12"/>
        <v>4.330397727272727</v>
      </c>
      <c r="H91" s="121">
        <f t="shared" si="9"/>
        <v>588.92999999999995</v>
      </c>
      <c r="I91" s="121">
        <f t="shared" si="10"/>
        <v>727.86</v>
      </c>
    </row>
    <row r="92" spans="1:9" s="50" customFormat="1" ht="16.5" x14ac:dyDescent="0.25">
      <c r="A92" s="122" t="s">
        <v>155</v>
      </c>
      <c r="B92" s="123">
        <v>1</v>
      </c>
      <c r="C92" s="123">
        <f t="shared" si="11"/>
        <v>204</v>
      </c>
      <c r="D92" s="123">
        <v>136</v>
      </c>
      <c r="E92" s="123">
        <v>68</v>
      </c>
      <c r="F92" s="121">
        <v>762.15</v>
      </c>
      <c r="G92" s="121">
        <f t="shared" si="12"/>
        <v>4.330397727272727</v>
      </c>
      <c r="H92" s="121">
        <f t="shared" si="9"/>
        <v>588.92999999999995</v>
      </c>
      <c r="I92" s="121">
        <f t="shared" si="10"/>
        <v>727.86</v>
      </c>
    </row>
    <row r="93" spans="1:9" s="50" customFormat="1" ht="16.5" x14ac:dyDescent="0.25">
      <c r="A93" s="122" t="s">
        <v>155</v>
      </c>
      <c r="B93" s="123">
        <v>1</v>
      </c>
      <c r="C93" s="123">
        <f t="shared" si="11"/>
        <v>228</v>
      </c>
      <c r="D93" s="123">
        <v>176</v>
      </c>
      <c r="E93" s="123">
        <v>52</v>
      </c>
      <c r="F93" s="121">
        <v>762.15</v>
      </c>
      <c r="G93" s="121">
        <f t="shared" si="12"/>
        <v>4.330397727272727</v>
      </c>
      <c r="H93" s="121">
        <f t="shared" si="9"/>
        <v>450.36</v>
      </c>
      <c r="I93" s="121">
        <f t="shared" si="10"/>
        <v>556.6</v>
      </c>
    </row>
    <row r="94" spans="1:9" s="50" customFormat="1" ht="16.5" x14ac:dyDescent="0.25">
      <c r="A94" s="122" t="s">
        <v>155</v>
      </c>
      <c r="B94" s="123">
        <v>1</v>
      </c>
      <c r="C94" s="123">
        <f t="shared" si="11"/>
        <v>204</v>
      </c>
      <c r="D94" s="123">
        <v>168</v>
      </c>
      <c r="E94" s="123">
        <v>36</v>
      </c>
      <c r="F94" s="121">
        <v>762.15</v>
      </c>
      <c r="G94" s="121">
        <f t="shared" si="12"/>
        <v>4.330397727272727</v>
      </c>
      <c r="H94" s="121">
        <f t="shared" si="9"/>
        <v>311.79000000000002</v>
      </c>
      <c r="I94" s="121">
        <f t="shared" si="10"/>
        <v>385.34</v>
      </c>
    </row>
    <row r="95" spans="1:9" s="50" customFormat="1" ht="16.5" x14ac:dyDescent="0.25">
      <c r="A95" s="122" t="s">
        <v>155</v>
      </c>
      <c r="B95" s="123">
        <v>1</v>
      </c>
      <c r="C95" s="123">
        <f t="shared" si="11"/>
        <v>220</v>
      </c>
      <c r="D95" s="123">
        <v>176</v>
      </c>
      <c r="E95" s="123">
        <v>44</v>
      </c>
      <c r="F95" s="121">
        <v>762.15</v>
      </c>
      <c r="G95" s="121">
        <f t="shared" si="12"/>
        <v>4.330397727272727</v>
      </c>
      <c r="H95" s="121">
        <f t="shared" si="9"/>
        <v>381.08</v>
      </c>
      <c r="I95" s="121">
        <f t="shared" si="10"/>
        <v>470.98</v>
      </c>
    </row>
    <row r="96" spans="1:9" s="50" customFormat="1" ht="16.5" x14ac:dyDescent="0.25">
      <c r="A96" s="122" t="s">
        <v>155</v>
      </c>
      <c r="B96" s="123">
        <v>1</v>
      </c>
      <c r="C96" s="123">
        <f t="shared" si="11"/>
        <v>204</v>
      </c>
      <c r="D96" s="123">
        <v>168</v>
      </c>
      <c r="E96" s="123">
        <v>36</v>
      </c>
      <c r="F96" s="121">
        <v>762.15</v>
      </c>
      <c r="G96" s="121">
        <f t="shared" si="12"/>
        <v>4.330397727272727</v>
      </c>
      <c r="H96" s="121">
        <f t="shared" si="9"/>
        <v>311.79000000000002</v>
      </c>
      <c r="I96" s="121">
        <f t="shared" si="10"/>
        <v>385.34</v>
      </c>
    </row>
    <row r="97" spans="1:9" ht="31.5" customHeight="1" x14ac:dyDescent="0.25">
      <c r="A97" s="124" t="s">
        <v>156</v>
      </c>
      <c r="B97" s="113">
        <f>B98</f>
        <v>4</v>
      </c>
      <c r="C97" s="113"/>
      <c r="D97" s="113"/>
      <c r="E97" s="113">
        <f t="shared" ref="E97:I97" si="13">E98</f>
        <v>306</v>
      </c>
      <c r="F97" s="114"/>
      <c r="G97" s="114"/>
      <c r="H97" s="114">
        <f t="shared" si="13"/>
        <v>6896.65</v>
      </c>
      <c r="I97" s="114">
        <f t="shared" si="13"/>
        <v>8523.58</v>
      </c>
    </row>
    <row r="98" spans="1:9" s="50" customFormat="1" ht="33" x14ac:dyDescent="0.25">
      <c r="A98" s="115" t="s">
        <v>276</v>
      </c>
      <c r="B98" s="116">
        <f>SUM(B99:B102)</f>
        <v>4</v>
      </c>
      <c r="C98" s="116"/>
      <c r="D98" s="116"/>
      <c r="E98" s="116">
        <f>SUM(E99:E102)</f>
        <v>306</v>
      </c>
      <c r="F98" s="117"/>
      <c r="G98" s="117"/>
      <c r="H98" s="117">
        <f>SUM(H99:H102)</f>
        <v>6896.65</v>
      </c>
      <c r="I98" s="117">
        <f>SUM(I99:I102)</f>
        <v>8523.58</v>
      </c>
    </row>
    <row r="99" spans="1:9" ht="16.5" x14ac:dyDescent="0.25">
      <c r="A99" s="122" t="s">
        <v>157</v>
      </c>
      <c r="B99" s="123">
        <v>1</v>
      </c>
      <c r="C99" s="123">
        <f t="shared" ref="C99:C102" si="14">D99+E99</f>
        <v>202</v>
      </c>
      <c r="D99" s="123">
        <v>154</v>
      </c>
      <c r="E99" s="123">
        <v>48</v>
      </c>
      <c r="F99" s="121">
        <v>1735.43</v>
      </c>
      <c r="G99" s="121">
        <f>F99/154</f>
        <v>11.269025974025974</v>
      </c>
      <c r="H99" s="121">
        <f>ROUND(E99*G99*2,2)</f>
        <v>1081.83</v>
      </c>
      <c r="I99" s="121">
        <f>ROUND(H99*1.2359,2)</f>
        <v>1337.03</v>
      </c>
    </row>
    <row r="100" spans="1:9" ht="16.5" x14ac:dyDescent="0.25">
      <c r="A100" s="122" t="s">
        <v>140</v>
      </c>
      <c r="B100" s="123">
        <v>1</v>
      </c>
      <c r="C100" s="123">
        <f t="shared" si="14"/>
        <v>250</v>
      </c>
      <c r="D100" s="123">
        <v>154</v>
      </c>
      <c r="E100" s="123">
        <v>96</v>
      </c>
      <c r="F100" s="121">
        <v>1735.43</v>
      </c>
      <c r="G100" s="121">
        <f t="shared" ref="G100:G102" si="15">F100/154</f>
        <v>11.269025974025974</v>
      </c>
      <c r="H100" s="121">
        <f>ROUND(E100*G100*2,2)</f>
        <v>2163.65</v>
      </c>
      <c r="I100" s="121">
        <f>ROUND(H100*1.2359,2)</f>
        <v>2674.06</v>
      </c>
    </row>
    <row r="101" spans="1:9" ht="16.5" x14ac:dyDescent="0.25">
      <c r="A101" s="122" t="s">
        <v>158</v>
      </c>
      <c r="B101" s="123">
        <v>1</v>
      </c>
      <c r="C101" s="123">
        <f t="shared" si="14"/>
        <v>216</v>
      </c>
      <c r="D101" s="123">
        <v>80</v>
      </c>
      <c r="E101" s="123">
        <v>136</v>
      </c>
      <c r="F101" s="121">
        <v>1735.43</v>
      </c>
      <c r="G101" s="121">
        <f t="shared" si="15"/>
        <v>11.269025974025974</v>
      </c>
      <c r="H101" s="121">
        <f>ROUND(E101*G101*2,2)</f>
        <v>3065.18</v>
      </c>
      <c r="I101" s="121">
        <f>ROUND(H101*1.2359,2)</f>
        <v>3788.26</v>
      </c>
    </row>
    <row r="102" spans="1:9" ht="16.5" x14ac:dyDescent="0.25">
      <c r="A102" s="122" t="s">
        <v>159</v>
      </c>
      <c r="B102" s="123">
        <v>1</v>
      </c>
      <c r="C102" s="123">
        <f t="shared" si="14"/>
        <v>180</v>
      </c>
      <c r="D102" s="123">
        <v>154</v>
      </c>
      <c r="E102" s="123">
        <v>26</v>
      </c>
      <c r="F102" s="121">
        <v>1735.43</v>
      </c>
      <c r="G102" s="121">
        <f t="shared" si="15"/>
        <v>11.269025974025974</v>
      </c>
      <c r="H102" s="121">
        <f>ROUND(E102*G102*2,2)</f>
        <v>585.99</v>
      </c>
      <c r="I102" s="121">
        <f>ROUND(H102*1.2359,2)</f>
        <v>724.23</v>
      </c>
    </row>
    <row r="103" spans="1:9" ht="33" x14ac:dyDescent="0.25">
      <c r="A103" s="124" t="s">
        <v>160</v>
      </c>
      <c r="B103" s="113">
        <f>B104+B106+B113</f>
        <v>10</v>
      </c>
      <c r="C103" s="113"/>
      <c r="D103" s="113"/>
      <c r="E103" s="113">
        <f t="shared" ref="E103:I103" si="16">E104+E106+E113</f>
        <v>308</v>
      </c>
      <c r="F103" s="114"/>
      <c r="G103" s="114"/>
      <c r="H103" s="114">
        <f t="shared" si="16"/>
        <v>4683.42</v>
      </c>
      <c r="I103" s="114">
        <f t="shared" si="16"/>
        <v>5788.2199999999993</v>
      </c>
    </row>
    <row r="104" spans="1:9" ht="49.5" x14ac:dyDescent="0.25">
      <c r="A104" s="115" t="s">
        <v>272</v>
      </c>
      <c r="B104" s="116">
        <f>SUM(B105:B105)</f>
        <v>1</v>
      </c>
      <c r="C104" s="116"/>
      <c r="D104" s="116"/>
      <c r="E104" s="116">
        <f>SUM(E105:E105)</f>
        <v>96</v>
      </c>
      <c r="F104" s="117"/>
      <c r="G104" s="117"/>
      <c r="H104" s="117">
        <f>SUM(H105:H105)</f>
        <v>2163.65</v>
      </c>
      <c r="I104" s="117">
        <f>SUM(I105:I105)</f>
        <v>2674.06</v>
      </c>
    </row>
    <row r="105" spans="1:9" ht="16.5" x14ac:dyDescent="0.25">
      <c r="A105" s="125" t="s">
        <v>161</v>
      </c>
      <c r="B105" s="123">
        <v>1</v>
      </c>
      <c r="C105" s="123">
        <f t="shared" ref="C105" si="17">D105+E105</f>
        <v>232</v>
      </c>
      <c r="D105" s="123">
        <v>136</v>
      </c>
      <c r="E105" s="123">
        <v>96</v>
      </c>
      <c r="F105" s="121">
        <v>1735.43</v>
      </c>
      <c r="G105" s="121">
        <f>F105/154</f>
        <v>11.269025974025974</v>
      </c>
      <c r="H105" s="121">
        <f t="shared" ref="H105" si="18">ROUND(E105*G105*2,2)</f>
        <v>2163.65</v>
      </c>
      <c r="I105" s="121">
        <f t="shared" ref="I105" si="19">ROUND(H105*1.2359,2)</f>
        <v>2674.06</v>
      </c>
    </row>
    <row r="106" spans="1:9" ht="49.5" x14ac:dyDescent="0.25">
      <c r="A106" s="115" t="s">
        <v>272</v>
      </c>
      <c r="B106" s="116">
        <f>SUM(B107:B112)</f>
        <v>6</v>
      </c>
      <c r="C106" s="116"/>
      <c r="D106" s="116"/>
      <c r="E106" s="116">
        <f t="shared" ref="E106:I106" si="20">SUM(E107:E112)</f>
        <v>126</v>
      </c>
      <c r="F106" s="117"/>
      <c r="G106" s="117"/>
      <c r="H106" s="117">
        <f t="shared" si="20"/>
        <v>1668.1000000000001</v>
      </c>
      <c r="I106" s="117">
        <f t="shared" si="20"/>
        <v>2061.5899999999997</v>
      </c>
    </row>
    <row r="107" spans="1:9" ht="16.5" x14ac:dyDescent="0.25">
      <c r="A107" s="125" t="s">
        <v>151</v>
      </c>
      <c r="B107" s="123">
        <v>1</v>
      </c>
      <c r="C107" s="123">
        <f t="shared" ref="C107:C112" si="21">D107+E107</f>
        <v>208</v>
      </c>
      <c r="D107" s="123">
        <v>176</v>
      </c>
      <c r="E107" s="123">
        <v>32</v>
      </c>
      <c r="F107" s="121">
        <v>1183.99</v>
      </c>
      <c r="G107" s="121">
        <f>F107/176</f>
        <v>6.7272159090909094</v>
      </c>
      <c r="H107" s="121">
        <f t="shared" ref="H107:H112" si="22">ROUND(E107*G107*2,2)</f>
        <v>430.54</v>
      </c>
      <c r="I107" s="121">
        <f t="shared" ref="I107:I112" si="23">ROUND(H107*1.2359,2)</f>
        <v>532.1</v>
      </c>
    </row>
    <row r="108" spans="1:9" ht="16.5" x14ac:dyDescent="0.25">
      <c r="A108" s="125" t="s">
        <v>151</v>
      </c>
      <c r="B108" s="123">
        <v>1</v>
      </c>
      <c r="C108" s="123">
        <f t="shared" si="21"/>
        <v>166</v>
      </c>
      <c r="D108" s="123">
        <v>154</v>
      </c>
      <c r="E108" s="123">
        <v>12</v>
      </c>
      <c r="F108" s="121">
        <v>1035.99</v>
      </c>
      <c r="G108" s="121">
        <f>F108/154</f>
        <v>6.7272077922077926</v>
      </c>
      <c r="H108" s="121">
        <f t="shared" si="22"/>
        <v>161.44999999999999</v>
      </c>
      <c r="I108" s="121">
        <f t="shared" si="23"/>
        <v>199.54</v>
      </c>
    </row>
    <row r="109" spans="1:9" ht="16.5" x14ac:dyDescent="0.25">
      <c r="A109" s="125" t="s">
        <v>151</v>
      </c>
      <c r="B109" s="123">
        <v>1</v>
      </c>
      <c r="C109" s="123">
        <f t="shared" si="21"/>
        <v>36</v>
      </c>
      <c r="D109" s="123">
        <v>28</v>
      </c>
      <c r="E109" s="123">
        <v>8</v>
      </c>
      <c r="F109" s="121">
        <v>1035.99</v>
      </c>
      <c r="G109" s="121">
        <f>F109/154</f>
        <v>6.7272077922077926</v>
      </c>
      <c r="H109" s="121">
        <f t="shared" si="22"/>
        <v>107.64</v>
      </c>
      <c r="I109" s="121">
        <f t="shared" si="23"/>
        <v>133.03</v>
      </c>
    </row>
    <row r="110" spans="1:9" ht="16.5" x14ac:dyDescent="0.25">
      <c r="A110" s="125" t="s">
        <v>151</v>
      </c>
      <c r="B110" s="123">
        <v>1</v>
      </c>
      <c r="C110" s="123">
        <f t="shared" si="21"/>
        <v>195</v>
      </c>
      <c r="D110" s="123">
        <v>154</v>
      </c>
      <c r="E110" s="123">
        <v>41</v>
      </c>
      <c r="F110" s="121">
        <v>985</v>
      </c>
      <c r="G110" s="121">
        <f>F110/154</f>
        <v>6.3961038961038961</v>
      </c>
      <c r="H110" s="121">
        <f t="shared" si="22"/>
        <v>524.48</v>
      </c>
      <c r="I110" s="121">
        <f t="shared" si="23"/>
        <v>648.20000000000005</v>
      </c>
    </row>
    <row r="111" spans="1:9" ht="16.5" x14ac:dyDescent="0.25">
      <c r="A111" s="125" t="s">
        <v>153</v>
      </c>
      <c r="B111" s="123">
        <v>1</v>
      </c>
      <c r="C111" s="123">
        <f t="shared" si="21"/>
        <v>106</v>
      </c>
      <c r="D111" s="123">
        <v>105</v>
      </c>
      <c r="E111" s="123">
        <v>1</v>
      </c>
      <c r="F111" s="121">
        <v>1035.99</v>
      </c>
      <c r="G111" s="121">
        <f>F111/154</f>
        <v>6.7272077922077926</v>
      </c>
      <c r="H111" s="121">
        <f t="shared" si="22"/>
        <v>13.45</v>
      </c>
      <c r="I111" s="121">
        <f t="shared" si="23"/>
        <v>16.62</v>
      </c>
    </row>
    <row r="112" spans="1:9" ht="16.5" x14ac:dyDescent="0.25">
      <c r="A112" s="125" t="s">
        <v>153</v>
      </c>
      <c r="B112" s="123">
        <v>1</v>
      </c>
      <c r="C112" s="123">
        <f t="shared" si="21"/>
        <v>186</v>
      </c>
      <c r="D112" s="123">
        <v>154</v>
      </c>
      <c r="E112" s="123">
        <v>32</v>
      </c>
      <c r="F112" s="121">
        <v>1035.99</v>
      </c>
      <c r="G112" s="121">
        <f>F112/154</f>
        <v>6.7272077922077926</v>
      </c>
      <c r="H112" s="121">
        <f t="shared" si="22"/>
        <v>430.54</v>
      </c>
      <c r="I112" s="121">
        <f t="shared" si="23"/>
        <v>532.1</v>
      </c>
    </row>
    <row r="113" spans="1:9" ht="49.5" x14ac:dyDescent="0.25">
      <c r="A113" s="115" t="s">
        <v>278</v>
      </c>
      <c r="B113" s="116">
        <f>SUM(B114:B116)</f>
        <v>3</v>
      </c>
      <c r="C113" s="116"/>
      <c r="D113" s="116"/>
      <c r="E113" s="116">
        <f>SUM(E114:E116)</f>
        <v>86</v>
      </c>
      <c r="F113" s="121"/>
      <c r="G113" s="121"/>
      <c r="H113" s="117">
        <f>SUM(H114:H116)</f>
        <v>851.67000000000007</v>
      </c>
      <c r="I113" s="117">
        <f>SUM(I114:I116)</f>
        <v>1052.5700000000002</v>
      </c>
    </row>
    <row r="114" spans="1:9" ht="16.5" x14ac:dyDescent="0.25">
      <c r="A114" s="126" t="s">
        <v>155</v>
      </c>
      <c r="B114" s="123">
        <v>1</v>
      </c>
      <c r="C114" s="123">
        <f t="shared" ref="C114:C116" si="24">D114+E114</f>
        <v>166</v>
      </c>
      <c r="D114" s="123">
        <v>154</v>
      </c>
      <c r="E114" s="123">
        <v>12</v>
      </c>
      <c r="F114" s="121">
        <v>762.53099999999995</v>
      </c>
      <c r="G114" s="121">
        <f t="shared" ref="G114:G116" si="25">F114/D114</f>
        <v>4.9514999999999993</v>
      </c>
      <c r="H114" s="121">
        <f t="shared" ref="H114:H116" si="26">ROUND(E114*G114*2,2)</f>
        <v>118.84</v>
      </c>
      <c r="I114" s="121">
        <f t="shared" ref="I114:I116" si="27">ROUND(H114*1.2359,2)</f>
        <v>146.87</v>
      </c>
    </row>
    <row r="115" spans="1:9" ht="16.5" x14ac:dyDescent="0.25">
      <c r="A115" s="126" t="s">
        <v>155</v>
      </c>
      <c r="B115" s="123">
        <v>1</v>
      </c>
      <c r="C115" s="123">
        <f t="shared" si="24"/>
        <v>166</v>
      </c>
      <c r="D115" s="123">
        <v>154</v>
      </c>
      <c r="E115" s="123">
        <v>12</v>
      </c>
      <c r="F115" s="121">
        <v>762.53100000000006</v>
      </c>
      <c r="G115" s="121">
        <f t="shared" si="25"/>
        <v>4.9515000000000002</v>
      </c>
      <c r="H115" s="121">
        <f t="shared" si="26"/>
        <v>118.84</v>
      </c>
      <c r="I115" s="121">
        <f t="shared" si="27"/>
        <v>146.87</v>
      </c>
    </row>
    <row r="116" spans="1:9" ht="16.5" x14ac:dyDescent="0.25">
      <c r="A116" s="126" t="s">
        <v>155</v>
      </c>
      <c r="B116" s="123">
        <v>1</v>
      </c>
      <c r="C116" s="123">
        <f t="shared" si="24"/>
        <v>216</v>
      </c>
      <c r="D116" s="123">
        <v>154</v>
      </c>
      <c r="E116" s="123">
        <v>62</v>
      </c>
      <c r="F116" s="121">
        <v>762.53100000000006</v>
      </c>
      <c r="G116" s="121">
        <f t="shared" si="25"/>
        <v>4.9515000000000002</v>
      </c>
      <c r="H116" s="121">
        <f t="shared" si="26"/>
        <v>613.99</v>
      </c>
      <c r="I116" s="121">
        <f t="shared" si="27"/>
        <v>758.83</v>
      </c>
    </row>
    <row r="117" spans="1:9" ht="33" x14ac:dyDescent="0.25">
      <c r="A117" s="124" t="s">
        <v>162</v>
      </c>
      <c r="B117" s="113">
        <f>B118+B140</f>
        <v>26</v>
      </c>
      <c r="C117" s="113"/>
      <c r="D117" s="113"/>
      <c r="E117" s="113">
        <f t="shared" ref="E117:I117" si="28">E118+E140</f>
        <v>674</v>
      </c>
      <c r="F117" s="114"/>
      <c r="G117" s="114"/>
      <c r="H117" s="114">
        <f>H118+H140</f>
        <v>8321.15</v>
      </c>
      <c r="I117" s="114">
        <f t="shared" si="28"/>
        <v>10284.129999999999</v>
      </c>
    </row>
    <row r="118" spans="1:9" ht="49.5" x14ac:dyDescent="0.25">
      <c r="A118" s="115" t="s">
        <v>272</v>
      </c>
      <c r="B118" s="116">
        <f>SUM(B119:B139)</f>
        <v>21</v>
      </c>
      <c r="C118" s="116"/>
      <c r="D118" s="116"/>
      <c r="E118" s="116">
        <f>SUM(E119:E139)</f>
        <v>526</v>
      </c>
      <c r="F118" s="117"/>
      <c r="G118" s="117"/>
      <c r="H118" s="117">
        <f>SUM(H119:H139)</f>
        <v>6855.51</v>
      </c>
      <c r="I118" s="117">
        <f>SUM(I119:I139)</f>
        <v>8472.74</v>
      </c>
    </row>
    <row r="119" spans="1:9" ht="33" x14ac:dyDescent="0.25">
      <c r="A119" s="126" t="s">
        <v>163</v>
      </c>
      <c r="B119" s="123">
        <v>1</v>
      </c>
      <c r="C119" s="123">
        <f t="shared" ref="C119:C145" si="29">D119+E119</f>
        <v>168</v>
      </c>
      <c r="D119" s="123">
        <v>147</v>
      </c>
      <c r="E119" s="123">
        <v>21</v>
      </c>
      <c r="F119" s="121">
        <v>1035.99</v>
      </c>
      <c r="G119" s="121">
        <f>F119/154</f>
        <v>6.7272077922077926</v>
      </c>
      <c r="H119" s="121">
        <f t="shared" ref="H119:H139" si="30">ROUND(E119*G119*2,2)</f>
        <v>282.54000000000002</v>
      </c>
      <c r="I119" s="121">
        <f t="shared" ref="I119:I139" si="31">ROUND(H119*1.2359,2)</f>
        <v>349.19</v>
      </c>
    </row>
    <row r="120" spans="1:9" ht="33" x14ac:dyDescent="0.25">
      <c r="A120" s="126" t="s">
        <v>163</v>
      </c>
      <c r="B120" s="123">
        <v>1</v>
      </c>
      <c r="C120" s="123">
        <f t="shared" si="29"/>
        <v>166</v>
      </c>
      <c r="D120" s="123">
        <v>154</v>
      </c>
      <c r="E120" s="123">
        <v>12</v>
      </c>
      <c r="F120" s="121">
        <v>1035.99</v>
      </c>
      <c r="G120" s="121">
        <f t="shared" ref="G120:G139" si="32">F120/154</f>
        <v>6.7272077922077926</v>
      </c>
      <c r="H120" s="121">
        <f t="shared" si="30"/>
        <v>161.44999999999999</v>
      </c>
      <c r="I120" s="121">
        <f t="shared" si="31"/>
        <v>199.54</v>
      </c>
    </row>
    <row r="121" spans="1:9" ht="16.5" x14ac:dyDescent="0.25">
      <c r="A121" s="126" t="s">
        <v>151</v>
      </c>
      <c r="B121" s="123">
        <v>1</v>
      </c>
      <c r="C121" s="123">
        <f t="shared" si="29"/>
        <v>166</v>
      </c>
      <c r="D121" s="123">
        <v>154</v>
      </c>
      <c r="E121" s="123">
        <v>12</v>
      </c>
      <c r="F121" s="121">
        <v>1035.99</v>
      </c>
      <c r="G121" s="121">
        <f t="shared" si="32"/>
        <v>6.7272077922077926</v>
      </c>
      <c r="H121" s="121">
        <f t="shared" si="30"/>
        <v>161.44999999999999</v>
      </c>
      <c r="I121" s="121">
        <f t="shared" si="31"/>
        <v>199.54</v>
      </c>
    </row>
    <row r="122" spans="1:9" ht="16.5" x14ac:dyDescent="0.25">
      <c r="A122" s="126" t="s">
        <v>151</v>
      </c>
      <c r="B122" s="123">
        <v>1</v>
      </c>
      <c r="C122" s="123">
        <f t="shared" si="29"/>
        <v>166</v>
      </c>
      <c r="D122" s="123">
        <v>154</v>
      </c>
      <c r="E122" s="123">
        <v>12</v>
      </c>
      <c r="F122" s="121">
        <v>1035.99</v>
      </c>
      <c r="G122" s="121">
        <f t="shared" si="32"/>
        <v>6.7272077922077926</v>
      </c>
      <c r="H122" s="121">
        <f t="shared" si="30"/>
        <v>161.44999999999999</v>
      </c>
      <c r="I122" s="121">
        <f t="shared" si="31"/>
        <v>199.54</v>
      </c>
    </row>
    <row r="123" spans="1:9" ht="16.5" x14ac:dyDescent="0.25">
      <c r="A123" s="126" t="s">
        <v>151</v>
      </c>
      <c r="B123" s="123">
        <v>1</v>
      </c>
      <c r="C123" s="123">
        <f t="shared" si="29"/>
        <v>166</v>
      </c>
      <c r="D123" s="123">
        <v>154</v>
      </c>
      <c r="E123" s="123">
        <v>12</v>
      </c>
      <c r="F123" s="121">
        <v>1035.99</v>
      </c>
      <c r="G123" s="121">
        <f t="shared" si="32"/>
        <v>6.7272077922077926</v>
      </c>
      <c r="H123" s="121">
        <f t="shared" si="30"/>
        <v>161.44999999999999</v>
      </c>
      <c r="I123" s="121">
        <f t="shared" si="31"/>
        <v>199.54</v>
      </c>
    </row>
    <row r="124" spans="1:9" ht="16.5" x14ac:dyDescent="0.25">
      <c r="A124" s="126" t="s">
        <v>151</v>
      </c>
      <c r="B124" s="123">
        <v>1</v>
      </c>
      <c r="C124" s="123">
        <f t="shared" si="29"/>
        <v>166</v>
      </c>
      <c r="D124" s="123">
        <v>154</v>
      </c>
      <c r="E124" s="123">
        <v>12</v>
      </c>
      <c r="F124" s="121">
        <v>1035.99</v>
      </c>
      <c r="G124" s="121">
        <f t="shared" si="32"/>
        <v>6.7272077922077926</v>
      </c>
      <c r="H124" s="121">
        <f t="shared" si="30"/>
        <v>161.44999999999999</v>
      </c>
      <c r="I124" s="121">
        <f t="shared" si="31"/>
        <v>199.54</v>
      </c>
    </row>
    <row r="125" spans="1:9" ht="16.5" x14ac:dyDescent="0.25">
      <c r="A125" s="126" t="s">
        <v>151</v>
      </c>
      <c r="B125" s="123">
        <v>1</v>
      </c>
      <c r="C125" s="123">
        <f t="shared" si="29"/>
        <v>172</v>
      </c>
      <c r="D125" s="123">
        <v>112</v>
      </c>
      <c r="E125" s="123">
        <v>60</v>
      </c>
      <c r="F125" s="121">
        <v>1035.99</v>
      </c>
      <c r="G125" s="121">
        <f t="shared" si="32"/>
        <v>6.7272077922077926</v>
      </c>
      <c r="H125" s="121">
        <f t="shared" si="30"/>
        <v>807.26</v>
      </c>
      <c r="I125" s="121">
        <f t="shared" si="31"/>
        <v>997.69</v>
      </c>
    </row>
    <row r="126" spans="1:9" ht="16.5" x14ac:dyDescent="0.25">
      <c r="A126" s="126" t="s">
        <v>151</v>
      </c>
      <c r="B126" s="123">
        <v>1</v>
      </c>
      <c r="C126" s="123">
        <f t="shared" si="29"/>
        <v>178</v>
      </c>
      <c r="D126" s="123">
        <v>154</v>
      </c>
      <c r="E126" s="123">
        <v>24</v>
      </c>
      <c r="F126" s="121">
        <v>1035.99</v>
      </c>
      <c r="G126" s="121">
        <f t="shared" si="32"/>
        <v>6.7272077922077926</v>
      </c>
      <c r="H126" s="121">
        <f t="shared" si="30"/>
        <v>322.91000000000003</v>
      </c>
      <c r="I126" s="121">
        <f t="shared" si="31"/>
        <v>399.08</v>
      </c>
    </row>
    <row r="127" spans="1:9" ht="16.5" x14ac:dyDescent="0.25">
      <c r="A127" s="126" t="s">
        <v>151</v>
      </c>
      <c r="B127" s="123">
        <v>1</v>
      </c>
      <c r="C127" s="123">
        <f t="shared" si="29"/>
        <v>166</v>
      </c>
      <c r="D127" s="123">
        <v>154</v>
      </c>
      <c r="E127" s="123">
        <v>12</v>
      </c>
      <c r="F127" s="121">
        <v>1035.99</v>
      </c>
      <c r="G127" s="121">
        <f t="shared" si="32"/>
        <v>6.7272077922077926</v>
      </c>
      <c r="H127" s="121">
        <f t="shared" si="30"/>
        <v>161.44999999999999</v>
      </c>
      <c r="I127" s="121">
        <f t="shared" si="31"/>
        <v>199.54</v>
      </c>
    </row>
    <row r="128" spans="1:9" ht="16.5" x14ac:dyDescent="0.25">
      <c r="A128" s="126" t="s">
        <v>151</v>
      </c>
      <c r="B128" s="123">
        <v>1</v>
      </c>
      <c r="C128" s="123">
        <f t="shared" si="29"/>
        <v>188</v>
      </c>
      <c r="D128" s="123">
        <v>176</v>
      </c>
      <c r="E128" s="123">
        <v>12</v>
      </c>
      <c r="F128" s="121">
        <v>1035.99</v>
      </c>
      <c r="G128" s="121">
        <f t="shared" si="32"/>
        <v>6.7272077922077926</v>
      </c>
      <c r="H128" s="121">
        <f t="shared" si="30"/>
        <v>161.44999999999999</v>
      </c>
      <c r="I128" s="121">
        <f t="shared" si="31"/>
        <v>199.54</v>
      </c>
    </row>
    <row r="129" spans="1:9" ht="16.5" x14ac:dyDescent="0.25">
      <c r="A129" s="126" t="s">
        <v>151</v>
      </c>
      <c r="B129" s="123">
        <v>1</v>
      </c>
      <c r="C129" s="123">
        <f t="shared" si="29"/>
        <v>200</v>
      </c>
      <c r="D129" s="123">
        <v>176</v>
      </c>
      <c r="E129" s="123">
        <v>24</v>
      </c>
      <c r="F129" s="121">
        <v>1035.99</v>
      </c>
      <c r="G129" s="121">
        <f t="shared" si="32"/>
        <v>6.7272077922077926</v>
      </c>
      <c r="H129" s="121">
        <f t="shared" si="30"/>
        <v>322.91000000000003</v>
      </c>
      <c r="I129" s="121">
        <f t="shared" si="31"/>
        <v>399.08</v>
      </c>
    </row>
    <row r="130" spans="1:9" ht="16.5" x14ac:dyDescent="0.25">
      <c r="A130" s="126" t="s">
        <v>151</v>
      </c>
      <c r="B130" s="123">
        <v>1</v>
      </c>
      <c r="C130" s="123">
        <f t="shared" si="29"/>
        <v>166</v>
      </c>
      <c r="D130" s="123">
        <v>154</v>
      </c>
      <c r="E130" s="123">
        <v>12</v>
      </c>
      <c r="F130" s="121">
        <v>1035.99</v>
      </c>
      <c r="G130" s="121">
        <f t="shared" si="32"/>
        <v>6.7272077922077926</v>
      </c>
      <c r="H130" s="121">
        <f t="shared" si="30"/>
        <v>161.44999999999999</v>
      </c>
      <c r="I130" s="121">
        <f t="shared" si="31"/>
        <v>199.54</v>
      </c>
    </row>
    <row r="131" spans="1:9" ht="16.5" x14ac:dyDescent="0.25">
      <c r="A131" s="126" t="s">
        <v>151</v>
      </c>
      <c r="B131" s="123">
        <v>1</v>
      </c>
      <c r="C131" s="123">
        <f t="shared" si="29"/>
        <v>214</v>
      </c>
      <c r="D131" s="123">
        <v>154</v>
      </c>
      <c r="E131" s="123">
        <v>60</v>
      </c>
      <c r="F131" s="121">
        <v>1035.99</v>
      </c>
      <c r="G131" s="121">
        <f t="shared" si="32"/>
        <v>6.7272077922077926</v>
      </c>
      <c r="H131" s="121">
        <f t="shared" si="30"/>
        <v>807.26</v>
      </c>
      <c r="I131" s="121">
        <f t="shared" si="31"/>
        <v>997.69</v>
      </c>
    </row>
    <row r="132" spans="1:9" ht="16.5" x14ac:dyDescent="0.25">
      <c r="A132" s="126" t="s">
        <v>151</v>
      </c>
      <c r="B132" s="123">
        <v>1</v>
      </c>
      <c r="C132" s="123">
        <f t="shared" si="29"/>
        <v>166</v>
      </c>
      <c r="D132" s="123">
        <v>154</v>
      </c>
      <c r="E132" s="123">
        <v>12</v>
      </c>
      <c r="F132" s="121">
        <v>1035.99</v>
      </c>
      <c r="G132" s="121">
        <f t="shared" si="32"/>
        <v>6.7272077922077926</v>
      </c>
      <c r="H132" s="121">
        <f t="shared" si="30"/>
        <v>161.44999999999999</v>
      </c>
      <c r="I132" s="121">
        <f t="shared" si="31"/>
        <v>199.54</v>
      </c>
    </row>
    <row r="133" spans="1:9" ht="16.5" x14ac:dyDescent="0.25">
      <c r="A133" s="126" t="s">
        <v>151</v>
      </c>
      <c r="B133" s="123">
        <v>1</v>
      </c>
      <c r="C133" s="123">
        <f t="shared" si="29"/>
        <v>180</v>
      </c>
      <c r="D133" s="123">
        <v>154</v>
      </c>
      <c r="E133" s="123">
        <v>26</v>
      </c>
      <c r="F133" s="121">
        <v>1035.99</v>
      </c>
      <c r="G133" s="121">
        <f t="shared" si="32"/>
        <v>6.7272077922077926</v>
      </c>
      <c r="H133" s="121">
        <f t="shared" si="30"/>
        <v>349.81</v>
      </c>
      <c r="I133" s="121">
        <f t="shared" si="31"/>
        <v>432.33</v>
      </c>
    </row>
    <row r="134" spans="1:9" ht="16.5" x14ac:dyDescent="0.25">
      <c r="A134" s="126" t="s">
        <v>151</v>
      </c>
      <c r="B134" s="123">
        <v>1</v>
      </c>
      <c r="C134" s="123">
        <f t="shared" si="29"/>
        <v>200</v>
      </c>
      <c r="D134" s="123">
        <v>176</v>
      </c>
      <c r="E134" s="123">
        <v>24</v>
      </c>
      <c r="F134" s="121">
        <v>1035.99</v>
      </c>
      <c r="G134" s="121">
        <f t="shared" si="32"/>
        <v>6.7272077922077926</v>
      </c>
      <c r="H134" s="121">
        <f t="shared" si="30"/>
        <v>322.91000000000003</v>
      </c>
      <c r="I134" s="121">
        <f t="shared" si="31"/>
        <v>399.08</v>
      </c>
    </row>
    <row r="135" spans="1:9" ht="16.5" x14ac:dyDescent="0.25">
      <c r="A135" s="126" t="s">
        <v>153</v>
      </c>
      <c r="B135" s="123">
        <v>1</v>
      </c>
      <c r="C135" s="123">
        <f t="shared" si="29"/>
        <v>192</v>
      </c>
      <c r="D135" s="123">
        <v>154</v>
      </c>
      <c r="E135" s="123">
        <v>38</v>
      </c>
      <c r="F135" s="121">
        <v>1035.99</v>
      </c>
      <c r="G135" s="121">
        <f t="shared" si="32"/>
        <v>6.7272077922077926</v>
      </c>
      <c r="H135" s="121">
        <f t="shared" si="30"/>
        <v>511.27</v>
      </c>
      <c r="I135" s="121">
        <f t="shared" si="31"/>
        <v>631.88</v>
      </c>
    </row>
    <row r="136" spans="1:9" ht="16.5" x14ac:dyDescent="0.25">
      <c r="A136" s="126" t="s">
        <v>153</v>
      </c>
      <c r="B136" s="123">
        <v>1</v>
      </c>
      <c r="C136" s="123">
        <f t="shared" si="29"/>
        <v>211</v>
      </c>
      <c r="D136" s="123">
        <v>154</v>
      </c>
      <c r="E136" s="123">
        <v>57</v>
      </c>
      <c r="F136" s="121">
        <v>915.04</v>
      </c>
      <c r="G136" s="121">
        <f t="shared" si="32"/>
        <v>5.9418181818181814</v>
      </c>
      <c r="H136" s="121">
        <f t="shared" si="30"/>
        <v>677.37</v>
      </c>
      <c r="I136" s="121">
        <f t="shared" si="31"/>
        <v>837.16</v>
      </c>
    </row>
    <row r="137" spans="1:9" ht="16.5" x14ac:dyDescent="0.25">
      <c r="A137" s="126" t="s">
        <v>153</v>
      </c>
      <c r="B137" s="123">
        <v>1</v>
      </c>
      <c r="C137" s="123">
        <f t="shared" si="29"/>
        <v>166</v>
      </c>
      <c r="D137" s="123">
        <v>154</v>
      </c>
      <c r="E137" s="123">
        <v>12</v>
      </c>
      <c r="F137" s="121">
        <v>915.04</v>
      </c>
      <c r="G137" s="121">
        <f t="shared" si="32"/>
        <v>5.9418181818181814</v>
      </c>
      <c r="H137" s="121">
        <f t="shared" si="30"/>
        <v>142.6</v>
      </c>
      <c r="I137" s="121">
        <f t="shared" si="31"/>
        <v>176.24</v>
      </c>
    </row>
    <row r="138" spans="1:9" ht="16.5" x14ac:dyDescent="0.25">
      <c r="A138" s="126" t="s">
        <v>153</v>
      </c>
      <c r="B138" s="123">
        <v>1</v>
      </c>
      <c r="C138" s="123">
        <f t="shared" si="29"/>
        <v>202</v>
      </c>
      <c r="D138" s="123">
        <v>154</v>
      </c>
      <c r="E138" s="123">
        <v>48</v>
      </c>
      <c r="F138" s="121">
        <v>915.04</v>
      </c>
      <c r="G138" s="121">
        <f t="shared" si="32"/>
        <v>5.9418181818181814</v>
      </c>
      <c r="H138" s="121">
        <f t="shared" si="30"/>
        <v>570.41</v>
      </c>
      <c r="I138" s="121">
        <f t="shared" si="31"/>
        <v>704.97</v>
      </c>
    </row>
    <row r="139" spans="1:9" ht="16.5" x14ac:dyDescent="0.25">
      <c r="A139" s="126" t="s">
        <v>153</v>
      </c>
      <c r="B139" s="123">
        <v>1</v>
      </c>
      <c r="C139" s="123">
        <f t="shared" si="29"/>
        <v>108</v>
      </c>
      <c r="D139" s="123">
        <v>84</v>
      </c>
      <c r="E139" s="123">
        <v>24</v>
      </c>
      <c r="F139" s="121">
        <v>915.04</v>
      </c>
      <c r="G139" s="121">
        <f t="shared" si="32"/>
        <v>5.9418181818181814</v>
      </c>
      <c r="H139" s="121">
        <f t="shared" si="30"/>
        <v>285.20999999999998</v>
      </c>
      <c r="I139" s="121">
        <f t="shared" si="31"/>
        <v>352.49</v>
      </c>
    </row>
    <row r="140" spans="1:9" ht="49.5" x14ac:dyDescent="0.25">
      <c r="A140" s="115" t="s">
        <v>278</v>
      </c>
      <c r="B140" s="116">
        <f>SUM(B141:B145)</f>
        <v>5</v>
      </c>
      <c r="C140" s="116"/>
      <c r="D140" s="116"/>
      <c r="E140" s="116">
        <f t="shared" ref="E140:I140" si="33">SUM(E141:E145)</f>
        <v>148</v>
      </c>
      <c r="F140" s="117"/>
      <c r="G140" s="117"/>
      <c r="H140" s="117">
        <f>SUM(H141:H145)</f>
        <v>1465.64</v>
      </c>
      <c r="I140" s="117">
        <f t="shared" si="33"/>
        <v>1811.39</v>
      </c>
    </row>
    <row r="141" spans="1:9" ht="16.5" x14ac:dyDescent="0.25">
      <c r="A141" s="126" t="s">
        <v>155</v>
      </c>
      <c r="B141" s="123">
        <v>1</v>
      </c>
      <c r="C141" s="123">
        <f t="shared" si="29"/>
        <v>202</v>
      </c>
      <c r="D141" s="123">
        <v>154</v>
      </c>
      <c r="E141" s="123">
        <v>48</v>
      </c>
      <c r="F141" s="121">
        <v>762.53</v>
      </c>
      <c r="G141" s="121">
        <f>F141/154</f>
        <v>4.9514935064935059</v>
      </c>
      <c r="H141" s="121">
        <f t="shared" ref="H141:H145" si="34">ROUND(E141*G141*2,2)</f>
        <v>475.34</v>
      </c>
      <c r="I141" s="121">
        <f t="shared" ref="I141:I145" si="35">ROUND(H141*1.2359,2)</f>
        <v>587.47</v>
      </c>
    </row>
    <row r="142" spans="1:9" ht="16.5" x14ac:dyDescent="0.25">
      <c r="A142" s="126" t="s">
        <v>155</v>
      </c>
      <c r="B142" s="123">
        <v>1</v>
      </c>
      <c r="C142" s="123">
        <f t="shared" si="29"/>
        <v>183</v>
      </c>
      <c r="D142" s="123">
        <v>133</v>
      </c>
      <c r="E142" s="123">
        <v>50</v>
      </c>
      <c r="F142" s="121">
        <v>762.53</v>
      </c>
      <c r="G142" s="121">
        <f t="shared" ref="G142:G145" si="36">F142/154</f>
        <v>4.9514935064935059</v>
      </c>
      <c r="H142" s="121">
        <f t="shared" si="34"/>
        <v>495.15</v>
      </c>
      <c r="I142" s="121">
        <f t="shared" si="35"/>
        <v>611.96</v>
      </c>
    </row>
    <row r="143" spans="1:9" ht="16.5" x14ac:dyDescent="0.25">
      <c r="A143" s="126" t="s">
        <v>155</v>
      </c>
      <c r="B143" s="123">
        <v>1</v>
      </c>
      <c r="C143" s="123">
        <f t="shared" si="29"/>
        <v>168</v>
      </c>
      <c r="D143" s="123">
        <v>154</v>
      </c>
      <c r="E143" s="123">
        <v>14</v>
      </c>
      <c r="F143" s="121">
        <v>762.53</v>
      </c>
      <c r="G143" s="121">
        <f t="shared" si="36"/>
        <v>4.9514935064935059</v>
      </c>
      <c r="H143" s="121">
        <f t="shared" si="34"/>
        <v>138.63999999999999</v>
      </c>
      <c r="I143" s="121">
        <f t="shared" si="35"/>
        <v>171.35</v>
      </c>
    </row>
    <row r="144" spans="1:9" ht="16.5" x14ac:dyDescent="0.25">
      <c r="A144" s="126" t="s">
        <v>155</v>
      </c>
      <c r="B144" s="123">
        <v>1</v>
      </c>
      <c r="C144" s="123">
        <f t="shared" si="29"/>
        <v>166</v>
      </c>
      <c r="D144" s="123">
        <v>154</v>
      </c>
      <c r="E144" s="123">
        <v>12</v>
      </c>
      <c r="F144" s="121">
        <v>762.53</v>
      </c>
      <c r="G144" s="121">
        <f t="shared" si="36"/>
        <v>4.9514935064935059</v>
      </c>
      <c r="H144" s="121">
        <f t="shared" si="34"/>
        <v>118.84</v>
      </c>
      <c r="I144" s="121">
        <f t="shared" si="35"/>
        <v>146.87</v>
      </c>
    </row>
    <row r="145" spans="1:9" ht="16.5" x14ac:dyDescent="0.25">
      <c r="A145" s="126" t="s">
        <v>155</v>
      </c>
      <c r="B145" s="123">
        <v>1</v>
      </c>
      <c r="C145" s="123">
        <f t="shared" si="29"/>
        <v>178</v>
      </c>
      <c r="D145" s="123">
        <v>154</v>
      </c>
      <c r="E145" s="123">
        <v>24</v>
      </c>
      <c r="F145" s="121">
        <v>762.53</v>
      </c>
      <c r="G145" s="121">
        <f t="shared" si="36"/>
        <v>4.9514935064935059</v>
      </c>
      <c r="H145" s="121">
        <f t="shared" si="34"/>
        <v>237.67</v>
      </c>
      <c r="I145" s="121">
        <f t="shared" si="35"/>
        <v>293.74</v>
      </c>
    </row>
    <row r="146" spans="1:9" ht="49.5" x14ac:dyDescent="0.3">
      <c r="A146" s="124" t="s">
        <v>164</v>
      </c>
      <c r="B146" s="113">
        <f>B147+B154</f>
        <v>12</v>
      </c>
      <c r="C146" s="113"/>
      <c r="D146" s="113"/>
      <c r="E146" s="113">
        <f>E147+E154</f>
        <v>251</v>
      </c>
      <c r="F146" s="127"/>
      <c r="G146" s="114"/>
      <c r="H146" s="114">
        <f>H147+H154</f>
        <v>2838.9700000000003</v>
      </c>
      <c r="I146" s="114">
        <f>I147+I154</f>
        <v>3508.7</v>
      </c>
    </row>
    <row r="147" spans="1:9" ht="49.5" x14ac:dyDescent="0.25">
      <c r="A147" s="115" t="s">
        <v>272</v>
      </c>
      <c r="B147" s="116">
        <f>SUM(B148:B153)</f>
        <v>6</v>
      </c>
      <c r="C147" s="116"/>
      <c r="D147" s="116"/>
      <c r="E147" s="116">
        <f t="shared" ref="E147:I147" si="37">SUM(E148:E153)</f>
        <v>123</v>
      </c>
      <c r="F147" s="117"/>
      <c r="G147" s="117"/>
      <c r="H147" s="117">
        <f>SUM(H148:H153)</f>
        <v>1579.2</v>
      </c>
      <c r="I147" s="117">
        <f t="shared" si="37"/>
        <v>1951.7399999999998</v>
      </c>
    </row>
    <row r="148" spans="1:9" ht="16.5" x14ac:dyDescent="0.25">
      <c r="A148" s="126" t="s">
        <v>152</v>
      </c>
      <c r="B148" s="123">
        <v>1</v>
      </c>
      <c r="C148" s="123">
        <f t="shared" ref="C148:C160" si="38">D148+E148</f>
        <v>192</v>
      </c>
      <c r="D148" s="123">
        <v>154</v>
      </c>
      <c r="E148" s="123">
        <v>38</v>
      </c>
      <c r="F148" s="121">
        <v>1035.99</v>
      </c>
      <c r="G148" s="121">
        <f>F148/154</f>
        <v>6.7272077922077926</v>
      </c>
      <c r="H148" s="121">
        <f t="shared" ref="H148" si="39">ROUND(E148*G148*2,2)</f>
        <v>511.27</v>
      </c>
      <c r="I148" s="121">
        <f>ROUND(H148*1.2359,2)</f>
        <v>631.88</v>
      </c>
    </row>
    <row r="149" spans="1:9" ht="16.5" x14ac:dyDescent="0.25">
      <c r="A149" s="126" t="s">
        <v>152</v>
      </c>
      <c r="B149" s="123">
        <v>1</v>
      </c>
      <c r="C149" s="123">
        <f t="shared" si="38"/>
        <v>168</v>
      </c>
      <c r="D149" s="123">
        <v>154</v>
      </c>
      <c r="E149" s="123">
        <v>14</v>
      </c>
      <c r="F149" s="121">
        <v>1035.99</v>
      </c>
      <c r="G149" s="121">
        <f>F149/D149</f>
        <v>6.7272077922077926</v>
      </c>
      <c r="H149" s="121">
        <f>ROUND(E149*G149*2,2)</f>
        <v>188.36</v>
      </c>
      <c r="I149" s="121">
        <f t="shared" ref="I149:I153" si="40">ROUND(H149*1.2359,2)</f>
        <v>232.79</v>
      </c>
    </row>
    <row r="150" spans="1:9" ht="16.5" x14ac:dyDescent="0.25">
      <c r="A150" s="126" t="s">
        <v>165</v>
      </c>
      <c r="B150" s="123">
        <v>1</v>
      </c>
      <c r="C150" s="123">
        <f t="shared" si="38"/>
        <v>176</v>
      </c>
      <c r="D150" s="123">
        <v>154</v>
      </c>
      <c r="E150" s="123">
        <v>22</v>
      </c>
      <c r="F150" s="121">
        <v>1035.99</v>
      </c>
      <c r="G150" s="121">
        <f t="shared" ref="G150:G153" si="41">F150/D150</f>
        <v>6.7272077922077926</v>
      </c>
      <c r="H150" s="121">
        <f t="shared" ref="H150:H153" si="42">ROUND(E150*G150*2,2)</f>
        <v>296</v>
      </c>
      <c r="I150" s="121">
        <f t="shared" si="40"/>
        <v>365.83</v>
      </c>
    </row>
    <row r="151" spans="1:9" ht="16.5" x14ac:dyDescent="0.25">
      <c r="A151" s="126" t="s">
        <v>165</v>
      </c>
      <c r="B151" s="123">
        <v>1</v>
      </c>
      <c r="C151" s="123">
        <f t="shared" si="38"/>
        <v>163</v>
      </c>
      <c r="D151" s="123">
        <v>154</v>
      </c>
      <c r="E151" s="123">
        <v>9</v>
      </c>
      <c r="F151" s="121">
        <v>984.92</v>
      </c>
      <c r="G151" s="121">
        <f t="shared" si="41"/>
        <v>6.3955844155844153</v>
      </c>
      <c r="H151" s="121">
        <f t="shared" si="42"/>
        <v>115.12</v>
      </c>
      <c r="I151" s="121">
        <f t="shared" si="40"/>
        <v>142.28</v>
      </c>
    </row>
    <row r="152" spans="1:9" ht="16.5" x14ac:dyDescent="0.25">
      <c r="A152" s="126" t="s">
        <v>153</v>
      </c>
      <c r="B152" s="123">
        <v>1</v>
      </c>
      <c r="C152" s="123">
        <f>D152+E152</f>
        <v>164</v>
      </c>
      <c r="D152" s="123">
        <v>154</v>
      </c>
      <c r="E152" s="123">
        <v>10</v>
      </c>
      <c r="F152" s="121">
        <v>861.94</v>
      </c>
      <c r="G152" s="121">
        <f t="shared" si="41"/>
        <v>5.5970129870129872</v>
      </c>
      <c r="H152" s="121">
        <f t="shared" si="42"/>
        <v>111.94</v>
      </c>
      <c r="I152" s="121">
        <f t="shared" si="40"/>
        <v>138.35</v>
      </c>
    </row>
    <row r="153" spans="1:9" ht="16.5" x14ac:dyDescent="0.25">
      <c r="A153" s="126" t="s">
        <v>153</v>
      </c>
      <c r="B153" s="123">
        <v>1</v>
      </c>
      <c r="C153" s="123">
        <f t="shared" si="38"/>
        <v>184</v>
      </c>
      <c r="D153" s="123">
        <v>154</v>
      </c>
      <c r="E153" s="123">
        <v>30</v>
      </c>
      <c r="F153" s="121">
        <v>915.04</v>
      </c>
      <c r="G153" s="121">
        <f t="shared" si="41"/>
        <v>5.9418181818181814</v>
      </c>
      <c r="H153" s="121">
        <f t="shared" si="42"/>
        <v>356.51</v>
      </c>
      <c r="I153" s="121">
        <f t="shared" si="40"/>
        <v>440.61</v>
      </c>
    </row>
    <row r="154" spans="1:9" ht="49.5" x14ac:dyDescent="0.25">
      <c r="A154" s="115" t="s">
        <v>278</v>
      </c>
      <c r="B154" s="116">
        <f>SUM(B155:B160)</f>
        <v>6</v>
      </c>
      <c r="C154" s="116"/>
      <c r="D154" s="116"/>
      <c r="E154" s="116">
        <f>SUM(E155:E160)</f>
        <v>128</v>
      </c>
      <c r="F154" s="121"/>
      <c r="G154" s="121"/>
      <c r="H154" s="117">
        <f>SUM(H155:H160)</f>
        <v>1259.77</v>
      </c>
      <c r="I154" s="117">
        <f>SUM(I155:I160)</f>
        <v>1556.96</v>
      </c>
    </row>
    <row r="155" spans="1:9" ht="16.5" x14ac:dyDescent="0.25">
      <c r="A155" s="126" t="s">
        <v>155</v>
      </c>
      <c r="B155" s="123">
        <v>1</v>
      </c>
      <c r="C155" s="123">
        <f t="shared" si="38"/>
        <v>184</v>
      </c>
      <c r="D155" s="123">
        <v>154</v>
      </c>
      <c r="E155" s="123">
        <v>30</v>
      </c>
      <c r="F155" s="121">
        <v>762.53</v>
      </c>
      <c r="G155" s="121">
        <f>F155/154</f>
        <v>4.9514935064935059</v>
      </c>
      <c r="H155" s="121">
        <f t="shared" ref="H155:H160" si="43">ROUND(E155*G155*2,2)</f>
        <v>297.08999999999997</v>
      </c>
      <c r="I155" s="121">
        <f t="shared" ref="I155:I160" si="44">ROUND(H155*1.2359,2)</f>
        <v>367.17</v>
      </c>
    </row>
    <row r="156" spans="1:9" ht="16.5" x14ac:dyDescent="0.25">
      <c r="A156" s="126" t="s">
        <v>155</v>
      </c>
      <c r="B156" s="123">
        <v>1</v>
      </c>
      <c r="C156" s="123">
        <f t="shared" si="38"/>
        <v>192</v>
      </c>
      <c r="D156" s="123">
        <v>154</v>
      </c>
      <c r="E156" s="123">
        <v>38</v>
      </c>
      <c r="F156" s="121">
        <v>762.53</v>
      </c>
      <c r="G156" s="121">
        <f t="shared" ref="G156:G160" si="45">F156/154</f>
        <v>4.9514935064935059</v>
      </c>
      <c r="H156" s="121">
        <f t="shared" si="43"/>
        <v>376.31</v>
      </c>
      <c r="I156" s="121">
        <f t="shared" si="44"/>
        <v>465.08</v>
      </c>
    </row>
    <row r="157" spans="1:9" ht="16.5" x14ac:dyDescent="0.25">
      <c r="A157" s="126" t="s">
        <v>155</v>
      </c>
      <c r="B157" s="123">
        <v>1</v>
      </c>
      <c r="C157" s="123">
        <f t="shared" si="38"/>
        <v>168</v>
      </c>
      <c r="D157" s="123">
        <v>154</v>
      </c>
      <c r="E157" s="123">
        <v>14</v>
      </c>
      <c r="F157" s="121">
        <v>762.53</v>
      </c>
      <c r="G157" s="121">
        <f t="shared" si="45"/>
        <v>4.9514935064935059</v>
      </c>
      <c r="H157" s="121">
        <f t="shared" si="43"/>
        <v>138.63999999999999</v>
      </c>
      <c r="I157" s="121">
        <f t="shared" si="44"/>
        <v>171.35</v>
      </c>
    </row>
    <row r="158" spans="1:9" ht="16.5" x14ac:dyDescent="0.25">
      <c r="A158" s="126" t="s">
        <v>155</v>
      </c>
      <c r="B158" s="123">
        <v>1</v>
      </c>
      <c r="C158" s="123">
        <f t="shared" si="38"/>
        <v>144</v>
      </c>
      <c r="D158" s="123">
        <v>133</v>
      </c>
      <c r="E158" s="123">
        <v>11</v>
      </c>
      <c r="F158" s="121">
        <v>762.53</v>
      </c>
      <c r="G158" s="121">
        <f t="shared" si="45"/>
        <v>4.9514935064935059</v>
      </c>
      <c r="H158" s="121">
        <f t="shared" si="43"/>
        <v>108.93</v>
      </c>
      <c r="I158" s="121">
        <f t="shared" si="44"/>
        <v>134.63</v>
      </c>
    </row>
    <row r="159" spans="1:9" ht="16.5" x14ac:dyDescent="0.25">
      <c r="A159" s="126" t="s">
        <v>155</v>
      </c>
      <c r="B159" s="123">
        <v>1</v>
      </c>
      <c r="C159" s="123">
        <f t="shared" si="38"/>
        <v>152</v>
      </c>
      <c r="D159" s="123">
        <v>133</v>
      </c>
      <c r="E159" s="123">
        <v>19</v>
      </c>
      <c r="F159" s="121">
        <v>762.53</v>
      </c>
      <c r="G159" s="121">
        <f t="shared" si="45"/>
        <v>4.9514935064935059</v>
      </c>
      <c r="H159" s="121">
        <f t="shared" si="43"/>
        <v>188.16</v>
      </c>
      <c r="I159" s="121">
        <f t="shared" si="44"/>
        <v>232.55</v>
      </c>
    </row>
    <row r="160" spans="1:9" ht="16.5" x14ac:dyDescent="0.25">
      <c r="A160" s="126" t="s">
        <v>155</v>
      </c>
      <c r="B160" s="123">
        <v>1</v>
      </c>
      <c r="C160" s="123">
        <f t="shared" si="38"/>
        <v>170</v>
      </c>
      <c r="D160" s="123">
        <v>154</v>
      </c>
      <c r="E160" s="123">
        <v>16</v>
      </c>
      <c r="F160" s="121">
        <v>724.96</v>
      </c>
      <c r="G160" s="121">
        <f t="shared" si="45"/>
        <v>4.7075324675324675</v>
      </c>
      <c r="H160" s="121">
        <f t="shared" si="43"/>
        <v>150.63999999999999</v>
      </c>
      <c r="I160" s="121">
        <f t="shared" si="44"/>
        <v>186.18</v>
      </c>
    </row>
    <row r="161" spans="1:9" ht="49.5" x14ac:dyDescent="0.3">
      <c r="A161" s="124" t="s">
        <v>166</v>
      </c>
      <c r="B161" s="113">
        <f>B162+B176</f>
        <v>16</v>
      </c>
      <c r="C161" s="113"/>
      <c r="D161" s="113"/>
      <c r="E161" s="113">
        <f t="shared" ref="E161:I161" si="46">E162+E176</f>
        <v>295</v>
      </c>
      <c r="F161" s="127"/>
      <c r="G161" s="114"/>
      <c r="H161" s="114">
        <f t="shared" si="46"/>
        <v>3887.37</v>
      </c>
      <c r="I161" s="114">
        <f t="shared" si="46"/>
        <v>4804.43</v>
      </c>
    </row>
    <row r="162" spans="1:9" ht="49.5" x14ac:dyDescent="0.25">
      <c r="A162" s="115" t="s">
        <v>272</v>
      </c>
      <c r="B162" s="116">
        <f>SUM(B163:B175)</f>
        <v>13</v>
      </c>
      <c r="C162" s="116"/>
      <c r="D162" s="116"/>
      <c r="E162" s="116">
        <f>SUM(E163:E175)</f>
        <v>272</v>
      </c>
      <c r="F162" s="117"/>
      <c r="G162" s="117"/>
      <c r="H162" s="117">
        <f>SUM(H163:H175)</f>
        <v>3659.6</v>
      </c>
      <c r="I162" s="117">
        <f>SUM(I163:I175)</f>
        <v>4522.92</v>
      </c>
    </row>
    <row r="163" spans="1:9" ht="16.5" x14ac:dyDescent="0.25">
      <c r="A163" s="125" t="s">
        <v>151</v>
      </c>
      <c r="B163" s="123">
        <v>1</v>
      </c>
      <c r="C163" s="123">
        <f t="shared" ref="C163:C175" si="47">D163+E163</f>
        <v>24</v>
      </c>
      <c r="D163" s="123">
        <v>14</v>
      </c>
      <c r="E163" s="123">
        <v>10</v>
      </c>
      <c r="F163" s="121">
        <v>1035.99</v>
      </c>
      <c r="G163" s="121">
        <f>F163/154</f>
        <v>6.7272077922077926</v>
      </c>
      <c r="H163" s="121">
        <f t="shared" ref="H163:H179" si="48">ROUND(E163*G163*2,2)</f>
        <v>134.54</v>
      </c>
      <c r="I163" s="121">
        <f t="shared" ref="I163:I179" si="49">ROUND(H163*1.2359,2)</f>
        <v>166.28</v>
      </c>
    </row>
    <row r="164" spans="1:9" ht="16.5" x14ac:dyDescent="0.25">
      <c r="A164" s="125" t="s">
        <v>151</v>
      </c>
      <c r="B164" s="123">
        <v>1</v>
      </c>
      <c r="C164" s="123">
        <f t="shared" si="47"/>
        <v>166</v>
      </c>
      <c r="D164" s="123">
        <v>154</v>
      </c>
      <c r="E164" s="123">
        <v>12</v>
      </c>
      <c r="F164" s="121">
        <v>1035.99</v>
      </c>
      <c r="G164" s="121">
        <f t="shared" ref="G164:G175" si="50">F164/154</f>
        <v>6.7272077922077926</v>
      </c>
      <c r="H164" s="121">
        <f t="shared" si="48"/>
        <v>161.44999999999999</v>
      </c>
      <c r="I164" s="121">
        <f t="shared" si="49"/>
        <v>199.54</v>
      </c>
    </row>
    <row r="165" spans="1:9" ht="16.5" x14ac:dyDescent="0.25">
      <c r="A165" s="125" t="s">
        <v>151</v>
      </c>
      <c r="B165" s="123">
        <v>1</v>
      </c>
      <c r="C165" s="123">
        <f t="shared" si="47"/>
        <v>96</v>
      </c>
      <c r="D165" s="123">
        <v>91</v>
      </c>
      <c r="E165" s="123">
        <v>5</v>
      </c>
      <c r="F165" s="121">
        <v>1035.99</v>
      </c>
      <c r="G165" s="121">
        <f t="shared" si="50"/>
        <v>6.7272077922077926</v>
      </c>
      <c r="H165" s="121">
        <f t="shared" si="48"/>
        <v>67.27</v>
      </c>
      <c r="I165" s="121">
        <f t="shared" si="49"/>
        <v>83.14</v>
      </c>
    </row>
    <row r="166" spans="1:9" ht="16.5" x14ac:dyDescent="0.25">
      <c r="A166" s="125" t="s">
        <v>151</v>
      </c>
      <c r="B166" s="123">
        <v>1</v>
      </c>
      <c r="C166" s="123">
        <f t="shared" si="47"/>
        <v>166</v>
      </c>
      <c r="D166" s="123">
        <v>154</v>
      </c>
      <c r="E166" s="123">
        <v>12</v>
      </c>
      <c r="F166" s="121">
        <v>1035.99</v>
      </c>
      <c r="G166" s="121">
        <f t="shared" si="50"/>
        <v>6.7272077922077926</v>
      </c>
      <c r="H166" s="121">
        <f t="shared" si="48"/>
        <v>161.44999999999999</v>
      </c>
      <c r="I166" s="121">
        <f t="shared" si="49"/>
        <v>199.54</v>
      </c>
    </row>
    <row r="167" spans="1:9" ht="16.5" x14ac:dyDescent="0.25">
      <c r="A167" s="125" t="s">
        <v>151</v>
      </c>
      <c r="B167" s="123">
        <v>1</v>
      </c>
      <c r="C167" s="123">
        <f t="shared" si="47"/>
        <v>70</v>
      </c>
      <c r="D167" s="123">
        <v>56</v>
      </c>
      <c r="E167" s="123">
        <v>14</v>
      </c>
      <c r="F167" s="121">
        <v>1035.99</v>
      </c>
      <c r="G167" s="121">
        <f t="shared" si="50"/>
        <v>6.7272077922077926</v>
      </c>
      <c r="H167" s="121">
        <f t="shared" si="48"/>
        <v>188.36</v>
      </c>
      <c r="I167" s="121">
        <f t="shared" si="49"/>
        <v>232.79</v>
      </c>
    </row>
    <row r="168" spans="1:9" ht="16.5" x14ac:dyDescent="0.25">
      <c r="A168" s="125" t="s">
        <v>151</v>
      </c>
      <c r="B168" s="123">
        <v>1</v>
      </c>
      <c r="C168" s="123">
        <f t="shared" si="47"/>
        <v>171</v>
      </c>
      <c r="D168" s="123">
        <v>154</v>
      </c>
      <c r="E168" s="123">
        <v>17</v>
      </c>
      <c r="F168" s="121">
        <v>1035.99</v>
      </c>
      <c r="G168" s="121">
        <f t="shared" si="50"/>
        <v>6.7272077922077926</v>
      </c>
      <c r="H168" s="121">
        <f t="shared" si="48"/>
        <v>228.73</v>
      </c>
      <c r="I168" s="121">
        <f t="shared" si="49"/>
        <v>282.69</v>
      </c>
    </row>
    <row r="169" spans="1:9" ht="16.5" x14ac:dyDescent="0.25">
      <c r="A169" s="125" t="s">
        <v>151</v>
      </c>
      <c r="B169" s="123">
        <v>1</v>
      </c>
      <c r="C169" s="123">
        <f t="shared" si="47"/>
        <v>202</v>
      </c>
      <c r="D169" s="123">
        <v>154</v>
      </c>
      <c r="E169" s="123">
        <v>48</v>
      </c>
      <c r="F169" s="121">
        <v>1035.99</v>
      </c>
      <c r="G169" s="121">
        <f t="shared" si="50"/>
        <v>6.7272077922077926</v>
      </c>
      <c r="H169" s="121">
        <f t="shared" si="48"/>
        <v>645.80999999999995</v>
      </c>
      <c r="I169" s="121">
        <f t="shared" si="49"/>
        <v>798.16</v>
      </c>
    </row>
    <row r="170" spans="1:9" ht="16.5" x14ac:dyDescent="0.25">
      <c r="A170" s="125" t="s">
        <v>151</v>
      </c>
      <c r="B170" s="123">
        <v>1</v>
      </c>
      <c r="C170" s="123">
        <f t="shared" si="47"/>
        <v>97</v>
      </c>
      <c r="D170" s="123">
        <v>63</v>
      </c>
      <c r="E170" s="123">
        <v>34</v>
      </c>
      <c r="F170" s="121">
        <v>1035.99</v>
      </c>
      <c r="G170" s="121">
        <f t="shared" si="50"/>
        <v>6.7272077922077926</v>
      </c>
      <c r="H170" s="121">
        <f t="shared" si="48"/>
        <v>457.45</v>
      </c>
      <c r="I170" s="121">
        <f t="shared" si="49"/>
        <v>565.36</v>
      </c>
    </row>
    <row r="171" spans="1:9" ht="16.5" x14ac:dyDescent="0.25">
      <c r="A171" s="125" t="s">
        <v>151</v>
      </c>
      <c r="B171" s="123">
        <v>1</v>
      </c>
      <c r="C171" s="123">
        <f t="shared" si="47"/>
        <v>184</v>
      </c>
      <c r="D171" s="123">
        <v>154</v>
      </c>
      <c r="E171" s="123">
        <v>30</v>
      </c>
      <c r="F171" s="121">
        <v>1035.99</v>
      </c>
      <c r="G171" s="121">
        <f t="shared" si="50"/>
        <v>6.7272077922077926</v>
      </c>
      <c r="H171" s="121">
        <f t="shared" si="48"/>
        <v>403.63</v>
      </c>
      <c r="I171" s="121">
        <f t="shared" si="49"/>
        <v>498.85</v>
      </c>
    </row>
    <row r="172" spans="1:9" ht="16.5" x14ac:dyDescent="0.25">
      <c r="A172" s="125" t="s">
        <v>151</v>
      </c>
      <c r="B172" s="123">
        <v>1</v>
      </c>
      <c r="C172" s="123">
        <f t="shared" si="47"/>
        <v>106</v>
      </c>
      <c r="D172" s="123">
        <v>98</v>
      </c>
      <c r="E172" s="123">
        <v>8</v>
      </c>
      <c r="F172" s="121">
        <v>1035.99</v>
      </c>
      <c r="G172" s="121">
        <f t="shared" si="50"/>
        <v>6.7272077922077926</v>
      </c>
      <c r="H172" s="121">
        <f t="shared" si="48"/>
        <v>107.64</v>
      </c>
      <c r="I172" s="121">
        <f t="shared" si="49"/>
        <v>133.03</v>
      </c>
    </row>
    <row r="173" spans="1:9" ht="16.5" x14ac:dyDescent="0.25">
      <c r="A173" s="125" t="s">
        <v>151</v>
      </c>
      <c r="B173" s="123">
        <v>1</v>
      </c>
      <c r="C173" s="123">
        <f t="shared" si="47"/>
        <v>58</v>
      </c>
      <c r="D173" s="123">
        <v>56</v>
      </c>
      <c r="E173" s="123">
        <v>2</v>
      </c>
      <c r="F173" s="121">
        <v>1035.99</v>
      </c>
      <c r="G173" s="121">
        <f t="shared" si="50"/>
        <v>6.7272077922077926</v>
      </c>
      <c r="H173" s="121">
        <f t="shared" si="48"/>
        <v>26.91</v>
      </c>
      <c r="I173" s="121">
        <f t="shared" si="49"/>
        <v>33.26</v>
      </c>
    </row>
    <row r="174" spans="1:9" ht="16.5" x14ac:dyDescent="0.25">
      <c r="A174" s="125" t="s">
        <v>151</v>
      </c>
      <c r="B174" s="123">
        <v>1</v>
      </c>
      <c r="C174" s="123">
        <f t="shared" si="47"/>
        <v>175</v>
      </c>
      <c r="D174" s="123">
        <v>112</v>
      </c>
      <c r="E174" s="123">
        <v>63</v>
      </c>
      <c r="F174" s="121">
        <v>1035.99</v>
      </c>
      <c r="G174" s="121">
        <f t="shared" si="50"/>
        <v>6.7272077922077926</v>
      </c>
      <c r="H174" s="121">
        <f t="shared" si="48"/>
        <v>847.63</v>
      </c>
      <c r="I174" s="121">
        <f t="shared" si="49"/>
        <v>1047.5899999999999</v>
      </c>
    </row>
    <row r="175" spans="1:9" ht="16.5" x14ac:dyDescent="0.25">
      <c r="A175" s="125" t="s">
        <v>153</v>
      </c>
      <c r="B175" s="123">
        <v>1</v>
      </c>
      <c r="C175" s="123">
        <f t="shared" si="47"/>
        <v>24</v>
      </c>
      <c r="D175" s="123">
        <v>7</v>
      </c>
      <c r="E175" s="123">
        <v>17</v>
      </c>
      <c r="F175" s="121">
        <v>1035.99</v>
      </c>
      <c r="G175" s="121">
        <f t="shared" si="50"/>
        <v>6.7272077922077926</v>
      </c>
      <c r="H175" s="121">
        <f t="shared" si="48"/>
        <v>228.73</v>
      </c>
      <c r="I175" s="121">
        <f t="shared" si="49"/>
        <v>282.69</v>
      </c>
    </row>
    <row r="176" spans="1:9" ht="49.5" x14ac:dyDescent="0.25">
      <c r="A176" s="115" t="s">
        <v>278</v>
      </c>
      <c r="B176" s="116">
        <f>SUM(B177:B179)</f>
        <v>3</v>
      </c>
      <c r="C176" s="116"/>
      <c r="D176" s="116"/>
      <c r="E176" s="116">
        <f>SUM(E177:E179)</f>
        <v>23</v>
      </c>
      <c r="F176" s="117"/>
      <c r="G176" s="117"/>
      <c r="H176" s="117">
        <f>SUM(H177:H179)</f>
        <v>227.77</v>
      </c>
      <c r="I176" s="117">
        <f>SUM(I177:I179)</f>
        <v>281.51</v>
      </c>
    </row>
    <row r="177" spans="1:9" ht="16.5" x14ac:dyDescent="0.25">
      <c r="A177" s="125" t="s">
        <v>155</v>
      </c>
      <c r="B177" s="123">
        <v>1</v>
      </c>
      <c r="C177" s="123">
        <f t="shared" ref="C177:C179" si="51">D177+E177</f>
        <v>72</v>
      </c>
      <c r="D177" s="123">
        <v>63</v>
      </c>
      <c r="E177" s="123">
        <v>9</v>
      </c>
      <c r="F177" s="121">
        <v>762.53</v>
      </c>
      <c r="G177" s="121">
        <f>F177/154</f>
        <v>4.9514935064935059</v>
      </c>
      <c r="H177" s="121">
        <f t="shared" si="48"/>
        <v>89.13</v>
      </c>
      <c r="I177" s="121">
        <f t="shared" si="49"/>
        <v>110.16</v>
      </c>
    </row>
    <row r="178" spans="1:9" ht="16.5" x14ac:dyDescent="0.25">
      <c r="A178" s="125" t="s">
        <v>155</v>
      </c>
      <c r="B178" s="123">
        <v>1</v>
      </c>
      <c r="C178" s="123">
        <f t="shared" si="51"/>
        <v>160</v>
      </c>
      <c r="D178" s="123">
        <v>154</v>
      </c>
      <c r="E178" s="123">
        <v>6</v>
      </c>
      <c r="F178" s="121">
        <v>762.53</v>
      </c>
      <c r="G178" s="121">
        <f t="shared" ref="G178:G179" si="52">F178/154</f>
        <v>4.9514935064935059</v>
      </c>
      <c r="H178" s="121">
        <f t="shared" si="48"/>
        <v>59.42</v>
      </c>
      <c r="I178" s="121">
        <f t="shared" si="49"/>
        <v>73.44</v>
      </c>
    </row>
    <row r="179" spans="1:9" ht="16.5" x14ac:dyDescent="0.25">
      <c r="A179" s="125" t="s">
        <v>155</v>
      </c>
      <c r="B179" s="123">
        <v>1</v>
      </c>
      <c r="C179" s="123">
        <f t="shared" si="51"/>
        <v>78</v>
      </c>
      <c r="D179" s="123">
        <v>70</v>
      </c>
      <c r="E179" s="123">
        <v>8</v>
      </c>
      <c r="F179" s="121">
        <v>762.53</v>
      </c>
      <c r="G179" s="121">
        <f t="shared" si="52"/>
        <v>4.9514935064935059</v>
      </c>
      <c r="H179" s="121">
        <f t="shared" si="48"/>
        <v>79.22</v>
      </c>
      <c r="I179" s="121">
        <f t="shared" si="49"/>
        <v>97.91</v>
      </c>
    </row>
    <row r="180" spans="1:9" ht="33" x14ac:dyDescent="0.25">
      <c r="A180" s="124" t="s">
        <v>167</v>
      </c>
      <c r="B180" s="113">
        <f>B181</f>
        <v>3</v>
      </c>
      <c r="C180" s="113"/>
      <c r="D180" s="113"/>
      <c r="E180" s="113">
        <f>E181</f>
        <v>23</v>
      </c>
      <c r="F180" s="114"/>
      <c r="G180" s="114"/>
      <c r="H180" s="114">
        <f>H181</f>
        <v>273.16999999999996</v>
      </c>
      <c r="I180" s="114">
        <f>I181</f>
        <v>337.62</v>
      </c>
    </row>
    <row r="181" spans="1:9" ht="49.5" x14ac:dyDescent="0.25">
      <c r="A181" s="115" t="s">
        <v>272</v>
      </c>
      <c r="B181" s="116">
        <f>SUM(B182:B184)</f>
        <v>3</v>
      </c>
      <c r="C181" s="116"/>
      <c r="D181" s="116"/>
      <c r="E181" s="116">
        <f>SUM(E182:E184)</f>
        <v>23</v>
      </c>
      <c r="F181" s="117"/>
      <c r="G181" s="117"/>
      <c r="H181" s="117">
        <f>SUM(H182:H184)</f>
        <v>273.16999999999996</v>
      </c>
      <c r="I181" s="117">
        <f>SUM(I182:I184)</f>
        <v>337.62</v>
      </c>
    </row>
    <row r="182" spans="1:9" ht="16.5" x14ac:dyDescent="0.25">
      <c r="A182" s="125" t="s">
        <v>168</v>
      </c>
      <c r="B182" s="123">
        <v>1</v>
      </c>
      <c r="C182" s="123">
        <f>D182+E182</f>
        <v>53</v>
      </c>
      <c r="D182" s="123">
        <v>49</v>
      </c>
      <c r="E182" s="123">
        <v>4</v>
      </c>
      <c r="F182" s="121">
        <v>1035.99</v>
      </c>
      <c r="G182" s="121">
        <f>F182/154</f>
        <v>6.7272077922077926</v>
      </c>
      <c r="H182" s="121">
        <f t="shared" ref="H182:H184" si="53">ROUND(E182*G182*2,2)</f>
        <v>53.82</v>
      </c>
      <c r="I182" s="121">
        <f t="shared" ref="I182:I184" si="54">ROUND(H182*1.2359,2)</f>
        <v>66.52</v>
      </c>
    </row>
    <row r="183" spans="1:9" ht="16.5" x14ac:dyDescent="0.25">
      <c r="A183" s="125" t="s">
        <v>43</v>
      </c>
      <c r="B183" s="123">
        <v>1</v>
      </c>
      <c r="C183" s="123">
        <f t="shared" ref="C183:C184" si="55">D183+E183</f>
        <v>165</v>
      </c>
      <c r="D183" s="123">
        <v>154</v>
      </c>
      <c r="E183" s="123">
        <v>11</v>
      </c>
      <c r="F183" s="121">
        <v>869.96</v>
      </c>
      <c r="G183" s="121">
        <f>F183/154</f>
        <v>5.6490909090909094</v>
      </c>
      <c r="H183" s="121">
        <f t="shared" si="53"/>
        <v>124.28</v>
      </c>
      <c r="I183" s="121">
        <f t="shared" si="54"/>
        <v>153.6</v>
      </c>
    </row>
    <row r="184" spans="1:9" ht="16.5" x14ac:dyDescent="0.25">
      <c r="A184" s="125" t="s">
        <v>169</v>
      </c>
      <c r="B184" s="123">
        <v>1</v>
      </c>
      <c r="C184" s="123">
        <f t="shared" si="55"/>
        <v>106</v>
      </c>
      <c r="D184" s="123">
        <v>98</v>
      </c>
      <c r="E184" s="123">
        <v>8</v>
      </c>
      <c r="F184" s="121">
        <v>915.04</v>
      </c>
      <c r="G184" s="121">
        <f>F184/154</f>
        <v>5.9418181818181814</v>
      </c>
      <c r="H184" s="121">
        <f t="shared" si="53"/>
        <v>95.07</v>
      </c>
      <c r="I184" s="121">
        <f t="shared" si="54"/>
        <v>117.5</v>
      </c>
    </row>
    <row r="185" spans="1:9" ht="31.5" customHeight="1" x14ac:dyDescent="0.25">
      <c r="A185" s="124" t="s">
        <v>170</v>
      </c>
      <c r="B185" s="113">
        <f>B186</f>
        <v>3</v>
      </c>
      <c r="C185" s="113"/>
      <c r="D185" s="113"/>
      <c r="E185" s="113">
        <f t="shared" ref="E185" si="56">E186</f>
        <v>48</v>
      </c>
      <c r="F185" s="114"/>
      <c r="G185" s="114"/>
      <c r="H185" s="114">
        <f>H186</f>
        <v>946.13000000000011</v>
      </c>
      <c r="I185" s="114">
        <f t="shared" ref="I185" si="57">I186</f>
        <v>1169.32</v>
      </c>
    </row>
    <row r="186" spans="1:9" s="50" customFormat="1" ht="33" x14ac:dyDescent="0.25">
      <c r="A186" s="115" t="s">
        <v>276</v>
      </c>
      <c r="B186" s="116">
        <f>SUM(B187:B189)</f>
        <v>3</v>
      </c>
      <c r="C186" s="116"/>
      <c r="D186" s="116"/>
      <c r="E186" s="116">
        <f>SUM(E187:E189)</f>
        <v>48</v>
      </c>
      <c r="F186" s="117"/>
      <c r="G186" s="117"/>
      <c r="H186" s="117">
        <f>SUM(H187:H189)</f>
        <v>946.13000000000011</v>
      </c>
      <c r="I186" s="117">
        <f>SUM(I187:I189)</f>
        <v>1169.32</v>
      </c>
    </row>
    <row r="187" spans="1:9" ht="16.5" x14ac:dyDescent="0.25">
      <c r="A187" s="122" t="s">
        <v>171</v>
      </c>
      <c r="B187" s="123">
        <v>1</v>
      </c>
      <c r="C187" s="123">
        <f t="shared" ref="C187:C189" si="58">D187+E187</f>
        <v>184</v>
      </c>
      <c r="D187" s="123">
        <v>176</v>
      </c>
      <c r="E187" s="123">
        <v>8</v>
      </c>
      <c r="F187" s="121">
        <v>1734.57</v>
      </c>
      <c r="G187" s="121">
        <f>F187/176</f>
        <v>9.8555113636363636</v>
      </c>
      <c r="H187" s="121">
        <f>ROUND(E187*G187*2,2)</f>
        <v>157.69</v>
      </c>
      <c r="I187" s="121">
        <f>ROUND(H187*1.2359,2)</f>
        <v>194.89</v>
      </c>
    </row>
    <row r="188" spans="1:9" ht="16.5" x14ac:dyDescent="0.25">
      <c r="A188" s="122" t="s">
        <v>172</v>
      </c>
      <c r="B188" s="123">
        <v>1</v>
      </c>
      <c r="C188" s="123">
        <f t="shared" si="58"/>
        <v>112</v>
      </c>
      <c r="D188" s="123">
        <v>80</v>
      </c>
      <c r="E188" s="123">
        <v>32</v>
      </c>
      <c r="F188" s="121">
        <v>1734.57</v>
      </c>
      <c r="G188" s="121">
        <f t="shared" ref="G188:G189" si="59">F188/176</f>
        <v>9.8555113636363636</v>
      </c>
      <c r="H188" s="121">
        <f>ROUND(E188*G188*2,2)</f>
        <v>630.75</v>
      </c>
      <c r="I188" s="121">
        <f>ROUND(H188*1.2359,2)</f>
        <v>779.54</v>
      </c>
    </row>
    <row r="189" spans="1:9" ht="16.5" x14ac:dyDescent="0.25">
      <c r="A189" s="122" t="s">
        <v>173</v>
      </c>
      <c r="B189" s="123">
        <v>1</v>
      </c>
      <c r="C189" s="123">
        <f t="shared" si="58"/>
        <v>176</v>
      </c>
      <c r="D189" s="123">
        <v>168</v>
      </c>
      <c r="E189" s="123">
        <v>8</v>
      </c>
      <c r="F189" s="121">
        <v>1734.57</v>
      </c>
      <c r="G189" s="121">
        <f t="shared" si="59"/>
        <v>9.8555113636363636</v>
      </c>
      <c r="H189" s="121">
        <f>ROUND(E189*G189*2,2)</f>
        <v>157.69</v>
      </c>
      <c r="I189" s="121">
        <f>ROUND(H189*1.2359,2)</f>
        <v>194.89</v>
      </c>
    </row>
    <row r="190" spans="1:9" ht="17.25" x14ac:dyDescent="0.3">
      <c r="A190" s="124" t="s">
        <v>174</v>
      </c>
      <c r="B190" s="113">
        <f>B191+B202+B227</f>
        <v>37</v>
      </c>
      <c r="C190" s="113"/>
      <c r="D190" s="113"/>
      <c r="E190" s="113">
        <f t="shared" ref="E190:I190" si="60">E191+E202+E227</f>
        <v>1202</v>
      </c>
      <c r="F190" s="127"/>
      <c r="G190" s="114"/>
      <c r="H190" s="114">
        <f>H191+H202+H227</f>
        <v>18014.809999999998</v>
      </c>
      <c r="I190" s="114">
        <f t="shared" si="60"/>
        <v>22264.510000000006</v>
      </c>
    </row>
    <row r="191" spans="1:9" ht="33" x14ac:dyDescent="0.25">
      <c r="A191" s="115" t="s">
        <v>276</v>
      </c>
      <c r="B191" s="116">
        <f>SUM(B192:B201)</f>
        <v>10</v>
      </c>
      <c r="C191" s="116"/>
      <c r="D191" s="116"/>
      <c r="E191" s="116">
        <f t="shared" ref="E191" si="61">SUM(E192:E201)</f>
        <v>496</v>
      </c>
      <c r="F191" s="117"/>
      <c r="G191" s="117"/>
      <c r="H191" s="117">
        <f>SUM(H192:H201)</f>
        <v>9776.67</v>
      </c>
      <c r="I191" s="117">
        <f>SUM(I192:I201)</f>
        <v>12082.980000000001</v>
      </c>
    </row>
    <row r="192" spans="1:9" ht="33" x14ac:dyDescent="0.25">
      <c r="A192" s="122" t="s">
        <v>175</v>
      </c>
      <c r="B192" s="123">
        <v>1</v>
      </c>
      <c r="C192" s="123">
        <f>D192+E192</f>
        <v>112</v>
      </c>
      <c r="D192" s="123">
        <v>96</v>
      </c>
      <c r="E192" s="123">
        <v>16</v>
      </c>
      <c r="F192" s="121">
        <v>1734.5679999999998</v>
      </c>
      <c r="G192" s="121">
        <f>F192/176</f>
        <v>9.8554999999999993</v>
      </c>
      <c r="H192" s="121">
        <f>ROUND(E192*G192*2,2)</f>
        <v>315.38</v>
      </c>
      <c r="I192" s="121">
        <f>ROUND(H192*1.2359,2)</f>
        <v>389.78</v>
      </c>
    </row>
    <row r="193" spans="1:9" ht="16.5" x14ac:dyDescent="0.25">
      <c r="A193" s="122" t="s">
        <v>176</v>
      </c>
      <c r="B193" s="123">
        <v>1</v>
      </c>
      <c r="C193" s="123">
        <f t="shared" ref="C193:C230" si="62">D193+E193</f>
        <v>208</v>
      </c>
      <c r="D193" s="123">
        <v>176</v>
      </c>
      <c r="E193" s="123">
        <v>32</v>
      </c>
      <c r="F193" s="121">
        <v>1734.5679999999998</v>
      </c>
      <c r="G193" s="121">
        <f t="shared" ref="G193:G201" si="63">F193/176</f>
        <v>9.8554999999999993</v>
      </c>
      <c r="H193" s="121">
        <f t="shared" ref="H193:H230" si="64">ROUND(E193*G193*2,2)</f>
        <v>630.75</v>
      </c>
      <c r="I193" s="121">
        <f t="shared" ref="I193:I230" si="65">ROUND(H193*1.2359,2)</f>
        <v>779.54</v>
      </c>
    </row>
    <row r="194" spans="1:9" ht="16.5" x14ac:dyDescent="0.25">
      <c r="A194" s="122" t="s">
        <v>177</v>
      </c>
      <c r="B194" s="123">
        <v>1</v>
      </c>
      <c r="C194" s="123">
        <f t="shared" si="62"/>
        <v>128</v>
      </c>
      <c r="D194" s="123">
        <v>112</v>
      </c>
      <c r="E194" s="123">
        <v>16</v>
      </c>
      <c r="F194" s="121">
        <v>1734.5679999999998</v>
      </c>
      <c r="G194" s="121">
        <f t="shared" si="63"/>
        <v>9.8554999999999993</v>
      </c>
      <c r="H194" s="121">
        <f t="shared" si="64"/>
        <v>315.38</v>
      </c>
      <c r="I194" s="121">
        <f t="shared" si="65"/>
        <v>389.78</v>
      </c>
    </row>
    <row r="195" spans="1:9" ht="16.5" x14ac:dyDescent="0.25">
      <c r="A195" s="122" t="s">
        <v>177</v>
      </c>
      <c r="B195" s="123">
        <v>1</v>
      </c>
      <c r="C195" s="123">
        <f t="shared" si="62"/>
        <v>221</v>
      </c>
      <c r="D195" s="123">
        <v>176</v>
      </c>
      <c r="E195" s="123">
        <v>45</v>
      </c>
      <c r="F195" s="121">
        <v>1734.5679999999998</v>
      </c>
      <c r="G195" s="121">
        <f t="shared" si="63"/>
        <v>9.8554999999999993</v>
      </c>
      <c r="H195" s="121">
        <f t="shared" si="64"/>
        <v>887</v>
      </c>
      <c r="I195" s="121">
        <f t="shared" si="65"/>
        <v>1096.24</v>
      </c>
    </row>
    <row r="196" spans="1:9" ht="16.5" x14ac:dyDescent="0.25">
      <c r="A196" s="122" t="s">
        <v>177</v>
      </c>
      <c r="B196" s="123">
        <v>1</v>
      </c>
      <c r="C196" s="123">
        <f t="shared" si="62"/>
        <v>144</v>
      </c>
      <c r="D196" s="123">
        <v>136</v>
      </c>
      <c r="E196" s="123">
        <v>8</v>
      </c>
      <c r="F196" s="121">
        <v>1734.568</v>
      </c>
      <c r="G196" s="121">
        <f t="shared" si="63"/>
        <v>9.8554999999999993</v>
      </c>
      <c r="H196" s="121">
        <f t="shared" si="64"/>
        <v>157.69</v>
      </c>
      <c r="I196" s="121">
        <f t="shared" si="65"/>
        <v>194.89</v>
      </c>
    </row>
    <row r="197" spans="1:9" ht="16.5" x14ac:dyDescent="0.25">
      <c r="A197" s="122" t="s">
        <v>177</v>
      </c>
      <c r="B197" s="123">
        <v>1</v>
      </c>
      <c r="C197" s="123">
        <f t="shared" si="62"/>
        <v>227</v>
      </c>
      <c r="D197" s="123">
        <v>176</v>
      </c>
      <c r="E197" s="123">
        <v>51</v>
      </c>
      <c r="F197" s="121">
        <v>1734.568</v>
      </c>
      <c r="G197" s="121">
        <f t="shared" si="63"/>
        <v>9.8554999999999993</v>
      </c>
      <c r="H197" s="121">
        <f t="shared" si="64"/>
        <v>1005.26</v>
      </c>
      <c r="I197" s="121">
        <f t="shared" si="65"/>
        <v>1242.4000000000001</v>
      </c>
    </row>
    <row r="198" spans="1:9" ht="16.5" x14ac:dyDescent="0.25">
      <c r="A198" s="122" t="s">
        <v>177</v>
      </c>
      <c r="B198" s="123">
        <v>1</v>
      </c>
      <c r="C198" s="123">
        <f t="shared" si="62"/>
        <v>219</v>
      </c>
      <c r="D198" s="123">
        <v>176</v>
      </c>
      <c r="E198" s="123">
        <v>43</v>
      </c>
      <c r="F198" s="121">
        <v>1734.568</v>
      </c>
      <c r="G198" s="121">
        <f t="shared" si="63"/>
        <v>9.8554999999999993</v>
      </c>
      <c r="H198" s="121">
        <f t="shared" si="64"/>
        <v>847.57</v>
      </c>
      <c r="I198" s="121">
        <f t="shared" si="65"/>
        <v>1047.51</v>
      </c>
    </row>
    <row r="199" spans="1:9" ht="16.5" x14ac:dyDescent="0.25">
      <c r="A199" s="122" t="s">
        <v>147</v>
      </c>
      <c r="B199" s="123">
        <v>1</v>
      </c>
      <c r="C199" s="123">
        <f t="shared" si="62"/>
        <v>173</v>
      </c>
      <c r="D199" s="123">
        <v>104</v>
      </c>
      <c r="E199" s="123">
        <v>69</v>
      </c>
      <c r="F199" s="121">
        <v>1734.568</v>
      </c>
      <c r="G199" s="121">
        <f t="shared" si="63"/>
        <v>9.8554999999999993</v>
      </c>
      <c r="H199" s="121">
        <f t="shared" si="64"/>
        <v>1360.06</v>
      </c>
      <c r="I199" s="121">
        <f t="shared" si="65"/>
        <v>1680.9</v>
      </c>
    </row>
    <row r="200" spans="1:9" ht="16.5" x14ac:dyDescent="0.25">
      <c r="A200" s="122" t="s">
        <v>147</v>
      </c>
      <c r="B200" s="123">
        <v>1</v>
      </c>
      <c r="C200" s="123">
        <f t="shared" si="62"/>
        <v>352</v>
      </c>
      <c r="D200" s="123">
        <v>176</v>
      </c>
      <c r="E200" s="123">
        <v>176</v>
      </c>
      <c r="F200" s="121">
        <v>1734.568</v>
      </c>
      <c r="G200" s="121">
        <f t="shared" si="63"/>
        <v>9.8554999999999993</v>
      </c>
      <c r="H200" s="121">
        <f t="shared" si="64"/>
        <v>3469.14</v>
      </c>
      <c r="I200" s="121">
        <f t="shared" si="65"/>
        <v>4287.51</v>
      </c>
    </row>
    <row r="201" spans="1:9" ht="16.5" x14ac:dyDescent="0.25">
      <c r="A201" s="122" t="s">
        <v>147</v>
      </c>
      <c r="B201" s="123">
        <v>1</v>
      </c>
      <c r="C201" s="123">
        <f t="shared" si="62"/>
        <v>64</v>
      </c>
      <c r="D201" s="123">
        <v>24</v>
      </c>
      <c r="E201" s="123">
        <v>40</v>
      </c>
      <c r="F201" s="121">
        <v>1734.568</v>
      </c>
      <c r="G201" s="121">
        <f t="shared" si="63"/>
        <v>9.8554999999999993</v>
      </c>
      <c r="H201" s="121">
        <f t="shared" si="64"/>
        <v>788.44</v>
      </c>
      <c r="I201" s="121">
        <f t="shared" si="65"/>
        <v>974.43</v>
      </c>
    </row>
    <row r="202" spans="1:9" ht="49.5" x14ac:dyDescent="0.25">
      <c r="A202" s="115" t="s">
        <v>272</v>
      </c>
      <c r="B202" s="116">
        <f>SUM(B203:B226)</f>
        <v>24</v>
      </c>
      <c r="C202" s="116"/>
      <c r="D202" s="116"/>
      <c r="E202" s="116">
        <f t="shared" ref="E202" si="66">SUM(E203:E226)</f>
        <v>684</v>
      </c>
      <c r="F202" s="117"/>
      <c r="G202" s="117"/>
      <c r="H202" s="117">
        <f>SUM(H203:H226)</f>
        <v>8044.6100000000006</v>
      </c>
      <c r="I202" s="117">
        <f>SUM(I203:I226)</f>
        <v>9942.3400000000038</v>
      </c>
    </row>
    <row r="203" spans="1:9" ht="16.5" x14ac:dyDescent="0.25">
      <c r="A203" s="122" t="s">
        <v>149</v>
      </c>
      <c r="B203" s="123">
        <v>1</v>
      </c>
      <c r="C203" s="123">
        <f t="shared" si="62"/>
        <v>216</v>
      </c>
      <c r="D203" s="123">
        <v>168</v>
      </c>
      <c r="E203" s="123">
        <v>48</v>
      </c>
      <c r="F203" s="121">
        <v>1208.94</v>
      </c>
      <c r="G203" s="121">
        <f>F203/176</f>
        <v>6.8689772727272729</v>
      </c>
      <c r="H203" s="121">
        <f>ROUND(E203*G203*2,2)</f>
        <v>659.42</v>
      </c>
      <c r="I203" s="121">
        <f t="shared" si="65"/>
        <v>814.98</v>
      </c>
    </row>
    <row r="204" spans="1:9" ht="33" x14ac:dyDescent="0.25">
      <c r="A204" s="122" t="s">
        <v>163</v>
      </c>
      <c r="B204" s="123">
        <v>1</v>
      </c>
      <c r="C204" s="123">
        <f t="shared" si="62"/>
        <v>186</v>
      </c>
      <c r="D204" s="123">
        <v>176</v>
      </c>
      <c r="E204" s="123">
        <v>10</v>
      </c>
      <c r="F204" s="121">
        <v>1035.48</v>
      </c>
      <c r="G204" s="121">
        <f t="shared" ref="G204:G226" si="67">F204/176</f>
        <v>5.8834090909090913</v>
      </c>
      <c r="H204" s="121">
        <f>ROUND(E204*G204*2,2)</f>
        <v>117.67</v>
      </c>
      <c r="I204" s="121">
        <f t="shared" si="65"/>
        <v>145.43</v>
      </c>
    </row>
    <row r="205" spans="1:9" ht="33" x14ac:dyDescent="0.25">
      <c r="A205" s="122" t="s">
        <v>163</v>
      </c>
      <c r="B205" s="123">
        <v>1</v>
      </c>
      <c r="C205" s="123">
        <f t="shared" si="62"/>
        <v>228</v>
      </c>
      <c r="D205" s="123">
        <v>176</v>
      </c>
      <c r="E205" s="123">
        <v>52</v>
      </c>
      <c r="F205" s="121">
        <v>1035.48</v>
      </c>
      <c r="G205" s="121">
        <f t="shared" si="67"/>
        <v>5.8834090909090913</v>
      </c>
      <c r="H205" s="121">
        <f t="shared" si="64"/>
        <v>611.87</v>
      </c>
      <c r="I205" s="121">
        <f t="shared" si="65"/>
        <v>756.21</v>
      </c>
    </row>
    <row r="206" spans="1:9" ht="33" x14ac:dyDescent="0.25">
      <c r="A206" s="122" t="s">
        <v>163</v>
      </c>
      <c r="B206" s="123">
        <v>1</v>
      </c>
      <c r="C206" s="123">
        <f t="shared" si="62"/>
        <v>216</v>
      </c>
      <c r="D206" s="123">
        <v>176</v>
      </c>
      <c r="E206" s="123">
        <v>40</v>
      </c>
      <c r="F206" s="121">
        <v>1035.48</v>
      </c>
      <c r="G206" s="121">
        <f t="shared" si="67"/>
        <v>5.8834090909090913</v>
      </c>
      <c r="H206" s="121">
        <f t="shared" si="64"/>
        <v>470.67</v>
      </c>
      <c r="I206" s="121">
        <f t="shared" si="65"/>
        <v>581.70000000000005</v>
      </c>
    </row>
    <row r="207" spans="1:9" ht="33" x14ac:dyDescent="0.25">
      <c r="A207" s="122" t="s">
        <v>163</v>
      </c>
      <c r="B207" s="123">
        <v>1</v>
      </c>
      <c r="C207" s="123">
        <f t="shared" si="62"/>
        <v>224</v>
      </c>
      <c r="D207" s="123">
        <v>176</v>
      </c>
      <c r="E207" s="123">
        <v>48</v>
      </c>
      <c r="F207" s="121">
        <v>1035.48</v>
      </c>
      <c r="G207" s="121">
        <f t="shared" si="67"/>
        <v>5.8834090909090913</v>
      </c>
      <c r="H207" s="121">
        <f t="shared" si="64"/>
        <v>564.80999999999995</v>
      </c>
      <c r="I207" s="121">
        <f t="shared" si="65"/>
        <v>698.05</v>
      </c>
    </row>
    <row r="208" spans="1:9" ht="33" x14ac:dyDescent="0.25">
      <c r="A208" s="122" t="s">
        <v>163</v>
      </c>
      <c r="B208" s="123">
        <v>1</v>
      </c>
      <c r="C208" s="123">
        <f t="shared" si="62"/>
        <v>224</v>
      </c>
      <c r="D208" s="123">
        <v>176</v>
      </c>
      <c r="E208" s="123">
        <v>48</v>
      </c>
      <c r="F208" s="121">
        <v>1035.48</v>
      </c>
      <c r="G208" s="121">
        <f t="shared" si="67"/>
        <v>5.8834090909090913</v>
      </c>
      <c r="H208" s="121">
        <f t="shared" si="64"/>
        <v>564.80999999999995</v>
      </c>
      <c r="I208" s="121">
        <f t="shared" si="65"/>
        <v>698.05</v>
      </c>
    </row>
    <row r="209" spans="1:9" ht="33" x14ac:dyDescent="0.25">
      <c r="A209" s="122" t="s">
        <v>163</v>
      </c>
      <c r="B209" s="123">
        <v>1</v>
      </c>
      <c r="C209" s="123">
        <f t="shared" si="62"/>
        <v>220</v>
      </c>
      <c r="D209" s="123">
        <v>176</v>
      </c>
      <c r="E209" s="123">
        <v>44</v>
      </c>
      <c r="F209" s="121">
        <v>1035.48</v>
      </c>
      <c r="G209" s="121">
        <f t="shared" si="67"/>
        <v>5.8834090909090913</v>
      </c>
      <c r="H209" s="121">
        <f t="shared" si="64"/>
        <v>517.74</v>
      </c>
      <c r="I209" s="121">
        <f t="shared" si="65"/>
        <v>639.87</v>
      </c>
    </row>
    <row r="210" spans="1:9" ht="33" x14ac:dyDescent="0.25">
      <c r="A210" s="122" t="s">
        <v>163</v>
      </c>
      <c r="B210" s="123">
        <v>1</v>
      </c>
      <c r="C210" s="123">
        <f t="shared" si="62"/>
        <v>186</v>
      </c>
      <c r="D210" s="123">
        <v>176</v>
      </c>
      <c r="E210" s="123">
        <v>10</v>
      </c>
      <c r="F210" s="121">
        <v>1035.48</v>
      </c>
      <c r="G210" s="121">
        <f t="shared" si="67"/>
        <v>5.8834090909090913</v>
      </c>
      <c r="H210" s="121">
        <f t="shared" si="64"/>
        <v>117.67</v>
      </c>
      <c r="I210" s="121">
        <f t="shared" si="65"/>
        <v>145.43</v>
      </c>
    </row>
    <row r="211" spans="1:9" ht="33" x14ac:dyDescent="0.25">
      <c r="A211" s="122" t="s">
        <v>163</v>
      </c>
      <c r="B211" s="123">
        <v>1</v>
      </c>
      <c r="C211" s="123">
        <f t="shared" si="62"/>
        <v>200</v>
      </c>
      <c r="D211" s="123">
        <v>176</v>
      </c>
      <c r="E211" s="123">
        <v>24</v>
      </c>
      <c r="F211" s="121">
        <v>1035.48</v>
      </c>
      <c r="G211" s="121">
        <f t="shared" si="67"/>
        <v>5.8834090909090913</v>
      </c>
      <c r="H211" s="121">
        <f t="shared" si="64"/>
        <v>282.39999999999998</v>
      </c>
      <c r="I211" s="121">
        <f t="shared" si="65"/>
        <v>349.02</v>
      </c>
    </row>
    <row r="212" spans="1:9" ht="33" x14ac:dyDescent="0.25">
      <c r="A212" s="122" t="s">
        <v>163</v>
      </c>
      <c r="B212" s="123">
        <v>1</v>
      </c>
      <c r="C212" s="123">
        <f t="shared" si="62"/>
        <v>104</v>
      </c>
      <c r="D212" s="123">
        <v>72</v>
      </c>
      <c r="E212" s="123">
        <v>32</v>
      </c>
      <c r="F212" s="121">
        <v>1035.48</v>
      </c>
      <c r="G212" s="121">
        <f t="shared" si="67"/>
        <v>5.8834090909090913</v>
      </c>
      <c r="H212" s="121">
        <f t="shared" si="64"/>
        <v>376.54</v>
      </c>
      <c r="I212" s="121">
        <f t="shared" si="65"/>
        <v>465.37</v>
      </c>
    </row>
    <row r="213" spans="1:9" ht="33" x14ac:dyDescent="0.25">
      <c r="A213" s="122" t="s">
        <v>163</v>
      </c>
      <c r="B213" s="123">
        <v>1</v>
      </c>
      <c r="C213" s="123">
        <f t="shared" si="62"/>
        <v>244</v>
      </c>
      <c r="D213" s="123">
        <v>176</v>
      </c>
      <c r="E213" s="123">
        <v>68</v>
      </c>
      <c r="F213" s="121">
        <v>1035.48</v>
      </c>
      <c r="G213" s="121">
        <f t="shared" si="67"/>
        <v>5.8834090909090913</v>
      </c>
      <c r="H213" s="121">
        <f t="shared" si="64"/>
        <v>800.14</v>
      </c>
      <c r="I213" s="121">
        <f t="shared" si="65"/>
        <v>988.89</v>
      </c>
    </row>
    <row r="214" spans="1:9" ht="33" x14ac:dyDescent="0.25">
      <c r="A214" s="122" t="s">
        <v>163</v>
      </c>
      <c r="B214" s="123">
        <v>1</v>
      </c>
      <c r="C214" s="123">
        <f t="shared" si="62"/>
        <v>96</v>
      </c>
      <c r="D214" s="123">
        <v>88</v>
      </c>
      <c r="E214" s="123">
        <v>8</v>
      </c>
      <c r="F214" s="121">
        <v>1035.48</v>
      </c>
      <c r="G214" s="121">
        <f t="shared" si="67"/>
        <v>5.8834090909090913</v>
      </c>
      <c r="H214" s="121">
        <f t="shared" si="64"/>
        <v>94.13</v>
      </c>
      <c r="I214" s="121">
        <f t="shared" si="65"/>
        <v>116.34</v>
      </c>
    </row>
    <row r="215" spans="1:9" ht="33" x14ac:dyDescent="0.25">
      <c r="A215" s="122" t="s">
        <v>163</v>
      </c>
      <c r="B215" s="123">
        <v>1</v>
      </c>
      <c r="C215" s="123">
        <f t="shared" si="62"/>
        <v>186</v>
      </c>
      <c r="D215" s="123">
        <v>176</v>
      </c>
      <c r="E215" s="123">
        <v>10</v>
      </c>
      <c r="F215" s="121">
        <v>1035.48</v>
      </c>
      <c r="G215" s="121">
        <f t="shared" si="67"/>
        <v>5.8834090909090913</v>
      </c>
      <c r="H215" s="121">
        <f t="shared" si="64"/>
        <v>117.67</v>
      </c>
      <c r="I215" s="121">
        <f t="shared" si="65"/>
        <v>145.43</v>
      </c>
    </row>
    <row r="216" spans="1:9" ht="33" x14ac:dyDescent="0.25">
      <c r="A216" s="122" t="s">
        <v>163</v>
      </c>
      <c r="B216" s="123">
        <v>1</v>
      </c>
      <c r="C216" s="123">
        <f t="shared" si="62"/>
        <v>220</v>
      </c>
      <c r="D216" s="123">
        <v>176</v>
      </c>
      <c r="E216" s="123">
        <v>44</v>
      </c>
      <c r="F216" s="121">
        <v>1035.48</v>
      </c>
      <c r="G216" s="121">
        <f t="shared" si="67"/>
        <v>5.8834090909090913</v>
      </c>
      <c r="H216" s="121">
        <f t="shared" si="64"/>
        <v>517.74</v>
      </c>
      <c r="I216" s="121">
        <f t="shared" si="65"/>
        <v>639.87</v>
      </c>
    </row>
    <row r="217" spans="1:9" ht="33" x14ac:dyDescent="0.25">
      <c r="A217" s="122" t="s">
        <v>163</v>
      </c>
      <c r="B217" s="123">
        <v>1</v>
      </c>
      <c r="C217" s="123">
        <f t="shared" si="62"/>
        <v>78</v>
      </c>
      <c r="D217" s="123">
        <v>72</v>
      </c>
      <c r="E217" s="123">
        <v>6</v>
      </c>
      <c r="F217" s="121">
        <v>1035.48</v>
      </c>
      <c r="G217" s="121">
        <f t="shared" si="67"/>
        <v>5.8834090909090913</v>
      </c>
      <c r="H217" s="121">
        <f t="shared" si="64"/>
        <v>70.599999999999994</v>
      </c>
      <c r="I217" s="121">
        <f t="shared" si="65"/>
        <v>87.25</v>
      </c>
    </row>
    <row r="218" spans="1:9" ht="33" x14ac:dyDescent="0.25">
      <c r="A218" s="122" t="s">
        <v>163</v>
      </c>
      <c r="B218" s="123">
        <v>1</v>
      </c>
      <c r="C218" s="123">
        <f t="shared" si="62"/>
        <v>204</v>
      </c>
      <c r="D218" s="123">
        <v>176</v>
      </c>
      <c r="E218" s="123">
        <v>28</v>
      </c>
      <c r="F218" s="121">
        <v>1035.48</v>
      </c>
      <c r="G218" s="121">
        <f t="shared" si="67"/>
        <v>5.8834090909090913</v>
      </c>
      <c r="H218" s="121">
        <f t="shared" si="64"/>
        <v>329.47</v>
      </c>
      <c r="I218" s="121">
        <f t="shared" si="65"/>
        <v>407.19</v>
      </c>
    </row>
    <row r="219" spans="1:9" ht="33" x14ac:dyDescent="0.25">
      <c r="A219" s="122" t="s">
        <v>163</v>
      </c>
      <c r="B219" s="123">
        <v>1</v>
      </c>
      <c r="C219" s="123">
        <f t="shared" si="62"/>
        <v>144</v>
      </c>
      <c r="D219" s="123">
        <v>120</v>
      </c>
      <c r="E219" s="123">
        <v>24</v>
      </c>
      <c r="F219" s="121">
        <v>1035.48</v>
      </c>
      <c r="G219" s="121">
        <f t="shared" si="67"/>
        <v>5.8834090909090913</v>
      </c>
      <c r="H219" s="121">
        <f t="shared" si="64"/>
        <v>282.39999999999998</v>
      </c>
      <c r="I219" s="121">
        <f t="shared" si="65"/>
        <v>349.02</v>
      </c>
    </row>
    <row r="220" spans="1:9" ht="33" x14ac:dyDescent="0.25">
      <c r="A220" s="122" t="s">
        <v>163</v>
      </c>
      <c r="B220" s="123">
        <v>1</v>
      </c>
      <c r="C220" s="123">
        <f t="shared" si="62"/>
        <v>186</v>
      </c>
      <c r="D220" s="123">
        <v>176</v>
      </c>
      <c r="E220" s="123">
        <v>10</v>
      </c>
      <c r="F220" s="121">
        <v>1035.48</v>
      </c>
      <c r="G220" s="121">
        <f t="shared" si="67"/>
        <v>5.8834090909090913</v>
      </c>
      <c r="H220" s="121">
        <f t="shared" si="64"/>
        <v>117.67</v>
      </c>
      <c r="I220" s="121">
        <f t="shared" si="65"/>
        <v>145.43</v>
      </c>
    </row>
    <row r="221" spans="1:9" ht="33" x14ac:dyDescent="0.25">
      <c r="A221" s="122" t="s">
        <v>163</v>
      </c>
      <c r="B221" s="123">
        <v>1</v>
      </c>
      <c r="C221" s="123">
        <f t="shared" si="62"/>
        <v>186</v>
      </c>
      <c r="D221" s="123">
        <v>176</v>
      </c>
      <c r="E221" s="123">
        <v>10</v>
      </c>
      <c r="F221" s="121">
        <v>1035.48</v>
      </c>
      <c r="G221" s="121">
        <f t="shared" si="67"/>
        <v>5.8834090909090913</v>
      </c>
      <c r="H221" s="121">
        <f t="shared" si="64"/>
        <v>117.67</v>
      </c>
      <c r="I221" s="121">
        <f t="shared" si="65"/>
        <v>145.43</v>
      </c>
    </row>
    <row r="222" spans="1:9" ht="16.5" x14ac:dyDescent="0.25">
      <c r="A222" s="122" t="s">
        <v>151</v>
      </c>
      <c r="B222" s="123">
        <v>1</v>
      </c>
      <c r="C222" s="123">
        <f t="shared" si="62"/>
        <v>204</v>
      </c>
      <c r="D222" s="123">
        <v>176</v>
      </c>
      <c r="E222" s="123">
        <v>28</v>
      </c>
      <c r="F222" s="121">
        <v>1035.48</v>
      </c>
      <c r="G222" s="121">
        <f t="shared" si="67"/>
        <v>5.8834090909090913</v>
      </c>
      <c r="H222" s="121">
        <f t="shared" si="64"/>
        <v>329.47</v>
      </c>
      <c r="I222" s="121">
        <f t="shared" si="65"/>
        <v>407.19</v>
      </c>
    </row>
    <row r="223" spans="1:9" ht="16.5" x14ac:dyDescent="0.25">
      <c r="A223" s="122" t="s">
        <v>153</v>
      </c>
      <c r="B223" s="123">
        <v>1</v>
      </c>
      <c r="C223" s="123">
        <f t="shared" si="62"/>
        <v>186</v>
      </c>
      <c r="D223" s="123">
        <v>176</v>
      </c>
      <c r="E223" s="123">
        <v>10</v>
      </c>
      <c r="F223" s="121">
        <v>914.58</v>
      </c>
      <c r="G223" s="121">
        <f t="shared" si="67"/>
        <v>5.1964772727272726</v>
      </c>
      <c r="H223" s="121">
        <f t="shared" si="64"/>
        <v>103.93</v>
      </c>
      <c r="I223" s="121">
        <f t="shared" si="65"/>
        <v>128.44999999999999</v>
      </c>
    </row>
    <row r="224" spans="1:9" ht="16.5" x14ac:dyDescent="0.25">
      <c r="A224" s="122" t="s">
        <v>153</v>
      </c>
      <c r="B224" s="123">
        <v>1</v>
      </c>
      <c r="C224" s="123">
        <f t="shared" si="62"/>
        <v>216</v>
      </c>
      <c r="D224" s="123">
        <v>168</v>
      </c>
      <c r="E224" s="123">
        <v>48</v>
      </c>
      <c r="F224" s="121">
        <v>914.58</v>
      </c>
      <c r="G224" s="121">
        <f t="shared" si="67"/>
        <v>5.1964772727272726</v>
      </c>
      <c r="H224" s="121">
        <f t="shared" si="64"/>
        <v>498.86</v>
      </c>
      <c r="I224" s="121">
        <f t="shared" si="65"/>
        <v>616.54</v>
      </c>
    </row>
    <row r="225" spans="1:9" ht="16.5" x14ac:dyDescent="0.25">
      <c r="A225" s="122" t="s">
        <v>153</v>
      </c>
      <c r="B225" s="123">
        <v>1</v>
      </c>
      <c r="C225" s="123">
        <f t="shared" si="62"/>
        <v>200</v>
      </c>
      <c r="D225" s="123">
        <v>176</v>
      </c>
      <c r="E225" s="123">
        <v>24</v>
      </c>
      <c r="F225" s="121">
        <v>1035.48</v>
      </c>
      <c r="G225" s="121">
        <f t="shared" si="67"/>
        <v>5.8834090909090913</v>
      </c>
      <c r="H225" s="121">
        <f t="shared" si="64"/>
        <v>282.39999999999998</v>
      </c>
      <c r="I225" s="121">
        <f t="shared" si="65"/>
        <v>349.02</v>
      </c>
    </row>
    <row r="226" spans="1:9" ht="16.5" x14ac:dyDescent="0.25">
      <c r="A226" s="122" t="s">
        <v>153</v>
      </c>
      <c r="B226" s="123">
        <v>1</v>
      </c>
      <c r="C226" s="123">
        <f t="shared" si="62"/>
        <v>186</v>
      </c>
      <c r="D226" s="123">
        <v>176</v>
      </c>
      <c r="E226" s="123">
        <v>10</v>
      </c>
      <c r="F226" s="121">
        <v>869.97</v>
      </c>
      <c r="G226" s="121">
        <f t="shared" si="67"/>
        <v>4.943011363636364</v>
      </c>
      <c r="H226" s="121">
        <f t="shared" si="64"/>
        <v>98.86</v>
      </c>
      <c r="I226" s="121">
        <f t="shared" si="65"/>
        <v>122.18</v>
      </c>
    </row>
    <row r="227" spans="1:9" ht="49.5" x14ac:dyDescent="0.25">
      <c r="A227" s="115" t="s">
        <v>278</v>
      </c>
      <c r="B227" s="116">
        <f>SUM(B228:B230)</f>
        <v>3</v>
      </c>
      <c r="C227" s="116"/>
      <c r="D227" s="116"/>
      <c r="E227" s="116">
        <f>SUM(E228:E230)</f>
        <v>22</v>
      </c>
      <c r="F227" s="117"/>
      <c r="G227" s="117"/>
      <c r="H227" s="117">
        <f>SUM(H228:H230)</f>
        <v>193.53</v>
      </c>
      <c r="I227" s="117">
        <f>SUM(I228:I230)</f>
        <v>239.19</v>
      </c>
    </row>
    <row r="228" spans="1:9" ht="16.5" x14ac:dyDescent="0.25">
      <c r="A228" s="122" t="s">
        <v>155</v>
      </c>
      <c r="B228" s="123">
        <v>1</v>
      </c>
      <c r="C228" s="123">
        <f t="shared" si="62"/>
        <v>180</v>
      </c>
      <c r="D228" s="123">
        <v>176</v>
      </c>
      <c r="E228" s="123">
        <v>4</v>
      </c>
      <c r="F228" s="121">
        <v>762.15</v>
      </c>
      <c r="G228" s="121">
        <f>F228/176</f>
        <v>4.330397727272727</v>
      </c>
      <c r="H228" s="121">
        <f t="shared" si="64"/>
        <v>34.64</v>
      </c>
      <c r="I228" s="121">
        <f t="shared" si="65"/>
        <v>42.81</v>
      </c>
    </row>
    <row r="229" spans="1:9" ht="16.5" x14ac:dyDescent="0.25">
      <c r="A229" s="122" t="s">
        <v>155</v>
      </c>
      <c r="B229" s="123">
        <v>1</v>
      </c>
      <c r="C229" s="123">
        <f t="shared" si="62"/>
        <v>186</v>
      </c>
      <c r="D229" s="123">
        <v>176</v>
      </c>
      <c r="E229" s="123">
        <v>10</v>
      </c>
      <c r="F229" s="121">
        <v>788.45</v>
      </c>
      <c r="G229" s="121">
        <f t="shared" ref="G229:G230" si="68">F229/176</f>
        <v>4.479829545454546</v>
      </c>
      <c r="H229" s="121">
        <f t="shared" si="64"/>
        <v>89.6</v>
      </c>
      <c r="I229" s="121">
        <f t="shared" si="65"/>
        <v>110.74</v>
      </c>
    </row>
    <row r="230" spans="1:9" ht="16.5" x14ac:dyDescent="0.25">
      <c r="A230" s="122" t="s">
        <v>155</v>
      </c>
      <c r="B230" s="123">
        <v>1</v>
      </c>
      <c r="C230" s="123">
        <f t="shared" si="62"/>
        <v>104</v>
      </c>
      <c r="D230" s="123">
        <v>96</v>
      </c>
      <c r="E230" s="123">
        <v>8</v>
      </c>
      <c r="F230" s="121">
        <v>762.15</v>
      </c>
      <c r="G230" s="121">
        <f t="shared" si="68"/>
        <v>4.330397727272727</v>
      </c>
      <c r="H230" s="121">
        <f t="shared" si="64"/>
        <v>69.290000000000006</v>
      </c>
      <c r="I230" s="121">
        <f t="shared" si="65"/>
        <v>85.64</v>
      </c>
    </row>
    <row r="231" spans="1:9" x14ac:dyDescent="0.25">
      <c r="I231" s="55"/>
    </row>
    <row r="232" spans="1:9" x14ac:dyDescent="0.25">
      <c r="I232" s="54"/>
    </row>
  </sheetData>
  <mergeCells count="12">
    <mergeCell ref="H1:I1"/>
    <mergeCell ref="A2:I2"/>
    <mergeCell ref="A7:A9"/>
    <mergeCell ref="B7:B9"/>
    <mergeCell ref="C7:E7"/>
    <mergeCell ref="F7:F9"/>
    <mergeCell ref="G7:G9"/>
    <mergeCell ref="H7:H9"/>
    <mergeCell ref="I7:I9"/>
    <mergeCell ref="C8:C9"/>
    <mergeCell ref="D8:D9"/>
    <mergeCell ref="E8:E9"/>
  </mergeCells>
  <pageMargins left="0.70866141732283472" right="0.70866141732283472" top="0.74803149606299213" bottom="0.74803149606299213" header="0.31496062992125984" footer="0.31496062992125984"/>
  <pageSetup paperSize="9" scale="7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8B08F5-5FE5-4A13-B520-679662E45F8D}">
  <sheetPr>
    <tabColor theme="5" tint="0.59999389629810485"/>
  </sheetPr>
  <dimension ref="A1:I363"/>
  <sheetViews>
    <sheetView zoomScale="80" zoomScaleNormal="80" workbookViewId="0">
      <selection activeCell="H1" sqref="H1:I1"/>
    </sheetView>
  </sheetViews>
  <sheetFormatPr defaultColWidth="9.140625" defaultRowHeight="15.75" x14ac:dyDescent="0.25"/>
  <cols>
    <col min="1" max="1" width="59.7109375" style="47" customWidth="1"/>
    <col min="2" max="2" width="15.28515625" style="48" customWidth="1"/>
    <col min="3" max="3" width="14.5703125" style="47" customWidth="1"/>
    <col min="4" max="4" width="14.7109375" style="47" customWidth="1"/>
    <col min="5" max="5" width="17.7109375" style="47" customWidth="1"/>
    <col min="6" max="6" width="14.7109375" style="47" customWidth="1"/>
    <col min="7" max="7" width="13.85546875" style="49" customWidth="1"/>
    <col min="8" max="8" width="19.85546875" style="47" customWidth="1"/>
    <col min="9" max="9" width="19" style="47" customWidth="1"/>
    <col min="10" max="16384" width="9.140625" style="47"/>
  </cols>
  <sheetData>
    <row r="1" spans="1:9" x14ac:dyDescent="0.25">
      <c r="H1" s="274" t="s">
        <v>359</v>
      </c>
      <c r="I1" s="274"/>
    </row>
    <row r="2" spans="1:9" s="50" customFormat="1" ht="39" customHeight="1" x14ac:dyDescent="0.25">
      <c r="A2" s="282" t="s">
        <v>261</v>
      </c>
      <c r="B2" s="282"/>
      <c r="C2" s="282"/>
      <c r="D2" s="282"/>
      <c r="E2" s="282"/>
      <c r="F2" s="282"/>
      <c r="G2" s="282"/>
      <c r="H2" s="282"/>
      <c r="I2" s="282"/>
    </row>
    <row r="3" spans="1:9" ht="16.5" x14ac:dyDescent="0.25">
      <c r="A3" s="106"/>
      <c r="B3" s="107"/>
      <c r="C3" s="106"/>
      <c r="D3" s="106"/>
      <c r="E3" s="106"/>
      <c r="F3" s="106"/>
      <c r="G3" s="108"/>
      <c r="H3" s="106"/>
      <c r="I3" s="106"/>
    </row>
    <row r="4" spans="1:9" ht="16.5" x14ac:dyDescent="0.25">
      <c r="A4" s="106" t="s">
        <v>282</v>
      </c>
      <c r="B4" s="107"/>
      <c r="C4" s="106"/>
      <c r="D4" s="106"/>
      <c r="E4" s="106"/>
      <c r="F4" s="106"/>
      <c r="G4" s="108"/>
      <c r="H4" s="106"/>
      <c r="I4" s="106"/>
    </row>
    <row r="5" spans="1:9" ht="16.5" x14ac:dyDescent="0.25">
      <c r="A5" s="106" t="s">
        <v>283</v>
      </c>
      <c r="B5" s="107"/>
      <c r="C5" s="106"/>
      <c r="D5" s="106"/>
      <c r="E5" s="106"/>
      <c r="F5" s="106"/>
      <c r="G5" s="108"/>
      <c r="H5" s="106"/>
      <c r="I5" s="106"/>
    </row>
    <row r="6" spans="1:9" x14ac:dyDescent="0.25">
      <c r="E6" s="51"/>
      <c r="H6" s="52"/>
    </row>
    <row r="7" spans="1:9" ht="36" customHeight="1" x14ac:dyDescent="0.25">
      <c r="A7" s="276"/>
      <c r="B7" s="276" t="s">
        <v>7</v>
      </c>
      <c r="C7" s="277" t="s">
        <v>9</v>
      </c>
      <c r="D7" s="277"/>
      <c r="E7" s="277"/>
      <c r="F7" s="277" t="s">
        <v>5</v>
      </c>
      <c r="G7" s="277" t="s">
        <v>266</v>
      </c>
      <c r="H7" s="278" t="s">
        <v>10</v>
      </c>
      <c r="I7" s="279" t="s">
        <v>3</v>
      </c>
    </row>
    <row r="8" spans="1:9" x14ac:dyDescent="0.25">
      <c r="A8" s="276"/>
      <c r="B8" s="276"/>
      <c r="C8" s="280" t="s">
        <v>179</v>
      </c>
      <c r="D8" s="280" t="s">
        <v>284</v>
      </c>
      <c r="E8" s="277" t="s">
        <v>11</v>
      </c>
      <c r="F8" s="277"/>
      <c r="G8" s="277"/>
      <c r="H8" s="278"/>
      <c r="I8" s="279"/>
    </row>
    <row r="9" spans="1:9" ht="88.5" customHeight="1" x14ac:dyDescent="0.25">
      <c r="A9" s="276"/>
      <c r="B9" s="276"/>
      <c r="C9" s="281"/>
      <c r="D9" s="281"/>
      <c r="E9" s="277"/>
      <c r="F9" s="277"/>
      <c r="G9" s="277"/>
      <c r="H9" s="278"/>
      <c r="I9" s="279"/>
    </row>
    <row r="10" spans="1:9" x14ac:dyDescent="0.25">
      <c r="A10" s="65">
        <v>1</v>
      </c>
      <c r="B10" s="65">
        <v>2</v>
      </c>
      <c r="C10" s="65" t="s">
        <v>45</v>
      </c>
      <c r="D10" s="65">
        <v>4</v>
      </c>
      <c r="E10" s="65">
        <v>5</v>
      </c>
      <c r="F10" s="65">
        <v>6</v>
      </c>
      <c r="G10" s="65">
        <v>7</v>
      </c>
      <c r="H10" s="65">
        <v>8</v>
      </c>
      <c r="I10" s="65" t="s">
        <v>268</v>
      </c>
    </row>
    <row r="11" spans="1:9" s="50" customFormat="1" ht="16.5" x14ac:dyDescent="0.25">
      <c r="A11" s="109" t="s">
        <v>0</v>
      </c>
      <c r="B11" s="110">
        <f>B12+B105+B111+B160+B194+B210+B244+B264+B290+B310+B317+B321</f>
        <v>317</v>
      </c>
      <c r="C11" s="110"/>
      <c r="D11" s="110"/>
      <c r="E11" s="110">
        <f>E12+E105+E111+E160+E194+E210+E244+E264+E290+E310+E317+E321</f>
        <v>11474.5</v>
      </c>
      <c r="F11" s="111"/>
      <c r="G11" s="111"/>
      <c r="H11" s="111">
        <f>H12+H105+H111+H160+H194+H210+H244+H264+H290+H310+H317+H321</f>
        <v>156297.52000000008</v>
      </c>
      <c r="I11" s="111">
        <f>I12+I105+I111+I160+I194+I210+I244+I264+I290+I310+I317+I321</f>
        <v>193168.19000000003</v>
      </c>
    </row>
    <row r="12" spans="1:9" s="50" customFormat="1" ht="16.5" x14ac:dyDescent="0.25">
      <c r="A12" s="112" t="s">
        <v>136</v>
      </c>
      <c r="B12" s="113">
        <f>B13+B45+B88</f>
        <v>89</v>
      </c>
      <c r="C12" s="113"/>
      <c r="D12" s="113"/>
      <c r="E12" s="113">
        <f>E13+E45+E88</f>
        <v>4387</v>
      </c>
      <c r="F12" s="114"/>
      <c r="G12" s="114"/>
      <c r="H12" s="114">
        <f>H13+H45+H88</f>
        <v>65659.390000000014</v>
      </c>
      <c r="I12" s="114">
        <f>I13+I45+I88</f>
        <v>81148.490000000005</v>
      </c>
    </row>
    <row r="13" spans="1:9" s="50" customFormat="1" ht="33" x14ac:dyDescent="0.25">
      <c r="A13" s="115" t="s">
        <v>276</v>
      </c>
      <c r="B13" s="116">
        <f>SUM(B14:B44)</f>
        <v>31</v>
      </c>
      <c r="C13" s="116"/>
      <c r="D13" s="116"/>
      <c r="E13" s="116">
        <f>SUM(E14:E44)</f>
        <v>2045</v>
      </c>
      <c r="F13" s="117"/>
      <c r="G13" s="117"/>
      <c r="H13" s="117">
        <f>SUM(H14:H44)</f>
        <v>40308.890000000007</v>
      </c>
      <c r="I13" s="117">
        <f>SUM(I14:I44)</f>
        <v>49817.740000000005</v>
      </c>
    </row>
    <row r="14" spans="1:9" s="50" customFormat="1" ht="16.5" x14ac:dyDescent="0.25">
      <c r="A14" s="118" t="s">
        <v>137</v>
      </c>
      <c r="B14" s="119">
        <v>1</v>
      </c>
      <c r="C14" s="119">
        <f>D14+E14</f>
        <v>176</v>
      </c>
      <c r="D14" s="119">
        <v>144</v>
      </c>
      <c r="E14" s="119">
        <v>32</v>
      </c>
      <c r="F14" s="120">
        <v>1655.72</v>
      </c>
      <c r="G14" s="121">
        <f>F14/168</f>
        <v>9.8554761904761907</v>
      </c>
      <c r="H14" s="121">
        <f>ROUND(E14*G14*2,2)</f>
        <v>630.75</v>
      </c>
      <c r="I14" s="121">
        <f>ROUND(H14*1.2359,2)</f>
        <v>779.54</v>
      </c>
    </row>
    <row r="15" spans="1:9" s="50" customFormat="1" ht="16.5" x14ac:dyDescent="0.25">
      <c r="A15" s="118" t="s">
        <v>137</v>
      </c>
      <c r="B15" s="119">
        <v>1</v>
      </c>
      <c r="C15" s="119">
        <f>D15+E15</f>
        <v>186.5</v>
      </c>
      <c r="D15" s="119">
        <v>168</v>
      </c>
      <c r="E15" s="119">
        <v>18.5</v>
      </c>
      <c r="F15" s="120">
        <v>1655.72</v>
      </c>
      <c r="G15" s="121">
        <f t="shared" ref="G15:G44" si="0">F15/168</f>
        <v>9.8554761904761907</v>
      </c>
      <c r="H15" s="121">
        <f t="shared" ref="H15:H43" si="1">ROUND(E15*G15*2,2)</f>
        <v>364.65</v>
      </c>
      <c r="I15" s="121">
        <f>ROUND(H15*1.2359,2)</f>
        <v>450.67</v>
      </c>
    </row>
    <row r="16" spans="1:9" s="50" customFormat="1" ht="16.5" x14ac:dyDescent="0.25">
      <c r="A16" s="118" t="s">
        <v>159</v>
      </c>
      <c r="B16" s="119">
        <v>1</v>
      </c>
      <c r="C16" s="119">
        <f t="shared" ref="C16:C44" si="2">D16+E16</f>
        <v>159</v>
      </c>
      <c r="D16" s="119">
        <v>136</v>
      </c>
      <c r="E16" s="119">
        <v>23</v>
      </c>
      <c r="F16" s="120">
        <v>1655.72</v>
      </c>
      <c r="G16" s="121">
        <f t="shared" si="0"/>
        <v>9.8554761904761907</v>
      </c>
      <c r="H16" s="121">
        <f t="shared" si="1"/>
        <v>453.35</v>
      </c>
      <c r="I16" s="121">
        <f t="shared" ref="I16:I44" si="3">ROUND(H16*1.2359,2)</f>
        <v>560.29999999999995</v>
      </c>
    </row>
    <row r="17" spans="1:9" s="50" customFormat="1" ht="16.5" x14ac:dyDescent="0.25">
      <c r="A17" s="118" t="s">
        <v>159</v>
      </c>
      <c r="B17" s="119">
        <v>1</v>
      </c>
      <c r="C17" s="119">
        <f t="shared" si="2"/>
        <v>184</v>
      </c>
      <c r="D17" s="119">
        <v>168</v>
      </c>
      <c r="E17" s="119">
        <v>16</v>
      </c>
      <c r="F17" s="120">
        <v>1655.72</v>
      </c>
      <c r="G17" s="121">
        <f t="shared" si="0"/>
        <v>9.8554761904761907</v>
      </c>
      <c r="H17" s="121">
        <f t="shared" si="1"/>
        <v>315.38</v>
      </c>
      <c r="I17" s="121">
        <f t="shared" si="3"/>
        <v>389.78</v>
      </c>
    </row>
    <row r="18" spans="1:9" s="50" customFormat="1" ht="16.5" x14ac:dyDescent="0.25">
      <c r="A18" s="118" t="s">
        <v>138</v>
      </c>
      <c r="B18" s="119">
        <v>1</v>
      </c>
      <c r="C18" s="119">
        <f t="shared" si="2"/>
        <v>256</v>
      </c>
      <c r="D18" s="119">
        <v>168</v>
      </c>
      <c r="E18" s="119">
        <v>88</v>
      </c>
      <c r="F18" s="120">
        <v>1655.72</v>
      </c>
      <c r="G18" s="121">
        <f t="shared" si="0"/>
        <v>9.8554761904761907</v>
      </c>
      <c r="H18" s="121">
        <f>ROUND(E18*G18*2,2)</f>
        <v>1734.56</v>
      </c>
      <c r="I18" s="121">
        <f t="shared" si="3"/>
        <v>2143.7399999999998</v>
      </c>
    </row>
    <row r="19" spans="1:9" s="50" customFormat="1" ht="16.5" x14ac:dyDescent="0.25">
      <c r="A19" s="118" t="s">
        <v>139</v>
      </c>
      <c r="B19" s="119">
        <v>1</v>
      </c>
      <c r="C19" s="119">
        <f t="shared" si="2"/>
        <v>64</v>
      </c>
      <c r="D19" s="119">
        <v>24</v>
      </c>
      <c r="E19" s="119">
        <v>40</v>
      </c>
      <c r="F19" s="120">
        <v>1655.72</v>
      </c>
      <c r="G19" s="121">
        <f t="shared" si="0"/>
        <v>9.8554761904761907</v>
      </c>
      <c r="H19" s="121">
        <f t="shared" si="1"/>
        <v>788.44</v>
      </c>
      <c r="I19" s="121">
        <f t="shared" si="3"/>
        <v>974.43</v>
      </c>
    </row>
    <row r="20" spans="1:9" s="50" customFormat="1" ht="16.5" x14ac:dyDescent="0.25">
      <c r="A20" s="118" t="s">
        <v>139</v>
      </c>
      <c r="B20" s="119">
        <v>1</v>
      </c>
      <c r="C20" s="119">
        <f t="shared" si="2"/>
        <v>176</v>
      </c>
      <c r="D20" s="119">
        <v>152</v>
      </c>
      <c r="E20" s="119">
        <v>24</v>
      </c>
      <c r="F20" s="120">
        <v>1655.72</v>
      </c>
      <c r="G20" s="121">
        <f t="shared" si="0"/>
        <v>9.8554761904761907</v>
      </c>
      <c r="H20" s="121">
        <f t="shared" si="1"/>
        <v>473.06</v>
      </c>
      <c r="I20" s="121">
        <f t="shared" si="3"/>
        <v>584.65</v>
      </c>
    </row>
    <row r="21" spans="1:9" s="50" customFormat="1" ht="16.5" x14ac:dyDescent="0.25">
      <c r="A21" s="118" t="s">
        <v>140</v>
      </c>
      <c r="B21" s="119">
        <v>1</v>
      </c>
      <c r="C21" s="119">
        <f t="shared" si="2"/>
        <v>272</v>
      </c>
      <c r="D21" s="119">
        <v>168</v>
      </c>
      <c r="E21" s="119">
        <v>104</v>
      </c>
      <c r="F21" s="120">
        <v>1655.72</v>
      </c>
      <c r="G21" s="121">
        <f t="shared" si="0"/>
        <v>9.8554761904761907</v>
      </c>
      <c r="H21" s="121">
        <f t="shared" si="1"/>
        <v>2049.94</v>
      </c>
      <c r="I21" s="121">
        <f t="shared" si="3"/>
        <v>2533.52</v>
      </c>
    </row>
    <row r="22" spans="1:9" s="50" customFormat="1" ht="16.5" x14ac:dyDescent="0.25">
      <c r="A22" s="118" t="s">
        <v>140</v>
      </c>
      <c r="B22" s="119">
        <v>1</v>
      </c>
      <c r="C22" s="119">
        <f t="shared" si="2"/>
        <v>195</v>
      </c>
      <c r="D22" s="119">
        <v>147</v>
      </c>
      <c r="E22" s="119">
        <v>48</v>
      </c>
      <c r="F22" s="120">
        <v>1655.72</v>
      </c>
      <c r="G22" s="121">
        <f t="shared" si="0"/>
        <v>9.8554761904761907</v>
      </c>
      <c r="H22" s="121">
        <f t="shared" si="1"/>
        <v>946.13</v>
      </c>
      <c r="I22" s="121">
        <f t="shared" si="3"/>
        <v>1169.32</v>
      </c>
    </row>
    <row r="23" spans="1:9" s="50" customFormat="1" ht="16.5" x14ac:dyDescent="0.25">
      <c r="A23" s="118" t="s">
        <v>141</v>
      </c>
      <c r="B23" s="119">
        <v>1</v>
      </c>
      <c r="C23" s="119">
        <f t="shared" si="2"/>
        <v>195</v>
      </c>
      <c r="D23" s="119">
        <v>147</v>
      </c>
      <c r="E23" s="119">
        <v>48</v>
      </c>
      <c r="F23" s="120">
        <v>1655.72</v>
      </c>
      <c r="G23" s="121">
        <f t="shared" si="0"/>
        <v>9.8554761904761907</v>
      </c>
      <c r="H23" s="121">
        <f t="shared" si="1"/>
        <v>946.13</v>
      </c>
      <c r="I23" s="121">
        <f t="shared" si="3"/>
        <v>1169.32</v>
      </c>
    </row>
    <row r="24" spans="1:9" s="50" customFormat="1" ht="16.5" x14ac:dyDescent="0.25">
      <c r="A24" s="118" t="s">
        <v>141</v>
      </c>
      <c r="B24" s="119">
        <v>1</v>
      </c>
      <c r="C24" s="119">
        <f t="shared" si="2"/>
        <v>232</v>
      </c>
      <c r="D24" s="119">
        <v>168</v>
      </c>
      <c r="E24" s="119">
        <v>64</v>
      </c>
      <c r="F24" s="120">
        <v>1655.72</v>
      </c>
      <c r="G24" s="121">
        <f t="shared" si="0"/>
        <v>9.8554761904761907</v>
      </c>
      <c r="H24" s="121">
        <f t="shared" si="1"/>
        <v>1261.5</v>
      </c>
      <c r="I24" s="121">
        <f t="shared" si="3"/>
        <v>1559.09</v>
      </c>
    </row>
    <row r="25" spans="1:9" s="50" customFormat="1" ht="16.5" x14ac:dyDescent="0.25">
      <c r="A25" s="122" t="s">
        <v>141</v>
      </c>
      <c r="B25" s="119">
        <v>1</v>
      </c>
      <c r="C25" s="119">
        <f t="shared" si="2"/>
        <v>232</v>
      </c>
      <c r="D25" s="123">
        <v>112</v>
      </c>
      <c r="E25" s="123">
        <v>120</v>
      </c>
      <c r="F25" s="120">
        <v>1655.72</v>
      </c>
      <c r="G25" s="121">
        <f t="shared" si="0"/>
        <v>9.8554761904761907</v>
      </c>
      <c r="H25" s="121">
        <f t="shared" si="1"/>
        <v>2365.31</v>
      </c>
      <c r="I25" s="121">
        <f t="shared" si="3"/>
        <v>2923.29</v>
      </c>
    </row>
    <row r="26" spans="1:9" s="50" customFormat="1" ht="16.5" x14ac:dyDescent="0.25">
      <c r="A26" s="122" t="s">
        <v>141</v>
      </c>
      <c r="B26" s="119">
        <v>1</v>
      </c>
      <c r="C26" s="119">
        <f t="shared" si="2"/>
        <v>136</v>
      </c>
      <c r="D26" s="123">
        <v>96</v>
      </c>
      <c r="E26" s="123">
        <v>40</v>
      </c>
      <c r="F26" s="120">
        <v>1655.72</v>
      </c>
      <c r="G26" s="121">
        <f t="shared" si="0"/>
        <v>9.8554761904761907</v>
      </c>
      <c r="H26" s="121">
        <f t="shared" si="1"/>
        <v>788.44</v>
      </c>
      <c r="I26" s="121">
        <f t="shared" si="3"/>
        <v>974.43</v>
      </c>
    </row>
    <row r="27" spans="1:9" s="50" customFormat="1" ht="16.5" x14ac:dyDescent="0.25">
      <c r="A27" s="122" t="s">
        <v>142</v>
      </c>
      <c r="B27" s="119">
        <v>1</v>
      </c>
      <c r="C27" s="119">
        <f t="shared" si="2"/>
        <v>200</v>
      </c>
      <c r="D27" s="123">
        <v>104</v>
      </c>
      <c r="E27" s="123">
        <v>96</v>
      </c>
      <c r="F27" s="120">
        <v>1655.72</v>
      </c>
      <c r="G27" s="121">
        <f t="shared" si="0"/>
        <v>9.8554761904761907</v>
      </c>
      <c r="H27" s="121">
        <f t="shared" si="1"/>
        <v>1892.25</v>
      </c>
      <c r="I27" s="121">
        <f t="shared" si="3"/>
        <v>2338.63</v>
      </c>
    </row>
    <row r="28" spans="1:9" s="50" customFormat="1" ht="16.5" x14ac:dyDescent="0.25">
      <c r="A28" s="122" t="s">
        <v>143</v>
      </c>
      <c r="B28" s="119">
        <v>1</v>
      </c>
      <c r="C28" s="119">
        <f t="shared" si="2"/>
        <v>201</v>
      </c>
      <c r="D28" s="123">
        <v>168</v>
      </c>
      <c r="E28" s="123">
        <v>33</v>
      </c>
      <c r="F28" s="120">
        <v>1655.72</v>
      </c>
      <c r="G28" s="121">
        <f t="shared" si="0"/>
        <v>9.8554761904761907</v>
      </c>
      <c r="H28" s="121">
        <f t="shared" si="1"/>
        <v>650.46</v>
      </c>
      <c r="I28" s="121">
        <f t="shared" si="3"/>
        <v>803.9</v>
      </c>
    </row>
    <row r="29" spans="1:9" s="50" customFormat="1" ht="16.5" x14ac:dyDescent="0.25">
      <c r="A29" s="122" t="s">
        <v>143</v>
      </c>
      <c r="B29" s="119">
        <v>1</v>
      </c>
      <c r="C29" s="119">
        <f t="shared" si="2"/>
        <v>234</v>
      </c>
      <c r="D29" s="123">
        <v>168</v>
      </c>
      <c r="E29" s="123">
        <v>66</v>
      </c>
      <c r="F29" s="120">
        <v>1655.72</v>
      </c>
      <c r="G29" s="121">
        <f t="shared" si="0"/>
        <v>9.8554761904761907</v>
      </c>
      <c r="H29" s="121">
        <f t="shared" si="1"/>
        <v>1300.92</v>
      </c>
      <c r="I29" s="121">
        <f t="shared" si="3"/>
        <v>1607.81</v>
      </c>
    </row>
    <row r="30" spans="1:9" s="50" customFormat="1" ht="16.5" x14ac:dyDescent="0.25">
      <c r="A30" s="122" t="s">
        <v>143</v>
      </c>
      <c r="B30" s="119">
        <v>1</v>
      </c>
      <c r="C30" s="119">
        <f t="shared" si="2"/>
        <v>202</v>
      </c>
      <c r="D30" s="123">
        <v>168</v>
      </c>
      <c r="E30" s="123">
        <v>34</v>
      </c>
      <c r="F30" s="120">
        <v>1655.72</v>
      </c>
      <c r="G30" s="121">
        <f t="shared" si="0"/>
        <v>9.8554761904761907</v>
      </c>
      <c r="H30" s="121">
        <f t="shared" si="1"/>
        <v>670.17</v>
      </c>
      <c r="I30" s="121">
        <f t="shared" si="3"/>
        <v>828.26</v>
      </c>
    </row>
    <row r="31" spans="1:9" s="50" customFormat="1" ht="16.5" x14ac:dyDescent="0.25">
      <c r="A31" s="122" t="s">
        <v>143</v>
      </c>
      <c r="B31" s="119">
        <v>1</v>
      </c>
      <c r="C31" s="119">
        <f t="shared" si="2"/>
        <v>240.5</v>
      </c>
      <c r="D31" s="123">
        <v>168</v>
      </c>
      <c r="E31" s="123">
        <v>72.5</v>
      </c>
      <c r="F31" s="120">
        <v>1655.72</v>
      </c>
      <c r="G31" s="121">
        <f t="shared" si="0"/>
        <v>9.8554761904761907</v>
      </c>
      <c r="H31" s="121">
        <f t="shared" si="1"/>
        <v>1429.04</v>
      </c>
      <c r="I31" s="121">
        <f t="shared" si="3"/>
        <v>1766.15</v>
      </c>
    </row>
    <row r="32" spans="1:9" s="50" customFormat="1" ht="16.5" x14ac:dyDescent="0.25">
      <c r="A32" s="122" t="s">
        <v>143</v>
      </c>
      <c r="B32" s="119">
        <v>1</v>
      </c>
      <c r="C32" s="119">
        <f t="shared" si="2"/>
        <v>270</v>
      </c>
      <c r="D32" s="123">
        <v>168</v>
      </c>
      <c r="E32" s="123">
        <v>102</v>
      </c>
      <c r="F32" s="120">
        <v>1655.72</v>
      </c>
      <c r="G32" s="121">
        <f t="shared" si="0"/>
        <v>9.8554761904761907</v>
      </c>
      <c r="H32" s="121">
        <f t="shared" si="1"/>
        <v>2010.52</v>
      </c>
      <c r="I32" s="121">
        <f t="shared" si="3"/>
        <v>2484.8000000000002</v>
      </c>
    </row>
    <row r="33" spans="1:9" s="50" customFormat="1" ht="16.5" x14ac:dyDescent="0.25">
      <c r="A33" s="122" t="s">
        <v>143</v>
      </c>
      <c r="B33" s="119">
        <v>1</v>
      </c>
      <c r="C33" s="119">
        <f t="shared" si="2"/>
        <v>138</v>
      </c>
      <c r="D33" s="123">
        <v>88</v>
      </c>
      <c r="E33" s="123">
        <v>50</v>
      </c>
      <c r="F33" s="120">
        <v>1655.72</v>
      </c>
      <c r="G33" s="121">
        <f t="shared" si="0"/>
        <v>9.8554761904761907</v>
      </c>
      <c r="H33" s="121">
        <f t="shared" si="1"/>
        <v>985.55</v>
      </c>
      <c r="I33" s="121">
        <f t="shared" si="3"/>
        <v>1218.04</v>
      </c>
    </row>
    <row r="34" spans="1:9" s="50" customFormat="1" ht="16.5" x14ac:dyDescent="0.25">
      <c r="A34" s="122" t="s">
        <v>143</v>
      </c>
      <c r="B34" s="119">
        <v>1</v>
      </c>
      <c r="C34" s="119">
        <f t="shared" si="2"/>
        <v>96</v>
      </c>
      <c r="D34" s="123">
        <v>80</v>
      </c>
      <c r="E34" s="123">
        <v>16</v>
      </c>
      <c r="F34" s="120">
        <v>1655.72</v>
      </c>
      <c r="G34" s="121">
        <f t="shared" si="0"/>
        <v>9.8554761904761907</v>
      </c>
      <c r="H34" s="121">
        <f t="shared" si="1"/>
        <v>315.38</v>
      </c>
      <c r="I34" s="121">
        <f t="shared" si="3"/>
        <v>389.78</v>
      </c>
    </row>
    <row r="35" spans="1:9" s="50" customFormat="1" ht="16.5" x14ac:dyDescent="0.25">
      <c r="A35" s="122" t="s">
        <v>145</v>
      </c>
      <c r="B35" s="119">
        <v>1</v>
      </c>
      <c r="C35" s="119">
        <f t="shared" si="2"/>
        <v>288</v>
      </c>
      <c r="D35" s="123">
        <v>168</v>
      </c>
      <c r="E35" s="123">
        <v>120</v>
      </c>
      <c r="F35" s="120">
        <v>1655.72</v>
      </c>
      <c r="G35" s="121">
        <f t="shared" si="0"/>
        <v>9.8554761904761907</v>
      </c>
      <c r="H35" s="121">
        <f t="shared" si="1"/>
        <v>2365.31</v>
      </c>
      <c r="I35" s="121">
        <f t="shared" si="3"/>
        <v>2923.29</v>
      </c>
    </row>
    <row r="36" spans="1:9" s="50" customFormat="1" ht="16.5" x14ac:dyDescent="0.25">
      <c r="A36" s="122" t="s">
        <v>145</v>
      </c>
      <c r="B36" s="119">
        <v>1</v>
      </c>
      <c r="C36" s="119">
        <f t="shared" si="2"/>
        <v>224</v>
      </c>
      <c r="D36" s="123">
        <v>136</v>
      </c>
      <c r="E36" s="123">
        <v>88</v>
      </c>
      <c r="F36" s="120">
        <v>1655.72</v>
      </c>
      <c r="G36" s="121">
        <f t="shared" si="0"/>
        <v>9.8554761904761907</v>
      </c>
      <c r="H36" s="121">
        <f t="shared" si="1"/>
        <v>1734.56</v>
      </c>
      <c r="I36" s="121">
        <f t="shared" si="3"/>
        <v>2143.7399999999998</v>
      </c>
    </row>
    <row r="37" spans="1:9" s="50" customFormat="1" ht="16.5" x14ac:dyDescent="0.25">
      <c r="A37" s="122" t="s">
        <v>145</v>
      </c>
      <c r="B37" s="119">
        <v>1</v>
      </c>
      <c r="C37" s="119">
        <f t="shared" si="2"/>
        <v>200</v>
      </c>
      <c r="D37" s="123">
        <v>168</v>
      </c>
      <c r="E37" s="123">
        <v>32</v>
      </c>
      <c r="F37" s="120">
        <v>1655.72</v>
      </c>
      <c r="G37" s="121">
        <f t="shared" si="0"/>
        <v>9.8554761904761907</v>
      </c>
      <c r="H37" s="121">
        <f t="shared" si="1"/>
        <v>630.75</v>
      </c>
      <c r="I37" s="121">
        <f t="shared" si="3"/>
        <v>779.54</v>
      </c>
    </row>
    <row r="38" spans="1:9" s="50" customFormat="1" ht="16.5" x14ac:dyDescent="0.25">
      <c r="A38" s="122" t="s">
        <v>146</v>
      </c>
      <c r="B38" s="119">
        <v>1</v>
      </c>
      <c r="C38" s="119">
        <f t="shared" si="2"/>
        <v>312</v>
      </c>
      <c r="D38" s="123">
        <v>168</v>
      </c>
      <c r="E38" s="123">
        <v>144</v>
      </c>
      <c r="F38" s="120">
        <v>1655.72</v>
      </c>
      <c r="G38" s="121">
        <f t="shared" si="0"/>
        <v>9.8554761904761907</v>
      </c>
      <c r="H38" s="121">
        <f t="shared" si="1"/>
        <v>2838.38</v>
      </c>
      <c r="I38" s="121">
        <f t="shared" si="3"/>
        <v>3507.95</v>
      </c>
    </row>
    <row r="39" spans="1:9" s="50" customFormat="1" ht="16.5" x14ac:dyDescent="0.25">
      <c r="A39" s="122" t="s">
        <v>147</v>
      </c>
      <c r="B39" s="119">
        <v>1</v>
      </c>
      <c r="C39" s="119">
        <f t="shared" si="2"/>
        <v>173</v>
      </c>
      <c r="D39" s="123">
        <v>168</v>
      </c>
      <c r="E39" s="123">
        <v>5</v>
      </c>
      <c r="F39" s="120">
        <v>1655.72</v>
      </c>
      <c r="G39" s="121">
        <f t="shared" si="0"/>
        <v>9.8554761904761907</v>
      </c>
      <c r="H39" s="121">
        <f t="shared" si="1"/>
        <v>98.55</v>
      </c>
      <c r="I39" s="121">
        <f t="shared" si="3"/>
        <v>121.8</v>
      </c>
    </row>
    <row r="40" spans="1:9" s="50" customFormat="1" ht="16.5" x14ac:dyDescent="0.25">
      <c r="A40" s="122" t="s">
        <v>147</v>
      </c>
      <c r="B40" s="119">
        <v>1</v>
      </c>
      <c r="C40" s="119">
        <f t="shared" si="2"/>
        <v>181</v>
      </c>
      <c r="D40" s="123">
        <v>168</v>
      </c>
      <c r="E40" s="123">
        <v>13</v>
      </c>
      <c r="F40" s="120">
        <v>1655.72</v>
      </c>
      <c r="G40" s="121">
        <f t="shared" si="0"/>
        <v>9.8554761904761907</v>
      </c>
      <c r="H40" s="121">
        <f t="shared" si="1"/>
        <v>256.24</v>
      </c>
      <c r="I40" s="121">
        <f t="shared" si="3"/>
        <v>316.69</v>
      </c>
    </row>
    <row r="41" spans="1:9" s="50" customFormat="1" ht="16.5" x14ac:dyDescent="0.25">
      <c r="A41" s="122" t="s">
        <v>147</v>
      </c>
      <c r="B41" s="119">
        <v>1</v>
      </c>
      <c r="C41" s="119">
        <f t="shared" si="2"/>
        <v>279</v>
      </c>
      <c r="D41" s="123">
        <v>168</v>
      </c>
      <c r="E41" s="123">
        <v>111</v>
      </c>
      <c r="F41" s="120">
        <v>1655.72</v>
      </c>
      <c r="G41" s="121">
        <f t="shared" si="0"/>
        <v>9.8554761904761907</v>
      </c>
      <c r="H41" s="121">
        <f t="shared" si="1"/>
        <v>2187.92</v>
      </c>
      <c r="I41" s="121">
        <f t="shared" si="3"/>
        <v>2704.05</v>
      </c>
    </row>
    <row r="42" spans="1:9" s="50" customFormat="1" ht="16.5" x14ac:dyDescent="0.25">
      <c r="A42" s="122" t="s">
        <v>147</v>
      </c>
      <c r="B42" s="119">
        <v>1</v>
      </c>
      <c r="C42" s="119">
        <f t="shared" si="2"/>
        <v>344</v>
      </c>
      <c r="D42" s="123">
        <v>168</v>
      </c>
      <c r="E42" s="123">
        <v>176</v>
      </c>
      <c r="F42" s="120">
        <v>1655.72</v>
      </c>
      <c r="G42" s="121">
        <f t="shared" si="0"/>
        <v>9.8554761904761907</v>
      </c>
      <c r="H42" s="121">
        <f t="shared" si="1"/>
        <v>3469.13</v>
      </c>
      <c r="I42" s="121">
        <f t="shared" si="3"/>
        <v>4287.5</v>
      </c>
    </row>
    <row r="43" spans="1:9" s="50" customFormat="1" ht="16.5" x14ac:dyDescent="0.25">
      <c r="A43" s="122" t="s">
        <v>147</v>
      </c>
      <c r="B43" s="119">
        <v>1</v>
      </c>
      <c r="C43" s="119">
        <f t="shared" si="2"/>
        <v>186</v>
      </c>
      <c r="D43" s="123">
        <v>168</v>
      </c>
      <c r="E43" s="123">
        <v>18</v>
      </c>
      <c r="F43" s="120">
        <v>1655.72</v>
      </c>
      <c r="G43" s="121">
        <f t="shared" si="0"/>
        <v>9.8554761904761907</v>
      </c>
      <c r="H43" s="121">
        <f t="shared" si="1"/>
        <v>354.8</v>
      </c>
      <c r="I43" s="121">
        <f t="shared" si="3"/>
        <v>438.5</v>
      </c>
    </row>
    <row r="44" spans="1:9" s="50" customFormat="1" ht="16.5" x14ac:dyDescent="0.25">
      <c r="A44" s="122" t="s">
        <v>147</v>
      </c>
      <c r="B44" s="119">
        <v>1</v>
      </c>
      <c r="C44" s="119">
        <f t="shared" si="2"/>
        <v>331</v>
      </c>
      <c r="D44" s="123">
        <v>128</v>
      </c>
      <c r="E44" s="123">
        <v>203</v>
      </c>
      <c r="F44" s="120">
        <v>1655.72</v>
      </c>
      <c r="G44" s="121">
        <f t="shared" si="0"/>
        <v>9.8554761904761907</v>
      </c>
      <c r="H44" s="121">
        <f>ROUND(E44*G44*2,2)</f>
        <v>4001.32</v>
      </c>
      <c r="I44" s="121">
        <f t="shared" si="3"/>
        <v>4945.2299999999996</v>
      </c>
    </row>
    <row r="45" spans="1:9" s="50" customFormat="1" ht="33" x14ac:dyDescent="0.25">
      <c r="A45" s="115" t="s">
        <v>272</v>
      </c>
      <c r="B45" s="116">
        <f>SUM(B46:B87)</f>
        <v>42</v>
      </c>
      <c r="C45" s="116"/>
      <c r="D45" s="116"/>
      <c r="E45" s="116">
        <f>SUM(E46:E87)</f>
        <v>1703</v>
      </c>
      <c r="F45" s="117"/>
      <c r="G45" s="117"/>
      <c r="H45" s="117">
        <f>SUM(H46:H87)</f>
        <v>19743.540000000005</v>
      </c>
      <c r="I45" s="117">
        <f>SUM(I46:I87)</f>
        <v>24401.080000000005</v>
      </c>
    </row>
    <row r="46" spans="1:9" s="50" customFormat="1" ht="16.5" x14ac:dyDescent="0.25">
      <c r="A46" s="122" t="s">
        <v>150</v>
      </c>
      <c r="B46" s="123">
        <v>1</v>
      </c>
      <c r="C46" s="123">
        <f>D46+E46</f>
        <v>152</v>
      </c>
      <c r="D46" s="123">
        <v>144</v>
      </c>
      <c r="E46" s="123">
        <v>8</v>
      </c>
      <c r="F46" s="121">
        <v>870.03</v>
      </c>
      <c r="G46" s="121">
        <f>F46/168</f>
        <v>5.17875</v>
      </c>
      <c r="H46" s="121">
        <f t="shared" ref="H46:H87" si="4">ROUND(E46*G46*2,2)</f>
        <v>82.86</v>
      </c>
      <c r="I46" s="121">
        <f t="shared" ref="I46:I87" si="5">ROUND(H46*1.2359,2)</f>
        <v>102.41</v>
      </c>
    </row>
    <row r="47" spans="1:9" s="50" customFormat="1" ht="16.5" x14ac:dyDescent="0.25">
      <c r="A47" s="122" t="s">
        <v>150</v>
      </c>
      <c r="B47" s="123">
        <v>1</v>
      </c>
      <c r="C47" s="123">
        <f t="shared" ref="C47:C87" si="6">D47+E47</f>
        <v>200</v>
      </c>
      <c r="D47" s="123">
        <v>168</v>
      </c>
      <c r="E47" s="123">
        <v>32</v>
      </c>
      <c r="F47" s="121">
        <v>873.01</v>
      </c>
      <c r="G47" s="121">
        <f>F47/168</f>
        <v>5.1964880952380952</v>
      </c>
      <c r="H47" s="121">
        <f t="shared" si="4"/>
        <v>332.58</v>
      </c>
      <c r="I47" s="121">
        <f t="shared" si="5"/>
        <v>411.04</v>
      </c>
    </row>
    <row r="48" spans="1:9" s="50" customFormat="1" ht="16.5" x14ac:dyDescent="0.25">
      <c r="A48" s="122" t="s">
        <v>150</v>
      </c>
      <c r="B48" s="123">
        <v>1</v>
      </c>
      <c r="C48" s="123">
        <f t="shared" si="6"/>
        <v>232</v>
      </c>
      <c r="D48" s="123">
        <v>168</v>
      </c>
      <c r="E48" s="123">
        <v>64</v>
      </c>
      <c r="F48" s="121">
        <v>873.01</v>
      </c>
      <c r="G48" s="121">
        <f t="shared" ref="G48:G65" si="7">F48/168</f>
        <v>5.1964880952380952</v>
      </c>
      <c r="H48" s="121">
        <f t="shared" si="4"/>
        <v>665.15</v>
      </c>
      <c r="I48" s="121">
        <f t="shared" si="5"/>
        <v>822.06</v>
      </c>
    </row>
    <row r="49" spans="1:9" s="50" customFormat="1" ht="16.5" x14ac:dyDescent="0.25">
      <c r="A49" s="122" t="s">
        <v>150</v>
      </c>
      <c r="B49" s="123">
        <v>1</v>
      </c>
      <c r="C49" s="123">
        <f t="shared" si="6"/>
        <v>145</v>
      </c>
      <c r="D49" s="123">
        <v>104</v>
      </c>
      <c r="E49" s="123">
        <v>41</v>
      </c>
      <c r="F49" s="121">
        <v>873.01</v>
      </c>
      <c r="G49" s="121">
        <f t="shared" si="7"/>
        <v>5.1964880952380952</v>
      </c>
      <c r="H49" s="121">
        <f t="shared" si="4"/>
        <v>426.11</v>
      </c>
      <c r="I49" s="121">
        <f t="shared" si="5"/>
        <v>526.63</v>
      </c>
    </row>
    <row r="50" spans="1:9" s="50" customFormat="1" ht="16.5" x14ac:dyDescent="0.25">
      <c r="A50" s="122" t="s">
        <v>150</v>
      </c>
      <c r="B50" s="123">
        <v>1</v>
      </c>
      <c r="C50" s="123">
        <f t="shared" si="6"/>
        <v>280</v>
      </c>
      <c r="D50" s="123">
        <v>168</v>
      </c>
      <c r="E50" s="123">
        <v>112</v>
      </c>
      <c r="F50" s="121">
        <v>988.41</v>
      </c>
      <c r="G50" s="121">
        <f t="shared" si="7"/>
        <v>5.8833928571428569</v>
      </c>
      <c r="H50" s="121">
        <f t="shared" si="4"/>
        <v>1317.88</v>
      </c>
      <c r="I50" s="121">
        <f t="shared" si="5"/>
        <v>1628.77</v>
      </c>
    </row>
    <row r="51" spans="1:9" s="50" customFormat="1" ht="16.5" x14ac:dyDescent="0.25">
      <c r="A51" s="122" t="s">
        <v>150</v>
      </c>
      <c r="B51" s="123">
        <v>1</v>
      </c>
      <c r="C51" s="123">
        <f t="shared" si="6"/>
        <v>109.5</v>
      </c>
      <c r="D51" s="123">
        <v>64</v>
      </c>
      <c r="E51" s="123">
        <v>45.5</v>
      </c>
      <c r="F51" s="121">
        <v>988.41</v>
      </c>
      <c r="G51" s="121">
        <f t="shared" si="7"/>
        <v>5.8833928571428569</v>
      </c>
      <c r="H51" s="121">
        <f t="shared" si="4"/>
        <v>535.39</v>
      </c>
      <c r="I51" s="121">
        <f t="shared" si="5"/>
        <v>661.69</v>
      </c>
    </row>
    <row r="52" spans="1:9" s="50" customFormat="1" ht="16.5" x14ac:dyDescent="0.25">
      <c r="A52" s="122" t="s">
        <v>150</v>
      </c>
      <c r="B52" s="123">
        <v>1</v>
      </c>
      <c r="C52" s="123">
        <f t="shared" si="6"/>
        <v>258.5</v>
      </c>
      <c r="D52" s="123">
        <v>168</v>
      </c>
      <c r="E52" s="123">
        <v>90.5</v>
      </c>
      <c r="F52" s="121">
        <v>988.41</v>
      </c>
      <c r="G52" s="121">
        <f t="shared" si="7"/>
        <v>5.8833928571428569</v>
      </c>
      <c r="H52" s="121">
        <f t="shared" si="4"/>
        <v>1064.8900000000001</v>
      </c>
      <c r="I52" s="121">
        <f t="shared" si="5"/>
        <v>1316.1</v>
      </c>
    </row>
    <row r="53" spans="1:9" s="50" customFormat="1" ht="16.5" x14ac:dyDescent="0.25">
      <c r="A53" s="122" t="s">
        <v>150</v>
      </c>
      <c r="B53" s="123">
        <v>1</v>
      </c>
      <c r="C53" s="123">
        <f t="shared" si="6"/>
        <v>72</v>
      </c>
      <c r="D53" s="123">
        <v>64</v>
      </c>
      <c r="E53" s="123">
        <v>8</v>
      </c>
      <c r="F53" s="121">
        <v>988.41</v>
      </c>
      <c r="G53" s="121">
        <f t="shared" si="7"/>
        <v>5.8833928571428569</v>
      </c>
      <c r="H53" s="121">
        <f t="shared" si="4"/>
        <v>94.13</v>
      </c>
      <c r="I53" s="121">
        <f t="shared" si="5"/>
        <v>116.34</v>
      </c>
    </row>
    <row r="54" spans="1:9" s="50" customFormat="1" ht="16.5" x14ac:dyDescent="0.25">
      <c r="A54" s="122" t="s">
        <v>150</v>
      </c>
      <c r="B54" s="123">
        <v>1</v>
      </c>
      <c r="C54" s="123">
        <f t="shared" si="6"/>
        <v>234</v>
      </c>
      <c r="D54" s="123">
        <v>168</v>
      </c>
      <c r="E54" s="123">
        <v>66</v>
      </c>
      <c r="F54" s="121">
        <v>988.41</v>
      </c>
      <c r="G54" s="121">
        <f t="shared" si="7"/>
        <v>5.8833928571428569</v>
      </c>
      <c r="H54" s="121">
        <f t="shared" si="4"/>
        <v>776.61</v>
      </c>
      <c r="I54" s="121">
        <f t="shared" si="5"/>
        <v>959.81</v>
      </c>
    </row>
    <row r="55" spans="1:9" s="50" customFormat="1" ht="16.5" x14ac:dyDescent="0.25">
      <c r="A55" s="122" t="s">
        <v>151</v>
      </c>
      <c r="B55" s="123">
        <v>1</v>
      </c>
      <c r="C55" s="123">
        <f t="shared" si="6"/>
        <v>68</v>
      </c>
      <c r="D55" s="123">
        <v>64</v>
      </c>
      <c r="E55" s="123">
        <v>4</v>
      </c>
      <c r="F55" s="121">
        <v>988.41</v>
      </c>
      <c r="G55" s="121">
        <f t="shared" si="7"/>
        <v>5.8833928571428569</v>
      </c>
      <c r="H55" s="121">
        <f t="shared" si="4"/>
        <v>47.07</v>
      </c>
      <c r="I55" s="121">
        <f t="shared" si="5"/>
        <v>58.17</v>
      </c>
    </row>
    <row r="56" spans="1:9" s="50" customFormat="1" ht="16.5" x14ac:dyDescent="0.25">
      <c r="A56" s="122" t="s">
        <v>151</v>
      </c>
      <c r="B56" s="123">
        <v>1</v>
      </c>
      <c r="C56" s="123">
        <f t="shared" si="6"/>
        <v>216</v>
      </c>
      <c r="D56" s="123">
        <v>112</v>
      </c>
      <c r="E56" s="123">
        <v>104</v>
      </c>
      <c r="F56" s="121">
        <v>988.41</v>
      </c>
      <c r="G56" s="121">
        <f t="shared" si="7"/>
        <v>5.8833928571428569</v>
      </c>
      <c r="H56" s="121">
        <f t="shared" si="4"/>
        <v>1223.75</v>
      </c>
      <c r="I56" s="121">
        <f t="shared" si="5"/>
        <v>1512.43</v>
      </c>
    </row>
    <row r="57" spans="1:9" s="50" customFormat="1" ht="16.5" x14ac:dyDescent="0.25">
      <c r="A57" s="122" t="s">
        <v>151</v>
      </c>
      <c r="B57" s="123">
        <v>1</v>
      </c>
      <c r="C57" s="123">
        <f t="shared" si="6"/>
        <v>96</v>
      </c>
      <c r="D57" s="123">
        <v>64</v>
      </c>
      <c r="E57" s="123">
        <v>32</v>
      </c>
      <c r="F57" s="121">
        <v>988.41</v>
      </c>
      <c r="G57" s="121">
        <f t="shared" si="7"/>
        <v>5.8833928571428569</v>
      </c>
      <c r="H57" s="121">
        <f t="shared" si="4"/>
        <v>376.54</v>
      </c>
      <c r="I57" s="121">
        <f t="shared" si="5"/>
        <v>465.37</v>
      </c>
    </row>
    <row r="58" spans="1:9" s="50" customFormat="1" ht="16.5" x14ac:dyDescent="0.25">
      <c r="A58" s="122" t="s">
        <v>151</v>
      </c>
      <c r="B58" s="123">
        <v>1</v>
      </c>
      <c r="C58" s="123">
        <f t="shared" si="6"/>
        <v>204</v>
      </c>
      <c r="D58" s="123">
        <v>144</v>
      </c>
      <c r="E58" s="123">
        <v>60</v>
      </c>
      <c r="F58" s="121">
        <v>988.41</v>
      </c>
      <c r="G58" s="121">
        <f t="shared" si="7"/>
        <v>5.8833928571428569</v>
      </c>
      <c r="H58" s="121">
        <f t="shared" si="4"/>
        <v>706.01</v>
      </c>
      <c r="I58" s="121">
        <f t="shared" si="5"/>
        <v>872.56</v>
      </c>
    </row>
    <row r="59" spans="1:9" s="50" customFormat="1" ht="16.5" x14ac:dyDescent="0.25">
      <c r="A59" s="122" t="s">
        <v>151</v>
      </c>
      <c r="B59" s="123">
        <v>1</v>
      </c>
      <c r="C59" s="123">
        <f t="shared" si="6"/>
        <v>251</v>
      </c>
      <c r="D59" s="123">
        <v>168</v>
      </c>
      <c r="E59" s="123">
        <v>83</v>
      </c>
      <c r="F59" s="121">
        <v>988.41</v>
      </c>
      <c r="G59" s="121">
        <f t="shared" si="7"/>
        <v>5.8833928571428569</v>
      </c>
      <c r="H59" s="121">
        <f t="shared" si="4"/>
        <v>976.64</v>
      </c>
      <c r="I59" s="121">
        <f t="shared" si="5"/>
        <v>1207.03</v>
      </c>
    </row>
    <row r="60" spans="1:9" s="50" customFormat="1" ht="16.5" x14ac:dyDescent="0.25">
      <c r="A60" s="122" t="s">
        <v>151</v>
      </c>
      <c r="B60" s="123">
        <v>1</v>
      </c>
      <c r="C60" s="123">
        <f t="shared" si="6"/>
        <v>220</v>
      </c>
      <c r="D60" s="123">
        <v>168</v>
      </c>
      <c r="E60" s="123">
        <v>52</v>
      </c>
      <c r="F60" s="121">
        <v>988.41</v>
      </c>
      <c r="G60" s="121">
        <f t="shared" si="7"/>
        <v>5.8833928571428569</v>
      </c>
      <c r="H60" s="121">
        <f t="shared" si="4"/>
        <v>611.87</v>
      </c>
      <c r="I60" s="121">
        <f t="shared" si="5"/>
        <v>756.21</v>
      </c>
    </row>
    <row r="61" spans="1:9" s="50" customFormat="1" ht="16.5" x14ac:dyDescent="0.25">
      <c r="A61" s="122" t="s">
        <v>151</v>
      </c>
      <c r="B61" s="123">
        <v>1</v>
      </c>
      <c r="C61" s="123">
        <f t="shared" si="6"/>
        <v>236</v>
      </c>
      <c r="D61" s="123">
        <v>168</v>
      </c>
      <c r="E61" s="123">
        <v>68</v>
      </c>
      <c r="F61" s="121">
        <v>988.41</v>
      </c>
      <c r="G61" s="121">
        <f t="shared" si="7"/>
        <v>5.8833928571428569</v>
      </c>
      <c r="H61" s="121">
        <f t="shared" si="4"/>
        <v>800.14</v>
      </c>
      <c r="I61" s="121">
        <f t="shared" si="5"/>
        <v>988.89</v>
      </c>
    </row>
    <row r="62" spans="1:9" s="50" customFormat="1" ht="16.5" x14ac:dyDescent="0.25">
      <c r="A62" s="122" t="s">
        <v>151</v>
      </c>
      <c r="B62" s="123">
        <v>1</v>
      </c>
      <c r="C62" s="123">
        <f t="shared" si="6"/>
        <v>228</v>
      </c>
      <c r="D62" s="123">
        <v>168</v>
      </c>
      <c r="E62" s="123">
        <v>60</v>
      </c>
      <c r="F62" s="121">
        <v>988.41</v>
      </c>
      <c r="G62" s="121">
        <f t="shared" si="7"/>
        <v>5.8833928571428569</v>
      </c>
      <c r="H62" s="121">
        <f t="shared" si="4"/>
        <v>706.01</v>
      </c>
      <c r="I62" s="121">
        <f t="shared" si="5"/>
        <v>872.56</v>
      </c>
    </row>
    <row r="63" spans="1:9" s="50" customFormat="1" ht="16.5" x14ac:dyDescent="0.25">
      <c r="A63" s="122" t="s">
        <v>151</v>
      </c>
      <c r="B63" s="123">
        <v>1</v>
      </c>
      <c r="C63" s="123">
        <f t="shared" si="6"/>
        <v>132</v>
      </c>
      <c r="D63" s="123">
        <v>104</v>
      </c>
      <c r="E63" s="123">
        <v>28</v>
      </c>
      <c r="F63" s="121">
        <v>988.41</v>
      </c>
      <c r="G63" s="121">
        <f t="shared" si="7"/>
        <v>5.8833928571428569</v>
      </c>
      <c r="H63" s="121">
        <f t="shared" si="4"/>
        <v>329.47</v>
      </c>
      <c r="I63" s="121">
        <f t="shared" si="5"/>
        <v>407.19</v>
      </c>
    </row>
    <row r="64" spans="1:9" s="50" customFormat="1" ht="16.5" x14ac:dyDescent="0.25">
      <c r="A64" s="122" t="s">
        <v>151</v>
      </c>
      <c r="B64" s="123">
        <v>1</v>
      </c>
      <c r="C64" s="123">
        <f t="shared" si="6"/>
        <v>172</v>
      </c>
      <c r="D64" s="123">
        <v>104</v>
      </c>
      <c r="E64" s="123">
        <v>68</v>
      </c>
      <c r="F64" s="121">
        <v>988.41</v>
      </c>
      <c r="G64" s="121">
        <f t="shared" si="7"/>
        <v>5.8833928571428569</v>
      </c>
      <c r="H64" s="121">
        <f t="shared" si="4"/>
        <v>800.14</v>
      </c>
      <c r="I64" s="121">
        <f t="shared" si="5"/>
        <v>988.89</v>
      </c>
    </row>
    <row r="65" spans="1:9" s="50" customFormat="1" ht="16.5" x14ac:dyDescent="0.25">
      <c r="A65" s="122" t="s">
        <v>151</v>
      </c>
      <c r="B65" s="123">
        <v>1</v>
      </c>
      <c r="C65" s="123">
        <f t="shared" si="6"/>
        <v>228</v>
      </c>
      <c r="D65" s="123">
        <v>168</v>
      </c>
      <c r="E65" s="123">
        <v>60</v>
      </c>
      <c r="F65" s="121">
        <v>988.41</v>
      </c>
      <c r="G65" s="121">
        <f t="shared" si="7"/>
        <v>5.8833928571428569</v>
      </c>
      <c r="H65" s="121">
        <f t="shared" si="4"/>
        <v>706.01</v>
      </c>
      <c r="I65" s="121">
        <f t="shared" si="5"/>
        <v>872.56</v>
      </c>
    </row>
    <row r="66" spans="1:9" s="50" customFormat="1" ht="16.5" x14ac:dyDescent="0.25">
      <c r="A66" s="122" t="s">
        <v>151</v>
      </c>
      <c r="B66" s="123">
        <v>1</v>
      </c>
      <c r="C66" s="123">
        <f t="shared" si="6"/>
        <v>155</v>
      </c>
      <c r="D66" s="123">
        <v>147</v>
      </c>
      <c r="E66" s="123">
        <v>8</v>
      </c>
      <c r="F66" s="121">
        <v>988.9</v>
      </c>
      <c r="G66" s="121">
        <f>F66/147</f>
        <v>6.7272108843537417</v>
      </c>
      <c r="H66" s="121">
        <f t="shared" si="4"/>
        <v>107.64</v>
      </c>
      <c r="I66" s="121">
        <f t="shared" si="5"/>
        <v>133.03</v>
      </c>
    </row>
    <row r="67" spans="1:9" s="50" customFormat="1" ht="16.5" x14ac:dyDescent="0.25">
      <c r="A67" s="122" t="s">
        <v>151</v>
      </c>
      <c r="B67" s="123">
        <v>1</v>
      </c>
      <c r="C67" s="123">
        <f t="shared" si="6"/>
        <v>84</v>
      </c>
      <c r="D67" s="123">
        <v>70</v>
      </c>
      <c r="E67" s="123">
        <v>14</v>
      </c>
      <c r="F67" s="121">
        <v>988.9</v>
      </c>
      <c r="G67" s="121">
        <f t="shared" ref="G67:G69" si="8">F67/147</f>
        <v>6.7272108843537417</v>
      </c>
      <c r="H67" s="121">
        <f t="shared" si="4"/>
        <v>188.36</v>
      </c>
      <c r="I67" s="121">
        <f t="shared" si="5"/>
        <v>232.79</v>
      </c>
    </row>
    <row r="68" spans="1:9" s="50" customFormat="1" ht="16.5" x14ac:dyDescent="0.25">
      <c r="A68" s="122" t="s">
        <v>151</v>
      </c>
      <c r="B68" s="123">
        <v>1</v>
      </c>
      <c r="C68" s="123">
        <f t="shared" si="6"/>
        <v>156</v>
      </c>
      <c r="D68" s="123">
        <v>147</v>
      </c>
      <c r="E68" s="123">
        <v>9</v>
      </c>
      <c r="F68" s="121">
        <v>988.9</v>
      </c>
      <c r="G68" s="121">
        <f t="shared" si="8"/>
        <v>6.7272108843537417</v>
      </c>
      <c r="H68" s="121">
        <f t="shared" si="4"/>
        <v>121.09</v>
      </c>
      <c r="I68" s="121">
        <f t="shared" si="5"/>
        <v>149.66</v>
      </c>
    </row>
    <row r="69" spans="1:9" s="50" customFormat="1" ht="16.5" x14ac:dyDescent="0.25">
      <c r="A69" s="122" t="s">
        <v>151</v>
      </c>
      <c r="B69" s="123">
        <v>1</v>
      </c>
      <c r="C69" s="123">
        <f t="shared" si="6"/>
        <v>159</v>
      </c>
      <c r="D69" s="123">
        <v>147</v>
      </c>
      <c r="E69" s="123">
        <v>12</v>
      </c>
      <c r="F69" s="121">
        <v>988.9</v>
      </c>
      <c r="G69" s="121">
        <f t="shared" si="8"/>
        <v>6.7272108843537417</v>
      </c>
      <c r="H69" s="121">
        <f t="shared" si="4"/>
        <v>161.44999999999999</v>
      </c>
      <c r="I69" s="121">
        <f t="shared" si="5"/>
        <v>199.54</v>
      </c>
    </row>
    <row r="70" spans="1:9" s="50" customFormat="1" ht="16.5" x14ac:dyDescent="0.25">
      <c r="A70" s="122" t="s">
        <v>152</v>
      </c>
      <c r="B70" s="123">
        <v>1</v>
      </c>
      <c r="C70" s="123">
        <f t="shared" si="6"/>
        <v>221.5</v>
      </c>
      <c r="D70" s="123">
        <v>168</v>
      </c>
      <c r="E70" s="123">
        <v>53.5</v>
      </c>
      <c r="F70" s="121">
        <v>988.41</v>
      </c>
      <c r="G70" s="121">
        <f>F70/168</f>
        <v>5.8833928571428569</v>
      </c>
      <c r="H70" s="121">
        <f t="shared" si="4"/>
        <v>629.52</v>
      </c>
      <c r="I70" s="121">
        <f t="shared" si="5"/>
        <v>778.02</v>
      </c>
    </row>
    <row r="71" spans="1:9" s="50" customFormat="1" ht="16.5" x14ac:dyDescent="0.25">
      <c r="A71" s="122" t="s">
        <v>152</v>
      </c>
      <c r="B71" s="123">
        <v>1</v>
      </c>
      <c r="C71" s="123">
        <f t="shared" si="6"/>
        <v>202</v>
      </c>
      <c r="D71" s="123">
        <v>168</v>
      </c>
      <c r="E71" s="123">
        <v>34</v>
      </c>
      <c r="F71" s="121">
        <v>988.41</v>
      </c>
      <c r="G71" s="121">
        <f t="shared" ref="G71:G76" si="9">F71/168</f>
        <v>5.8833928571428569</v>
      </c>
      <c r="H71" s="121">
        <f t="shared" si="4"/>
        <v>400.07</v>
      </c>
      <c r="I71" s="121">
        <f t="shared" si="5"/>
        <v>494.45</v>
      </c>
    </row>
    <row r="72" spans="1:9" s="50" customFormat="1" ht="16.5" x14ac:dyDescent="0.25">
      <c r="A72" s="122" t="s">
        <v>152</v>
      </c>
      <c r="B72" s="123">
        <v>1</v>
      </c>
      <c r="C72" s="123">
        <f t="shared" si="6"/>
        <v>155</v>
      </c>
      <c r="D72" s="123">
        <v>144</v>
      </c>
      <c r="E72" s="123">
        <v>11</v>
      </c>
      <c r="F72" s="121">
        <v>988.41</v>
      </c>
      <c r="G72" s="121">
        <f t="shared" si="9"/>
        <v>5.8833928571428569</v>
      </c>
      <c r="H72" s="121">
        <f t="shared" si="4"/>
        <v>129.43</v>
      </c>
      <c r="I72" s="121">
        <f t="shared" si="5"/>
        <v>159.96</v>
      </c>
    </row>
    <row r="73" spans="1:9" s="50" customFormat="1" ht="16.5" x14ac:dyDescent="0.25">
      <c r="A73" s="122" t="s">
        <v>152</v>
      </c>
      <c r="B73" s="123">
        <v>1</v>
      </c>
      <c r="C73" s="123">
        <f t="shared" si="6"/>
        <v>72</v>
      </c>
      <c r="D73" s="123">
        <v>64</v>
      </c>
      <c r="E73" s="123">
        <v>8</v>
      </c>
      <c r="F73" s="121">
        <v>988.41</v>
      </c>
      <c r="G73" s="121">
        <f t="shared" si="9"/>
        <v>5.8833928571428569</v>
      </c>
      <c r="H73" s="121">
        <f t="shared" si="4"/>
        <v>94.13</v>
      </c>
      <c r="I73" s="121">
        <f t="shared" si="5"/>
        <v>116.34</v>
      </c>
    </row>
    <row r="74" spans="1:9" s="50" customFormat="1" ht="16.5" x14ac:dyDescent="0.25">
      <c r="A74" s="122" t="s">
        <v>152</v>
      </c>
      <c r="B74" s="123">
        <v>1</v>
      </c>
      <c r="C74" s="123">
        <f t="shared" si="6"/>
        <v>208</v>
      </c>
      <c r="D74" s="123">
        <v>168</v>
      </c>
      <c r="E74" s="123">
        <v>40</v>
      </c>
      <c r="F74" s="121">
        <v>988.41</v>
      </c>
      <c r="G74" s="121">
        <f t="shared" si="9"/>
        <v>5.8833928571428569</v>
      </c>
      <c r="H74" s="121">
        <f t="shared" si="4"/>
        <v>470.67</v>
      </c>
      <c r="I74" s="121">
        <f t="shared" si="5"/>
        <v>581.70000000000005</v>
      </c>
    </row>
    <row r="75" spans="1:9" s="50" customFormat="1" ht="16.5" x14ac:dyDescent="0.25">
      <c r="A75" s="122" t="s">
        <v>152</v>
      </c>
      <c r="B75" s="123">
        <v>1</v>
      </c>
      <c r="C75" s="123">
        <f t="shared" si="6"/>
        <v>144</v>
      </c>
      <c r="D75" s="123">
        <v>112</v>
      </c>
      <c r="E75" s="123">
        <v>32</v>
      </c>
      <c r="F75" s="121">
        <v>988.41</v>
      </c>
      <c r="G75" s="121">
        <f t="shared" si="9"/>
        <v>5.8833928571428569</v>
      </c>
      <c r="H75" s="121">
        <f t="shared" si="4"/>
        <v>376.54</v>
      </c>
      <c r="I75" s="121">
        <f t="shared" si="5"/>
        <v>465.37</v>
      </c>
    </row>
    <row r="76" spans="1:9" s="50" customFormat="1" ht="16.5" x14ac:dyDescent="0.25">
      <c r="A76" s="122" t="s">
        <v>153</v>
      </c>
      <c r="B76" s="123">
        <v>1</v>
      </c>
      <c r="C76" s="123">
        <f t="shared" si="6"/>
        <v>170</v>
      </c>
      <c r="D76" s="123">
        <v>160</v>
      </c>
      <c r="E76" s="123">
        <v>10</v>
      </c>
      <c r="F76" s="121">
        <v>988.41</v>
      </c>
      <c r="G76" s="121">
        <f t="shared" si="9"/>
        <v>5.8833928571428569</v>
      </c>
      <c r="H76" s="121">
        <f t="shared" si="4"/>
        <v>117.67</v>
      </c>
      <c r="I76" s="121">
        <f t="shared" si="5"/>
        <v>145.43</v>
      </c>
    </row>
    <row r="77" spans="1:9" s="50" customFormat="1" ht="16.5" x14ac:dyDescent="0.25">
      <c r="A77" s="122" t="s">
        <v>153</v>
      </c>
      <c r="B77" s="123">
        <v>1</v>
      </c>
      <c r="C77" s="123">
        <f t="shared" si="6"/>
        <v>164</v>
      </c>
      <c r="D77" s="123">
        <v>147</v>
      </c>
      <c r="E77" s="123">
        <v>17</v>
      </c>
      <c r="F77" s="121">
        <v>873.45</v>
      </c>
      <c r="G77" s="121">
        <f>F77/147</f>
        <v>5.9418367346938776</v>
      </c>
      <c r="H77" s="121">
        <f t="shared" si="4"/>
        <v>202.02</v>
      </c>
      <c r="I77" s="121">
        <f t="shared" si="5"/>
        <v>249.68</v>
      </c>
    </row>
    <row r="78" spans="1:9" s="50" customFormat="1" ht="16.5" x14ac:dyDescent="0.25">
      <c r="A78" s="122" t="s">
        <v>153</v>
      </c>
      <c r="B78" s="123">
        <v>1</v>
      </c>
      <c r="C78" s="123">
        <f t="shared" si="6"/>
        <v>108</v>
      </c>
      <c r="D78" s="123">
        <v>80</v>
      </c>
      <c r="E78" s="123">
        <v>28</v>
      </c>
      <c r="F78" s="121">
        <v>873.01</v>
      </c>
      <c r="G78" s="121">
        <f>F78/168</f>
        <v>5.1964880952380952</v>
      </c>
      <c r="H78" s="121">
        <f t="shared" si="4"/>
        <v>291</v>
      </c>
      <c r="I78" s="121">
        <f t="shared" si="5"/>
        <v>359.65</v>
      </c>
    </row>
    <row r="79" spans="1:9" s="50" customFormat="1" ht="16.5" x14ac:dyDescent="0.25">
      <c r="A79" s="122" t="s">
        <v>153</v>
      </c>
      <c r="B79" s="123">
        <v>1</v>
      </c>
      <c r="C79" s="123">
        <f t="shared" si="6"/>
        <v>212</v>
      </c>
      <c r="D79" s="123">
        <v>168</v>
      </c>
      <c r="E79" s="123">
        <v>44</v>
      </c>
      <c r="F79" s="121">
        <v>873.01</v>
      </c>
      <c r="G79" s="121">
        <f t="shared" ref="G79:G80" si="10">F79/168</f>
        <v>5.1964880952380952</v>
      </c>
      <c r="H79" s="121">
        <f t="shared" si="4"/>
        <v>457.29</v>
      </c>
      <c r="I79" s="121">
        <f t="shared" si="5"/>
        <v>565.16</v>
      </c>
    </row>
    <row r="80" spans="1:9" s="50" customFormat="1" ht="16.5" x14ac:dyDescent="0.25">
      <c r="A80" s="122" t="s">
        <v>153</v>
      </c>
      <c r="B80" s="123">
        <v>1</v>
      </c>
      <c r="C80" s="123">
        <f t="shared" si="6"/>
        <v>220</v>
      </c>
      <c r="D80" s="123">
        <v>168</v>
      </c>
      <c r="E80" s="123">
        <v>52</v>
      </c>
      <c r="F80" s="121">
        <v>873.01</v>
      </c>
      <c r="G80" s="121">
        <f t="shared" si="10"/>
        <v>5.1964880952380952</v>
      </c>
      <c r="H80" s="121">
        <f t="shared" si="4"/>
        <v>540.42999999999995</v>
      </c>
      <c r="I80" s="121">
        <f t="shared" si="5"/>
        <v>667.92</v>
      </c>
    </row>
    <row r="81" spans="1:9" s="50" customFormat="1" ht="16.5" x14ac:dyDescent="0.25">
      <c r="A81" s="122" t="s">
        <v>153</v>
      </c>
      <c r="B81" s="123">
        <v>1</v>
      </c>
      <c r="C81" s="123">
        <f t="shared" si="6"/>
        <v>196</v>
      </c>
      <c r="D81" s="123">
        <v>168</v>
      </c>
      <c r="E81" s="123">
        <v>28</v>
      </c>
      <c r="F81" s="121">
        <v>988.41</v>
      </c>
      <c r="G81" s="121">
        <f>F81/168</f>
        <v>5.8833928571428569</v>
      </c>
      <c r="H81" s="121">
        <f t="shared" si="4"/>
        <v>329.47</v>
      </c>
      <c r="I81" s="121">
        <f t="shared" si="5"/>
        <v>407.19</v>
      </c>
    </row>
    <row r="82" spans="1:9" s="50" customFormat="1" ht="16.5" x14ac:dyDescent="0.25">
      <c r="A82" s="122" t="s">
        <v>153</v>
      </c>
      <c r="B82" s="123">
        <v>1</v>
      </c>
      <c r="C82" s="123">
        <f t="shared" si="6"/>
        <v>232</v>
      </c>
      <c r="D82" s="123">
        <v>168</v>
      </c>
      <c r="E82" s="123">
        <v>64</v>
      </c>
      <c r="F82" s="121">
        <v>988.41</v>
      </c>
      <c r="G82" s="121">
        <f t="shared" ref="G82:G87" si="11">F82/168</f>
        <v>5.8833928571428569</v>
      </c>
      <c r="H82" s="121">
        <f t="shared" si="4"/>
        <v>753.07</v>
      </c>
      <c r="I82" s="121">
        <f t="shared" si="5"/>
        <v>930.72</v>
      </c>
    </row>
    <row r="83" spans="1:9" s="50" customFormat="1" ht="16.5" x14ac:dyDescent="0.25">
      <c r="A83" s="122" t="s">
        <v>153</v>
      </c>
      <c r="B83" s="123">
        <v>1</v>
      </c>
      <c r="C83" s="123">
        <f t="shared" si="6"/>
        <v>228</v>
      </c>
      <c r="D83" s="123">
        <v>168</v>
      </c>
      <c r="E83" s="123">
        <v>60</v>
      </c>
      <c r="F83" s="121">
        <v>988.41</v>
      </c>
      <c r="G83" s="121">
        <f t="shared" si="11"/>
        <v>5.8833928571428569</v>
      </c>
      <c r="H83" s="121">
        <f t="shared" si="4"/>
        <v>706.01</v>
      </c>
      <c r="I83" s="121">
        <f t="shared" si="5"/>
        <v>872.56</v>
      </c>
    </row>
    <row r="84" spans="1:9" s="50" customFormat="1" ht="16.5" x14ac:dyDescent="0.25">
      <c r="A84" s="122" t="s">
        <v>153</v>
      </c>
      <c r="B84" s="123">
        <v>1</v>
      </c>
      <c r="C84" s="123">
        <f t="shared" si="6"/>
        <v>136</v>
      </c>
      <c r="D84" s="123">
        <v>104</v>
      </c>
      <c r="E84" s="123">
        <v>32</v>
      </c>
      <c r="F84" s="121">
        <v>988.41</v>
      </c>
      <c r="G84" s="121">
        <f t="shared" si="11"/>
        <v>5.8833928571428569</v>
      </c>
      <c r="H84" s="121">
        <f t="shared" si="4"/>
        <v>376.54</v>
      </c>
      <c r="I84" s="121">
        <f t="shared" si="5"/>
        <v>465.37</v>
      </c>
    </row>
    <row r="85" spans="1:9" s="50" customFormat="1" ht="16.5" x14ac:dyDescent="0.25">
      <c r="A85" s="122" t="s">
        <v>154</v>
      </c>
      <c r="B85" s="123">
        <v>1</v>
      </c>
      <c r="C85" s="123">
        <f t="shared" si="6"/>
        <v>189</v>
      </c>
      <c r="D85" s="123">
        <v>160</v>
      </c>
      <c r="E85" s="123">
        <v>29</v>
      </c>
      <c r="F85" s="121">
        <v>988.41</v>
      </c>
      <c r="G85" s="121">
        <f t="shared" si="11"/>
        <v>5.8833928571428569</v>
      </c>
      <c r="H85" s="121">
        <f t="shared" si="4"/>
        <v>341.24</v>
      </c>
      <c r="I85" s="121">
        <f t="shared" si="5"/>
        <v>421.74</v>
      </c>
    </row>
    <row r="86" spans="1:9" s="50" customFormat="1" ht="16.5" x14ac:dyDescent="0.25">
      <c r="A86" s="122" t="s">
        <v>154</v>
      </c>
      <c r="B86" s="123">
        <v>1</v>
      </c>
      <c r="C86" s="123">
        <f t="shared" si="6"/>
        <v>191.5</v>
      </c>
      <c r="D86" s="123">
        <v>168</v>
      </c>
      <c r="E86" s="123">
        <v>23.5</v>
      </c>
      <c r="F86" s="121">
        <v>988.41</v>
      </c>
      <c r="G86" s="121">
        <f t="shared" si="11"/>
        <v>5.8833928571428569</v>
      </c>
      <c r="H86" s="121">
        <f t="shared" si="4"/>
        <v>276.52</v>
      </c>
      <c r="I86" s="121">
        <f t="shared" si="5"/>
        <v>341.75</v>
      </c>
    </row>
    <row r="87" spans="1:9" s="50" customFormat="1" ht="16.5" x14ac:dyDescent="0.25">
      <c r="A87" s="122" t="s">
        <v>154</v>
      </c>
      <c r="B87" s="123">
        <v>1</v>
      </c>
      <c r="C87" s="123">
        <f t="shared" si="6"/>
        <v>176</v>
      </c>
      <c r="D87" s="123">
        <v>168</v>
      </c>
      <c r="E87" s="123">
        <v>8</v>
      </c>
      <c r="F87" s="121">
        <v>988.41</v>
      </c>
      <c r="G87" s="121">
        <f t="shared" si="11"/>
        <v>5.8833928571428569</v>
      </c>
      <c r="H87" s="121">
        <f t="shared" si="4"/>
        <v>94.13</v>
      </c>
      <c r="I87" s="121">
        <f t="shared" si="5"/>
        <v>116.34</v>
      </c>
    </row>
    <row r="88" spans="1:9" s="50" customFormat="1" ht="33" x14ac:dyDescent="0.25">
      <c r="A88" s="115" t="s">
        <v>278</v>
      </c>
      <c r="B88" s="116">
        <f>SUM(B89:B104)</f>
        <v>16</v>
      </c>
      <c r="C88" s="116"/>
      <c r="D88" s="116"/>
      <c r="E88" s="116">
        <f>SUM(E89:E104)</f>
        <v>639</v>
      </c>
      <c r="F88" s="117"/>
      <c r="G88" s="117"/>
      <c r="H88" s="117">
        <f>SUM(H89:H104)</f>
        <v>5606.96</v>
      </c>
      <c r="I88" s="117">
        <f>SUM(I89:I104)</f>
        <v>6929.67</v>
      </c>
    </row>
    <row r="89" spans="1:9" s="50" customFormat="1" ht="16.5" x14ac:dyDescent="0.25">
      <c r="A89" s="122" t="s">
        <v>155</v>
      </c>
      <c r="B89" s="123">
        <v>1</v>
      </c>
      <c r="C89" s="123">
        <f>D89+E89</f>
        <v>240</v>
      </c>
      <c r="D89" s="123">
        <v>168</v>
      </c>
      <c r="E89" s="123">
        <v>72</v>
      </c>
      <c r="F89" s="121">
        <v>750</v>
      </c>
      <c r="G89" s="121">
        <f>F89/168</f>
        <v>4.4642857142857144</v>
      </c>
      <c r="H89" s="121">
        <f t="shared" ref="H89:H104" si="12">ROUND(E89*G89*2,2)</f>
        <v>642.86</v>
      </c>
      <c r="I89" s="121">
        <f t="shared" ref="I89:I104" si="13">ROUND(H89*1.2359,2)</f>
        <v>794.51</v>
      </c>
    </row>
    <row r="90" spans="1:9" s="50" customFormat="1" ht="16.5" x14ac:dyDescent="0.25">
      <c r="A90" s="122" t="s">
        <v>155</v>
      </c>
      <c r="B90" s="123">
        <v>1</v>
      </c>
      <c r="C90" s="123">
        <f t="shared" ref="C90:C104" si="14">D90+E90</f>
        <v>260</v>
      </c>
      <c r="D90" s="123">
        <v>168</v>
      </c>
      <c r="E90" s="123">
        <v>92</v>
      </c>
      <c r="F90" s="121">
        <v>727.51</v>
      </c>
      <c r="G90" s="121">
        <f t="shared" ref="G90:G101" si="15">F90/168</f>
        <v>4.3304166666666664</v>
      </c>
      <c r="H90" s="121">
        <f t="shared" si="12"/>
        <v>796.8</v>
      </c>
      <c r="I90" s="121">
        <f t="shared" si="13"/>
        <v>984.77</v>
      </c>
    </row>
    <row r="91" spans="1:9" s="50" customFormat="1" ht="16.5" x14ac:dyDescent="0.25">
      <c r="A91" s="122" t="s">
        <v>155</v>
      </c>
      <c r="B91" s="123">
        <v>1</v>
      </c>
      <c r="C91" s="123">
        <f t="shared" si="14"/>
        <v>180</v>
      </c>
      <c r="D91" s="123">
        <v>120</v>
      </c>
      <c r="E91" s="123">
        <v>60</v>
      </c>
      <c r="F91" s="121">
        <v>727.51</v>
      </c>
      <c r="G91" s="121">
        <f t="shared" si="15"/>
        <v>4.3304166666666664</v>
      </c>
      <c r="H91" s="121">
        <f t="shared" si="12"/>
        <v>519.65</v>
      </c>
      <c r="I91" s="121">
        <f t="shared" si="13"/>
        <v>642.24</v>
      </c>
    </row>
    <row r="92" spans="1:9" s="50" customFormat="1" ht="16.5" x14ac:dyDescent="0.25">
      <c r="A92" s="122" t="s">
        <v>155</v>
      </c>
      <c r="B92" s="123">
        <v>1</v>
      </c>
      <c r="C92" s="123">
        <f t="shared" si="14"/>
        <v>156</v>
      </c>
      <c r="D92" s="123">
        <v>104</v>
      </c>
      <c r="E92" s="123">
        <v>52</v>
      </c>
      <c r="F92" s="121">
        <v>727.51</v>
      </c>
      <c r="G92" s="121">
        <f t="shared" si="15"/>
        <v>4.3304166666666664</v>
      </c>
      <c r="H92" s="121">
        <f t="shared" si="12"/>
        <v>450.36</v>
      </c>
      <c r="I92" s="121">
        <f t="shared" si="13"/>
        <v>556.6</v>
      </c>
    </row>
    <row r="93" spans="1:9" s="50" customFormat="1" ht="16.5" x14ac:dyDescent="0.25">
      <c r="A93" s="122" t="s">
        <v>155</v>
      </c>
      <c r="B93" s="123">
        <v>1</v>
      </c>
      <c r="C93" s="123">
        <f t="shared" si="14"/>
        <v>96</v>
      </c>
      <c r="D93" s="123">
        <v>80</v>
      </c>
      <c r="E93" s="123">
        <v>16</v>
      </c>
      <c r="F93" s="121">
        <v>727.51</v>
      </c>
      <c r="G93" s="121">
        <f t="shared" si="15"/>
        <v>4.3304166666666664</v>
      </c>
      <c r="H93" s="121">
        <f t="shared" si="12"/>
        <v>138.57</v>
      </c>
      <c r="I93" s="121">
        <f t="shared" si="13"/>
        <v>171.26</v>
      </c>
    </row>
    <row r="94" spans="1:9" s="50" customFormat="1" ht="16.5" x14ac:dyDescent="0.25">
      <c r="A94" s="122" t="s">
        <v>155</v>
      </c>
      <c r="B94" s="123">
        <v>1</v>
      </c>
      <c r="C94" s="123">
        <f t="shared" si="14"/>
        <v>24</v>
      </c>
      <c r="D94" s="123">
        <v>16</v>
      </c>
      <c r="E94" s="123">
        <v>8</v>
      </c>
      <c r="F94" s="121">
        <v>727.51</v>
      </c>
      <c r="G94" s="121">
        <f t="shared" si="15"/>
        <v>4.3304166666666664</v>
      </c>
      <c r="H94" s="121">
        <f t="shared" si="12"/>
        <v>69.290000000000006</v>
      </c>
      <c r="I94" s="121">
        <f t="shared" si="13"/>
        <v>85.64</v>
      </c>
    </row>
    <row r="95" spans="1:9" s="50" customFormat="1" ht="16.5" x14ac:dyDescent="0.25">
      <c r="A95" s="122" t="s">
        <v>155</v>
      </c>
      <c r="B95" s="123">
        <v>1</v>
      </c>
      <c r="C95" s="123">
        <f t="shared" si="14"/>
        <v>116</v>
      </c>
      <c r="D95" s="123">
        <v>96</v>
      </c>
      <c r="E95" s="123">
        <v>20</v>
      </c>
      <c r="F95" s="121">
        <v>727.51</v>
      </c>
      <c r="G95" s="121">
        <f t="shared" si="15"/>
        <v>4.3304166666666664</v>
      </c>
      <c r="H95" s="121">
        <f t="shared" si="12"/>
        <v>173.22</v>
      </c>
      <c r="I95" s="121">
        <f t="shared" si="13"/>
        <v>214.08</v>
      </c>
    </row>
    <row r="96" spans="1:9" s="50" customFormat="1" ht="16.5" x14ac:dyDescent="0.25">
      <c r="A96" s="122" t="s">
        <v>155</v>
      </c>
      <c r="B96" s="123">
        <v>1</v>
      </c>
      <c r="C96" s="123">
        <f t="shared" si="14"/>
        <v>208</v>
      </c>
      <c r="D96" s="123">
        <v>168</v>
      </c>
      <c r="E96" s="123">
        <v>40</v>
      </c>
      <c r="F96" s="121">
        <v>727.51</v>
      </c>
      <c r="G96" s="121">
        <f t="shared" si="15"/>
        <v>4.3304166666666664</v>
      </c>
      <c r="H96" s="121">
        <f t="shared" si="12"/>
        <v>346.43</v>
      </c>
      <c r="I96" s="121">
        <f t="shared" si="13"/>
        <v>428.15</v>
      </c>
    </row>
    <row r="97" spans="1:9" s="50" customFormat="1" ht="16.5" x14ac:dyDescent="0.25">
      <c r="A97" s="122" t="s">
        <v>155</v>
      </c>
      <c r="B97" s="123">
        <v>1</v>
      </c>
      <c r="C97" s="123">
        <f t="shared" si="14"/>
        <v>156</v>
      </c>
      <c r="D97" s="123">
        <v>128</v>
      </c>
      <c r="E97" s="123">
        <v>28</v>
      </c>
      <c r="F97" s="121">
        <v>727.51</v>
      </c>
      <c r="G97" s="121">
        <f t="shared" si="15"/>
        <v>4.3304166666666664</v>
      </c>
      <c r="H97" s="121">
        <f t="shared" si="12"/>
        <v>242.5</v>
      </c>
      <c r="I97" s="121">
        <f t="shared" si="13"/>
        <v>299.70999999999998</v>
      </c>
    </row>
    <row r="98" spans="1:9" s="50" customFormat="1" ht="16.5" x14ac:dyDescent="0.25">
      <c r="A98" s="122" t="s">
        <v>155</v>
      </c>
      <c r="B98" s="123">
        <v>1</v>
      </c>
      <c r="C98" s="123">
        <f t="shared" si="14"/>
        <v>220</v>
      </c>
      <c r="D98" s="123">
        <v>168</v>
      </c>
      <c r="E98" s="123">
        <v>52</v>
      </c>
      <c r="F98" s="121">
        <v>727.51</v>
      </c>
      <c r="G98" s="121">
        <f t="shared" si="15"/>
        <v>4.3304166666666664</v>
      </c>
      <c r="H98" s="121">
        <f t="shared" si="12"/>
        <v>450.36</v>
      </c>
      <c r="I98" s="121">
        <f t="shared" si="13"/>
        <v>556.6</v>
      </c>
    </row>
    <row r="99" spans="1:9" s="50" customFormat="1" ht="16.5" x14ac:dyDescent="0.25">
      <c r="A99" s="122" t="s">
        <v>155</v>
      </c>
      <c r="B99" s="123">
        <v>1</v>
      </c>
      <c r="C99" s="123">
        <f t="shared" si="14"/>
        <v>228</v>
      </c>
      <c r="D99" s="123">
        <v>168</v>
      </c>
      <c r="E99" s="123">
        <v>60</v>
      </c>
      <c r="F99" s="121">
        <v>727.51</v>
      </c>
      <c r="G99" s="121">
        <f t="shared" si="15"/>
        <v>4.3304166666666664</v>
      </c>
      <c r="H99" s="121">
        <f t="shared" si="12"/>
        <v>519.65</v>
      </c>
      <c r="I99" s="121">
        <f t="shared" si="13"/>
        <v>642.24</v>
      </c>
    </row>
    <row r="100" spans="1:9" s="50" customFormat="1" ht="16.5" x14ac:dyDescent="0.25">
      <c r="A100" s="122" t="s">
        <v>155</v>
      </c>
      <c r="B100" s="123">
        <v>1</v>
      </c>
      <c r="C100" s="123">
        <f t="shared" si="14"/>
        <v>152</v>
      </c>
      <c r="D100" s="123">
        <v>104</v>
      </c>
      <c r="E100" s="123">
        <v>48</v>
      </c>
      <c r="F100" s="121">
        <v>727.51</v>
      </c>
      <c r="G100" s="121">
        <f t="shared" si="15"/>
        <v>4.3304166666666664</v>
      </c>
      <c r="H100" s="121">
        <f t="shared" si="12"/>
        <v>415.72</v>
      </c>
      <c r="I100" s="121">
        <f t="shared" si="13"/>
        <v>513.79</v>
      </c>
    </row>
    <row r="101" spans="1:9" s="50" customFormat="1" ht="16.5" x14ac:dyDescent="0.25">
      <c r="A101" s="122" t="s">
        <v>155</v>
      </c>
      <c r="B101" s="123">
        <v>1</v>
      </c>
      <c r="C101" s="123">
        <f t="shared" si="14"/>
        <v>216</v>
      </c>
      <c r="D101" s="123">
        <v>168</v>
      </c>
      <c r="E101" s="123">
        <v>48</v>
      </c>
      <c r="F101" s="121">
        <v>727.51</v>
      </c>
      <c r="G101" s="121">
        <f t="shared" si="15"/>
        <v>4.3304166666666664</v>
      </c>
      <c r="H101" s="121">
        <f t="shared" si="12"/>
        <v>415.72</v>
      </c>
      <c r="I101" s="121">
        <f t="shared" si="13"/>
        <v>513.79</v>
      </c>
    </row>
    <row r="102" spans="1:9" s="50" customFormat="1" ht="16.5" x14ac:dyDescent="0.25">
      <c r="A102" s="122" t="s">
        <v>155</v>
      </c>
      <c r="B102" s="123">
        <v>1</v>
      </c>
      <c r="C102" s="123">
        <f t="shared" si="14"/>
        <v>163</v>
      </c>
      <c r="D102" s="123">
        <v>147</v>
      </c>
      <c r="E102" s="123">
        <v>16</v>
      </c>
      <c r="F102" s="121">
        <v>727.87</v>
      </c>
      <c r="G102" s="121">
        <f>F102/147</f>
        <v>4.9514965986394559</v>
      </c>
      <c r="H102" s="121">
        <f t="shared" si="12"/>
        <v>158.44999999999999</v>
      </c>
      <c r="I102" s="121">
        <f t="shared" si="13"/>
        <v>195.83</v>
      </c>
    </row>
    <row r="103" spans="1:9" s="50" customFormat="1" ht="16.5" x14ac:dyDescent="0.25">
      <c r="A103" s="122" t="s">
        <v>155</v>
      </c>
      <c r="B103" s="123">
        <v>1</v>
      </c>
      <c r="C103" s="123">
        <f t="shared" si="14"/>
        <v>48</v>
      </c>
      <c r="D103" s="123">
        <v>42</v>
      </c>
      <c r="E103" s="123">
        <v>6</v>
      </c>
      <c r="F103" s="121">
        <v>727.87</v>
      </c>
      <c r="G103" s="121">
        <f t="shared" ref="G103:G104" si="16">F103/147</f>
        <v>4.9514965986394559</v>
      </c>
      <c r="H103" s="121">
        <f t="shared" si="12"/>
        <v>59.42</v>
      </c>
      <c r="I103" s="121">
        <f t="shared" si="13"/>
        <v>73.44</v>
      </c>
    </row>
    <row r="104" spans="1:9" s="50" customFormat="1" ht="16.5" x14ac:dyDescent="0.25">
      <c r="A104" s="122" t="s">
        <v>155</v>
      </c>
      <c r="B104" s="123">
        <v>1</v>
      </c>
      <c r="C104" s="123">
        <f t="shared" si="14"/>
        <v>168</v>
      </c>
      <c r="D104" s="123">
        <v>147</v>
      </c>
      <c r="E104" s="123">
        <v>21</v>
      </c>
      <c r="F104" s="121">
        <v>727.87</v>
      </c>
      <c r="G104" s="121">
        <f t="shared" si="16"/>
        <v>4.9514965986394559</v>
      </c>
      <c r="H104" s="121">
        <f t="shared" si="12"/>
        <v>207.96</v>
      </c>
      <c r="I104" s="121">
        <f t="shared" si="13"/>
        <v>257.02</v>
      </c>
    </row>
    <row r="105" spans="1:9" ht="31.5" customHeight="1" x14ac:dyDescent="0.25">
      <c r="A105" s="124" t="s">
        <v>156</v>
      </c>
      <c r="B105" s="113">
        <f>B106</f>
        <v>4</v>
      </c>
      <c r="C105" s="113"/>
      <c r="D105" s="113"/>
      <c r="E105" s="113">
        <f t="shared" ref="E105:I105" si="17">E106</f>
        <v>344</v>
      </c>
      <c r="F105" s="114"/>
      <c r="G105" s="114"/>
      <c r="H105" s="114">
        <f>H106</f>
        <v>7753.0499999999993</v>
      </c>
      <c r="I105" s="114">
        <f t="shared" si="17"/>
        <v>9581.99</v>
      </c>
    </row>
    <row r="106" spans="1:9" s="50" customFormat="1" ht="33" x14ac:dyDescent="0.25">
      <c r="A106" s="115" t="s">
        <v>276</v>
      </c>
      <c r="B106" s="116">
        <f>SUM(B107:B110)</f>
        <v>4</v>
      </c>
      <c r="C106" s="116"/>
      <c r="D106" s="116"/>
      <c r="E106" s="116">
        <f>SUM(E107:E110)</f>
        <v>344</v>
      </c>
      <c r="F106" s="117"/>
      <c r="G106" s="117"/>
      <c r="H106" s="117">
        <f>SUM(H107:H110)</f>
        <v>7753.0499999999993</v>
      </c>
      <c r="I106" s="117">
        <f>SUM(I107:I110)</f>
        <v>9581.99</v>
      </c>
    </row>
    <row r="107" spans="1:9" ht="16.5" x14ac:dyDescent="0.25">
      <c r="A107" s="122" t="s">
        <v>157</v>
      </c>
      <c r="B107" s="123">
        <v>1</v>
      </c>
      <c r="C107" s="123">
        <f t="shared" ref="C107:C110" si="18">D107+E107</f>
        <v>195</v>
      </c>
      <c r="D107" s="123">
        <v>147</v>
      </c>
      <c r="E107" s="123">
        <v>48</v>
      </c>
      <c r="F107" s="121">
        <v>1656.54</v>
      </c>
      <c r="G107" s="121">
        <f>F107/147</f>
        <v>11.268979591836734</v>
      </c>
      <c r="H107" s="121">
        <f>ROUND(E107*G107*2,2)</f>
        <v>1081.82</v>
      </c>
      <c r="I107" s="121">
        <f>ROUND(H107*1.2359,2)</f>
        <v>1337.02</v>
      </c>
    </row>
    <row r="108" spans="1:9" ht="16.5" x14ac:dyDescent="0.25">
      <c r="A108" s="122" t="s">
        <v>140</v>
      </c>
      <c r="B108" s="123">
        <v>1</v>
      </c>
      <c r="C108" s="123">
        <f t="shared" si="18"/>
        <v>251</v>
      </c>
      <c r="D108" s="123">
        <v>147</v>
      </c>
      <c r="E108" s="123">
        <v>104</v>
      </c>
      <c r="F108" s="121">
        <v>1656.54</v>
      </c>
      <c r="G108" s="121">
        <f t="shared" ref="G108:G110" si="19">F108/147</f>
        <v>11.268979591836734</v>
      </c>
      <c r="H108" s="121">
        <f>ROUND(E108*G108*2,2)</f>
        <v>2343.9499999999998</v>
      </c>
      <c r="I108" s="121">
        <f>ROUND(H108*1.2359,2)</f>
        <v>2896.89</v>
      </c>
    </row>
    <row r="109" spans="1:9" ht="16.5" x14ac:dyDescent="0.25">
      <c r="A109" s="122" t="s">
        <v>159</v>
      </c>
      <c r="B109" s="123">
        <v>1</v>
      </c>
      <c r="C109" s="123">
        <f t="shared" si="18"/>
        <v>168</v>
      </c>
      <c r="D109" s="123">
        <v>136</v>
      </c>
      <c r="E109" s="123">
        <v>32</v>
      </c>
      <c r="F109" s="121">
        <v>1656.54</v>
      </c>
      <c r="G109" s="121">
        <f t="shared" si="19"/>
        <v>11.268979591836734</v>
      </c>
      <c r="H109" s="121">
        <f>ROUND(E109*G109*2,2)</f>
        <v>721.21</v>
      </c>
      <c r="I109" s="121">
        <f>ROUND(H109*1.2359,2)</f>
        <v>891.34</v>
      </c>
    </row>
    <row r="110" spans="1:9" ht="16.5" x14ac:dyDescent="0.25">
      <c r="A110" s="122" t="s">
        <v>161</v>
      </c>
      <c r="B110" s="123">
        <v>1</v>
      </c>
      <c r="C110" s="123">
        <f t="shared" si="18"/>
        <v>307</v>
      </c>
      <c r="D110" s="123">
        <v>147</v>
      </c>
      <c r="E110" s="123">
        <v>160</v>
      </c>
      <c r="F110" s="121">
        <v>1656.54</v>
      </c>
      <c r="G110" s="121">
        <f t="shared" si="19"/>
        <v>11.268979591836734</v>
      </c>
      <c r="H110" s="121">
        <f>ROUND(E110*G110*2,2)</f>
        <v>3606.07</v>
      </c>
      <c r="I110" s="121">
        <f>ROUND(H110*1.2359,2)</f>
        <v>4456.74</v>
      </c>
    </row>
    <row r="111" spans="1:9" ht="35.25" customHeight="1" x14ac:dyDescent="0.25">
      <c r="A111" s="124" t="s">
        <v>160</v>
      </c>
      <c r="B111" s="113">
        <f>B112+B152</f>
        <v>46</v>
      </c>
      <c r="C111" s="113"/>
      <c r="D111" s="113"/>
      <c r="E111" s="113">
        <f>E112+E152</f>
        <v>1318</v>
      </c>
      <c r="F111" s="114"/>
      <c r="G111" s="114"/>
      <c r="H111" s="114">
        <f>H112+H152</f>
        <v>16448.010000000006</v>
      </c>
      <c r="I111" s="114">
        <f>I112+I152</f>
        <v>20328.069999999996</v>
      </c>
    </row>
    <row r="112" spans="1:9" ht="33" x14ac:dyDescent="0.25">
      <c r="A112" s="115" t="s">
        <v>272</v>
      </c>
      <c r="B112" s="116">
        <f>SUM(B113:B151)</f>
        <v>39</v>
      </c>
      <c r="C112" s="116"/>
      <c r="D112" s="116"/>
      <c r="E112" s="116">
        <f t="shared" ref="E112" si="20">SUM(E113:E151)</f>
        <v>1165</v>
      </c>
      <c r="F112" s="117"/>
      <c r="G112" s="117"/>
      <c r="H112" s="117">
        <f>SUM(H113:H151)</f>
        <v>14932.850000000006</v>
      </c>
      <c r="I112" s="117">
        <f>SUM(I113:I151)</f>
        <v>18455.479999999996</v>
      </c>
    </row>
    <row r="113" spans="1:9" ht="16.5" x14ac:dyDescent="0.25">
      <c r="A113" s="125" t="s">
        <v>151</v>
      </c>
      <c r="B113" s="123">
        <v>1</v>
      </c>
      <c r="C113" s="123">
        <f t="shared" ref="C113:C151" si="21">D113+E113</f>
        <v>179</v>
      </c>
      <c r="D113" s="123">
        <v>168</v>
      </c>
      <c r="E113" s="123">
        <v>11</v>
      </c>
      <c r="F113" s="121">
        <v>988.41</v>
      </c>
      <c r="G113" s="121">
        <f>F113/168</f>
        <v>5.8833928571428569</v>
      </c>
      <c r="H113" s="121">
        <f t="shared" ref="H113:H151" si="22">ROUND(E113*G113*2,2)</f>
        <v>129.43</v>
      </c>
      <c r="I113" s="121">
        <f t="shared" ref="I113:I151" si="23">ROUND(H113*1.2359,2)</f>
        <v>159.96</v>
      </c>
    </row>
    <row r="114" spans="1:9" ht="16.5" x14ac:dyDescent="0.25">
      <c r="A114" s="125" t="s">
        <v>151</v>
      </c>
      <c r="B114" s="123">
        <v>1</v>
      </c>
      <c r="C114" s="123">
        <f t="shared" si="21"/>
        <v>223</v>
      </c>
      <c r="D114" s="123">
        <v>147</v>
      </c>
      <c r="E114" s="123">
        <v>76</v>
      </c>
      <c r="F114" s="121">
        <v>988.9</v>
      </c>
      <c r="G114" s="121">
        <f>F114/147</f>
        <v>6.7272108843537417</v>
      </c>
      <c r="H114" s="121">
        <f t="shared" si="22"/>
        <v>1022.54</v>
      </c>
      <c r="I114" s="121">
        <f t="shared" si="23"/>
        <v>1263.76</v>
      </c>
    </row>
    <row r="115" spans="1:9" ht="16.5" x14ac:dyDescent="0.25">
      <c r="A115" s="125" t="s">
        <v>151</v>
      </c>
      <c r="B115" s="123">
        <v>1</v>
      </c>
      <c r="C115" s="123">
        <f t="shared" si="21"/>
        <v>161</v>
      </c>
      <c r="D115" s="123">
        <v>147</v>
      </c>
      <c r="E115" s="123">
        <v>14</v>
      </c>
      <c r="F115" s="121">
        <v>988.9</v>
      </c>
      <c r="G115" s="121">
        <f t="shared" ref="G115:G125" si="24">F115/147</f>
        <v>6.7272108843537417</v>
      </c>
      <c r="H115" s="121">
        <f t="shared" si="22"/>
        <v>188.36</v>
      </c>
      <c r="I115" s="121">
        <f t="shared" si="23"/>
        <v>232.79</v>
      </c>
    </row>
    <row r="116" spans="1:9" ht="16.5" x14ac:dyDescent="0.25">
      <c r="A116" s="125" t="s">
        <v>151</v>
      </c>
      <c r="B116" s="123">
        <v>1</v>
      </c>
      <c r="C116" s="123">
        <f t="shared" si="21"/>
        <v>184</v>
      </c>
      <c r="D116" s="123">
        <v>147</v>
      </c>
      <c r="E116" s="123">
        <v>37</v>
      </c>
      <c r="F116" s="121">
        <v>988.9</v>
      </c>
      <c r="G116" s="121">
        <f t="shared" si="24"/>
        <v>6.7272108843537417</v>
      </c>
      <c r="H116" s="121">
        <f t="shared" si="22"/>
        <v>497.81</v>
      </c>
      <c r="I116" s="121">
        <f t="shared" si="23"/>
        <v>615.24</v>
      </c>
    </row>
    <row r="117" spans="1:9" ht="16.5" x14ac:dyDescent="0.25">
      <c r="A117" s="125" t="s">
        <v>151</v>
      </c>
      <c r="B117" s="123">
        <v>1</v>
      </c>
      <c r="C117" s="123">
        <f t="shared" si="21"/>
        <v>194</v>
      </c>
      <c r="D117" s="123">
        <v>147</v>
      </c>
      <c r="E117" s="123">
        <v>47</v>
      </c>
      <c r="F117" s="121">
        <v>988.9</v>
      </c>
      <c r="G117" s="121">
        <f t="shared" si="24"/>
        <v>6.7272108843537417</v>
      </c>
      <c r="H117" s="121">
        <f t="shared" si="22"/>
        <v>632.36</v>
      </c>
      <c r="I117" s="121">
        <f t="shared" si="23"/>
        <v>781.53</v>
      </c>
    </row>
    <row r="118" spans="1:9" ht="16.5" x14ac:dyDescent="0.25">
      <c r="A118" s="125" t="s">
        <v>151</v>
      </c>
      <c r="B118" s="123">
        <v>1</v>
      </c>
      <c r="C118" s="123">
        <f t="shared" si="21"/>
        <v>182</v>
      </c>
      <c r="D118" s="123">
        <v>147</v>
      </c>
      <c r="E118" s="123">
        <v>35</v>
      </c>
      <c r="F118" s="121">
        <v>988.9</v>
      </c>
      <c r="G118" s="121">
        <f t="shared" si="24"/>
        <v>6.7272108843537417</v>
      </c>
      <c r="H118" s="121">
        <f t="shared" si="22"/>
        <v>470.9</v>
      </c>
      <c r="I118" s="121">
        <f t="shared" si="23"/>
        <v>581.99</v>
      </c>
    </row>
    <row r="119" spans="1:9" ht="16.5" x14ac:dyDescent="0.25">
      <c r="A119" s="125" t="s">
        <v>151</v>
      </c>
      <c r="B119" s="123">
        <v>1</v>
      </c>
      <c r="C119" s="123">
        <f t="shared" si="21"/>
        <v>203</v>
      </c>
      <c r="D119" s="123">
        <v>147</v>
      </c>
      <c r="E119" s="123">
        <v>56</v>
      </c>
      <c r="F119" s="121">
        <v>988.9</v>
      </c>
      <c r="G119" s="121">
        <f t="shared" si="24"/>
        <v>6.7272108843537417</v>
      </c>
      <c r="H119" s="121">
        <f t="shared" si="22"/>
        <v>753.45</v>
      </c>
      <c r="I119" s="121">
        <f t="shared" si="23"/>
        <v>931.19</v>
      </c>
    </row>
    <row r="120" spans="1:9" ht="16.5" x14ac:dyDescent="0.25">
      <c r="A120" s="125" t="s">
        <v>151</v>
      </c>
      <c r="B120" s="123">
        <v>1</v>
      </c>
      <c r="C120" s="123">
        <f t="shared" si="21"/>
        <v>194</v>
      </c>
      <c r="D120" s="123">
        <v>147</v>
      </c>
      <c r="E120" s="123">
        <v>47</v>
      </c>
      <c r="F120" s="121">
        <v>988.9</v>
      </c>
      <c r="G120" s="121">
        <f t="shared" si="24"/>
        <v>6.7272108843537417</v>
      </c>
      <c r="H120" s="121">
        <f t="shared" si="22"/>
        <v>632.36</v>
      </c>
      <c r="I120" s="121">
        <f t="shared" si="23"/>
        <v>781.53</v>
      </c>
    </row>
    <row r="121" spans="1:9" ht="16.5" x14ac:dyDescent="0.25">
      <c r="A121" s="125" t="s">
        <v>151</v>
      </c>
      <c r="B121" s="123">
        <v>1</v>
      </c>
      <c r="C121" s="123">
        <f t="shared" si="21"/>
        <v>75</v>
      </c>
      <c r="D121" s="123">
        <v>63</v>
      </c>
      <c r="E121" s="123">
        <v>12</v>
      </c>
      <c r="F121" s="121">
        <v>988.9</v>
      </c>
      <c r="G121" s="121">
        <f t="shared" si="24"/>
        <v>6.7272108843537417</v>
      </c>
      <c r="H121" s="121">
        <f t="shared" si="22"/>
        <v>161.44999999999999</v>
      </c>
      <c r="I121" s="121">
        <f t="shared" si="23"/>
        <v>199.54</v>
      </c>
    </row>
    <row r="122" spans="1:9" ht="16.5" x14ac:dyDescent="0.25">
      <c r="A122" s="125" t="s">
        <v>151</v>
      </c>
      <c r="B122" s="123">
        <v>1</v>
      </c>
      <c r="C122" s="123">
        <f t="shared" si="21"/>
        <v>187</v>
      </c>
      <c r="D122" s="123">
        <v>147</v>
      </c>
      <c r="E122" s="123">
        <v>40</v>
      </c>
      <c r="F122" s="121">
        <v>988.9</v>
      </c>
      <c r="G122" s="121">
        <f t="shared" si="24"/>
        <v>6.7272108843537417</v>
      </c>
      <c r="H122" s="121">
        <f t="shared" si="22"/>
        <v>538.17999999999995</v>
      </c>
      <c r="I122" s="121">
        <f t="shared" si="23"/>
        <v>665.14</v>
      </c>
    </row>
    <row r="123" spans="1:9" ht="16.5" x14ac:dyDescent="0.25">
      <c r="A123" s="125" t="s">
        <v>151</v>
      </c>
      <c r="B123" s="123">
        <v>1</v>
      </c>
      <c r="C123" s="123">
        <f t="shared" si="21"/>
        <v>187</v>
      </c>
      <c r="D123" s="123">
        <v>147</v>
      </c>
      <c r="E123" s="123">
        <v>40</v>
      </c>
      <c r="F123" s="121">
        <v>988.9</v>
      </c>
      <c r="G123" s="121">
        <f t="shared" si="24"/>
        <v>6.7272108843537417</v>
      </c>
      <c r="H123" s="121">
        <f t="shared" si="22"/>
        <v>538.17999999999995</v>
      </c>
      <c r="I123" s="121">
        <f t="shared" si="23"/>
        <v>665.14</v>
      </c>
    </row>
    <row r="124" spans="1:9" ht="16.5" x14ac:dyDescent="0.25">
      <c r="A124" s="125" t="s">
        <v>151</v>
      </c>
      <c r="B124" s="123">
        <v>1</v>
      </c>
      <c r="C124" s="123">
        <f t="shared" si="21"/>
        <v>183</v>
      </c>
      <c r="D124" s="123">
        <v>147</v>
      </c>
      <c r="E124" s="123">
        <v>36</v>
      </c>
      <c r="F124" s="121">
        <v>988.9</v>
      </c>
      <c r="G124" s="121">
        <f t="shared" si="24"/>
        <v>6.7272108843537417</v>
      </c>
      <c r="H124" s="121">
        <f t="shared" si="22"/>
        <v>484.36</v>
      </c>
      <c r="I124" s="121">
        <f t="shared" si="23"/>
        <v>598.62</v>
      </c>
    </row>
    <row r="125" spans="1:9" ht="16.5" x14ac:dyDescent="0.25">
      <c r="A125" s="125" t="s">
        <v>151</v>
      </c>
      <c r="B125" s="123">
        <v>1</v>
      </c>
      <c r="C125" s="123">
        <f t="shared" si="21"/>
        <v>199</v>
      </c>
      <c r="D125" s="123">
        <v>147</v>
      </c>
      <c r="E125" s="123">
        <v>52</v>
      </c>
      <c r="F125" s="121">
        <v>988.9</v>
      </c>
      <c r="G125" s="121">
        <f t="shared" si="24"/>
        <v>6.7272108843537417</v>
      </c>
      <c r="H125" s="121">
        <f t="shared" si="22"/>
        <v>699.63</v>
      </c>
      <c r="I125" s="121">
        <f t="shared" si="23"/>
        <v>864.67</v>
      </c>
    </row>
    <row r="126" spans="1:9" ht="16.5" x14ac:dyDescent="0.25">
      <c r="A126" s="125" t="s">
        <v>151</v>
      </c>
      <c r="B126" s="123">
        <v>1</v>
      </c>
      <c r="C126" s="123">
        <f t="shared" si="21"/>
        <v>182</v>
      </c>
      <c r="D126" s="123">
        <v>168</v>
      </c>
      <c r="E126" s="123">
        <v>14</v>
      </c>
      <c r="F126" s="121">
        <v>988.41</v>
      </c>
      <c r="G126" s="121">
        <f>F126/168</f>
        <v>5.8833928571428569</v>
      </c>
      <c r="H126" s="121">
        <f t="shared" si="22"/>
        <v>164.74</v>
      </c>
      <c r="I126" s="121">
        <f t="shared" si="23"/>
        <v>203.6</v>
      </c>
    </row>
    <row r="127" spans="1:9" ht="16.5" x14ac:dyDescent="0.25">
      <c r="A127" s="125" t="s">
        <v>151</v>
      </c>
      <c r="B127" s="123">
        <v>1</v>
      </c>
      <c r="C127" s="123">
        <f t="shared" si="21"/>
        <v>175</v>
      </c>
      <c r="D127" s="123">
        <v>168</v>
      </c>
      <c r="E127" s="123">
        <v>7</v>
      </c>
      <c r="F127" s="121">
        <v>988.41120000000001</v>
      </c>
      <c r="G127" s="121">
        <f t="shared" ref="G127:G129" si="25">F127/168</f>
        <v>5.8834</v>
      </c>
      <c r="H127" s="121">
        <f t="shared" si="22"/>
        <v>82.37</v>
      </c>
      <c r="I127" s="121">
        <f t="shared" si="23"/>
        <v>101.8</v>
      </c>
    </row>
    <row r="128" spans="1:9" ht="16.5" x14ac:dyDescent="0.25">
      <c r="A128" s="125" t="s">
        <v>151</v>
      </c>
      <c r="B128" s="123">
        <v>1</v>
      </c>
      <c r="C128" s="123">
        <f t="shared" si="21"/>
        <v>196</v>
      </c>
      <c r="D128" s="123">
        <v>168</v>
      </c>
      <c r="E128" s="123">
        <v>28</v>
      </c>
      <c r="F128" s="121">
        <v>988.41120000000001</v>
      </c>
      <c r="G128" s="121">
        <f t="shared" si="25"/>
        <v>5.8834</v>
      </c>
      <c r="H128" s="121">
        <f t="shared" si="22"/>
        <v>329.47</v>
      </c>
      <c r="I128" s="121">
        <f t="shared" si="23"/>
        <v>407.19</v>
      </c>
    </row>
    <row r="129" spans="1:9" ht="16.5" x14ac:dyDescent="0.25">
      <c r="A129" s="125" t="s">
        <v>151</v>
      </c>
      <c r="B129" s="123">
        <v>1</v>
      </c>
      <c r="C129" s="123">
        <f t="shared" si="21"/>
        <v>175</v>
      </c>
      <c r="D129" s="123">
        <v>168</v>
      </c>
      <c r="E129" s="123">
        <v>7</v>
      </c>
      <c r="F129" s="121">
        <v>988.41120000000001</v>
      </c>
      <c r="G129" s="121">
        <f t="shared" si="25"/>
        <v>5.8834</v>
      </c>
      <c r="H129" s="121">
        <f t="shared" si="22"/>
        <v>82.37</v>
      </c>
      <c r="I129" s="121">
        <f t="shared" si="23"/>
        <v>101.8</v>
      </c>
    </row>
    <row r="130" spans="1:9" ht="16.5" x14ac:dyDescent="0.25">
      <c r="A130" s="125" t="s">
        <v>151</v>
      </c>
      <c r="B130" s="123">
        <v>1</v>
      </c>
      <c r="C130" s="123">
        <f t="shared" si="21"/>
        <v>198</v>
      </c>
      <c r="D130" s="123">
        <v>126</v>
      </c>
      <c r="E130" s="123">
        <v>72</v>
      </c>
      <c r="F130" s="121">
        <v>988.9</v>
      </c>
      <c r="G130" s="121">
        <f>F130/147</f>
        <v>6.7272108843537417</v>
      </c>
      <c r="H130" s="121">
        <f t="shared" si="22"/>
        <v>968.72</v>
      </c>
      <c r="I130" s="121">
        <f t="shared" si="23"/>
        <v>1197.24</v>
      </c>
    </row>
    <row r="131" spans="1:9" ht="16.5" x14ac:dyDescent="0.25">
      <c r="A131" s="125" t="s">
        <v>151</v>
      </c>
      <c r="B131" s="123">
        <v>1</v>
      </c>
      <c r="C131" s="123">
        <f t="shared" si="21"/>
        <v>24</v>
      </c>
      <c r="D131" s="123">
        <v>14</v>
      </c>
      <c r="E131" s="123">
        <v>10</v>
      </c>
      <c r="F131" s="121">
        <v>988.9</v>
      </c>
      <c r="G131" s="121">
        <f>F131/147</f>
        <v>6.7272108843537417</v>
      </c>
      <c r="H131" s="121">
        <f t="shared" si="22"/>
        <v>134.54</v>
      </c>
      <c r="I131" s="121">
        <f t="shared" si="23"/>
        <v>166.28</v>
      </c>
    </row>
    <row r="132" spans="1:9" ht="15" customHeight="1" x14ac:dyDescent="0.25">
      <c r="A132" s="126" t="s">
        <v>151</v>
      </c>
      <c r="B132" s="123">
        <v>1</v>
      </c>
      <c r="C132" s="123">
        <f t="shared" si="21"/>
        <v>182</v>
      </c>
      <c r="D132" s="123">
        <v>168</v>
      </c>
      <c r="E132" s="123">
        <v>14</v>
      </c>
      <c r="F132" s="121">
        <v>988.41</v>
      </c>
      <c r="G132" s="121">
        <f>F132/168</f>
        <v>5.8833928571428569</v>
      </c>
      <c r="H132" s="121">
        <f t="shared" si="22"/>
        <v>164.74</v>
      </c>
      <c r="I132" s="121">
        <f t="shared" si="23"/>
        <v>203.6</v>
      </c>
    </row>
    <row r="133" spans="1:9" ht="16.5" x14ac:dyDescent="0.25">
      <c r="A133" s="126" t="s">
        <v>151</v>
      </c>
      <c r="B133" s="123">
        <v>1</v>
      </c>
      <c r="C133" s="123">
        <f t="shared" si="21"/>
        <v>199</v>
      </c>
      <c r="D133" s="123">
        <v>168</v>
      </c>
      <c r="E133" s="123">
        <v>31</v>
      </c>
      <c r="F133" s="121">
        <v>988.41</v>
      </c>
      <c r="G133" s="121">
        <f t="shared" ref="G133:G139" si="26">F133/168</f>
        <v>5.8833928571428569</v>
      </c>
      <c r="H133" s="121">
        <f t="shared" si="22"/>
        <v>364.77</v>
      </c>
      <c r="I133" s="121">
        <f t="shared" si="23"/>
        <v>450.82</v>
      </c>
    </row>
    <row r="134" spans="1:9" ht="16.5" x14ac:dyDescent="0.25">
      <c r="A134" s="125" t="s">
        <v>152</v>
      </c>
      <c r="B134" s="123">
        <v>1</v>
      </c>
      <c r="C134" s="123">
        <f t="shared" si="21"/>
        <v>238</v>
      </c>
      <c r="D134" s="123">
        <v>168</v>
      </c>
      <c r="E134" s="123">
        <v>70</v>
      </c>
      <c r="F134" s="121">
        <v>988.41</v>
      </c>
      <c r="G134" s="121">
        <f t="shared" si="26"/>
        <v>5.8833928571428569</v>
      </c>
      <c r="H134" s="121">
        <f t="shared" si="22"/>
        <v>823.68</v>
      </c>
      <c r="I134" s="121">
        <f t="shared" si="23"/>
        <v>1017.99</v>
      </c>
    </row>
    <row r="135" spans="1:9" ht="16.5" x14ac:dyDescent="0.25">
      <c r="A135" s="125" t="s">
        <v>152</v>
      </c>
      <c r="B135" s="123">
        <v>1</v>
      </c>
      <c r="C135" s="123">
        <f t="shared" si="21"/>
        <v>135</v>
      </c>
      <c r="D135" s="123">
        <v>128</v>
      </c>
      <c r="E135" s="123">
        <v>7</v>
      </c>
      <c r="F135" s="121">
        <v>988.41</v>
      </c>
      <c r="G135" s="121">
        <f t="shared" si="26"/>
        <v>5.8833928571428569</v>
      </c>
      <c r="H135" s="121">
        <f t="shared" si="22"/>
        <v>82.37</v>
      </c>
      <c r="I135" s="121">
        <f t="shared" si="23"/>
        <v>101.8</v>
      </c>
    </row>
    <row r="136" spans="1:9" ht="16.5" x14ac:dyDescent="0.25">
      <c r="A136" s="125" t="s">
        <v>152</v>
      </c>
      <c r="B136" s="123">
        <v>1</v>
      </c>
      <c r="C136" s="123">
        <f t="shared" si="21"/>
        <v>203</v>
      </c>
      <c r="D136" s="123">
        <v>168</v>
      </c>
      <c r="E136" s="123">
        <v>35</v>
      </c>
      <c r="F136" s="121">
        <v>988.41</v>
      </c>
      <c r="G136" s="121">
        <f t="shared" si="26"/>
        <v>5.8833928571428569</v>
      </c>
      <c r="H136" s="121">
        <f t="shared" si="22"/>
        <v>411.84</v>
      </c>
      <c r="I136" s="121">
        <f t="shared" si="23"/>
        <v>508.99</v>
      </c>
    </row>
    <row r="137" spans="1:9" ht="16.5" x14ac:dyDescent="0.25">
      <c r="A137" s="125" t="s">
        <v>152</v>
      </c>
      <c r="B137" s="123">
        <v>1</v>
      </c>
      <c r="C137" s="123">
        <f t="shared" si="21"/>
        <v>182</v>
      </c>
      <c r="D137" s="123">
        <v>168</v>
      </c>
      <c r="E137" s="123">
        <v>14</v>
      </c>
      <c r="F137" s="121">
        <v>988.41</v>
      </c>
      <c r="G137" s="121">
        <f t="shared" si="26"/>
        <v>5.8833928571428569</v>
      </c>
      <c r="H137" s="121">
        <f t="shared" si="22"/>
        <v>164.74</v>
      </c>
      <c r="I137" s="121">
        <f t="shared" si="23"/>
        <v>203.6</v>
      </c>
    </row>
    <row r="138" spans="1:9" ht="16.5" x14ac:dyDescent="0.25">
      <c r="A138" s="125" t="s">
        <v>152</v>
      </c>
      <c r="B138" s="123">
        <v>1</v>
      </c>
      <c r="C138" s="123">
        <f t="shared" si="21"/>
        <v>71</v>
      </c>
      <c r="D138" s="123">
        <v>64</v>
      </c>
      <c r="E138" s="123">
        <v>7</v>
      </c>
      <c r="F138" s="121">
        <v>988.41</v>
      </c>
      <c r="G138" s="121">
        <f t="shared" si="26"/>
        <v>5.8833928571428569</v>
      </c>
      <c r="H138" s="121">
        <f t="shared" si="22"/>
        <v>82.37</v>
      </c>
      <c r="I138" s="121">
        <f t="shared" si="23"/>
        <v>101.8</v>
      </c>
    </row>
    <row r="139" spans="1:9" ht="16.5" x14ac:dyDescent="0.25">
      <c r="A139" s="125" t="s">
        <v>165</v>
      </c>
      <c r="B139" s="123">
        <v>1</v>
      </c>
      <c r="C139" s="123">
        <f t="shared" si="21"/>
        <v>182</v>
      </c>
      <c r="D139" s="123">
        <v>168</v>
      </c>
      <c r="E139" s="123">
        <v>14</v>
      </c>
      <c r="F139" s="121">
        <v>988.41</v>
      </c>
      <c r="G139" s="121">
        <f t="shared" si="26"/>
        <v>5.8833928571428569</v>
      </c>
      <c r="H139" s="121">
        <f t="shared" si="22"/>
        <v>164.74</v>
      </c>
      <c r="I139" s="121">
        <f t="shared" si="23"/>
        <v>203.6</v>
      </c>
    </row>
    <row r="140" spans="1:9" ht="16.5" x14ac:dyDescent="0.25">
      <c r="A140" s="125" t="s">
        <v>153</v>
      </c>
      <c r="B140" s="123">
        <v>1</v>
      </c>
      <c r="C140" s="123">
        <f t="shared" si="21"/>
        <v>117</v>
      </c>
      <c r="D140" s="123">
        <v>84</v>
      </c>
      <c r="E140" s="123">
        <v>33</v>
      </c>
      <c r="F140" s="121">
        <v>873.45</v>
      </c>
      <c r="G140" s="121">
        <f>F140/147</f>
        <v>5.9418367346938776</v>
      </c>
      <c r="H140" s="121">
        <f t="shared" si="22"/>
        <v>392.16</v>
      </c>
      <c r="I140" s="121">
        <f t="shared" si="23"/>
        <v>484.67</v>
      </c>
    </row>
    <row r="141" spans="1:9" ht="16.5" x14ac:dyDescent="0.25">
      <c r="A141" s="125" t="s">
        <v>153</v>
      </c>
      <c r="B141" s="123">
        <v>1</v>
      </c>
      <c r="C141" s="123">
        <f t="shared" si="21"/>
        <v>88</v>
      </c>
      <c r="D141" s="123">
        <v>84</v>
      </c>
      <c r="E141" s="123">
        <v>4</v>
      </c>
      <c r="F141" s="121">
        <v>873.45</v>
      </c>
      <c r="G141" s="121">
        <f t="shared" ref="G141:G145" si="27">F141/147</f>
        <v>5.9418367346938776</v>
      </c>
      <c r="H141" s="121">
        <f t="shared" si="22"/>
        <v>47.53</v>
      </c>
      <c r="I141" s="121">
        <f t="shared" si="23"/>
        <v>58.74</v>
      </c>
    </row>
    <row r="142" spans="1:9" ht="16.5" x14ac:dyDescent="0.25">
      <c r="A142" s="125" t="s">
        <v>153</v>
      </c>
      <c r="B142" s="123">
        <v>1</v>
      </c>
      <c r="C142" s="123">
        <f t="shared" si="21"/>
        <v>79</v>
      </c>
      <c r="D142" s="123">
        <v>70</v>
      </c>
      <c r="E142" s="123">
        <v>9</v>
      </c>
      <c r="F142" s="121">
        <v>873.45</v>
      </c>
      <c r="G142" s="121">
        <f t="shared" si="27"/>
        <v>5.9418367346938776</v>
      </c>
      <c r="H142" s="121">
        <f t="shared" si="22"/>
        <v>106.95</v>
      </c>
      <c r="I142" s="121">
        <f t="shared" si="23"/>
        <v>132.18</v>
      </c>
    </row>
    <row r="143" spans="1:9" ht="16.5" x14ac:dyDescent="0.25">
      <c r="A143" s="125" t="s">
        <v>153</v>
      </c>
      <c r="B143" s="123">
        <v>1</v>
      </c>
      <c r="C143" s="123">
        <f t="shared" si="21"/>
        <v>209</v>
      </c>
      <c r="D143" s="123">
        <v>147</v>
      </c>
      <c r="E143" s="123">
        <v>62</v>
      </c>
      <c r="F143" s="121">
        <v>988.9</v>
      </c>
      <c r="G143" s="121">
        <f t="shared" si="27"/>
        <v>6.7272108843537417</v>
      </c>
      <c r="H143" s="121">
        <f t="shared" si="22"/>
        <v>834.17</v>
      </c>
      <c r="I143" s="121">
        <f t="shared" si="23"/>
        <v>1030.95</v>
      </c>
    </row>
    <row r="144" spans="1:9" ht="16.5" x14ac:dyDescent="0.25">
      <c r="A144" s="125" t="s">
        <v>153</v>
      </c>
      <c r="B144" s="123">
        <v>1</v>
      </c>
      <c r="C144" s="123">
        <f t="shared" si="21"/>
        <v>214</v>
      </c>
      <c r="D144" s="123">
        <v>147</v>
      </c>
      <c r="E144" s="123">
        <v>67</v>
      </c>
      <c r="F144" s="121">
        <v>988.9</v>
      </c>
      <c r="G144" s="121">
        <f t="shared" si="27"/>
        <v>6.7272108843537417</v>
      </c>
      <c r="H144" s="121">
        <f t="shared" si="22"/>
        <v>901.45</v>
      </c>
      <c r="I144" s="121">
        <f t="shared" si="23"/>
        <v>1114.0999999999999</v>
      </c>
    </row>
    <row r="145" spans="1:9" ht="16.5" x14ac:dyDescent="0.25">
      <c r="A145" s="125" t="s">
        <v>153</v>
      </c>
      <c r="B145" s="123">
        <v>1</v>
      </c>
      <c r="C145" s="123">
        <f t="shared" si="21"/>
        <v>188</v>
      </c>
      <c r="D145" s="123">
        <v>147</v>
      </c>
      <c r="E145" s="123">
        <v>41</v>
      </c>
      <c r="F145" s="121">
        <v>988.9</v>
      </c>
      <c r="G145" s="121">
        <f t="shared" si="27"/>
        <v>6.7272108843537417</v>
      </c>
      <c r="H145" s="121">
        <f t="shared" si="22"/>
        <v>551.63</v>
      </c>
      <c r="I145" s="121">
        <f t="shared" si="23"/>
        <v>681.76</v>
      </c>
    </row>
    <row r="146" spans="1:9" ht="16.5" x14ac:dyDescent="0.25">
      <c r="A146" s="125" t="s">
        <v>153</v>
      </c>
      <c r="B146" s="123">
        <v>1</v>
      </c>
      <c r="C146" s="123">
        <f t="shared" si="21"/>
        <v>180</v>
      </c>
      <c r="D146" s="123">
        <v>168</v>
      </c>
      <c r="E146" s="123">
        <v>12</v>
      </c>
      <c r="F146" s="121">
        <v>873.01</v>
      </c>
      <c r="G146" s="121">
        <f>F146/168</f>
        <v>5.1964880952380952</v>
      </c>
      <c r="H146" s="121">
        <f t="shared" si="22"/>
        <v>124.72</v>
      </c>
      <c r="I146" s="121">
        <f t="shared" si="23"/>
        <v>154.13999999999999</v>
      </c>
    </row>
    <row r="147" spans="1:9" ht="16.5" x14ac:dyDescent="0.25">
      <c r="A147" s="125" t="s">
        <v>153</v>
      </c>
      <c r="B147" s="123">
        <v>1</v>
      </c>
      <c r="C147" s="123">
        <f t="shared" si="21"/>
        <v>182</v>
      </c>
      <c r="D147" s="123">
        <v>168</v>
      </c>
      <c r="E147" s="123">
        <v>14</v>
      </c>
      <c r="F147" s="121">
        <v>873.01</v>
      </c>
      <c r="G147" s="121">
        <f t="shared" ref="G147:G149" si="28">F147/168</f>
        <v>5.1964880952380952</v>
      </c>
      <c r="H147" s="121">
        <f t="shared" si="22"/>
        <v>145.5</v>
      </c>
      <c r="I147" s="121">
        <f t="shared" si="23"/>
        <v>179.82</v>
      </c>
    </row>
    <row r="148" spans="1:9" ht="16.5" x14ac:dyDescent="0.25">
      <c r="A148" s="125" t="s">
        <v>153</v>
      </c>
      <c r="B148" s="123">
        <v>1</v>
      </c>
      <c r="C148" s="123">
        <f t="shared" si="21"/>
        <v>175</v>
      </c>
      <c r="D148" s="123">
        <v>168</v>
      </c>
      <c r="E148" s="123">
        <v>7</v>
      </c>
      <c r="F148" s="121">
        <v>873.01</v>
      </c>
      <c r="G148" s="121">
        <f t="shared" si="28"/>
        <v>5.1964880952380952</v>
      </c>
      <c r="H148" s="121">
        <f t="shared" si="22"/>
        <v>72.75</v>
      </c>
      <c r="I148" s="121">
        <f t="shared" si="23"/>
        <v>89.91</v>
      </c>
    </row>
    <row r="149" spans="1:9" ht="16.5" x14ac:dyDescent="0.25">
      <c r="A149" s="125" t="s">
        <v>153</v>
      </c>
      <c r="B149" s="123">
        <v>1</v>
      </c>
      <c r="C149" s="123">
        <f t="shared" si="21"/>
        <v>175</v>
      </c>
      <c r="D149" s="123">
        <v>168</v>
      </c>
      <c r="E149" s="123">
        <v>7</v>
      </c>
      <c r="F149" s="121">
        <v>988.41</v>
      </c>
      <c r="G149" s="121">
        <f t="shared" si="28"/>
        <v>5.8833928571428569</v>
      </c>
      <c r="H149" s="121">
        <f t="shared" si="22"/>
        <v>82.37</v>
      </c>
      <c r="I149" s="121">
        <f t="shared" si="23"/>
        <v>101.8</v>
      </c>
    </row>
    <row r="150" spans="1:9" ht="16.5" x14ac:dyDescent="0.25">
      <c r="A150" s="125" t="s">
        <v>153</v>
      </c>
      <c r="B150" s="123">
        <v>1</v>
      </c>
      <c r="C150" s="123">
        <f t="shared" si="21"/>
        <v>219</v>
      </c>
      <c r="D150" s="123">
        <v>147</v>
      </c>
      <c r="E150" s="123">
        <v>72</v>
      </c>
      <c r="F150" s="121">
        <v>873.45</v>
      </c>
      <c r="G150" s="121">
        <f>F150/147</f>
        <v>5.9418367346938776</v>
      </c>
      <c r="H150" s="121">
        <f t="shared" si="22"/>
        <v>855.62</v>
      </c>
      <c r="I150" s="121">
        <f t="shared" si="23"/>
        <v>1057.46</v>
      </c>
    </row>
    <row r="151" spans="1:9" ht="16.5" x14ac:dyDescent="0.25">
      <c r="A151" s="125" t="s">
        <v>153</v>
      </c>
      <c r="B151" s="123">
        <v>1</v>
      </c>
      <c r="C151" s="123">
        <f t="shared" si="21"/>
        <v>123</v>
      </c>
      <c r="D151" s="123">
        <v>119</v>
      </c>
      <c r="E151" s="123">
        <v>4</v>
      </c>
      <c r="F151" s="121">
        <v>873.45</v>
      </c>
      <c r="G151" s="121">
        <f>F151/147</f>
        <v>5.9418367346938776</v>
      </c>
      <c r="H151" s="121">
        <f t="shared" si="22"/>
        <v>47.53</v>
      </c>
      <c r="I151" s="121">
        <f t="shared" si="23"/>
        <v>58.74</v>
      </c>
    </row>
    <row r="152" spans="1:9" ht="33" x14ac:dyDescent="0.25">
      <c r="A152" s="115" t="s">
        <v>278</v>
      </c>
      <c r="B152" s="116">
        <f>SUM(B153:B159)</f>
        <v>7</v>
      </c>
      <c r="C152" s="116"/>
      <c r="D152" s="116"/>
      <c r="E152" s="116">
        <f>SUM(E153:E159)</f>
        <v>153</v>
      </c>
      <c r="F152" s="121"/>
      <c r="G152" s="121"/>
      <c r="H152" s="117">
        <f>SUM(H153:H159)</f>
        <v>1515.16</v>
      </c>
      <c r="I152" s="117">
        <f>SUM(I153:I159)</f>
        <v>1872.5900000000001</v>
      </c>
    </row>
    <row r="153" spans="1:9" ht="16.5" x14ac:dyDescent="0.25">
      <c r="A153" s="126" t="s">
        <v>155</v>
      </c>
      <c r="B153" s="123">
        <v>1</v>
      </c>
      <c r="C153" s="123">
        <f t="shared" ref="C153:C159" si="29">D153+E153</f>
        <v>156</v>
      </c>
      <c r="D153" s="123">
        <v>147</v>
      </c>
      <c r="E153" s="123">
        <v>9</v>
      </c>
      <c r="F153" s="121">
        <v>727.87</v>
      </c>
      <c r="G153" s="121">
        <f>F153/147</f>
        <v>4.9514965986394559</v>
      </c>
      <c r="H153" s="121">
        <f t="shared" ref="H153:H159" si="30">ROUND(E153*G153*2,2)</f>
        <v>89.13</v>
      </c>
      <c r="I153" s="121">
        <f t="shared" ref="I153:I159" si="31">ROUND(H153*1.2359,2)</f>
        <v>110.16</v>
      </c>
    </row>
    <row r="154" spans="1:9" ht="16.5" x14ac:dyDescent="0.25">
      <c r="A154" s="126" t="s">
        <v>155</v>
      </c>
      <c r="B154" s="123">
        <v>1</v>
      </c>
      <c r="C154" s="123">
        <f t="shared" si="29"/>
        <v>156</v>
      </c>
      <c r="D154" s="123">
        <v>147</v>
      </c>
      <c r="E154" s="123">
        <v>9</v>
      </c>
      <c r="F154" s="121">
        <v>727.87</v>
      </c>
      <c r="G154" s="121">
        <f t="shared" ref="G154:G159" si="32">F154/147</f>
        <v>4.9514965986394559</v>
      </c>
      <c r="H154" s="121">
        <f t="shared" si="30"/>
        <v>89.13</v>
      </c>
      <c r="I154" s="121">
        <f t="shared" si="31"/>
        <v>110.16</v>
      </c>
    </row>
    <row r="155" spans="1:9" ht="16.5" x14ac:dyDescent="0.25">
      <c r="A155" s="126" t="s">
        <v>155</v>
      </c>
      <c r="B155" s="123">
        <v>1</v>
      </c>
      <c r="C155" s="123">
        <f t="shared" si="29"/>
        <v>157</v>
      </c>
      <c r="D155" s="123">
        <v>147</v>
      </c>
      <c r="E155" s="123">
        <v>10</v>
      </c>
      <c r="F155" s="121">
        <v>727.87</v>
      </c>
      <c r="G155" s="121">
        <f t="shared" si="32"/>
        <v>4.9514965986394559</v>
      </c>
      <c r="H155" s="121">
        <f t="shared" si="30"/>
        <v>99.03</v>
      </c>
      <c r="I155" s="121">
        <f t="shared" si="31"/>
        <v>122.39</v>
      </c>
    </row>
    <row r="156" spans="1:9" ht="16.5" x14ac:dyDescent="0.25">
      <c r="A156" s="126" t="s">
        <v>155</v>
      </c>
      <c r="B156" s="123">
        <v>1</v>
      </c>
      <c r="C156" s="123">
        <f t="shared" si="29"/>
        <v>99</v>
      </c>
      <c r="D156" s="123">
        <v>91</v>
      </c>
      <c r="E156" s="123">
        <v>8</v>
      </c>
      <c r="F156" s="121">
        <v>727.87</v>
      </c>
      <c r="G156" s="121">
        <f t="shared" si="32"/>
        <v>4.9514965986394559</v>
      </c>
      <c r="H156" s="121">
        <f t="shared" si="30"/>
        <v>79.22</v>
      </c>
      <c r="I156" s="121">
        <f t="shared" si="31"/>
        <v>97.91</v>
      </c>
    </row>
    <row r="157" spans="1:9" ht="16.5" x14ac:dyDescent="0.25">
      <c r="A157" s="126" t="s">
        <v>155</v>
      </c>
      <c r="B157" s="123">
        <v>1</v>
      </c>
      <c r="C157" s="123">
        <f t="shared" si="29"/>
        <v>200</v>
      </c>
      <c r="D157" s="123">
        <v>147</v>
      </c>
      <c r="E157" s="123">
        <v>53</v>
      </c>
      <c r="F157" s="121">
        <v>727.87</v>
      </c>
      <c r="G157" s="121">
        <f t="shared" si="32"/>
        <v>4.9514965986394559</v>
      </c>
      <c r="H157" s="121">
        <f t="shared" si="30"/>
        <v>524.86</v>
      </c>
      <c r="I157" s="121">
        <f t="shared" si="31"/>
        <v>648.66999999999996</v>
      </c>
    </row>
    <row r="158" spans="1:9" ht="17.25" customHeight="1" x14ac:dyDescent="0.25">
      <c r="A158" s="126" t="s">
        <v>155</v>
      </c>
      <c r="B158" s="123">
        <v>1</v>
      </c>
      <c r="C158" s="123">
        <f t="shared" si="29"/>
        <v>168</v>
      </c>
      <c r="D158" s="123">
        <v>140</v>
      </c>
      <c r="E158" s="123">
        <v>28</v>
      </c>
      <c r="F158" s="121">
        <v>727.87</v>
      </c>
      <c r="G158" s="121">
        <f t="shared" si="32"/>
        <v>4.9514965986394559</v>
      </c>
      <c r="H158" s="121">
        <f t="shared" si="30"/>
        <v>277.27999999999997</v>
      </c>
      <c r="I158" s="121">
        <f t="shared" si="31"/>
        <v>342.69</v>
      </c>
    </row>
    <row r="159" spans="1:9" ht="18.75" customHeight="1" x14ac:dyDescent="0.25">
      <c r="A159" s="126" t="s">
        <v>155</v>
      </c>
      <c r="B159" s="123">
        <v>1</v>
      </c>
      <c r="C159" s="123">
        <f t="shared" si="29"/>
        <v>183</v>
      </c>
      <c r="D159" s="123">
        <v>147</v>
      </c>
      <c r="E159" s="123">
        <v>36</v>
      </c>
      <c r="F159" s="121">
        <v>727.87</v>
      </c>
      <c r="G159" s="121">
        <f t="shared" si="32"/>
        <v>4.9514965986394559</v>
      </c>
      <c r="H159" s="121">
        <f t="shared" si="30"/>
        <v>356.51</v>
      </c>
      <c r="I159" s="121">
        <f t="shared" si="31"/>
        <v>440.61</v>
      </c>
    </row>
    <row r="160" spans="1:9" ht="33" x14ac:dyDescent="0.25">
      <c r="A160" s="124" t="s">
        <v>162</v>
      </c>
      <c r="B160" s="113">
        <f>B161+B187</f>
        <v>31</v>
      </c>
      <c r="C160" s="113"/>
      <c r="D160" s="113"/>
      <c r="E160" s="113">
        <f t="shared" ref="E160:I160" si="33">E161+E187</f>
        <v>920</v>
      </c>
      <c r="F160" s="114"/>
      <c r="G160" s="114"/>
      <c r="H160" s="114">
        <f>H161+H187</f>
        <v>10648.430000000002</v>
      </c>
      <c r="I160" s="114">
        <f t="shared" si="33"/>
        <v>13160.43</v>
      </c>
    </row>
    <row r="161" spans="1:9" ht="33" x14ac:dyDescent="0.25">
      <c r="A161" s="115" t="s">
        <v>272</v>
      </c>
      <c r="B161" s="116">
        <f>SUM(B162:B186)</f>
        <v>25</v>
      </c>
      <c r="C161" s="116"/>
      <c r="D161" s="116"/>
      <c r="E161" s="116">
        <f>SUM(E162:E186)</f>
        <v>734</v>
      </c>
      <c r="F161" s="117"/>
      <c r="G161" s="117"/>
      <c r="H161" s="117">
        <f>SUM(H162:H186)</f>
        <v>9015.1600000000017</v>
      </c>
      <c r="I161" s="117">
        <f>SUM(I162:I186)</f>
        <v>11141.87</v>
      </c>
    </row>
    <row r="162" spans="1:9" ht="16.5" x14ac:dyDescent="0.25">
      <c r="A162" s="126" t="s">
        <v>163</v>
      </c>
      <c r="B162" s="123">
        <v>1</v>
      </c>
      <c r="C162" s="123">
        <f t="shared" ref="C162:C193" si="34">D162+E162</f>
        <v>180</v>
      </c>
      <c r="D162" s="123">
        <v>168</v>
      </c>
      <c r="E162" s="123">
        <v>12</v>
      </c>
      <c r="F162" s="121">
        <v>988.41099999999994</v>
      </c>
      <c r="G162" s="121">
        <f>F162/168</f>
        <v>5.8833988095238094</v>
      </c>
      <c r="H162" s="121">
        <f t="shared" ref="H162:H186" si="35">ROUND(E162*G162*2,2)</f>
        <v>141.19999999999999</v>
      </c>
      <c r="I162" s="121">
        <f t="shared" ref="I162:I186" si="36">ROUND(H162*1.2359,2)</f>
        <v>174.51</v>
      </c>
    </row>
    <row r="163" spans="1:9" ht="16.5" x14ac:dyDescent="0.25">
      <c r="A163" s="126" t="s">
        <v>163</v>
      </c>
      <c r="B163" s="123">
        <v>1</v>
      </c>
      <c r="C163" s="123">
        <f t="shared" si="34"/>
        <v>72</v>
      </c>
      <c r="D163" s="123">
        <v>63</v>
      </c>
      <c r="E163" s="123">
        <v>9</v>
      </c>
      <c r="F163" s="121">
        <v>988.9</v>
      </c>
      <c r="G163" s="121">
        <f>F163/147</f>
        <v>6.7272108843537417</v>
      </c>
      <c r="H163" s="121">
        <f t="shared" si="35"/>
        <v>121.09</v>
      </c>
      <c r="I163" s="121">
        <f t="shared" si="36"/>
        <v>149.66</v>
      </c>
    </row>
    <row r="164" spans="1:9" ht="16.5" x14ac:dyDescent="0.25">
      <c r="A164" s="126" t="s">
        <v>163</v>
      </c>
      <c r="B164" s="123">
        <v>1</v>
      </c>
      <c r="C164" s="123">
        <f t="shared" si="34"/>
        <v>192</v>
      </c>
      <c r="D164" s="123">
        <v>168</v>
      </c>
      <c r="E164" s="123">
        <v>24</v>
      </c>
      <c r="F164" s="121">
        <v>988.41</v>
      </c>
      <c r="G164" s="121">
        <f>F164/168</f>
        <v>5.8833928571428569</v>
      </c>
      <c r="H164" s="121">
        <f t="shared" si="35"/>
        <v>282.39999999999998</v>
      </c>
      <c r="I164" s="121">
        <f t="shared" si="36"/>
        <v>349.02</v>
      </c>
    </row>
    <row r="165" spans="1:9" ht="16.5" x14ac:dyDescent="0.25">
      <c r="A165" s="126" t="s">
        <v>163</v>
      </c>
      <c r="B165" s="123">
        <v>1</v>
      </c>
      <c r="C165" s="123">
        <f t="shared" si="34"/>
        <v>192</v>
      </c>
      <c r="D165" s="123">
        <v>168</v>
      </c>
      <c r="E165" s="123">
        <v>24</v>
      </c>
      <c r="F165" s="121">
        <v>988.41</v>
      </c>
      <c r="G165" s="121">
        <f t="shared" ref="G165:G167" si="37">F165/168</f>
        <v>5.8833928571428569</v>
      </c>
      <c r="H165" s="121">
        <f t="shared" si="35"/>
        <v>282.39999999999998</v>
      </c>
      <c r="I165" s="121">
        <f t="shared" si="36"/>
        <v>349.02</v>
      </c>
    </row>
    <row r="166" spans="1:9" ht="16.5" x14ac:dyDescent="0.25">
      <c r="A166" s="126" t="s">
        <v>163</v>
      </c>
      <c r="B166" s="123">
        <v>1</v>
      </c>
      <c r="C166" s="123">
        <f t="shared" si="34"/>
        <v>180</v>
      </c>
      <c r="D166" s="123">
        <v>168</v>
      </c>
      <c r="E166" s="123">
        <v>12</v>
      </c>
      <c r="F166" s="121">
        <v>988.41</v>
      </c>
      <c r="G166" s="121">
        <f t="shared" si="37"/>
        <v>5.8833928571428569</v>
      </c>
      <c r="H166" s="121">
        <f t="shared" si="35"/>
        <v>141.19999999999999</v>
      </c>
      <c r="I166" s="121">
        <f t="shared" si="36"/>
        <v>174.51</v>
      </c>
    </row>
    <row r="167" spans="1:9" ht="16.5" x14ac:dyDescent="0.25">
      <c r="A167" s="126" t="s">
        <v>163</v>
      </c>
      <c r="B167" s="123">
        <v>1</v>
      </c>
      <c r="C167" s="123">
        <f t="shared" si="34"/>
        <v>180</v>
      </c>
      <c r="D167" s="123">
        <v>168</v>
      </c>
      <c r="E167" s="123">
        <v>12</v>
      </c>
      <c r="F167" s="121">
        <v>988.41</v>
      </c>
      <c r="G167" s="121">
        <f t="shared" si="37"/>
        <v>5.8833928571428569</v>
      </c>
      <c r="H167" s="121">
        <f t="shared" si="35"/>
        <v>141.19999999999999</v>
      </c>
      <c r="I167" s="121">
        <f t="shared" si="36"/>
        <v>174.51</v>
      </c>
    </row>
    <row r="168" spans="1:9" ht="16.5" x14ac:dyDescent="0.25">
      <c r="A168" s="126" t="s">
        <v>150</v>
      </c>
      <c r="B168" s="123">
        <v>1</v>
      </c>
      <c r="C168" s="123">
        <f t="shared" si="34"/>
        <v>48</v>
      </c>
      <c r="D168" s="123">
        <v>35</v>
      </c>
      <c r="E168" s="123">
        <v>13</v>
      </c>
      <c r="F168" s="121">
        <v>988.9</v>
      </c>
      <c r="G168" s="121">
        <f>F168/147</f>
        <v>6.7272108843537417</v>
      </c>
      <c r="H168" s="121">
        <f t="shared" si="35"/>
        <v>174.91</v>
      </c>
      <c r="I168" s="121">
        <f t="shared" si="36"/>
        <v>216.17</v>
      </c>
    </row>
    <row r="169" spans="1:9" ht="16.5" x14ac:dyDescent="0.25">
      <c r="A169" s="126" t="s">
        <v>151</v>
      </c>
      <c r="B169" s="123">
        <v>1</v>
      </c>
      <c r="C169" s="123">
        <f t="shared" si="34"/>
        <v>180</v>
      </c>
      <c r="D169" s="123">
        <v>168</v>
      </c>
      <c r="E169" s="123">
        <v>12</v>
      </c>
      <c r="F169" s="121">
        <v>988.41</v>
      </c>
      <c r="G169" s="121">
        <f>F169/168</f>
        <v>5.8833928571428569</v>
      </c>
      <c r="H169" s="121">
        <f t="shared" si="35"/>
        <v>141.19999999999999</v>
      </c>
      <c r="I169" s="121">
        <f t="shared" si="36"/>
        <v>174.51</v>
      </c>
    </row>
    <row r="170" spans="1:9" ht="16.5" x14ac:dyDescent="0.25">
      <c r="A170" s="126" t="s">
        <v>151</v>
      </c>
      <c r="B170" s="123">
        <v>1</v>
      </c>
      <c r="C170" s="123">
        <f t="shared" si="34"/>
        <v>171</v>
      </c>
      <c r="D170" s="123">
        <v>147</v>
      </c>
      <c r="E170" s="123">
        <v>24</v>
      </c>
      <c r="F170" s="121">
        <v>988.9</v>
      </c>
      <c r="G170" s="121">
        <f>F170/147</f>
        <v>6.7272108843537417</v>
      </c>
      <c r="H170" s="121">
        <f t="shared" si="35"/>
        <v>322.91000000000003</v>
      </c>
      <c r="I170" s="121">
        <f t="shared" si="36"/>
        <v>399.08</v>
      </c>
    </row>
    <row r="171" spans="1:9" ht="16.5" x14ac:dyDescent="0.25">
      <c r="A171" s="126" t="s">
        <v>151</v>
      </c>
      <c r="B171" s="123">
        <v>1</v>
      </c>
      <c r="C171" s="123">
        <f t="shared" si="34"/>
        <v>172</v>
      </c>
      <c r="D171" s="123">
        <v>147</v>
      </c>
      <c r="E171" s="123">
        <v>25</v>
      </c>
      <c r="F171" s="121">
        <v>988.9</v>
      </c>
      <c r="G171" s="121">
        <f t="shared" ref="G171:G173" si="38">F171/147</f>
        <v>6.7272108843537417</v>
      </c>
      <c r="H171" s="121">
        <f t="shared" si="35"/>
        <v>336.36</v>
      </c>
      <c r="I171" s="121">
        <f t="shared" si="36"/>
        <v>415.71</v>
      </c>
    </row>
    <row r="172" spans="1:9" ht="16.5" x14ac:dyDescent="0.25">
      <c r="A172" s="126" t="s">
        <v>151</v>
      </c>
      <c r="B172" s="123">
        <v>1</v>
      </c>
      <c r="C172" s="123">
        <f t="shared" si="34"/>
        <v>183</v>
      </c>
      <c r="D172" s="123">
        <v>147</v>
      </c>
      <c r="E172" s="123">
        <v>36</v>
      </c>
      <c r="F172" s="121">
        <v>988.9</v>
      </c>
      <c r="G172" s="121">
        <f t="shared" si="38"/>
        <v>6.7272108843537417</v>
      </c>
      <c r="H172" s="121">
        <f t="shared" si="35"/>
        <v>484.36</v>
      </c>
      <c r="I172" s="121">
        <f t="shared" si="36"/>
        <v>598.62</v>
      </c>
    </row>
    <row r="173" spans="1:9" ht="16.5" x14ac:dyDescent="0.25">
      <c r="A173" s="126" t="s">
        <v>151</v>
      </c>
      <c r="B173" s="123">
        <v>1</v>
      </c>
      <c r="C173" s="123">
        <f t="shared" si="34"/>
        <v>208</v>
      </c>
      <c r="D173" s="123">
        <v>147</v>
      </c>
      <c r="E173" s="123">
        <v>61</v>
      </c>
      <c r="F173" s="121">
        <v>988.9</v>
      </c>
      <c r="G173" s="121">
        <f t="shared" si="38"/>
        <v>6.7272108843537417</v>
      </c>
      <c r="H173" s="121">
        <f t="shared" si="35"/>
        <v>820.72</v>
      </c>
      <c r="I173" s="121">
        <f t="shared" si="36"/>
        <v>1014.33</v>
      </c>
    </row>
    <row r="174" spans="1:9" ht="16.5" x14ac:dyDescent="0.25">
      <c r="A174" s="126" t="s">
        <v>151</v>
      </c>
      <c r="B174" s="123">
        <v>1</v>
      </c>
      <c r="C174" s="123">
        <f t="shared" si="34"/>
        <v>228</v>
      </c>
      <c r="D174" s="123">
        <v>168</v>
      </c>
      <c r="E174" s="123">
        <v>60</v>
      </c>
      <c r="F174" s="121">
        <v>988.41</v>
      </c>
      <c r="G174" s="121">
        <f>F174/168</f>
        <v>5.8833928571428569</v>
      </c>
      <c r="H174" s="121">
        <f t="shared" si="35"/>
        <v>706.01</v>
      </c>
      <c r="I174" s="121">
        <f t="shared" si="36"/>
        <v>872.56</v>
      </c>
    </row>
    <row r="175" spans="1:9" ht="16.5" x14ac:dyDescent="0.25">
      <c r="A175" s="126" t="s">
        <v>151</v>
      </c>
      <c r="B175" s="123">
        <v>1</v>
      </c>
      <c r="C175" s="123">
        <f t="shared" si="34"/>
        <v>204</v>
      </c>
      <c r="D175" s="123">
        <v>168</v>
      </c>
      <c r="E175" s="123">
        <v>36</v>
      </c>
      <c r="F175" s="121">
        <v>988.41</v>
      </c>
      <c r="G175" s="121">
        <f t="shared" ref="G175:G181" si="39">F175/168</f>
        <v>5.8833928571428569</v>
      </c>
      <c r="H175" s="121">
        <f t="shared" si="35"/>
        <v>423.6</v>
      </c>
      <c r="I175" s="121">
        <f t="shared" si="36"/>
        <v>523.53</v>
      </c>
    </row>
    <row r="176" spans="1:9" ht="15" customHeight="1" x14ac:dyDescent="0.25">
      <c r="A176" s="126" t="s">
        <v>151</v>
      </c>
      <c r="B176" s="123">
        <v>1</v>
      </c>
      <c r="C176" s="123">
        <f t="shared" si="34"/>
        <v>204</v>
      </c>
      <c r="D176" s="123">
        <v>168</v>
      </c>
      <c r="E176" s="123">
        <v>36</v>
      </c>
      <c r="F176" s="121">
        <v>988.41</v>
      </c>
      <c r="G176" s="121">
        <f t="shared" si="39"/>
        <v>5.8833928571428569</v>
      </c>
      <c r="H176" s="121">
        <f t="shared" si="35"/>
        <v>423.6</v>
      </c>
      <c r="I176" s="121">
        <f t="shared" si="36"/>
        <v>523.53</v>
      </c>
    </row>
    <row r="177" spans="1:9" ht="16.5" x14ac:dyDescent="0.25">
      <c r="A177" s="126" t="s">
        <v>151</v>
      </c>
      <c r="B177" s="123">
        <v>1</v>
      </c>
      <c r="C177" s="123">
        <f t="shared" si="34"/>
        <v>216</v>
      </c>
      <c r="D177" s="123">
        <v>168</v>
      </c>
      <c r="E177" s="123">
        <v>48</v>
      </c>
      <c r="F177" s="121">
        <v>988.41</v>
      </c>
      <c r="G177" s="121">
        <f t="shared" si="39"/>
        <v>5.8833928571428569</v>
      </c>
      <c r="H177" s="121">
        <f t="shared" si="35"/>
        <v>564.80999999999995</v>
      </c>
      <c r="I177" s="121">
        <f t="shared" si="36"/>
        <v>698.05</v>
      </c>
    </row>
    <row r="178" spans="1:9" ht="16.5" x14ac:dyDescent="0.25">
      <c r="A178" s="126" t="s">
        <v>151</v>
      </c>
      <c r="B178" s="123">
        <v>1</v>
      </c>
      <c r="C178" s="123">
        <f t="shared" si="34"/>
        <v>204</v>
      </c>
      <c r="D178" s="123">
        <v>168</v>
      </c>
      <c r="E178" s="123">
        <v>36</v>
      </c>
      <c r="F178" s="121">
        <v>988.41</v>
      </c>
      <c r="G178" s="121">
        <f t="shared" si="39"/>
        <v>5.8833928571428569</v>
      </c>
      <c r="H178" s="121">
        <f t="shared" si="35"/>
        <v>423.6</v>
      </c>
      <c r="I178" s="121">
        <f t="shared" si="36"/>
        <v>523.53</v>
      </c>
    </row>
    <row r="179" spans="1:9" ht="16.5" x14ac:dyDescent="0.25">
      <c r="A179" s="126" t="s">
        <v>151</v>
      </c>
      <c r="B179" s="123">
        <v>1</v>
      </c>
      <c r="C179" s="123">
        <f t="shared" si="34"/>
        <v>192</v>
      </c>
      <c r="D179" s="123">
        <v>168</v>
      </c>
      <c r="E179" s="123">
        <v>24</v>
      </c>
      <c r="F179" s="121">
        <v>988.41</v>
      </c>
      <c r="G179" s="121">
        <f t="shared" si="39"/>
        <v>5.8833928571428569</v>
      </c>
      <c r="H179" s="121">
        <f t="shared" si="35"/>
        <v>282.39999999999998</v>
      </c>
      <c r="I179" s="121">
        <f t="shared" si="36"/>
        <v>349.02</v>
      </c>
    </row>
    <row r="180" spans="1:9" ht="16.5" x14ac:dyDescent="0.25">
      <c r="A180" s="126" t="s">
        <v>151</v>
      </c>
      <c r="B180" s="123">
        <v>1</v>
      </c>
      <c r="C180" s="123">
        <f t="shared" si="34"/>
        <v>192</v>
      </c>
      <c r="D180" s="123">
        <v>168</v>
      </c>
      <c r="E180" s="123">
        <v>24</v>
      </c>
      <c r="F180" s="121">
        <v>988.41</v>
      </c>
      <c r="G180" s="121">
        <f t="shared" si="39"/>
        <v>5.8833928571428569</v>
      </c>
      <c r="H180" s="121">
        <f t="shared" si="35"/>
        <v>282.39999999999998</v>
      </c>
      <c r="I180" s="121">
        <f t="shared" si="36"/>
        <v>349.02</v>
      </c>
    </row>
    <row r="181" spans="1:9" ht="16.5" x14ac:dyDescent="0.25">
      <c r="A181" s="126" t="s">
        <v>151</v>
      </c>
      <c r="B181" s="123">
        <v>1</v>
      </c>
      <c r="C181" s="123">
        <f t="shared" si="34"/>
        <v>192</v>
      </c>
      <c r="D181" s="123">
        <v>168</v>
      </c>
      <c r="E181" s="123">
        <v>24</v>
      </c>
      <c r="F181" s="121">
        <v>988.41</v>
      </c>
      <c r="G181" s="121">
        <f t="shared" si="39"/>
        <v>5.8833928571428569</v>
      </c>
      <c r="H181" s="121">
        <f t="shared" si="35"/>
        <v>282.39999999999998</v>
      </c>
      <c r="I181" s="121">
        <f t="shared" si="36"/>
        <v>349.02</v>
      </c>
    </row>
    <row r="182" spans="1:9" ht="16.5" x14ac:dyDescent="0.25">
      <c r="A182" s="126" t="s">
        <v>153</v>
      </c>
      <c r="B182" s="123">
        <v>1</v>
      </c>
      <c r="C182" s="123">
        <f t="shared" si="34"/>
        <v>200</v>
      </c>
      <c r="D182" s="123">
        <v>147</v>
      </c>
      <c r="E182" s="123">
        <v>53</v>
      </c>
      <c r="F182" s="121">
        <v>873.45</v>
      </c>
      <c r="G182" s="121">
        <f>F182/147</f>
        <v>5.9418367346938776</v>
      </c>
      <c r="H182" s="121">
        <f t="shared" si="35"/>
        <v>629.83000000000004</v>
      </c>
      <c r="I182" s="121">
        <f t="shared" si="36"/>
        <v>778.41</v>
      </c>
    </row>
    <row r="183" spans="1:9" ht="16.5" x14ac:dyDescent="0.25">
      <c r="A183" s="126" t="s">
        <v>153</v>
      </c>
      <c r="B183" s="123">
        <v>1</v>
      </c>
      <c r="C183" s="123">
        <f t="shared" si="34"/>
        <v>216</v>
      </c>
      <c r="D183" s="123">
        <v>147</v>
      </c>
      <c r="E183" s="123">
        <v>69</v>
      </c>
      <c r="F183" s="121">
        <v>988.9</v>
      </c>
      <c r="G183" s="121">
        <f>F183/147</f>
        <v>6.7272108843537417</v>
      </c>
      <c r="H183" s="121">
        <f t="shared" si="35"/>
        <v>928.36</v>
      </c>
      <c r="I183" s="121">
        <f t="shared" si="36"/>
        <v>1147.3599999999999</v>
      </c>
    </row>
    <row r="184" spans="1:9" ht="16.5" x14ac:dyDescent="0.25">
      <c r="A184" s="126" t="s">
        <v>153</v>
      </c>
      <c r="B184" s="123">
        <v>1</v>
      </c>
      <c r="C184" s="123">
        <f t="shared" si="34"/>
        <v>140</v>
      </c>
      <c r="D184" s="123">
        <v>104</v>
      </c>
      <c r="E184" s="123">
        <v>36</v>
      </c>
      <c r="F184" s="121">
        <v>873.01</v>
      </c>
      <c r="G184" s="121">
        <f>F184/168</f>
        <v>5.1964880952380952</v>
      </c>
      <c r="H184" s="121">
        <f t="shared" si="35"/>
        <v>374.15</v>
      </c>
      <c r="I184" s="121">
        <f t="shared" si="36"/>
        <v>462.41</v>
      </c>
    </row>
    <row r="185" spans="1:9" ht="16.5" x14ac:dyDescent="0.25">
      <c r="A185" s="126" t="s">
        <v>153</v>
      </c>
      <c r="B185" s="123">
        <v>1</v>
      </c>
      <c r="C185" s="123">
        <f t="shared" si="34"/>
        <v>108</v>
      </c>
      <c r="D185" s="123">
        <v>96</v>
      </c>
      <c r="E185" s="123">
        <v>12</v>
      </c>
      <c r="F185" s="121">
        <v>873.45</v>
      </c>
      <c r="G185" s="121">
        <f>F185/147</f>
        <v>5.9418367346938776</v>
      </c>
      <c r="H185" s="121">
        <f t="shared" si="35"/>
        <v>142.6</v>
      </c>
      <c r="I185" s="121">
        <f t="shared" si="36"/>
        <v>176.24</v>
      </c>
    </row>
    <row r="186" spans="1:9" ht="16.5" x14ac:dyDescent="0.25">
      <c r="A186" s="126" t="s">
        <v>153</v>
      </c>
      <c r="B186" s="123">
        <v>1</v>
      </c>
      <c r="C186" s="123">
        <f t="shared" si="34"/>
        <v>159</v>
      </c>
      <c r="D186" s="123">
        <v>147</v>
      </c>
      <c r="E186" s="123">
        <v>12</v>
      </c>
      <c r="F186" s="121">
        <v>988.9</v>
      </c>
      <c r="G186" s="121">
        <f>F186/147</f>
        <v>6.7272108843537417</v>
      </c>
      <c r="H186" s="121">
        <f t="shared" si="35"/>
        <v>161.44999999999999</v>
      </c>
      <c r="I186" s="121">
        <f t="shared" si="36"/>
        <v>199.54</v>
      </c>
    </row>
    <row r="187" spans="1:9" ht="33" x14ac:dyDescent="0.25">
      <c r="A187" s="115" t="s">
        <v>278</v>
      </c>
      <c r="B187" s="116">
        <f>SUM(B188:B193)</f>
        <v>6</v>
      </c>
      <c r="C187" s="116"/>
      <c r="D187" s="116"/>
      <c r="E187" s="116">
        <f t="shared" ref="E187:I187" si="40">SUM(E188:E193)</f>
        <v>186</v>
      </c>
      <c r="F187" s="117"/>
      <c r="G187" s="117"/>
      <c r="H187" s="117">
        <f>SUM(H188:H193)</f>
        <v>1633.2700000000002</v>
      </c>
      <c r="I187" s="117">
        <f t="shared" si="40"/>
        <v>2018.56</v>
      </c>
    </row>
    <row r="188" spans="1:9" ht="16.5" x14ac:dyDescent="0.25">
      <c r="A188" s="126" t="s">
        <v>155</v>
      </c>
      <c r="B188" s="123">
        <v>1</v>
      </c>
      <c r="C188" s="123">
        <f t="shared" si="34"/>
        <v>152</v>
      </c>
      <c r="D188" s="123">
        <v>147</v>
      </c>
      <c r="E188" s="123">
        <v>5</v>
      </c>
      <c r="F188" s="121">
        <v>727.87</v>
      </c>
      <c r="G188" s="121">
        <f>F188/147</f>
        <v>4.9514965986394559</v>
      </c>
      <c r="H188" s="121">
        <f t="shared" ref="H188:H193" si="41">ROUND(E188*G188*2,2)</f>
        <v>49.51</v>
      </c>
      <c r="I188" s="121">
        <f t="shared" ref="I188:I193" si="42">ROUND(H188*1.2359,2)</f>
        <v>61.19</v>
      </c>
    </row>
    <row r="189" spans="1:9" ht="16.5" x14ac:dyDescent="0.25">
      <c r="A189" s="126" t="s">
        <v>155</v>
      </c>
      <c r="B189" s="123">
        <v>1</v>
      </c>
      <c r="C189" s="123">
        <f t="shared" si="34"/>
        <v>160</v>
      </c>
      <c r="D189" s="123">
        <v>147</v>
      </c>
      <c r="E189" s="123">
        <v>13</v>
      </c>
      <c r="F189" s="121">
        <v>727.87</v>
      </c>
      <c r="G189" s="121">
        <f>F189/147</f>
        <v>4.9514965986394559</v>
      </c>
      <c r="H189" s="121">
        <f t="shared" si="41"/>
        <v>128.74</v>
      </c>
      <c r="I189" s="121">
        <f t="shared" si="42"/>
        <v>159.11000000000001</v>
      </c>
    </row>
    <row r="190" spans="1:9" ht="16.5" x14ac:dyDescent="0.25">
      <c r="A190" s="126" t="s">
        <v>155</v>
      </c>
      <c r="B190" s="123">
        <v>1</v>
      </c>
      <c r="C190" s="123">
        <f t="shared" si="34"/>
        <v>204</v>
      </c>
      <c r="D190" s="123">
        <v>168</v>
      </c>
      <c r="E190" s="123">
        <v>36</v>
      </c>
      <c r="F190" s="121">
        <v>727.51</v>
      </c>
      <c r="G190" s="121">
        <f>F190/168</f>
        <v>4.3304166666666664</v>
      </c>
      <c r="H190" s="121">
        <f t="shared" si="41"/>
        <v>311.79000000000002</v>
      </c>
      <c r="I190" s="121">
        <f t="shared" si="42"/>
        <v>385.34</v>
      </c>
    </row>
    <row r="191" spans="1:9" ht="16.5" x14ac:dyDescent="0.25">
      <c r="A191" s="126" t="s">
        <v>155</v>
      </c>
      <c r="B191" s="123">
        <v>1</v>
      </c>
      <c r="C191" s="123">
        <f t="shared" si="34"/>
        <v>192</v>
      </c>
      <c r="D191" s="123">
        <v>168</v>
      </c>
      <c r="E191" s="123">
        <v>24</v>
      </c>
      <c r="F191" s="121">
        <v>727.51</v>
      </c>
      <c r="G191" s="121">
        <f t="shared" ref="G191:G193" si="43">F191/168</f>
        <v>4.3304166666666664</v>
      </c>
      <c r="H191" s="121">
        <f t="shared" si="41"/>
        <v>207.86</v>
      </c>
      <c r="I191" s="121">
        <f t="shared" si="42"/>
        <v>256.89</v>
      </c>
    </row>
    <row r="192" spans="1:9" ht="16.5" x14ac:dyDescent="0.25">
      <c r="A192" s="126" t="s">
        <v>155</v>
      </c>
      <c r="B192" s="123">
        <v>1</v>
      </c>
      <c r="C192" s="123">
        <f t="shared" si="34"/>
        <v>228</v>
      </c>
      <c r="D192" s="123">
        <v>168</v>
      </c>
      <c r="E192" s="123">
        <v>60</v>
      </c>
      <c r="F192" s="121">
        <v>727.51</v>
      </c>
      <c r="G192" s="121">
        <f t="shared" si="43"/>
        <v>4.3304166666666664</v>
      </c>
      <c r="H192" s="121">
        <f t="shared" si="41"/>
        <v>519.65</v>
      </c>
      <c r="I192" s="121">
        <f t="shared" si="42"/>
        <v>642.24</v>
      </c>
    </row>
    <row r="193" spans="1:9" ht="16.5" x14ac:dyDescent="0.25">
      <c r="A193" s="126" t="s">
        <v>155</v>
      </c>
      <c r="B193" s="123">
        <v>1</v>
      </c>
      <c r="C193" s="123">
        <f t="shared" si="34"/>
        <v>216</v>
      </c>
      <c r="D193" s="123">
        <v>168</v>
      </c>
      <c r="E193" s="123">
        <v>48</v>
      </c>
      <c r="F193" s="121">
        <v>727.51</v>
      </c>
      <c r="G193" s="121">
        <f t="shared" si="43"/>
        <v>4.3304166666666664</v>
      </c>
      <c r="H193" s="121">
        <f t="shared" si="41"/>
        <v>415.72</v>
      </c>
      <c r="I193" s="121">
        <f t="shared" si="42"/>
        <v>513.79</v>
      </c>
    </row>
    <row r="194" spans="1:9" ht="33" x14ac:dyDescent="0.25">
      <c r="A194" s="124" t="s">
        <v>164</v>
      </c>
      <c r="B194" s="113">
        <f>B195+B201</f>
        <v>13</v>
      </c>
      <c r="C194" s="113"/>
      <c r="D194" s="113"/>
      <c r="E194" s="113">
        <f>E195+E201</f>
        <v>329</v>
      </c>
      <c r="F194" s="114"/>
      <c r="G194" s="114"/>
      <c r="H194" s="114">
        <f>H195+H201</f>
        <v>3772.67</v>
      </c>
      <c r="I194" s="114">
        <f>I195+I201</f>
        <v>4662.6499999999996</v>
      </c>
    </row>
    <row r="195" spans="1:9" ht="33" x14ac:dyDescent="0.25">
      <c r="A195" s="115" t="s">
        <v>272</v>
      </c>
      <c r="B195" s="116">
        <f>SUM(B196:B200)</f>
        <v>5</v>
      </c>
      <c r="C195" s="116"/>
      <c r="D195" s="116"/>
      <c r="E195" s="116">
        <f>SUM(E196:E200)</f>
        <v>146</v>
      </c>
      <c r="F195" s="117"/>
      <c r="G195" s="117"/>
      <c r="H195" s="117">
        <f>SUM(H196:H200)</f>
        <v>1893.66</v>
      </c>
      <c r="I195" s="117">
        <f>SUM(I196:I200)</f>
        <v>2340.3700000000003</v>
      </c>
    </row>
    <row r="196" spans="1:9" ht="16.5" x14ac:dyDescent="0.25">
      <c r="A196" s="126" t="s">
        <v>152</v>
      </c>
      <c r="B196" s="123">
        <v>1</v>
      </c>
      <c r="C196" s="123">
        <f t="shared" ref="C196:C209" si="44">D196+E196</f>
        <v>168</v>
      </c>
      <c r="D196" s="123">
        <v>147</v>
      </c>
      <c r="E196" s="123">
        <v>21</v>
      </c>
      <c r="F196" s="121">
        <v>988.9</v>
      </c>
      <c r="G196" s="121">
        <f>F196/147</f>
        <v>6.7272108843537417</v>
      </c>
      <c r="H196" s="121">
        <f t="shared" ref="H196" si="45">ROUND(E196*G196*2,2)</f>
        <v>282.54000000000002</v>
      </c>
      <c r="I196" s="121">
        <f>ROUND(H196*1.2359,2)</f>
        <v>349.19</v>
      </c>
    </row>
    <row r="197" spans="1:9" ht="16.5" x14ac:dyDescent="0.25">
      <c r="A197" s="126" t="s">
        <v>152</v>
      </c>
      <c r="B197" s="123">
        <v>1</v>
      </c>
      <c r="C197" s="123">
        <f t="shared" si="44"/>
        <v>96</v>
      </c>
      <c r="D197" s="123">
        <v>77</v>
      </c>
      <c r="E197" s="123">
        <v>19</v>
      </c>
      <c r="F197" s="121">
        <v>988.9</v>
      </c>
      <c r="G197" s="121">
        <f t="shared" ref="G197:G200" si="46">F197/147</f>
        <v>6.7272108843537417</v>
      </c>
      <c r="H197" s="121">
        <f>ROUND(E197*G197*2,2)</f>
        <v>255.63</v>
      </c>
      <c r="I197" s="121">
        <f t="shared" ref="I197:I200" si="47">ROUND(H197*1.2359,2)</f>
        <v>315.93</v>
      </c>
    </row>
    <row r="198" spans="1:9" ht="16.5" x14ac:dyDescent="0.25">
      <c r="A198" s="126" t="s">
        <v>165</v>
      </c>
      <c r="B198" s="123">
        <v>1</v>
      </c>
      <c r="C198" s="123">
        <f t="shared" si="44"/>
        <v>192</v>
      </c>
      <c r="D198" s="123">
        <v>147</v>
      </c>
      <c r="E198" s="123">
        <v>45</v>
      </c>
      <c r="F198" s="121">
        <v>988.9</v>
      </c>
      <c r="G198" s="121">
        <f t="shared" si="46"/>
        <v>6.7272108843537417</v>
      </c>
      <c r="H198" s="121">
        <f t="shared" ref="H198:H200" si="48">ROUND(E198*G198*2,2)</f>
        <v>605.45000000000005</v>
      </c>
      <c r="I198" s="121">
        <f t="shared" si="47"/>
        <v>748.28</v>
      </c>
    </row>
    <row r="199" spans="1:9" ht="16.5" x14ac:dyDescent="0.25">
      <c r="A199" s="126" t="s">
        <v>153</v>
      </c>
      <c r="B199" s="123">
        <v>1</v>
      </c>
      <c r="C199" s="123">
        <f>D199+E199</f>
        <v>192</v>
      </c>
      <c r="D199" s="123">
        <v>147</v>
      </c>
      <c r="E199" s="123">
        <v>45</v>
      </c>
      <c r="F199" s="121">
        <v>873.45</v>
      </c>
      <c r="G199" s="121">
        <f t="shared" si="46"/>
        <v>5.9418367346938776</v>
      </c>
      <c r="H199" s="121">
        <f t="shared" si="48"/>
        <v>534.77</v>
      </c>
      <c r="I199" s="121">
        <f t="shared" si="47"/>
        <v>660.92</v>
      </c>
    </row>
    <row r="200" spans="1:9" ht="16.5" x14ac:dyDescent="0.25">
      <c r="A200" s="126" t="s">
        <v>153</v>
      </c>
      <c r="B200" s="123">
        <v>1</v>
      </c>
      <c r="C200" s="123">
        <f t="shared" si="44"/>
        <v>86</v>
      </c>
      <c r="D200" s="123">
        <v>70</v>
      </c>
      <c r="E200" s="123">
        <v>16</v>
      </c>
      <c r="F200" s="121">
        <v>988.9</v>
      </c>
      <c r="G200" s="121">
        <f t="shared" si="46"/>
        <v>6.7272108843537417</v>
      </c>
      <c r="H200" s="121">
        <f t="shared" si="48"/>
        <v>215.27</v>
      </c>
      <c r="I200" s="121">
        <f t="shared" si="47"/>
        <v>266.05</v>
      </c>
    </row>
    <row r="201" spans="1:9" ht="33" x14ac:dyDescent="0.25">
      <c r="A201" s="115" t="s">
        <v>278</v>
      </c>
      <c r="B201" s="116">
        <f>SUM(B202:B209)</f>
        <v>8</v>
      </c>
      <c r="C201" s="116"/>
      <c r="D201" s="116"/>
      <c r="E201" s="116">
        <f>SUM(E202:E209)</f>
        <v>183</v>
      </c>
      <c r="F201" s="121"/>
      <c r="G201" s="121"/>
      <c r="H201" s="117">
        <f>SUM(H202:H209)</f>
        <v>1879.0100000000002</v>
      </c>
      <c r="I201" s="117">
        <f>SUM(I202:I209)</f>
        <v>2322.2799999999997</v>
      </c>
    </row>
    <row r="202" spans="1:9" ht="16.5" x14ac:dyDescent="0.25">
      <c r="A202" s="126" t="s">
        <v>155</v>
      </c>
      <c r="B202" s="123">
        <v>1</v>
      </c>
      <c r="C202" s="123">
        <f t="shared" si="44"/>
        <v>96</v>
      </c>
      <c r="D202" s="123">
        <v>84</v>
      </c>
      <c r="E202" s="123">
        <v>12</v>
      </c>
      <c r="F202" s="121">
        <v>727.51</v>
      </c>
      <c r="G202" s="121">
        <f>F202/168</f>
        <v>4.3304166666666664</v>
      </c>
      <c r="H202" s="121">
        <f t="shared" ref="H202:H209" si="49">ROUND(E202*G202*2,2)</f>
        <v>103.93</v>
      </c>
      <c r="I202" s="121">
        <f t="shared" ref="I202:I209" si="50">ROUND(H202*1.2359,2)</f>
        <v>128.44999999999999</v>
      </c>
    </row>
    <row r="203" spans="1:9" ht="16.5" x14ac:dyDescent="0.25">
      <c r="A203" s="126" t="s">
        <v>155</v>
      </c>
      <c r="B203" s="123">
        <v>1</v>
      </c>
      <c r="C203" s="123">
        <f t="shared" si="44"/>
        <v>168</v>
      </c>
      <c r="D203" s="123">
        <v>147</v>
      </c>
      <c r="E203" s="123">
        <v>21</v>
      </c>
      <c r="F203" s="121">
        <v>727.87</v>
      </c>
      <c r="G203" s="121">
        <f>F203/147</f>
        <v>4.9514965986394559</v>
      </c>
      <c r="H203" s="121">
        <f t="shared" si="49"/>
        <v>207.96</v>
      </c>
      <c r="I203" s="121">
        <f t="shared" si="50"/>
        <v>257.02</v>
      </c>
    </row>
    <row r="204" spans="1:9" ht="16.5" x14ac:dyDescent="0.25">
      <c r="A204" s="126" t="s">
        <v>155</v>
      </c>
      <c r="B204" s="123">
        <v>1</v>
      </c>
      <c r="C204" s="123">
        <f t="shared" si="44"/>
        <v>192</v>
      </c>
      <c r="D204" s="123">
        <v>147</v>
      </c>
      <c r="E204" s="123">
        <v>45</v>
      </c>
      <c r="F204" s="121">
        <v>727.87</v>
      </c>
      <c r="G204" s="121">
        <f>F204/147</f>
        <v>4.9514965986394559</v>
      </c>
      <c r="H204" s="121">
        <f t="shared" si="49"/>
        <v>445.63</v>
      </c>
      <c r="I204" s="121">
        <f t="shared" si="50"/>
        <v>550.75</v>
      </c>
    </row>
    <row r="205" spans="1:9" ht="16.5" x14ac:dyDescent="0.25">
      <c r="A205" s="126" t="s">
        <v>155</v>
      </c>
      <c r="B205" s="123">
        <v>1</v>
      </c>
      <c r="C205" s="123">
        <f t="shared" si="44"/>
        <v>170</v>
      </c>
      <c r="D205" s="123">
        <v>147</v>
      </c>
      <c r="E205" s="123">
        <v>23</v>
      </c>
      <c r="F205" s="121">
        <v>988.9</v>
      </c>
      <c r="G205" s="121">
        <f>F205/147</f>
        <v>6.7272108843537417</v>
      </c>
      <c r="H205" s="121">
        <f t="shared" si="49"/>
        <v>309.45</v>
      </c>
      <c r="I205" s="121">
        <f t="shared" si="50"/>
        <v>382.45</v>
      </c>
    </row>
    <row r="206" spans="1:9" ht="16.5" x14ac:dyDescent="0.25">
      <c r="A206" s="126" t="s">
        <v>155</v>
      </c>
      <c r="B206" s="123">
        <v>1</v>
      </c>
      <c r="C206" s="123">
        <f t="shared" si="44"/>
        <v>96</v>
      </c>
      <c r="D206" s="123">
        <v>77</v>
      </c>
      <c r="E206" s="123">
        <v>19</v>
      </c>
      <c r="F206" s="121">
        <v>727.87</v>
      </c>
      <c r="G206" s="121">
        <f t="shared" ref="G206:G209" si="51">F206/147</f>
        <v>4.9514965986394559</v>
      </c>
      <c r="H206" s="121">
        <f t="shared" si="49"/>
        <v>188.16</v>
      </c>
      <c r="I206" s="121">
        <f t="shared" si="50"/>
        <v>232.55</v>
      </c>
    </row>
    <row r="207" spans="1:9" ht="16.5" x14ac:dyDescent="0.25">
      <c r="A207" s="126" t="s">
        <v>155</v>
      </c>
      <c r="B207" s="123">
        <v>1</v>
      </c>
      <c r="C207" s="123">
        <f t="shared" si="44"/>
        <v>120</v>
      </c>
      <c r="D207" s="123">
        <v>105</v>
      </c>
      <c r="E207" s="123">
        <v>15</v>
      </c>
      <c r="F207" s="121">
        <v>727.87</v>
      </c>
      <c r="G207" s="121">
        <f t="shared" si="51"/>
        <v>4.9514965986394559</v>
      </c>
      <c r="H207" s="121">
        <f t="shared" si="49"/>
        <v>148.54</v>
      </c>
      <c r="I207" s="121">
        <f t="shared" si="50"/>
        <v>183.58</v>
      </c>
    </row>
    <row r="208" spans="1:9" ht="16.5" x14ac:dyDescent="0.25">
      <c r="A208" s="126" t="s">
        <v>155</v>
      </c>
      <c r="B208" s="123">
        <v>1</v>
      </c>
      <c r="C208" s="123">
        <f t="shared" si="44"/>
        <v>171</v>
      </c>
      <c r="D208" s="123">
        <v>147</v>
      </c>
      <c r="E208" s="123">
        <v>24</v>
      </c>
      <c r="F208" s="121">
        <v>727.87</v>
      </c>
      <c r="G208" s="121">
        <f t="shared" si="51"/>
        <v>4.9514965986394559</v>
      </c>
      <c r="H208" s="121">
        <f t="shared" si="49"/>
        <v>237.67</v>
      </c>
      <c r="I208" s="121">
        <f t="shared" si="50"/>
        <v>293.74</v>
      </c>
    </row>
    <row r="209" spans="1:9" ht="16.5" x14ac:dyDescent="0.25">
      <c r="A209" s="126" t="s">
        <v>155</v>
      </c>
      <c r="B209" s="123">
        <v>1</v>
      </c>
      <c r="C209" s="123">
        <f t="shared" si="44"/>
        <v>80</v>
      </c>
      <c r="D209" s="123">
        <v>56</v>
      </c>
      <c r="E209" s="123">
        <v>24</v>
      </c>
      <c r="F209" s="121">
        <v>727.87</v>
      </c>
      <c r="G209" s="121">
        <f t="shared" si="51"/>
        <v>4.9514965986394559</v>
      </c>
      <c r="H209" s="121">
        <f t="shared" si="49"/>
        <v>237.67</v>
      </c>
      <c r="I209" s="121">
        <f t="shared" si="50"/>
        <v>293.74</v>
      </c>
    </row>
    <row r="210" spans="1:9" ht="49.5" x14ac:dyDescent="0.25">
      <c r="A210" s="124" t="s">
        <v>166</v>
      </c>
      <c r="B210" s="113">
        <f>B211+B230</f>
        <v>31</v>
      </c>
      <c r="C210" s="113"/>
      <c r="D210" s="113"/>
      <c r="E210" s="113">
        <f t="shared" ref="E210:I210" si="52">E211+E230</f>
        <v>1062.5</v>
      </c>
      <c r="F210" s="114"/>
      <c r="G210" s="114"/>
      <c r="H210" s="114">
        <f>H211+H230</f>
        <v>12398.579999999998</v>
      </c>
      <c r="I210" s="114">
        <f t="shared" si="52"/>
        <v>15323.41</v>
      </c>
    </row>
    <row r="211" spans="1:9" ht="33" x14ac:dyDescent="0.25">
      <c r="A211" s="115" t="s">
        <v>272</v>
      </c>
      <c r="B211" s="116">
        <f>SUM(B212:B229)</f>
        <v>18</v>
      </c>
      <c r="C211" s="116"/>
      <c r="D211" s="116"/>
      <c r="E211" s="116">
        <f>SUM(E212:E229)</f>
        <v>563.5</v>
      </c>
      <c r="F211" s="117"/>
      <c r="G211" s="117"/>
      <c r="H211" s="117">
        <f>SUM(H212:H229)</f>
        <v>7457</v>
      </c>
      <c r="I211" s="117">
        <f>SUM(I212:I229)</f>
        <v>9216.119999999999</v>
      </c>
    </row>
    <row r="212" spans="1:9" ht="16.5" x14ac:dyDescent="0.25">
      <c r="A212" s="125" t="s">
        <v>151</v>
      </c>
      <c r="B212" s="123">
        <v>1</v>
      </c>
      <c r="C212" s="123">
        <f t="shared" ref="C212:C229" si="53">D212+E212</f>
        <v>185.5</v>
      </c>
      <c r="D212" s="123">
        <v>147</v>
      </c>
      <c r="E212" s="123">
        <v>38.5</v>
      </c>
      <c r="F212" s="121">
        <v>985</v>
      </c>
      <c r="G212" s="121">
        <f>F212/147</f>
        <v>6.7006802721088432</v>
      </c>
      <c r="H212" s="121">
        <f t="shared" ref="H212:H243" si="54">ROUND(E212*G212*2,2)</f>
        <v>515.95000000000005</v>
      </c>
      <c r="I212" s="121">
        <f t="shared" ref="I212:I243" si="55">ROUND(H212*1.2359,2)</f>
        <v>637.66</v>
      </c>
    </row>
    <row r="213" spans="1:9" ht="16.5" x14ac:dyDescent="0.25">
      <c r="A213" s="125" t="s">
        <v>151</v>
      </c>
      <c r="B213" s="123">
        <v>1</v>
      </c>
      <c r="C213" s="123">
        <f t="shared" si="53"/>
        <v>206</v>
      </c>
      <c r="D213" s="123">
        <v>147</v>
      </c>
      <c r="E213" s="123">
        <v>59</v>
      </c>
      <c r="F213" s="121">
        <v>988.9</v>
      </c>
      <c r="G213" s="121">
        <f>F213/147</f>
        <v>6.7272108843537417</v>
      </c>
      <c r="H213" s="121">
        <f t="shared" si="54"/>
        <v>793.81</v>
      </c>
      <c r="I213" s="121">
        <f t="shared" si="55"/>
        <v>981.07</v>
      </c>
    </row>
    <row r="214" spans="1:9" ht="16.5" x14ac:dyDescent="0.25">
      <c r="A214" s="125" t="s">
        <v>151</v>
      </c>
      <c r="B214" s="123">
        <v>1</v>
      </c>
      <c r="C214" s="123">
        <f t="shared" si="53"/>
        <v>154</v>
      </c>
      <c r="D214" s="123">
        <v>147</v>
      </c>
      <c r="E214" s="123">
        <v>7</v>
      </c>
      <c r="F214" s="121">
        <v>988.9</v>
      </c>
      <c r="G214" s="121">
        <f t="shared" ref="G214:G229" si="56">F214/147</f>
        <v>6.7272108843537417</v>
      </c>
      <c r="H214" s="121">
        <f t="shared" si="54"/>
        <v>94.18</v>
      </c>
      <c r="I214" s="121">
        <f t="shared" si="55"/>
        <v>116.4</v>
      </c>
    </row>
    <row r="215" spans="1:9" ht="16.5" x14ac:dyDescent="0.25">
      <c r="A215" s="125" t="s">
        <v>151</v>
      </c>
      <c r="B215" s="123">
        <v>1</v>
      </c>
      <c r="C215" s="123">
        <f t="shared" si="53"/>
        <v>154</v>
      </c>
      <c r="D215" s="123">
        <v>147</v>
      </c>
      <c r="E215" s="123">
        <v>7</v>
      </c>
      <c r="F215" s="121">
        <v>988.9</v>
      </c>
      <c r="G215" s="121">
        <f t="shared" si="56"/>
        <v>6.7272108843537417</v>
      </c>
      <c r="H215" s="121">
        <f t="shared" si="54"/>
        <v>94.18</v>
      </c>
      <c r="I215" s="121">
        <f t="shared" si="55"/>
        <v>116.4</v>
      </c>
    </row>
    <row r="216" spans="1:9" ht="16.5" x14ac:dyDescent="0.25">
      <c r="A216" s="125" t="s">
        <v>151</v>
      </c>
      <c r="B216" s="123">
        <v>1</v>
      </c>
      <c r="C216" s="123">
        <f t="shared" si="53"/>
        <v>159</v>
      </c>
      <c r="D216" s="123">
        <v>147</v>
      </c>
      <c r="E216" s="123">
        <v>12</v>
      </c>
      <c r="F216" s="121">
        <v>988.9</v>
      </c>
      <c r="G216" s="121">
        <f t="shared" si="56"/>
        <v>6.7272108843537417</v>
      </c>
      <c r="H216" s="121">
        <f t="shared" si="54"/>
        <v>161.44999999999999</v>
      </c>
      <c r="I216" s="121">
        <f t="shared" si="55"/>
        <v>199.54</v>
      </c>
    </row>
    <row r="217" spans="1:9" ht="16.5" x14ac:dyDescent="0.25">
      <c r="A217" s="125" t="s">
        <v>151</v>
      </c>
      <c r="B217" s="123">
        <v>1</v>
      </c>
      <c r="C217" s="123">
        <f t="shared" si="53"/>
        <v>206</v>
      </c>
      <c r="D217" s="123">
        <v>147</v>
      </c>
      <c r="E217" s="123">
        <v>59</v>
      </c>
      <c r="F217" s="121">
        <v>988.9</v>
      </c>
      <c r="G217" s="121">
        <f t="shared" si="56"/>
        <v>6.7272108843537417</v>
      </c>
      <c r="H217" s="121">
        <f t="shared" si="54"/>
        <v>793.81</v>
      </c>
      <c r="I217" s="121">
        <f t="shared" si="55"/>
        <v>981.07</v>
      </c>
    </row>
    <row r="218" spans="1:9" ht="16.5" x14ac:dyDescent="0.25">
      <c r="A218" s="125" t="s">
        <v>151</v>
      </c>
      <c r="B218" s="123">
        <v>1</v>
      </c>
      <c r="C218" s="123">
        <f t="shared" si="53"/>
        <v>167</v>
      </c>
      <c r="D218" s="123">
        <v>147</v>
      </c>
      <c r="E218" s="123">
        <v>20</v>
      </c>
      <c r="F218" s="121">
        <v>988.9</v>
      </c>
      <c r="G218" s="121">
        <f t="shared" si="56"/>
        <v>6.7272108843537417</v>
      </c>
      <c r="H218" s="121">
        <f t="shared" si="54"/>
        <v>269.08999999999997</v>
      </c>
      <c r="I218" s="121">
        <f t="shared" si="55"/>
        <v>332.57</v>
      </c>
    </row>
    <row r="219" spans="1:9" ht="16.5" x14ac:dyDescent="0.25">
      <c r="A219" s="125" t="s">
        <v>151</v>
      </c>
      <c r="B219" s="123">
        <v>1</v>
      </c>
      <c r="C219" s="123">
        <f t="shared" si="53"/>
        <v>196</v>
      </c>
      <c r="D219" s="123">
        <v>147</v>
      </c>
      <c r="E219" s="123">
        <v>49</v>
      </c>
      <c r="F219" s="121">
        <v>988.9</v>
      </c>
      <c r="G219" s="121">
        <f t="shared" si="56"/>
        <v>6.7272108843537417</v>
      </c>
      <c r="H219" s="121">
        <f t="shared" si="54"/>
        <v>659.27</v>
      </c>
      <c r="I219" s="121">
        <f t="shared" si="55"/>
        <v>814.79</v>
      </c>
    </row>
    <row r="220" spans="1:9" ht="16.5" x14ac:dyDescent="0.25">
      <c r="A220" s="125" t="s">
        <v>151</v>
      </c>
      <c r="B220" s="123">
        <v>1</v>
      </c>
      <c r="C220" s="123">
        <f t="shared" si="53"/>
        <v>158</v>
      </c>
      <c r="D220" s="123">
        <v>147</v>
      </c>
      <c r="E220" s="123">
        <v>11</v>
      </c>
      <c r="F220" s="121">
        <v>988.9</v>
      </c>
      <c r="G220" s="121">
        <f t="shared" si="56"/>
        <v>6.7272108843537417</v>
      </c>
      <c r="H220" s="121">
        <f t="shared" si="54"/>
        <v>148</v>
      </c>
      <c r="I220" s="121">
        <f t="shared" si="55"/>
        <v>182.91</v>
      </c>
    </row>
    <row r="221" spans="1:9" ht="16.5" x14ac:dyDescent="0.25">
      <c r="A221" s="125" t="s">
        <v>151</v>
      </c>
      <c r="B221" s="123">
        <v>1</v>
      </c>
      <c r="C221" s="123">
        <f t="shared" si="53"/>
        <v>195</v>
      </c>
      <c r="D221" s="123">
        <v>147</v>
      </c>
      <c r="E221" s="123">
        <v>48</v>
      </c>
      <c r="F221" s="121">
        <v>988.9</v>
      </c>
      <c r="G221" s="121">
        <f t="shared" si="56"/>
        <v>6.7272108843537417</v>
      </c>
      <c r="H221" s="121">
        <f t="shared" si="54"/>
        <v>645.80999999999995</v>
      </c>
      <c r="I221" s="121">
        <f t="shared" si="55"/>
        <v>798.16</v>
      </c>
    </row>
    <row r="222" spans="1:9" ht="16.5" x14ac:dyDescent="0.25">
      <c r="A222" s="125" t="s">
        <v>151</v>
      </c>
      <c r="B222" s="123">
        <v>1</v>
      </c>
      <c r="C222" s="123">
        <f t="shared" si="53"/>
        <v>211</v>
      </c>
      <c r="D222" s="123">
        <v>147</v>
      </c>
      <c r="E222" s="123">
        <v>64</v>
      </c>
      <c r="F222" s="121">
        <v>988.9</v>
      </c>
      <c r="G222" s="121">
        <f t="shared" si="56"/>
        <v>6.7272108843537417</v>
      </c>
      <c r="H222" s="121">
        <f t="shared" si="54"/>
        <v>861.08</v>
      </c>
      <c r="I222" s="121">
        <f t="shared" si="55"/>
        <v>1064.21</v>
      </c>
    </row>
    <row r="223" spans="1:9" ht="16.5" x14ac:dyDescent="0.25">
      <c r="A223" s="125" t="s">
        <v>151</v>
      </c>
      <c r="B223" s="123">
        <v>1</v>
      </c>
      <c r="C223" s="123">
        <f t="shared" si="53"/>
        <v>154</v>
      </c>
      <c r="D223" s="123">
        <v>147</v>
      </c>
      <c r="E223" s="123">
        <v>7</v>
      </c>
      <c r="F223" s="121">
        <v>988.9</v>
      </c>
      <c r="G223" s="121">
        <f t="shared" si="56"/>
        <v>6.7272108843537417</v>
      </c>
      <c r="H223" s="121">
        <f t="shared" si="54"/>
        <v>94.18</v>
      </c>
      <c r="I223" s="121">
        <f t="shared" si="55"/>
        <v>116.4</v>
      </c>
    </row>
    <row r="224" spans="1:9" ht="16.5" x14ac:dyDescent="0.25">
      <c r="A224" s="125" t="s">
        <v>151</v>
      </c>
      <c r="B224" s="123">
        <v>1</v>
      </c>
      <c r="C224" s="123">
        <f t="shared" si="53"/>
        <v>158</v>
      </c>
      <c r="D224" s="123">
        <v>147</v>
      </c>
      <c r="E224" s="123">
        <v>11</v>
      </c>
      <c r="F224" s="121">
        <v>988.9</v>
      </c>
      <c r="G224" s="121">
        <f t="shared" si="56"/>
        <v>6.7272108843537417</v>
      </c>
      <c r="H224" s="121">
        <f t="shared" si="54"/>
        <v>148</v>
      </c>
      <c r="I224" s="121">
        <f t="shared" si="55"/>
        <v>182.91</v>
      </c>
    </row>
    <row r="225" spans="1:9" ht="16.5" x14ac:dyDescent="0.25">
      <c r="A225" s="125" t="s">
        <v>151</v>
      </c>
      <c r="B225" s="123">
        <v>1</v>
      </c>
      <c r="C225" s="123">
        <f t="shared" si="53"/>
        <v>218</v>
      </c>
      <c r="D225" s="123">
        <v>147</v>
      </c>
      <c r="E225" s="123">
        <v>71</v>
      </c>
      <c r="F225" s="121">
        <v>988.9</v>
      </c>
      <c r="G225" s="121">
        <f t="shared" si="56"/>
        <v>6.7272108843537417</v>
      </c>
      <c r="H225" s="121">
        <f t="shared" si="54"/>
        <v>955.26</v>
      </c>
      <c r="I225" s="121">
        <f t="shared" si="55"/>
        <v>1180.6099999999999</v>
      </c>
    </row>
    <row r="226" spans="1:9" ht="16.5" x14ac:dyDescent="0.25">
      <c r="A226" s="125" t="s">
        <v>153</v>
      </c>
      <c r="B226" s="123">
        <v>1</v>
      </c>
      <c r="C226" s="123">
        <f t="shared" si="53"/>
        <v>181</v>
      </c>
      <c r="D226" s="123">
        <v>133</v>
      </c>
      <c r="E226" s="123">
        <v>48</v>
      </c>
      <c r="F226" s="121">
        <v>873.45</v>
      </c>
      <c r="G226" s="121">
        <f t="shared" si="56"/>
        <v>5.9418367346938776</v>
      </c>
      <c r="H226" s="121">
        <f t="shared" si="54"/>
        <v>570.41999999999996</v>
      </c>
      <c r="I226" s="121">
        <f t="shared" si="55"/>
        <v>704.98</v>
      </c>
    </row>
    <row r="227" spans="1:9" ht="16.5" x14ac:dyDescent="0.25">
      <c r="A227" s="125" t="s">
        <v>153</v>
      </c>
      <c r="B227" s="123">
        <v>1</v>
      </c>
      <c r="C227" s="123">
        <f t="shared" si="53"/>
        <v>134</v>
      </c>
      <c r="D227" s="123">
        <v>112</v>
      </c>
      <c r="E227" s="123">
        <v>22</v>
      </c>
      <c r="F227" s="121">
        <v>873.45</v>
      </c>
      <c r="G227" s="121">
        <f t="shared" si="56"/>
        <v>5.9418367346938776</v>
      </c>
      <c r="H227" s="121">
        <f t="shared" si="54"/>
        <v>261.44</v>
      </c>
      <c r="I227" s="121">
        <f t="shared" si="55"/>
        <v>323.11</v>
      </c>
    </row>
    <row r="228" spans="1:9" ht="16.5" x14ac:dyDescent="0.25">
      <c r="A228" s="125" t="s">
        <v>153</v>
      </c>
      <c r="B228" s="123">
        <v>1</v>
      </c>
      <c r="C228" s="123">
        <f t="shared" si="53"/>
        <v>141</v>
      </c>
      <c r="D228" s="123">
        <v>133</v>
      </c>
      <c r="E228" s="123">
        <v>8</v>
      </c>
      <c r="F228" s="121">
        <v>873.45</v>
      </c>
      <c r="G228" s="121">
        <f t="shared" si="56"/>
        <v>5.9418367346938776</v>
      </c>
      <c r="H228" s="121">
        <f t="shared" si="54"/>
        <v>95.07</v>
      </c>
      <c r="I228" s="121">
        <f t="shared" si="55"/>
        <v>117.5</v>
      </c>
    </row>
    <row r="229" spans="1:9" ht="16.5" x14ac:dyDescent="0.25">
      <c r="A229" s="125" t="s">
        <v>153</v>
      </c>
      <c r="B229" s="123">
        <v>1</v>
      </c>
      <c r="C229" s="123">
        <f t="shared" si="53"/>
        <v>134</v>
      </c>
      <c r="D229" s="123">
        <v>112</v>
      </c>
      <c r="E229" s="123">
        <v>22</v>
      </c>
      <c r="F229" s="121">
        <v>988.9</v>
      </c>
      <c r="G229" s="121">
        <f t="shared" si="56"/>
        <v>6.7272108843537417</v>
      </c>
      <c r="H229" s="121">
        <f t="shared" si="54"/>
        <v>296</v>
      </c>
      <c r="I229" s="121">
        <f t="shared" si="55"/>
        <v>365.83</v>
      </c>
    </row>
    <row r="230" spans="1:9" ht="33" x14ac:dyDescent="0.25">
      <c r="A230" s="115" t="s">
        <v>278</v>
      </c>
      <c r="B230" s="116">
        <f>SUM(B231:B243)</f>
        <v>13</v>
      </c>
      <c r="C230" s="116"/>
      <c r="D230" s="116"/>
      <c r="E230" s="116">
        <f>SUM(E231:E243)</f>
        <v>499</v>
      </c>
      <c r="F230" s="117"/>
      <c r="G230" s="117"/>
      <c r="H230" s="117">
        <f>SUM(H231:H243)</f>
        <v>4941.579999999999</v>
      </c>
      <c r="I230" s="117">
        <f>SUM(I231:I243)</f>
        <v>6107.2900000000009</v>
      </c>
    </row>
    <row r="231" spans="1:9" ht="16.5" x14ac:dyDescent="0.25">
      <c r="A231" s="125" t="s">
        <v>155</v>
      </c>
      <c r="B231" s="123">
        <v>1</v>
      </c>
      <c r="C231" s="123">
        <f t="shared" ref="C231:C243" si="57">D231+E231</f>
        <v>180</v>
      </c>
      <c r="D231" s="123">
        <v>147</v>
      </c>
      <c r="E231" s="123">
        <v>33</v>
      </c>
      <c r="F231" s="121">
        <v>727.87</v>
      </c>
      <c r="G231" s="121">
        <f>F231/147</f>
        <v>4.9514965986394559</v>
      </c>
      <c r="H231" s="121">
        <f t="shared" si="54"/>
        <v>326.8</v>
      </c>
      <c r="I231" s="121">
        <f t="shared" si="55"/>
        <v>403.89</v>
      </c>
    </row>
    <row r="232" spans="1:9" ht="16.5" x14ac:dyDescent="0.25">
      <c r="A232" s="125" t="s">
        <v>155</v>
      </c>
      <c r="B232" s="123">
        <v>1</v>
      </c>
      <c r="C232" s="123">
        <f t="shared" si="57"/>
        <v>192</v>
      </c>
      <c r="D232" s="123">
        <v>147</v>
      </c>
      <c r="E232" s="123">
        <v>45</v>
      </c>
      <c r="F232" s="121">
        <v>727.87</v>
      </c>
      <c r="G232" s="121">
        <f t="shared" ref="G232:G243" si="58">F232/147</f>
        <v>4.9514965986394559</v>
      </c>
      <c r="H232" s="121">
        <f t="shared" si="54"/>
        <v>445.63</v>
      </c>
      <c r="I232" s="121">
        <f t="shared" si="55"/>
        <v>550.75</v>
      </c>
    </row>
    <row r="233" spans="1:9" ht="16.5" x14ac:dyDescent="0.25">
      <c r="A233" s="125" t="s">
        <v>155</v>
      </c>
      <c r="B233" s="123">
        <v>1</v>
      </c>
      <c r="C233" s="123">
        <f t="shared" si="57"/>
        <v>120</v>
      </c>
      <c r="D233" s="123">
        <v>112</v>
      </c>
      <c r="E233" s="123">
        <v>8</v>
      </c>
      <c r="F233" s="121">
        <v>727.87</v>
      </c>
      <c r="G233" s="121">
        <f t="shared" si="58"/>
        <v>4.9514965986394559</v>
      </c>
      <c r="H233" s="121">
        <f t="shared" si="54"/>
        <v>79.22</v>
      </c>
      <c r="I233" s="121">
        <f t="shared" si="55"/>
        <v>97.91</v>
      </c>
    </row>
    <row r="234" spans="1:9" ht="16.5" x14ac:dyDescent="0.25">
      <c r="A234" s="125" t="s">
        <v>155</v>
      </c>
      <c r="B234" s="123">
        <v>1</v>
      </c>
      <c r="C234" s="123">
        <f t="shared" si="57"/>
        <v>184</v>
      </c>
      <c r="D234" s="123">
        <v>147</v>
      </c>
      <c r="E234" s="123">
        <v>37</v>
      </c>
      <c r="F234" s="121">
        <v>727.87</v>
      </c>
      <c r="G234" s="121">
        <f t="shared" si="58"/>
        <v>4.9514965986394559</v>
      </c>
      <c r="H234" s="121">
        <f t="shared" si="54"/>
        <v>366.41</v>
      </c>
      <c r="I234" s="121">
        <f t="shared" si="55"/>
        <v>452.85</v>
      </c>
    </row>
    <row r="235" spans="1:9" ht="16.5" x14ac:dyDescent="0.25">
      <c r="A235" s="125" t="s">
        <v>155</v>
      </c>
      <c r="B235" s="123">
        <v>1</v>
      </c>
      <c r="C235" s="123">
        <f t="shared" si="57"/>
        <v>200</v>
      </c>
      <c r="D235" s="123">
        <v>147</v>
      </c>
      <c r="E235" s="123">
        <v>53</v>
      </c>
      <c r="F235" s="121">
        <v>727.87</v>
      </c>
      <c r="G235" s="121">
        <f t="shared" si="58"/>
        <v>4.9514965986394559</v>
      </c>
      <c r="H235" s="121">
        <f t="shared" si="54"/>
        <v>524.86</v>
      </c>
      <c r="I235" s="121">
        <f t="shared" si="55"/>
        <v>648.66999999999996</v>
      </c>
    </row>
    <row r="236" spans="1:9" ht="16.5" x14ac:dyDescent="0.25">
      <c r="A236" s="125" t="s">
        <v>155</v>
      </c>
      <c r="B236" s="123">
        <v>1</v>
      </c>
      <c r="C236" s="123">
        <f t="shared" si="57"/>
        <v>224</v>
      </c>
      <c r="D236" s="123">
        <v>147</v>
      </c>
      <c r="E236" s="123">
        <v>77</v>
      </c>
      <c r="F236" s="121">
        <v>727.87</v>
      </c>
      <c r="G236" s="121">
        <f t="shared" si="58"/>
        <v>4.9514965986394559</v>
      </c>
      <c r="H236" s="121">
        <f t="shared" si="54"/>
        <v>762.53</v>
      </c>
      <c r="I236" s="121">
        <f t="shared" si="55"/>
        <v>942.41</v>
      </c>
    </row>
    <row r="237" spans="1:9" ht="16.5" x14ac:dyDescent="0.25">
      <c r="A237" s="125" t="s">
        <v>155</v>
      </c>
      <c r="B237" s="123">
        <v>1</v>
      </c>
      <c r="C237" s="123">
        <f t="shared" si="57"/>
        <v>160</v>
      </c>
      <c r="D237" s="123">
        <v>147</v>
      </c>
      <c r="E237" s="123">
        <v>13</v>
      </c>
      <c r="F237" s="121">
        <v>727.87</v>
      </c>
      <c r="G237" s="121">
        <f t="shared" si="58"/>
        <v>4.9514965986394559</v>
      </c>
      <c r="H237" s="121">
        <f t="shared" si="54"/>
        <v>128.74</v>
      </c>
      <c r="I237" s="121">
        <f t="shared" si="55"/>
        <v>159.11000000000001</v>
      </c>
    </row>
    <row r="238" spans="1:9" ht="16.5" x14ac:dyDescent="0.25">
      <c r="A238" s="125" t="s">
        <v>155</v>
      </c>
      <c r="B238" s="123">
        <v>1</v>
      </c>
      <c r="C238" s="123">
        <f t="shared" si="57"/>
        <v>77</v>
      </c>
      <c r="D238" s="123">
        <v>49</v>
      </c>
      <c r="E238" s="123">
        <v>28</v>
      </c>
      <c r="F238" s="121">
        <v>727.87</v>
      </c>
      <c r="G238" s="121">
        <f t="shared" si="58"/>
        <v>4.9514965986394559</v>
      </c>
      <c r="H238" s="121">
        <f t="shared" si="54"/>
        <v>277.27999999999997</v>
      </c>
      <c r="I238" s="121">
        <f t="shared" si="55"/>
        <v>342.69</v>
      </c>
    </row>
    <row r="239" spans="1:9" ht="16.5" x14ac:dyDescent="0.25">
      <c r="A239" s="125" t="s">
        <v>155</v>
      </c>
      <c r="B239" s="123">
        <v>1</v>
      </c>
      <c r="C239" s="123">
        <f t="shared" si="57"/>
        <v>160</v>
      </c>
      <c r="D239" s="123">
        <v>147</v>
      </c>
      <c r="E239" s="123">
        <v>13</v>
      </c>
      <c r="F239" s="121">
        <v>727.87</v>
      </c>
      <c r="G239" s="121">
        <f t="shared" si="58"/>
        <v>4.9514965986394559</v>
      </c>
      <c r="H239" s="121">
        <f t="shared" si="54"/>
        <v>128.74</v>
      </c>
      <c r="I239" s="121">
        <f t="shared" si="55"/>
        <v>159.11000000000001</v>
      </c>
    </row>
    <row r="240" spans="1:9" ht="16.5" x14ac:dyDescent="0.25">
      <c r="A240" s="125" t="s">
        <v>155</v>
      </c>
      <c r="B240" s="123">
        <v>1</v>
      </c>
      <c r="C240" s="123">
        <f t="shared" si="57"/>
        <v>192</v>
      </c>
      <c r="D240" s="123">
        <v>147</v>
      </c>
      <c r="E240" s="123">
        <v>45</v>
      </c>
      <c r="F240" s="121">
        <v>727.87</v>
      </c>
      <c r="G240" s="121">
        <f t="shared" si="58"/>
        <v>4.9514965986394559</v>
      </c>
      <c r="H240" s="121">
        <f t="shared" si="54"/>
        <v>445.63</v>
      </c>
      <c r="I240" s="121">
        <f t="shared" si="55"/>
        <v>550.75</v>
      </c>
    </row>
    <row r="241" spans="1:9" ht="16.5" x14ac:dyDescent="0.25">
      <c r="A241" s="125" t="s">
        <v>155</v>
      </c>
      <c r="B241" s="123">
        <v>1</v>
      </c>
      <c r="C241" s="123">
        <f t="shared" si="57"/>
        <v>204</v>
      </c>
      <c r="D241" s="123">
        <v>147</v>
      </c>
      <c r="E241" s="123">
        <v>57</v>
      </c>
      <c r="F241" s="121">
        <v>727.87</v>
      </c>
      <c r="G241" s="121">
        <f t="shared" si="58"/>
        <v>4.9514965986394559</v>
      </c>
      <c r="H241" s="121">
        <f t="shared" si="54"/>
        <v>564.47</v>
      </c>
      <c r="I241" s="121">
        <f t="shared" si="55"/>
        <v>697.63</v>
      </c>
    </row>
    <row r="242" spans="1:9" ht="16.5" x14ac:dyDescent="0.25">
      <c r="A242" s="125" t="s">
        <v>155</v>
      </c>
      <c r="B242" s="123">
        <v>1</v>
      </c>
      <c r="C242" s="123">
        <f t="shared" si="57"/>
        <v>96</v>
      </c>
      <c r="D242" s="123">
        <v>77</v>
      </c>
      <c r="E242" s="123">
        <v>19</v>
      </c>
      <c r="F242" s="121">
        <v>727.87</v>
      </c>
      <c r="G242" s="121">
        <f t="shared" si="58"/>
        <v>4.9514965986394559</v>
      </c>
      <c r="H242" s="121">
        <f t="shared" si="54"/>
        <v>188.16</v>
      </c>
      <c r="I242" s="121">
        <f t="shared" si="55"/>
        <v>232.55</v>
      </c>
    </row>
    <row r="243" spans="1:9" ht="16.5" x14ac:dyDescent="0.25">
      <c r="A243" s="125" t="s">
        <v>155</v>
      </c>
      <c r="B243" s="123">
        <v>1</v>
      </c>
      <c r="C243" s="123">
        <f t="shared" si="57"/>
        <v>218</v>
      </c>
      <c r="D243" s="123">
        <v>147</v>
      </c>
      <c r="E243" s="123">
        <v>71</v>
      </c>
      <c r="F243" s="121">
        <v>727.87</v>
      </c>
      <c r="G243" s="121">
        <f t="shared" si="58"/>
        <v>4.9514965986394559</v>
      </c>
      <c r="H243" s="121">
        <f t="shared" si="54"/>
        <v>703.11</v>
      </c>
      <c r="I243" s="121">
        <f t="shared" si="55"/>
        <v>868.97</v>
      </c>
    </row>
    <row r="244" spans="1:9" ht="16.5" x14ac:dyDescent="0.25">
      <c r="A244" s="124" t="s">
        <v>210</v>
      </c>
      <c r="B244" s="113">
        <f>B245+B255</f>
        <v>17</v>
      </c>
      <c r="C244" s="113"/>
      <c r="D244" s="113"/>
      <c r="E244" s="113">
        <f>E245+E255</f>
        <v>330</v>
      </c>
      <c r="F244" s="114"/>
      <c r="G244" s="114"/>
      <c r="H244" s="114">
        <f>H245+H255</f>
        <v>3541.62</v>
      </c>
      <c r="I244" s="114">
        <f>I245+I255</f>
        <v>4377.1099999999997</v>
      </c>
    </row>
    <row r="245" spans="1:9" ht="33" x14ac:dyDescent="0.25">
      <c r="A245" s="115" t="s">
        <v>272</v>
      </c>
      <c r="B245" s="116">
        <f>SUM(B246:B254)</f>
        <v>9</v>
      </c>
      <c r="C245" s="116"/>
      <c r="D245" s="116"/>
      <c r="E245" s="116">
        <f>SUM(E246:E254)</f>
        <v>226</v>
      </c>
      <c r="F245" s="117"/>
      <c r="G245" s="117"/>
      <c r="H245" s="117">
        <f>SUM(H246:H254)</f>
        <v>2637.2999999999997</v>
      </c>
      <c r="I245" s="117">
        <f>SUM(I246:I254)</f>
        <v>3259.45</v>
      </c>
    </row>
    <row r="246" spans="1:9" ht="16.5" x14ac:dyDescent="0.25">
      <c r="A246" s="122" t="s">
        <v>151</v>
      </c>
      <c r="B246" s="123">
        <v>1</v>
      </c>
      <c r="C246" s="123">
        <f>D246+E246</f>
        <v>180</v>
      </c>
      <c r="D246" s="123">
        <v>168</v>
      </c>
      <c r="E246" s="123">
        <v>12</v>
      </c>
      <c r="F246" s="121">
        <v>988.41</v>
      </c>
      <c r="G246" s="121">
        <f>F246/168</f>
        <v>5.8833928571428569</v>
      </c>
      <c r="H246" s="121">
        <f t="shared" ref="H246:H254" si="59">ROUND(E246*G246*2,2)</f>
        <v>141.19999999999999</v>
      </c>
      <c r="I246" s="121">
        <f t="shared" ref="I246:I254" si="60">ROUND(H246*1.2359,2)</f>
        <v>174.51</v>
      </c>
    </row>
    <row r="247" spans="1:9" ht="16.5" x14ac:dyDescent="0.25">
      <c r="A247" s="122" t="s">
        <v>151</v>
      </c>
      <c r="B247" s="123">
        <v>1</v>
      </c>
      <c r="C247" s="123">
        <f t="shared" ref="C247:C254" si="61">D247+E247</f>
        <v>180</v>
      </c>
      <c r="D247" s="123">
        <v>168</v>
      </c>
      <c r="E247" s="123">
        <v>12</v>
      </c>
      <c r="F247" s="121">
        <v>988.41</v>
      </c>
      <c r="G247" s="121">
        <f t="shared" ref="G247:G254" si="62">F247/168</f>
        <v>5.8833928571428569</v>
      </c>
      <c r="H247" s="121">
        <f t="shared" si="59"/>
        <v>141.19999999999999</v>
      </c>
      <c r="I247" s="121">
        <f t="shared" si="60"/>
        <v>174.51</v>
      </c>
    </row>
    <row r="248" spans="1:9" ht="16.5" x14ac:dyDescent="0.25">
      <c r="A248" s="122" t="s">
        <v>151</v>
      </c>
      <c r="B248" s="123">
        <v>1</v>
      </c>
      <c r="C248" s="123">
        <f t="shared" si="61"/>
        <v>180</v>
      </c>
      <c r="D248" s="123">
        <v>168</v>
      </c>
      <c r="E248" s="123">
        <v>12</v>
      </c>
      <c r="F248" s="121">
        <v>988.41</v>
      </c>
      <c r="G248" s="121">
        <f t="shared" si="62"/>
        <v>5.8833928571428569</v>
      </c>
      <c r="H248" s="121">
        <f t="shared" si="59"/>
        <v>141.19999999999999</v>
      </c>
      <c r="I248" s="121">
        <f t="shared" si="60"/>
        <v>174.51</v>
      </c>
    </row>
    <row r="249" spans="1:9" ht="16.5" x14ac:dyDescent="0.25">
      <c r="A249" s="122" t="s">
        <v>151</v>
      </c>
      <c r="B249" s="123">
        <v>1</v>
      </c>
      <c r="C249" s="123">
        <f t="shared" si="61"/>
        <v>194</v>
      </c>
      <c r="D249" s="123">
        <v>168</v>
      </c>
      <c r="E249" s="123">
        <v>26</v>
      </c>
      <c r="F249" s="121">
        <v>988.41</v>
      </c>
      <c r="G249" s="121">
        <f t="shared" si="62"/>
        <v>5.8833928571428569</v>
      </c>
      <c r="H249" s="121">
        <f t="shared" si="59"/>
        <v>305.94</v>
      </c>
      <c r="I249" s="121">
        <f t="shared" si="60"/>
        <v>378.11</v>
      </c>
    </row>
    <row r="250" spans="1:9" ht="16.5" x14ac:dyDescent="0.25">
      <c r="A250" s="122" t="s">
        <v>151</v>
      </c>
      <c r="B250" s="123">
        <v>1</v>
      </c>
      <c r="C250" s="123">
        <f t="shared" si="61"/>
        <v>204</v>
      </c>
      <c r="D250" s="123">
        <v>168</v>
      </c>
      <c r="E250" s="123">
        <v>36</v>
      </c>
      <c r="F250" s="121">
        <v>988.41</v>
      </c>
      <c r="G250" s="121">
        <f t="shared" si="62"/>
        <v>5.8833928571428569</v>
      </c>
      <c r="H250" s="121">
        <f t="shared" si="59"/>
        <v>423.6</v>
      </c>
      <c r="I250" s="121">
        <f t="shared" si="60"/>
        <v>523.53</v>
      </c>
    </row>
    <row r="251" spans="1:9" ht="16.5" x14ac:dyDescent="0.25">
      <c r="A251" s="122" t="s">
        <v>151</v>
      </c>
      <c r="B251" s="123">
        <v>1</v>
      </c>
      <c r="C251" s="123">
        <f t="shared" si="61"/>
        <v>168</v>
      </c>
      <c r="D251" s="123">
        <v>128</v>
      </c>
      <c r="E251" s="123">
        <v>40</v>
      </c>
      <c r="F251" s="121">
        <v>988.41</v>
      </c>
      <c r="G251" s="121">
        <f t="shared" si="62"/>
        <v>5.8833928571428569</v>
      </c>
      <c r="H251" s="121">
        <f t="shared" si="59"/>
        <v>470.67</v>
      </c>
      <c r="I251" s="121">
        <f t="shared" si="60"/>
        <v>581.70000000000005</v>
      </c>
    </row>
    <row r="252" spans="1:9" ht="16.5" x14ac:dyDescent="0.25">
      <c r="A252" s="125" t="s">
        <v>153</v>
      </c>
      <c r="B252" s="123">
        <v>1</v>
      </c>
      <c r="C252" s="123">
        <f t="shared" si="61"/>
        <v>184</v>
      </c>
      <c r="D252" s="123">
        <v>168</v>
      </c>
      <c r="E252" s="123">
        <v>16</v>
      </c>
      <c r="F252" s="121">
        <v>873.01</v>
      </c>
      <c r="G252" s="121">
        <f t="shared" si="62"/>
        <v>5.1964880952380952</v>
      </c>
      <c r="H252" s="121">
        <f t="shared" si="59"/>
        <v>166.29</v>
      </c>
      <c r="I252" s="121">
        <f t="shared" si="60"/>
        <v>205.52</v>
      </c>
    </row>
    <row r="253" spans="1:9" ht="16.5" x14ac:dyDescent="0.25">
      <c r="A253" s="125" t="s">
        <v>153</v>
      </c>
      <c r="B253" s="123">
        <v>1</v>
      </c>
      <c r="C253" s="123">
        <f t="shared" si="61"/>
        <v>204</v>
      </c>
      <c r="D253" s="123">
        <v>168</v>
      </c>
      <c r="E253" s="123">
        <v>36</v>
      </c>
      <c r="F253" s="121">
        <v>988.41</v>
      </c>
      <c r="G253" s="121">
        <f t="shared" si="62"/>
        <v>5.8833928571428569</v>
      </c>
      <c r="H253" s="121">
        <f t="shared" si="59"/>
        <v>423.6</v>
      </c>
      <c r="I253" s="121">
        <f t="shared" si="60"/>
        <v>523.53</v>
      </c>
    </row>
    <row r="254" spans="1:9" ht="16.5" x14ac:dyDescent="0.25">
      <c r="A254" s="125" t="s">
        <v>211</v>
      </c>
      <c r="B254" s="123">
        <v>1</v>
      </c>
      <c r="C254" s="123">
        <f t="shared" si="61"/>
        <v>204</v>
      </c>
      <c r="D254" s="123">
        <v>168</v>
      </c>
      <c r="E254" s="123">
        <v>36</v>
      </c>
      <c r="F254" s="121">
        <v>988.41</v>
      </c>
      <c r="G254" s="121">
        <f t="shared" si="62"/>
        <v>5.8833928571428569</v>
      </c>
      <c r="H254" s="121">
        <f t="shared" si="59"/>
        <v>423.6</v>
      </c>
      <c r="I254" s="121">
        <f t="shared" si="60"/>
        <v>523.53</v>
      </c>
    </row>
    <row r="255" spans="1:9" ht="33" x14ac:dyDescent="0.25">
      <c r="A255" s="115" t="s">
        <v>278</v>
      </c>
      <c r="B255" s="116">
        <f>SUM(B256:B263)</f>
        <v>8</v>
      </c>
      <c r="C255" s="116"/>
      <c r="D255" s="116"/>
      <c r="E255" s="116">
        <f t="shared" ref="E255" si="63">SUM(E256:E263)</f>
        <v>104</v>
      </c>
      <c r="F255" s="117"/>
      <c r="G255" s="117"/>
      <c r="H255" s="117">
        <f>SUM(H256:H263)</f>
        <v>904.32000000000016</v>
      </c>
      <c r="I255" s="117">
        <f t="shared" ref="I255" si="64">SUM(I256:I263)</f>
        <v>1117.6599999999999</v>
      </c>
    </row>
    <row r="256" spans="1:9" ht="16.5" x14ac:dyDescent="0.25">
      <c r="A256" s="125" t="s">
        <v>155</v>
      </c>
      <c r="B256" s="123">
        <v>1</v>
      </c>
      <c r="C256" s="123">
        <f t="shared" ref="C256:C263" si="65">D256+E256</f>
        <v>180</v>
      </c>
      <c r="D256" s="123">
        <v>168</v>
      </c>
      <c r="E256" s="123">
        <v>12</v>
      </c>
      <c r="F256" s="121">
        <v>727.51</v>
      </c>
      <c r="G256" s="121">
        <f>F256/168</f>
        <v>4.3304166666666664</v>
      </c>
      <c r="H256" s="121">
        <f t="shared" ref="H256:H263" si="66">ROUND(E256*G256*2,2)</f>
        <v>103.93</v>
      </c>
      <c r="I256" s="121">
        <f t="shared" ref="I256:I263" si="67">ROUND(H256*1.2359,2)</f>
        <v>128.44999999999999</v>
      </c>
    </row>
    <row r="257" spans="1:9" ht="16.5" x14ac:dyDescent="0.25">
      <c r="A257" s="125" t="s">
        <v>155</v>
      </c>
      <c r="B257" s="123">
        <v>1</v>
      </c>
      <c r="C257" s="123">
        <f t="shared" si="65"/>
        <v>180</v>
      </c>
      <c r="D257" s="123">
        <v>168</v>
      </c>
      <c r="E257" s="123">
        <v>12</v>
      </c>
      <c r="F257" s="121">
        <v>727.51</v>
      </c>
      <c r="G257" s="121">
        <f t="shared" ref="G257:G263" si="68">F257/168</f>
        <v>4.3304166666666664</v>
      </c>
      <c r="H257" s="121">
        <f t="shared" si="66"/>
        <v>103.93</v>
      </c>
      <c r="I257" s="121">
        <f t="shared" si="67"/>
        <v>128.44999999999999</v>
      </c>
    </row>
    <row r="258" spans="1:9" ht="16.5" x14ac:dyDescent="0.25">
      <c r="A258" s="125" t="s">
        <v>155</v>
      </c>
      <c r="B258" s="123">
        <v>1</v>
      </c>
      <c r="C258" s="123">
        <f t="shared" si="65"/>
        <v>80</v>
      </c>
      <c r="D258" s="123">
        <v>72</v>
      </c>
      <c r="E258" s="123">
        <v>8</v>
      </c>
      <c r="F258" s="121">
        <v>727.51</v>
      </c>
      <c r="G258" s="121">
        <f t="shared" si="68"/>
        <v>4.3304166666666664</v>
      </c>
      <c r="H258" s="121">
        <f t="shared" si="66"/>
        <v>69.290000000000006</v>
      </c>
      <c r="I258" s="121">
        <f t="shared" si="67"/>
        <v>85.64</v>
      </c>
    </row>
    <row r="259" spans="1:9" ht="16.5" x14ac:dyDescent="0.25">
      <c r="A259" s="125" t="s">
        <v>155</v>
      </c>
      <c r="B259" s="123">
        <v>1</v>
      </c>
      <c r="C259" s="123">
        <f t="shared" si="65"/>
        <v>192</v>
      </c>
      <c r="D259" s="123">
        <v>168</v>
      </c>
      <c r="E259" s="123">
        <v>24</v>
      </c>
      <c r="F259" s="121">
        <v>727.51</v>
      </c>
      <c r="G259" s="121">
        <f t="shared" si="68"/>
        <v>4.3304166666666664</v>
      </c>
      <c r="H259" s="121">
        <f t="shared" si="66"/>
        <v>207.86</v>
      </c>
      <c r="I259" s="121">
        <f t="shared" si="67"/>
        <v>256.89</v>
      </c>
    </row>
    <row r="260" spans="1:9" ht="16.5" x14ac:dyDescent="0.25">
      <c r="A260" s="125" t="s">
        <v>155</v>
      </c>
      <c r="B260" s="123">
        <v>1</v>
      </c>
      <c r="C260" s="123">
        <f t="shared" si="65"/>
        <v>180</v>
      </c>
      <c r="D260" s="123">
        <v>168</v>
      </c>
      <c r="E260" s="123">
        <v>12</v>
      </c>
      <c r="F260" s="121">
        <v>727.51</v>
      </c>
      <c r="G260" s="121">
        <f t="shared" si="68"/>
        <v>4.3304166666666664</v>
      </c>
      <c r="H260" s="121">
        <f t="shared" si="66"/>
        <v>103.93</v>
      </c>
      <c r="I260" s="121">
        <f t="shared" si="67"/>
        <v>128.44999999999999</v>
      </c>
    </row>
    <row r="261" spans="1:9" ht="16.5" x14ac:dyDescent="0.25">
      <c r="A261" s="125" t="s">
        <v>155</v>
      </c>
      <c r="B261" s="123">
        <v>1</v>
      </c>
      <c r="C261" s="123">
        <f t="shared" si="65"/>
        <v>180</v>
      </c>
      <c r="D261" s="123">
        <v>168</v>
      </c>
      <c r="E261" s="123">
        <v>12</v>
      </c>
      <c r="F261" s="121">
        <v>727.51</v>
      </c>
      <c r="G261" s="121">
        <f t="shared" si="68"/>
        <v>4.3304166666666664</v>
      </c>
      <c r="H261" s="121">
        <f t="shared" si="66"/>
        <v>103.93</v>
      </c>
      <c r="I261" s="121">
        <f t="shared" si="67"/>
        <v>128.44999999999999</v>
      </c>
    </row>
    <row r="262" spans="1:9" ht="16.5" x14ac:dyDescent="0.25">
      <c r="A262" s="125" t="s">
        <v>155</v>
      </c>
      <c r="B262" s="123">
        <v>1</v>
      </c>
      <c r="C262" s="123">
        <f t="shared" si="65"/>
        <v>180</v>
      </c>
      <c r="D262" s="123">
        <v>168</v>
      </c>
      <c r="E262" s="123">
        <v>12</v>
      </c>
      <c r="F262" s="121">
        <v>727.51</v>
      </c>
      <c r="G262" s="121">
        <f t="shared" si="68"/>
        <v>4.3304166666666664</v>
      </c>
      <c r="H262" s="121">
        <f t="shared" si="66"/>
        <v>103.93</v>
      </c>
      <c r="I262" s="121">
        <f t="shared" si="67"/>
        <v>128.44999999999999</v>
      </c>
    </row>
    <row r="263" spans="1:9" ht="16.5" x14ac:dyDescent="0.25">
      <c r="A263" s="125" t="s">
        <v>155</v>
      </c>
      <c r="B263" s="123">
        <v>1</v>
      </c>
      <c r="C263" s="123">
        <f t="shared" si="65"/>
        <v>180</v>
      </c>
      <c r="D263" s="123">
        <v>168</v>
      </c>
      <c r="E263" s="123">
        <v>12</v>
      </c>
      <c r="F263" s="121">
        <v>752.61</v>
      </c>
      <c r="G263" s="121">
        <f t="shared" si="68"/>
        <v>4.4798214285714284</v>
      </c>
      <c r="H263" s="121">
        <f t="shared" si="66"/>
        <v>107.52</v>
      </c>
      <c r="I263" s="121">
        <f t="shared" si="67"/>
        <v>132.88</v>
      </c>
    </row>
    <row r="264" spans="1:9" ht="33" x14ac:dyDescent="0.25">
      <c r="A264" s="124" t="s">
        <v>212</v>
      </c>
      <c r="B264" s="113">
        <f>B265+B281</f>
        <v>23</v>
      </c>
      <c r="C264" s="113"/>
      <c r="D264" s="113"/>
      <c r="E264" s="113">
        <f>E265+E281</f>
        <v>783</v>
      </c>
      <c r="F264" s="114"/>
      <c r="G264" s="114"/>
      <c r="H264" s="114">
        <f>H265+H281</f>
        <v>8051.71</v>
      </c>
      <c r="I264" s="114">
        <f t="shared" ref="I264" si="69">I265+I281</f>
        <v>9951.11</v>
      </c>
    </row>
    <row r="265" spans="1:9" ht="33" x14ac:dyDescent="0.25">
      <c r="A265" s="115" t="s">
        <v>272</v>
      </c>
      <c r="B265" s="116">
        <f>SUM(B266:B280)</f>
        <v>15</v>
      </c>
      <c r="C265" s="116"/>
      <c r="D265" s="116"/>
      <c r="E265" s="116">
        <f>SUM(E266:E280)</f>
        <v>448</v>
      </c>
      <c r="F265" s="117"/>
      <c r="G265" s="117"/>
      <c r="H265" s="117">
        <f>SUM(H266:H280)</f>
        <v>5141.7699999999995</v>
      </c>
      <c r="I265" s="117">
        <f t="shared" ref="I265" si="70">SUM(I266:I280)</f>
        <v>6354.7200000000012</v>
      </c>
    </row>
    <row r="266" spans="1:9" ht="16.5" x14ac:dyDescent="0.25">
      <c r="A266" s="126" t="s">
        <v>213</v>
      </c>
      <c r="B266" s="123">
        <v>1</v>
      </c>
      <c r="C266" s="123">
        <f t="shared" ref="C266:C280" si="71">D266+E266</f>
        <v>176</v>
      </c>
      <c r="D266" s="123">
        <v>168</v>
      </c>
      <c r="E266" s="123">
        <v>8</v>
      </c>
      <c r="F266" s="121">
        <v>1150</v>
      </c>
      <c r="G266" s="121">
        <f t="shared" ref="G266:G280" si="72">F266/168</f>
        <v>6.8452380952380949</v>
      </c>
      <c r="H266" s="121">
        <f t="shared" ref="H266:H280" si="73">ROUND(E266*G266*2,2)</f>
        <v>109.52</v>
      </c>
      <c r="I266" s="121">
        <f t="shared" ref="I266:I280" si="74">ROUND(H266*1.2359,2)</f>
        <v>135.36000000000001</v>
      </c>
    </row>
    <row r="267" spans="1:9" ht="16.5" x14ac:dyDescent="0.25">
      <c r="A267" s="126" t="s">
        <v>151</v>
      </c>
      <c r="B267" s="123">
        <v>1</v>
      </c>
      <c r="C267" s="123">
        <f t="shared" si="71"/>
        <v>224</v>
      </c>
      <c r="D267" s="123">
        <v>168</v>
      </c>
      <c r="E267" s="123">
        <v>56</v>
      </c>
      <c r="F267" s="121">
        <v>985</v>
      </c>
      <c r="G267" s="121">
        <f t="shared" si="72"/>
        <v>5.8630952380952381</v>
      </c>
      <c r="H267" s="121">
        <f t="shared" si="73"/>
        <v>656.67</v>
      </c>
      <c r="I267" s="121">
        <f t="shared" si="74"/>
        <v>811.58</v>
      </c>
    </row>
    <row r="268" spans="1:9" ht="16.5" x14ac:dyDescent="0.25">
      <c r="A268" s="126" t="s">
        <v>151</v>
      </c>
      <c r="B268" s="123">
        <v>1</v>
      </c>
      <c r="C268" s="123">
        <f t="shared" si="71"/>
        <v>204</v>
      </c>
      <c r="D268" s="123">
        <v>144</v>
      </c>
      <c r="E268" s="123">
        <v>60</v>
      </c>
      <c r="F268" s="121">
        <v>988.41</v>
      </c>
      <c r="G268" s="121">
        <f>F268/168</f>
        <v>5.8833928571428569</v>
      </c>
      <c r="H268" s="121">
        <f t="shared" si="73"/>
        <v>706.01</v>
      </c>
      <c r="I268" s="121">
        <f t="shared" si="74"/>
        <v>872.56</v>
      </c>
    </row>
    <row r="269" spans="1:9" ht="16.5" x14ac:dyDescent="0.25">
      <c r="A269" s="126" t="s">
        <v>151</v>
      </c>
      <c r="B269" s="123">
        <v>1</v>
      </c>
      <c r="C269" s="123">
        <f t="shared" si="71"/>
        <v>192</v>
      </c>
      <c r="D269" s="123">
        <v>120</v>
      </c>
      <c r="E269" s="123">
        <v>72</v>
      </c>
      <c r="F269" s="121">
        <v>988.41</v>
      </c>
      <c r="G269" s="121">
        <f t="shared" si="72"/>
        <v>5.8833928571428569</v>
      </c>
      <c r="H269" s="121">
        <f t="shared" si="73"/>
        <v>847.21</v>
      </c>
      <c r="I269" s="121">
        <f t="shared" si="74"/>
        <v>1047.07</v>
      </c>
    </row>
    <row r="270" spans="1:9" ht="16.5" x14ac:dyDescent="0.25">
      <c r="A270" s="126" t="s">
        <v>152</v>
      </c>
      <c r="B270" s="123">
        <v>1</v>
      </c>
      <c r="C270" s="123">
        <f t="shared" si="71"/>
        <v>264</v>
      </c>
      <c r="D270" s="123">
        <v>168</v>
      </c>
      <c r="E270" s="123">
        <v>96</v>
      </c>
      <c r="F270" s="121">
        <v>988.41</v>
      </c>
      <c r="G270" s="121">
        <f t="shared" si="72"/>
        <v>5.8833928571428569</v>
      </c>
      <c r="H270" s="121">
        <f t="shared" si="73"/>
        <v>1129.6099999999999</v>
      </c>
      <c r="I270" s="121">
        <f t="shared" si="74"/>
        <v>1396.08</v>
      </c>
    </row>
    <row r="271" spans="1:9" ht="16.5" x14ac:dyDescent="0.25">
      <c r="A271" s="126" t="s">
        <v>152</v>
      </c>
      <c r="B271" s="123">
        <v>1</v>
      </c>
      <c r="C271" s="123">
        <f t="shared" si="71"/>
        <v>148</v>
      </c>
      <c r="D271" s="123">
        <v>144</v>
      </c>
      <c r="E271" s="123">
        <v>4</v>
      </c>
      <c r="F271" s="121">
        <v>988.41</v>
      </c>
      <c r="G271" s="121">
        <f t="shared" si="72"/>
        <v>5.8833928571428569</v>
      </c>
      <c r="H271" s="121">
        <f t="shared" si="73"/>
        <v>47.07</v>
      </c>
      <c r="I271" s="121">
        <f t="shared" si="74"/>
        <v>58.17</v>
      </c>
    </row>
    <row r="272" spans="1:9" ht="16.5" x14ac:dyDescent="0.25">
      <c r="A272" s="126" t="s">
        <v>152</v>
      </c>
      <c r="B272" s="123">
        <v>1</v>
      </c>
      <c r="C272" s="123">
        <f t="shared" si="71"/>
        <v>180</v>
      </c>
      <c r="D272" s="123">
        <v>168</v>
      </c>
      <c r="E272" s="123">
        <v>12</v>
      </c>
      <c r="F272" s="121">
        <v>988.41</v>
      </c>
      <c r="G272" s="121">
        <f t="shared" si="72"/>
        <v>5.8833928571428569</v>
      </c>
      <c r="H272" s="121">
        <f t="shared" si="73"/>
        <v>141.19999999999999</v>
      </c>
      <c r="I272" s="121">
        <f t="shared" si="74"/>
        <v>174.51</v>
      </c>
    </row>
    <row r="273" spans="1:9" ht="16.5" x14ac:dyDescent="0.25">
      <c r="A273" s="126" t="s">
        <v>152</v>
      </c>
      <c r="B273" s="123">
        <v>1</v>
      </c>
      <c r="C273" s="123">
        <f t="shared" si="71"/>
        <v>180</v>
      </c>
      <c r="D273" s="123">
        <v>168</v>
      </c>
      <c r="E273" s="123">
        <v>12</v>
      </c>
      <c r="F273" s="121">
        <v>988.41</v>
      </c>
      <c r="G273" s="121">
        <f t="shared" si="72"/>
        <v>5.8833928571428569</v>
      </c>
      <c r="H273" s="121">
        <f t="shared" si="73"/>
        <v>141.19999999999999</v>
      </c>
      <c r="I273" s="121">
        <f t="shared" si="74"/>
        <v>174.51</v>
      </c>
    </row>
    <row r="274" spans="1:9" ht="16.5" x14ac:dyDescent="0.25">
      <c r="A274" s="126" t="s">
        <v>152</v>
      </c>
      <c r="B274" s="123">
        <v>1</v>
      </c>
      <c r="C274" s="123">
        <f t="shared" si="71"/>
        <v>180</v>
      </c>
      <c r="D274" s="123">
        <v>168</v>
      </c>
      <c r="E274" s="123">
        <v>12</v>
      </c>
      <c r="F274" s="121">
        <v>988.41</v>
      </c>
      <c r="G274" s="121">
        <f t="shared" si="72"/>
        <v>5.8833928571428569</v>
      </c>
      <c r="H274" s="121">
        <f t="shared" si="73"/>
        <v>141.19999999999999</v>
      </c>
      <c r="I274" s="121">
        <f t="shared" si="74"/>
        <v>174.51</v>
      </c>
    </row>
    <row r="275" spans="1:9" ht="16.5" x14ac:dyDescent="0.25">
      <c r="A275" s="126" t="s">
        <v>152</v>
      </c>
      <c r="B275" s="123">
        <v>1</v>
      </c>
      <c r="C275" s="123">
        <f t="shared" si="71"/>
        <v>180</v>
      </c>
      <c r="D275" s="123">
        <v>168</v>
      </c>
      <c r="E275" s="123">
        <v>12</v>
      </c>
      <c r="F275" s="121">
        <v>988.41</v>
      </c>
      <c r="G275" s="121">
        <f t="shared" si="72"/>
        <v>5.8833928571428569</v>
      </c>
      <c r="H275" s="121">
        <f t="shared" si="73"/>
        <v>141.19999999999999</v>
      </c>
      <c r="I275" s="121">
        <f t="shared" si="74"/>
        <v>174.51</v>
      </c>
    </row>
    <row r="276" spans="1:9" ht="16.5" x14ac:dyDescent="0.25">
      <c r="A276" s="126" t="s">
        <v>153</v>
      </c>
      <c r="B276" s="123">
        <v>1</v>
      </c>
      <c r="C276" s="123">
        <f t="shared" si="71"/>
        <v>180</v>
      </c>
      <c r="D276" s="123">
        <v>168</v>
      </c>
      <c r="E276" s="123">
        <v>12</v>
      </c>
      <c r="F276" s="121">
        <v>873.01</v>
      </c>
      <c r="G276" s="121">
        <f t="shared" si="72"/>
        <v>5.1964880952380952</v>
      </c>
      <c r="H276" s="121">
        <f t="shared" si="73"/>
        <v>124.72</v>
      </c>
      <c r="I276" s="121">
        <f t="shared" si="74"/>
        <v>154.13999999999999</v>
      </c>
    </row>
    <row r="277" spans="1:9" ht="16.5" x14ac:dyDescent="0.25">
      <c r="A277" s="126" t="s">
        <v>153</v>
      </c>
      <c r="B277" s="123">
        <v>1</v>
      </c>
      <c r="C277" s="123">
        <f t="shared" si="71"/>
        <v>136</v>
      </c>
      <c r="D277" s="123">
        <v>104</v>
      </c>
      <c r="E277" s="123">
        <v>32</v>
      </c>
      <c r="F277" s="121">
        <v>873.01</v>
      </c>
      <c r="G277" s="121">
        <f t="shared" si="72"/>
        <v>5.1964880952380952</v>
      </c>
      <c r="H277" s="121">
        <f t="shared" si="73"/>
        <v>332.58</v>
      </c>
      <c r="I277" s="121">
        <f t="shared" si="74"/>
        <v>411.04</v>
      </c>
    </row>
    <row r="278" spans="1:9" ht="16.5" x14ac:dyDescent="0.25">
      <c r="A278" s="126" t="s">
        <v>153</v>
      </c>
      <c r="B278" s="123">
        <v>1</v>
      </c>
      <c r="C278" s="123">
        <f t="shared" si="71"/>
        <v>180</v>
      </c>
      <c r="D278" s="123">
        <v>168</v>
      </c>
      <c r="E278" s="123">
        <v>12</v>
      </c>
      <c r="F278" s="121">
        <v>873.01</v>
      </c>
      <c r="G278" s="121">
        <f t="shared" si="72"/>
        <v>5.1964880952380952</v>
      </c>
      <c r="H278" s="121">
        <f t="shared" si="73"/>
        <v>124.72</v>
      </c>
      <c r="I278" s="121">
        <f t="shared" si="74"/>
        <v>154.13999999999999</v>
      </c>
    </row>
    <row r="279" spans="1:9" ht="16.5" x14ac:dyDescent="0.25">
      <c r="A279" s="126" t="s">
        <v>153</v>
      </c>
      <c r="B279" s="123">
        <v>1</v>
      </c>
      <c r="C279" s="123">
        <f t="shared" si="71"/>
        <v>192</v>
      </c>
      <c r="D279" s="123">
        <v>168</v>
      </c>
      <c r="E279" s="123">
        <v>24</v>
      </c>
      <c r="F279" s="121">
        <v>873.01</v>
      </c>
      <c r="G279" s="121">
        <f t="shared" si="72"/>
        <v>5.1964880952380952</v>
      </c>
      <c r="H279" s="121">
        <f t="shared" si="73"/>
        <v>249.43</v>
      </c>
      <c r="I279" s="121">
        <f t="shared" si="74"/>
        <v>308.27</v>
      </c>
    </row>
    <row r="280" spans="1:9" ht="16.5" x14ac:dyDescent="0.25">
      <c r="A280" s="126" t="s">
        <v>153</v>
      </c>
      <c r="B280" s="123">
        <v>1</v>
      </c>
      <c r="C280" s="123">
        <f t="shared" si="71"/>
        <v>192</v>
      </c>
      <c r="D280" s="123">
        <v>168</v>
      </c>
      <c r="E280" s="123">
        <v>24</v>
      </c>
      <c r="F280" s="121">
        <v>873.01</v>
      </c>
      <c r="G280" s="121">
        <f t="shared" si="72"/>
        <v>5.1964880952380952</v>
      </c>
      <c r="H280" s="121">
        <f t="shared" si="73"/>
        <v>249.43</v>
      </c>
      <c r="I280" s="121">
        <f t="shared" si="74"/>
        <v>308.27</v>
      </c>
    </row>
    <row r="281" spans="1:9" ht="33" x14ac:dyDescent="0.25">
      <c r="A281" s="115" t="s">
        <v>278</v>
      </c>
      <c r="B281" s="116">
        <f>SUM(B282:B289)</f>
        <v>8</v>
      </c>
      <c r="C281" s="116"/>
      <c r="D281" s="116"/>
      <c r="E281" s="116">
        <f>SUM(E282:E289)</f>
        <v>335</v>
      </c>
      <c r="F281" s="117"/>
      <c r="G281" s="117"/>
      <c r="H281" s="117">
        <f>SUM(H282:H289)</f>
        <v>2909.9400000000005</v>
      </c>
      <c r="I281" s="117">
        <f t="shared" ref="I281" si="75">SUM(I282:I289)</f>
        <v>3596.3899999999994</v>
      </c>
    </row>
    <row r="282" spans="1:9" ht="16.5" x14ac:dyDescent="0.25">
      <c r="A282" s="125" t="s">
        <v>155</v>
      </c>
      <c r="B282" s="123">
        <v>1</v>
      </c>
      <c r="C282" s="123">
        <f t="shared" ref="C282:C289" si="76">D282+E282</f>
        <v>200</v>
      </c>
      <c r="D282" s="123">
        <v>168</v>
      </c>
      <c r="E282" s="123">
        <v>32</v>
      </c>
      <c r="F282" s="121">
        <v>750</v>
      </c>
      <c r="G282" s="121">
        <f>F282/168</f>
        <v>4.4642857142857144</v>
      </c>
      <c r="H282" s="121">
        <f t="shared" ref="H282:H289" si="77">ROUND(E282*G282*2,2)</f>
        <v>285.70999999999998</v>
      </c>
      <c r="I282" s="121">
        <f t="shared" ref="I282:I289" si="78">ROUND(H282*1.2359,2)</f>
        <v>353.11</v>
      </c>
    </row>
    <row r="283" spans="1:9" ht="16.5" x14ac:dyDescent="0.25">
      <c r="A283" s="125" t="s">
        <v>155</v>
      </c>
      <c r="B283" s="123">
        <v>1</v>
      </c>
      <c r="C283" s="123">
        <f t="shared" si="76"/>
        <v>216</v>
      </c>
      <c r="D283" s="123">
        <v>168</v>
      </c>
      <c r="E283" s="123">
        <v>48</v>
      </c>
      <c r="F283" s="121">
        <v>727.51</v>
      </c>
      <c r="G283" s="121">
        <f>F283/168</f>
        <v>4.3304166666666664</v>
      </c>
      <c r="H283" s="121">
        <f t="shared" si="77"/>
        <v>415.72</v>
      </c>
      <c r="I283" s="121">
        <f t="shared" si="78"/>
        <v>513.79</v>
      </c>
    </row>
    <row r="284" spans="1:9" ht="16.5" x14ac:dyDescent="0.25">
      <c r="A284" s="125" t="s">
        <v>155</v>
      </c>
      <c r="B284" s="123">
        <v>1</v>
      </c>
      <c r="C284" s="123">
        <f t="shared" si="76"/>
        <v>204</v>
      </c>
      <c r="D284" s="123">
        <v>168</v>
      </c>
      <c r="E284" s="123">
        <v>36</v>
      </c>
      <c r="F284" s="121">
        <v>727.51</v>
      </c>
      <c r="G284" s="121">
        <f t="shared" ref="G284:G289" si="79">F284/168</f>
        <v>4.3304166666666664</v>
      </c>
      <c r="H284" s="121">
        <f t="shared" si="77"/>
        <v>311.79000000000002</v>
      </c>
      <c r="I284" s="121">
        <f t="shared" si="78"/>
        <v>385.34</v>
      </c>
    </row>
    <row r="285" spans="1:9" ht="16.5" x14ac:dyDescent="0.25">
      <c r="A285" s="125" t="s">
        <v>155</v>
      </c>
      <c r="B285" s="123">
        <v>1</v>
      </c>
      <c r="C285" s="123">
        <f t="shared" si="76"/>
        <v>216</v>
      </c>
      <c r="D285" s="123">
        <v>168</v>
      </c>
      <c r="E285" s="123">
        <v>48</v>
      </c>
      <c r="F285" s="121">
        <v>727.51</v>
      </c>
      <c r="G285" s="121">
        <f t="shared" si="79"/>
        <v>4.3304166666666664</v>
      </c>
      <c r="H285" s="121">
        <f t="shared" si="77"/>
        <v>415.72</v>
      </c>
      <c r="I285" s="121">
        <f t="shared" si="78"/>
        <v>513.79</v>
      </c>
    </row>
    <row r="286" spans="1:9" ht="16.5" x14ac:dyDescent="0.25">
      <c r="A286" s="125" t="s">
        <v>155</v>
      </c>
      <c r="B286" s="123">
        <v>1</v>
      </c>
      <c r="C286" s="123">
        <f t="shared" si="76"/>
        <v>215</v>
      </c>
      <c r="D286" s="123">
        <v>168</v>
      </c>
      <c r="E286" s="123">
        <v>47</v>
      </c>
      <c r="F286" s="121">
        <v>727.51</v>
      </c>
      <c r="G286" s="121">
        <f t="shared" si="79"/>
        <v>4.3304166666666664</v>
      </c>
      <c r="H286" s="121">
        <f t="shared" si="77"/>
        <v>407.06</v>
      </c>
      <c r="I286" s="121">
        <f t="shared" si="78"/>
        <v>503.09</v>
      </c>
    </row>
    <row r="287" spans="1:9" ht="16.5" x14ac:dyDescent="0.25">
      <c r="A287" s="125" t="s">
        <v>155</v>
      </c>
      <c r="B287" s="123">
        <v>1</v>
      </c>
      <c r="C287" s="123">
        <f t="shared" si="76"/>
        <v>244</v>
      </c>
      <c r="D287" s="123">
        <v>168</v>
      </c>
      <c r="E287" s="123">
        <v>76</v>
      </c>
      <c r="F287" s="121">
        <v>727.51</v>
      </c>
      <c r="G287" s="121">
        <f t="shared" si="79"/>
        <v>4.3304166666666664</v>
      </c>
      <c r="H287" s="121">
        <f t="shared" si="77"/>
        <v>658.22</v>
      </c>
      <c r="I287" s="121">
        <f t="shared" si="78"/>
        <v>813.49</v>
      </c>
    </row>
    <row r="288" spans="1:9" ht="16.5" x14ac:dyDescent="0.25">
      <c r="A288" s="125" t="s">
        <v>155</v>
      </c>
      <c r="B288" s="123">
        <v>1</v>
      </c>
      <c r="C288" s="123">
        <f t="shared" si="76"/>
        <v>160</v>
      </c>
      <c r="D288" s="123">
        <v>136</v>
      </c>
      <c r="E288" s="123">
        <v>24</v>
      </c>
      <c r="F288" s="121">
        <v>727.51</v>
      </c>
      <c r="G288" s="121">
        <f t="shared" si="79"/>
        <v>4.3304166666666664</v>
      </c>
      <c r="H288" s="121">
        <f t="shared" si="77"/>
        <v>207.86</v>
      </c>
      <c r="I288" s="121">
        <f t="shared" si="78"/>
        <v>256.89</v>
      </c>
    </row>
    <row r="289" spans="1:9" ht="16.5" x14ac:dyDescent="0.25">
      <c r="A289" s="125" t="s">
        <v>155</v>
      </c>
      <c r="B289" s="123">
        <v>1</v>
      </c>
      <c r="C289" s="123">
        <f t="shared" si="76"/>
        <v>192</v>
      </c>
      <c r="D289" s="123">
        <v>168</v>
      </c>
      <c r="E289" s="123">
        <v>24</v>
      </c>
      <c r="F289" s="121">
        <v>727.51</v>
      </c>
      <c r="G289" s="121">
        <f t="shared" si="79"/>
        <v>4.3304166666666664</v>
      </c>
      <c r="H289" s="121">
        <f t="shared" si="77"/>
        <v>207.86</v>
      </c>
      <c r="I289" s="121">
        <f t="shared" si="78"/>
        <v>256.89</v>
      </c>
    </row>
    <row r="290" spans="1:9" ht="33" x14ac:dyDescent="0.25">
      <c r="A290" s="124" t="s">
        <v>214</v>
      </c>
      <c r="B290" s="113">
        <f>B291+B302</f>
        <v>17</v>
      </c>
      <c r="C290" s="113"/>
      <c r="D290" s="113"/>
      <c r="E290" s="113">
        <f>E291+E302</f>
        <v>477</v>
      </c>
      <c r="F290" s="114"/>
      <c r="G290" s="114"/>
      <c r="H290" s="114">
        <f>H291+H302</f>
        <v>5145.55</v>
      </c>
      <c r="I290" s="114">
        <f>I291+I302</f>
        <v>6359.39</v>
      </c>
    </row>
    <row r="291" spans="1:9" ht="33" x14ac:dyDescent="0.25">
      <c r="A291" s="115" t="s">
        <v>272</v>
      </c>
      <c r="B291" s="116">
        <f>SUM(B292:B301)</f>
        <v>10</v>
      </c>
      <c r="C291" s="116"/>
      <c r="D291" s="116"/>
      <c r="E291" s="116">
        <f t="shared" ref="E291:I291" si="80">SUM(E292:E301)</f>
        <v>320</v>
      </c>
      <c r="F291" s="117"/>
      <c r="G291" s="117"/>
      <c r="H291" s="117">
        <f>SUM(H292:H301)</f>
        <v>3773.84</v>
      </c>
      <c r="I291" s="117">
        <f t="shared" si="80"/>
        <v>4664.1000000000004</v>
      </c>
    </row>
    <row r="292" spans="1:9" ht="16.5" x14ac:dyDescent="0.25">
      <c r="A292" s="122" t="s">
        <v>213</v>
      </c>
      <c r="B292" s="123">
        <v>1</v>
      </c>
      <c r="C292" s="123">
        <f>D292+E292</f>
        <v>224</v>
      </c>
      <c r="D292" s="123">
        <v>168</v>
      </c>
      <c r="E292" s="123">
        <v>56</v>
      </c>
      <c r="F292" s="121">
        <v>1150</v>
      </c>
      <c r="G292" s="121">
        <f>F292/168</f>
        <v>6.8452380952380949</v>
      </c>
      <c r="H292" s="121">
        <f t="shared" ref="H292:H309" si="81">ROUND(E292*G292*2,2)</f>
        <v>766.67</v>
      </c>
      <c r="I292" s="121">
        <f t="shared" ref="I292:I309" si="82">ROUND(H292*1.2359,2)</f>
        <v>947.53</v>
      </c>
    </row>
    <row r="293" spans="1:9" ht="16.5" x14ac:dyDescent="0.25">
      <c r="A293" s="125" t="s">
        <v>215</v>
      </c>
      <c r="B293" s="123">
        <v>1</v>
      </c>
      <c r="C293" s="123">
        <f t="shared" ref="C293:C309" si="83">D293+E293</f>
        <v>224</v>
      </c>
      <c r="D293" s="123">
        <v>160</v>
      </c>
      <c r="E293" s="123">
        <v>64</v>
      </c>
      <c r="F293" s="121">
        <v>988.41</v>
      </c>
      <c r="G293" s="121">
        <f>F293/168</f>
        <v>5.8833928571428569</v>
      </c>
      <c r="H293" s="121">
        <f t="shared" si="81"/>
        <v>753.07</v>
      </c>
      <c r="I293" s="121">
        <f t="shared" si="82"/>
        <v>930.72</v>
      </c>
    </row>
    <row r="294" spans="1:9" ht="16.5" x14ac:dyDescent="0.25">
      <c r="A294" s="125" t="s">
        <v>215</v>
      </c>
      <c r="B294" s="123">
        <v>1</v>
      </c>
      <c r="C294" s="123">
        <f t="shared" si="83"/>
        <v>176</v>
      </c>
      <c r="D294" s="123">
        <v>168</v>
      </c>
      <c r="E294" s="123">
        <v>8</v>
      </c>
      <c r="F294" s="121">
        <v>985</v>
      </c>
      <c r="G294" s="121">
        <f>F294/168</f>
        <v>5.8630952380952381</v>
      </c>
      <c r="H294" s="121">
        <f t="shared" si="81"/>
        <v>93.81</v>
      </c>
      <c r="I294" s="121">
        <f t="shared" si="82"/>
        <v>115.94</v>
      </c>
    </row>
    <row r="295" spans="1:9" ht="16.5" x14ac:dyDescent="0.25">
      <c r="A295" s="125" t="s">
        <v>151</v>
      </c>
      <c r="B295" s="123">
        <v>1</v>
      </c>
      <c r="C295" s="123">
        <f t="shared" si="83"/>
        <v>84</v>
      </c>
      <c r="D295" s="123">
        <v>56</v>
      </c>
      <c r="E295" s="123">
        <v>28</v>
      </c>
      <c r="F295" s="121">
        <v>988.41</v>
      </c>
      <c r="G295" s="121">
        <f>F295/168</f>
        <v>5.8833928571428569</v>
      </c>
      <c r="H295" s="121">
        <f t="shared" si="81"/>
        <v>329.47</v>
      </c>
      <c r="I295" s="121">
        <f t="shared" si="82"/>
        <v>407.19</v>
      </c>
    </row>
    <row r="296" spans="1:9" ht="16.5" x14ac:dyDescent="0.25">
      <c r="A296" s="125" t="s">
        <v>151</v>
      </c>
      <c r="B296" s="123">
        <v>1</v>
      </c>
      <c r="C296" s="123">
        <f t="shared" si="83"/>
        <v>204</v>
      </c>
      <c r="D296" s="123">
        <v>168</v>
      </c>
      <c r="E296" s="123">
        <v>36</v>
      </c>
      <c r="F296" s="121">
        <v>988.41</v>
      </c>
      <c r="G296" s="121">
        <f t="shared" ref="G296:G301" si="84">F296/168</f>
        <v>5.8833928571428569</v>
      </c>
      <c r="H296" s="121">
        <f t="shared" si="81"/>
        <v>423.6</v>
      </c>
      <c r="I296" s="121">
        <f t="shared" si="82"/>
        <v>523.53</v>
      </c>
    </row>
    <row r="297" spans="1:9" ht="16.5" x14ac:dyDescent="0.25">
      <c r="A297" s="125" t="s">
        <v>151</v>
      </c>
      <c r="B297" s="123">
        <v>1</v>
      </c>
      <c r="C297" s="123">
        <f t="shared" si="83"/>
        <v>192</v>
      </c>
      <c r="D297" s="123">
        <v>168</v>
      </c>
      <c r="E297" s="123">
        <v>24</v>
      </c>
      <c r="F297" s="121">
        <v>988.41</v>
      </c>
      <c r="G297" s="121">
        <f t="shared" si="84"/>
        <v>5.8833928571428569</v>
      </c>
      <c r="H297" s="121">
        <f t="shared" si="81"/>
        <v>282.39999999999998</v>
      </c>
      <c r="I297" s="121">
        <f t="shared" si="82"/>
        <v>349.02</v>
      </c>
    </row>
    <row r="298" spans="1:9" ht="16.5" x14ac:dyDescent="0.25">
      <c r="A298" s="125" t="s">
        <v>152</v>
      </c>
      <c r="B298" s="123">
        <v>1</v>
      </c>
      <c r="C298" s="123">
        <f t="shared" si="83"/>
        <v>112</v>
      </c>
      <c r="D298" s="123">
        <v>88</v>
      </c>
      <c r="E298" s="123">
        <v>24</v>
      </c>
      <c r="F298" s="121">
        <v>988.41</v>
      </c>
      <c r="G298" s="121">
        <f t="shared" si="84"/>
        <v>5.8833928571428569</v>
      </c>
      <c r="H298" s="121">
        <f t="shared" si="81"/>
        <v>282.39999999999998</v>
      </c>
      <c r="I298" s="121">
        <f t="shared" si="82"/>
        <v>349.02</v>
      </c>
    </row>
    <row r="299" spans="1:9" ht="16.5" x14ac:dyDescent="0.25">
      <c r="A299" s="125" t="s">
        <v>71</v>
      </c>
      <c r="B299" s="123">
        <v>1</v>
      </c>
      <c r="C299" s="123">
        <f t="shared" si="83"/>
        <v>216</v>
      </c>
      <c r="D299" s="123">
        <v>168</v>
      </c>
      <c r="E299" s="123">
        <v>48</v>
      </c>
      <c r="F299" s="121">
        <v>873.01</v>
      </c>
      <c r="G299" s="121">
        <f t="shared" si="84"/>
        <v>5.1964880952380952</v>
      </c>
      <c r="H299" s="121">
        <f t="shared" si="81"/>
        <v>498.86</v>
      </c>
      <c r="I299" s="121">
        <f t="shared" si="82"/>
        <v>616.54</v>
      </c>
    </row>
    <row r="300" spans="1:9" ht="16.5" x14ac:dyDescent="0.25">
      <c r="A300" s="125" t="s">
        <v>153</v>
      </c>
      <c r="B300" s="123">
        <v>1</v>
      </c>
      <c r="C300" s="123">
        <f t="shared" si="83"/>
        <v>192</v>
      </c>
      <c r="D300" s="123">
        <v>168</v>
      </c>
      <c r="E300" s="123">
        <v>24</v>
      </c>
      <c r="F300" s="121">
        <v>873.01</v>
      </c>
      <c r="G300" s="121">
        <f t="shared" si="84"/>
        <v>5.1964880952380952</v>
      </c>
      <c r="H300" s="121">
        <f t="shared" si="81"/>
        <v>249.43</v>
      </c>
      <c r="I300" s="121">
        <f t="shared" si="82"/>
        <v>308.27</v>
      </c>
    </row>
    <row r="301" spans="1:9" ht="16.5" x14ac:dyDescent="0.25">
      <c r="A301" s="125" t="s">
        <v>153</v>
      </c>
      <c r="B301" s="123">
        <v>1</v>
      </c>
      <c r="C301" s="123">
        <f t="shared" si="83"/>
        <v>176</v>
      </c>
      <c r="D301" s="123">
        <v>168</v>
      </c>
      <c r="E301" s="123">
        <v>8</v>
      </c>
      <c r="F301" s="121">
        <v>988.41</v>
      </c>
      <c r="G301" s="121">
        <f t="shared" si="84"/>
        <v>5.8833928571428569</v>
      </c>
      <c r="H301" s="121">
        <f t="shared" si="81"/>
        <v>94.13</v>
      </c>
      <c r="I301" s="121">
        <f t="shared" si="82"/>
        <v>116.34</v>
      </c>
    </row>
    <row r="302" spans="1:9" ht="33" x14ac:dyDescent="0.25">
      <c r="A302" s="115" t="s">
        <v>278</v>
      </c>
      <c r="B302" s="116">
        <f>SUM(B303:B309)</f>
        <v>7</v>
      </c>
      <c r="C302" s="116"/>
      <c r="D302" s="116"/>
      <c r="E302" s="116">
        <f t="shared" ref="E302:I302" si="85">SUM(E303:E309)</f>
        <v>157</v>
      </c>
      <c r="F302" s="117"/>
      <c r="G302" s="117"/>
      <c r="H302" s="117">
        <f>SUM(H303:H309)</f>
        <v>1371.71</v>
      </c>
      <c r="I302" s="117">
        <f t="shared" si="85"/>
        <v>1695.2900000000002</v>
      </c>
    </row>
    <row r="303" spans="1:9" ht="16.5" x14ac:dyDescent="0.25">
      <c r="A303" s="125" t="s">
        <v>155</v>
      </c>
      <c r="B303" s="123">
        <v>1</v>
      </c>
      <c r="C303" s="123">
        <f t="shared" si="83"/>
        <v>178</v>
      </c>
      <c r="D303" s="123">
        <v>168</v>
      </c>
      <c r="E303" s="123">
        <v>10</v>
      </c>
      <c r="F303" s="121">
        <v>727.51</v>
      </c>
      <c r="G303" s="121">
        <f>F303/168</f>
        <v>4.3304166666666664</v>
      </c>
      <c r="H303" s="121">
        <f t="shared" si="81"/>
        <v>86.61</v>
      </c>
      <c r="I303" s="121">
        <f t="shared" si="82"/>
        <v>107.04</v>
      </c>
    </row>
    <row r="304" spans="1:9" ht="16.5" x14ac:dyDescent="0.25">
      <c r="A304" s="125" t="s">
        <v>155</v>
      </c>
      <c r="B304" s="123">
        <v>1</v>
      </c>
      <c r="C304" s="123">
        <f t="shared" si="83"/>
        <v>132</v>
      </c>
      <c r="D304" s="123">
        <v>120</v>
      </c>
      <c r="E304" s="123">
        <v>12</v>
      </c>
      <c r="F304" s="121">
        <v>727.51</v>
      </c>
      <c r="G304" s="121">
        <f t="shared" ref="G304:G308" si="86">F304/168</f>
        <v>4.3304166666666664</v>
      </c>
      <c r="H304" s="121">
        <f t="shared" si="81"/>
        <v>103.93</v>
      </c>
      <c r="I304" s="121">
        <f t="shared" si="82"/>
        <v>128.44999999999999</v>
      </c>
    </row>
    <row r="305" spans="1:9" ht="16.5" x14ac:dyDescent="0.25">
      <c r="A305" s="125" t="s">
        <v>155</v>
      </c>
      <c r="B305" s="123">
        <v>1</v>
      </c>
      <c r="C305" s="123">
        <f t="shared" si="83"/>
        <v>180</v>
      </c>
      <c r="D305" s="123">
        <v>168</v>
      </c>
      <c r="E305" s="123">
        <v>12</v>
      </c>
      <c r="F305" s="121">
        <v>727.51</v>
      </c>
      <c r="G305" s="121">
        <f t="shared" si="86"/>
        <v>4.3304166666666664</v>
      </c>
      <c r="H305" s="121">
        <f t="shared" si="81"/>
        <v>103.93</v>
      </c>
      <c r="I305" s="121">
        <f t="shared" si="82"/>
        <v>128.44999999999999</v>
      </c>
    </row>
    <row r="306" spans="1:9" ht="16.5" x14ac:dyDescent="0.25">
      <c r="A306" s="125" t="s">
        <v>155</v>
      </c>
      <c r="B306" s="123">
        <v>1</v>
      </c>
      <c r="C306" s="123">
        <f t="shared" si="83"/>
        <v>223</v>
      </c>
      <c r="D306" s="123">
        <v>168</v>
      </c>
      <c r="E306" s="123">
        <v>55</v>
      </c>
      <c r="F306" s="121">
        <v>727.51</v>
      </c>
      <c r="G306" s="121">
        <f t="shared" si="86"/>
        <v>4.3304166666666664</v>
      </c>
      <c r="H306" s="121">
        <f t="shared" si="81"/>
        <v>476.35</v>
      </c>
      <c r="I306" s="121">
        <f t="shared" si="82"/>
        <v>588.72</v>
      </c>
    </row>
    <row r="307" spans="1:9" ht="16.5" x14ac:dyDescent="0.25">
      <c r="A307" s="125" t="s">
        <v>155</v>
      </c>
      <c r="B307" s="123">
        <v>1</v>
      </c>
      <c r="C307" s="123">
        <f t="shared" si="83"/>
        <v>172</v>
      </c>
      <c r="D307" s="123">
        <v>168</v>
      </c>
      <c r="E307" s="123">
        <v>4</v>
      </c>
      <c r="F307" s="121">
        <v>727.51</v>
      </c>
      <c r="G307" s="121">
        <f t="shared" si="86"/>
        <v>4.3304166666666664</v>
      </c>
      <c r="H307" s="121">
        <f t="shared" si="81"/>
        <v>34.64</v>
      </c>
      <c r="I307" s="121">
        <f t="shared" si="82"/>
        <v>42.81</v>
      </c>
    </row>
    <row r="308" spans="1:9" ht="16.5" x14ac:dyDescent="0.25">
      <c r="A308" s="125" t="s">
        <v>155</v>
      </c>
      <c r="B308" s="123">
        <v>1</v>
      </c>
      <c r="C308" s="123">
        <f t="shared" si="83"/>
        <v>192</v>
      </c>
      <c r="D308" s="123">
        <v>168</v>
      </c>
      <c r="E308" s="123">
        <v>24</v>
      </c>
      <c r="F308" s="121">
        <v>727.51</v>
      </c>
      <c r="G308" s="121">
        <f t="shared" si="86"/>
        <v>4.3304166666666664</v>
      </c>
      <c r="H308" s="121">
        <f t="shared" si="81"/>
        <v>207.86</v>
      </c>
      <c r="I308" s="121">
        <f t="shared" si="82"/>
        <v>256.89</v>
      </c>
    </row>
    <row r="309" spans="1:9" ht="16.5" x14ac:dyDescent="0.25">
      <c r="A309" s="125" t="s">
        <v>155</v>
      </c>
      <c r="B309" s="123">
        <v>1</v>
      </c>
      <c r="C309" s="123">
        <f t="shared" si="83"/>
        <v>208</v>
      </c>
      <c r="D309" s="123">
        <v>168</v>
      </c>
      <c r="E309" s="123">
        <v>40</v>
      </c>
      <c r="F309" s="121">
        <v>752.61</v>
      </c>
      <c r="G309" s="121">
        <f>F309/168</f>
        <v>4.4798214285714284</v>
      </c>
      <c r="H309" s="121">
        <f t="shared" si="81"/>
        <v>358.39</v>
      </c>
      <c r="I309" s="121">
        <f t="shared" si="82"/>
        <v>442.93</v>
      </c>
    </row>
    <row r="310" spans="1:9" ht="33" x14ac:dyDescent="0.25">
      <c r="A310" s="124" t="s">
        <v>167</v>
      </c>
      <c r="B310" s="113">
        <f>B311</f>
        <v>5</v>
      </c>
      <c r="C310" s="113"/>
      <c r="D310" s="113"/>
      <c r="E310" s="113">
        <f>E311</f>
        <v>94</v>
      </c>
      <c r="F310" s="114"/>
      <c r="G310" s="114"/>
      <c r="H310" s="114">
        <f>H311</f>
        <v>1191.67</v>
      </c>
      <c r="I310" s="114">
        <f>I311</f>
        <v>1472.78</v>
      </c>
    </row>
    <row r="311" spans="1:9" ht="33" x14ac:dyDescent="0.25">
      <c r="A311" s="115" t="s">
        <v>272</v>
      </c>
      <c r="B311" s="116">
        <f>SUM(B312:B316)</f>
        <v>5</v>
      </c>
      <c r="C311" s="116"/>
      <c r="D311" s="116"/>
      <c r="E311" s="116">
        <f>SUM(E312:E316)</f>
        <v>94</v>
      </c>
      <c r="F311" s="117"/>
      <c r="G311" s="117"/>
      <c r="H311" s="117">
        <f>SUM(H312:H316)</f>
        <v>1191.67</v>
      </c>
      <c r="I311" s="117">
        <f>SUM(I312:I316)</f>
        <v>1472.78</v>
      </c>
    </row>
    <row r="312" spans="1:9" ht="16.5" x14ac:dyDescent="0.25">
      <c r="A312" s="125" t="s">
        <v>169</v>
      </c>
      <c r="B312" s="123">
        <v>1</v>
      </c>
      <c r="C312" s="123">
        <f>D312+E312</f>
        <v>172</v>
      </c>
      <c r="D312" s="123">
        <v>147</v>
      </c>
      <c r="E312" s="123">
        <v>25</v>
      </c>
      <c r="F312" s="121">
        <v>873.45</v>
      </c>
      <c r="G312" s="121">
        <f>F312/147</f>
        <v>5.9418367346938776</v>
      </c>
      <c r="H312" s="121">
        <f t="shared" ref="H312:H316" si="87">ROUND(E312*G312*2,2)</f>
        <v>297.08999999999997</v>
      </c>
      <c r="I312" s="121">
        <f t="shared" ref="I312:I316" si="88">ROUND(H312*1.2359,2)</f>
        <v>367.17</v>
      </c>
    </row>
    <row r="313" spans="1:9" ht="16.5" x14ac:dyDescent="0.25">
      <c r="A313" s="125" t="s">
        <v>43</v>
      </c>
      <c r="B313" s="123">
        <v>1</v>
      </c>
      <c r="C313" s="123">
        <f t="shared" ref="C313:C316" si="89">D313+E313</f>
        <v>169.5</v>
      </c>
      <c r="D313" s="123">
        <v>147</v>
      </c>
      <c r="E313" s="123">
        <v>22.5</v>
      </c>
      <c r="F313" s="121">
        <v>988.9</v>
      </c>
      <c r="G313" s="121">
        <f>F313/147</f>
        <v>6.7272108843537417</v>
      </c>
      <c r="H313" s="121">
        <f t="shared" si="87"/>
        <v>302.72000000000003</v>
      </c>
      <c r="I313" s="121">
        <f t="shared" si="88"/>
        <v>374.13</v>
      </c>
    </row>
    <row r="314" spans="1:9" ht="16.5" x14ac:dyDescent="0.25">
      <c r="A314" s="125" t="s">
        <v>43</v>
      </c>
      <c r="B314" s="123">
        <v>1</v>
      </c>
      <c r="C314" s="123">
        <f t="shared" si="89"/>
        <v>105.5</v>
      </c>
      <c r="D314" s="123">
        <v>84</v>
      </c>
      <c r="E314" s="123">
        <v>21.5</v>
      </c>
      <c r="F314" s="121">
        <v>873.45</v>
      </c>
      <c r="G314" s="121">
        <f>F314/147</f>
        <v>5.9418367346938776</v>
      </c>
      <c r="H314" s="121">
        <f t="shared" si="87"/>
        <v>255.5</v>
      </c>
      <c r="I314" s="121">
        <f t="shared" si="88"/>
        <v>315.77</v>
      </c>
    </row>
    <row r="315" spans="1:9" ht="16.5" x14ac:dyDescent="0.25">
      <c r="A315" s="125" t="s">
        <v>43</v>
      </c>
      <c r="B315" s="123">
        <v>1</v>
      </c>
      <c r="C315" s="123">
        <f t="shared" si="89"/>
        <v>159</v>
      </c>
      <c r="D315" s="123">
        <v>147</v>
      </c>
      <c r="E315" s="123">
        <v>12</v>
      </c>
      <c r="F315" s="121">
        <v>988.9</v>
      </c>
      <c r="G315" s="121">
        <f t="shared" ref="G315:G316" si="90">F315/147</f>
        <v>6.7272108843537417</v>
      </c>
      <c r="H315" s="121">
        <f t="shared" si="87"/>
        <v>161.44999999999999</v>
      </c>
      <c r="I315" s="121">
        <f t="shared" si="88"/>
        <v>199.54</v>
      </c>
    </row>
    <row r="316" spans="1:9" ht="16.5" x14ac:dyDescent="0.25">
      <c r="A316" s="125" t="s">
        <v>43</v>
      </c>
      <c r="B316" s="123">
        <v>1</v>
      </c>
      <c r="C316" s="123">
        <f t="shared" si="89"/>
        <v>97</v>
      </c>
      <c r="D316" s="123">
        <v>84</v>
      </c>
      <c r="E316" s="123">
        <v>13</v>
      </c>
      <c r="F316" s="121">
        <v>988.9</v>
      </c>
      <c r="G316" s="121">
        <f t="shared" si="90"/>
        <v>6.7272108843537417</v>
      </c>
      <c r="H316" s="121">
        <f t="shared" si="87"/>
        <v>174.91</v>
      </c>
      <c r="I316" s="121">
        <f t="shared" si="88"/>
        <v>216.17</v>
      </c>
    </row>
    <row r="317" spans="1:9" ht="31.5" customHeight="1" x14ac:dyDescent="0.25">
      <c r="A317" s="124" t="s">
        <v>170</v>
      </c>
      <c r="B317" s="113">
        <f>B318</f>
        <v>2</v>
      </c>
      <c r="C317" s="113"/>
      <c r="D317" s="113"/>
      <c r="E317" s="113">
        <f t="shared" ref="E317" si="91">E318</f>
        <v>96</v>
      </c>
      <c r="F317" s="114"/>
      <c r="G317" s="114"/>
      <c r="H317" s="114">
        <f>H318</f>
        <v>2118.42</v>
      </c>
      <c r="I317" s="114">
        <f t="shared" ref="I317" si="92">I318</f>
        <v>2618.16</v>
      </c>
    </row>
    <row r="318" spans="1:9" s="50" customFormat="1" ht="33" x14ac:dyDescent="0.25">
      <c r="A318" s="115" t="s">
        <v>276</v>
      </c>
      <c r="B318" s="116">
        <f>SUM(B319:B320)</f>
        <v>2</v>
      </c>
      <c r="C318" s="116"/>
      <c r="D318" s="116"/>
      <c r="E318" s="116">
        <f>SUM(E319:E320)</f>
        <v>96</v>
      </c>
      <c r="F318" s="117"/>
      <c r="G318" s="117"/>
      <c r="H318" s="117">
        <f>SUM(H319:H320)</f>
        <v>2118.42</v>
      </c>
      <c r="I318" s="117">
        <f>SUM(I319:I320)</f>
        <v>2618.16</v>
      </c>
    </row>
    <row r="319" spans="1:9" ht="16.5" x14ac:dyDescent="0.25">
      <c r="A319" s="122" t="s">
        <v>171</v>
      </c>
      <c r="B319" s="123">
        <v>1</v>
      </c>
      <c r="C319" s="123">
        <f t="shared" ref="C319:C320" si="93">D319+E319</f>
        <v>24</v>
      </c>
      <c r="D319" s="123">
        <v>8</v>
      </c>
      <c r="E319" s="123">
        <v>16</v>
      </c>
      <c r="F319" s="121">
        <v>1655.72</v>
      </c>
      <c r="G319" s="121">
        <f>F319/168</f>
        <v>9.8554761904761907</v>
      </c>
      <c r="H319" s="121">
        <f>ROUND(E319*G319*2,2)</f>
        <v>315.38</v>
      </c>
      <c r="I319" s="121">
        <f>ROUND(H319*1.2359,2)</f>
        <v>389.78</v>
      </c>
    </row>
    <row r="320" spans="1:9" ht="16.5" x14ac:dyDescent="0.25">
      <c r="A320" s="122" t="s">
        <v>172</v>
      </c>
      <c r="B320" s="123">
        <v>1</v>
      </c>
      <c r="C320" s="123">
        <f t="shared" si="93"/>
        <v>248</v>
      </c>
      <c r="D320" s="123">
        <v>168</v>
      </c>
      <c r="E320" s="123">
        <v>80</v>
      </c>
      <c r="F320" s="121">
        <v>1893.19</v>
      </c>
      <c r="G320" s="121">
        <f>F320/168</f>
        <v>11.268988095238095</v>
      </c>
      <c r="H320" s="121">
        <f>ROUND(E320*G320*2,2)</f>
        <v>1803.04</v>
      </c>
      <c r="I320" s="121">
        <f>ROUND(H320*1.2359,2)</f>
        <v>2228.38</v>
      </c>
    </row>
    <row r="321" spans="1:9" ht="16.5" x14ac:dyDescent="0.25">
      <c r="A321" s="124" t="s">
        <v>174</v>
      </c>
      <c r="B321" s="113">
        <f>B322+B333+B358</f>
        <v>39</v>
      </c>
      <c r="C321" s="113"/>
      <c r="D321" s="113"/>
      <c r="E321" s="113">
        <f>E322+E333+E358</f>
        <v>1334</v>
      </c>
      <c r="F321" s="114"/>
      <c r="G321" s="114"/>
      <c r="H321" s="114">
        <f>H322+H333+H358</f>
        <v>19568.420000000002</v>
      </c>
      <c r="I321" s="114">
        <f>I322+I333+I358</f>
        <v>24184.600000000002</v>
      </c>
    </row>
    <row r="322" spans="1:9" ht="33" x14ac:dyDescent="0.25">
      <c r="A322" s="115" t="s">
        <v>276</v>
      </c>
      <c r="B322" s="116">
        <f>SUM(B323:B332)</f>
        <v>10</v>
      </c>
      <c r="C322" s="116"/>
      <c r="D322" s="116"/>
      <c r="E322" s="116">
        <f t="shared" ref="E322" si="94">SUM(E323:E332)</f>
        <v>518</v>
      </c>
      <c r="F322" s="117"/>
      <c r="G322" s="117"/>
      <c r="H322" s="117">
        <f>SUM(H323:H332)</f>
        <v>10210.290000000001</v>
      </c>
      <c r="I322" s="117">
        <f>SUM(I323:I332)</f>
        <v>12618.900000000001</v>
      </c>
    </row>
    <row r="323" spans="1:9" ht="16.5" x14ac:dyDescent="0.25">
      <c r="A323" s="122" t="s">
        <v>175</v>
      </c>
      <c r="B323" s="123">
        <v>1</v>
      </c>
      <c r="C323" s="123">
        <f>D323+E323</f>
        <v>64</v>
      </c>
      <c r="D323" s="123">
        <v>48</v>
      </c>
      <c r="E323" s="123">
        <v>16</v>
      </c>
      <c r="F323" s="121">
        <v>1655.72</v>
      </c>
      <c r="G323" s="121">
        <f>F323/168</f>
        <v>9.8554761904761907</v>
      </c>
      <c r="H323" s="121">
        <f>ROUND(E323*G323*2,2)</f>
        <v>315.38</v>
      </c>
      <c r="I323" s="121">
        <f>ROUND(H323*1.2359,2)</f>
        <v>389.78</v>
      </c>
    </row>
    <row r="324" spans="1:9" ht="16.5" x14ac:dyDescent="0.25">
      <c r="A324" s="122" t="s">
        <v>176</v>
      </c>
      <c r="B324" s="123">
        <v>1</v>
      </c>
      <c r="C324" s="123">
        <f t="shared" ref="C324:C363" si="95">D324+E324</f>
        <v>184</v>
      </c>
      <c r="D324" s="123">
        <v>168</v>
      </c>
      <c r="E324" s="123">
        <v>16</v>
      </c>
      <c r="F324" s="121">
        <v>1655.72</v>
      </c>
      <c r="G324" s="121">
        <f t="shared" ref="G324:G332" si="96">F324/168</f>
        <v>9.8554761904761907</v>
      </c>
      <c r="H324" s="121">
        <f t="shared" ref="H324:H363" si="97">ROUND(E324*G324*2,2)</f>
        <v>315.38</v>
      </c>
      <c r="I324" s="121">
        <f t="shared" ref="I324:I363" si="98">ROUND(H324*1.2359,2)</f>
        <v>389.78</v>
      </c>
    </row>
    <row r="325" spans="1:9" ht="16.5" x14ac:dyDescent="0.25">
      <c r="A325" s="122" t="s">
        <v>177</v>
      </c>
      <c r="B325" s="123">
        <v>1</v>
      </c>
      <c r="C325" s="123">
        <f t="shared" si="95"/>
        <v>218</v>
      </c>
      <c r="D325" s="123">
        <v>168</v>
      </c>
      <c r="E325" s="123">
        <v>50</v>
      </c>
      <c r="F325" s="121">
        <v>1655.72</v>
      </c>
      <c r="G325" s="121">
        <f t="shared" si="96"/>
        <v>9.8554761904761907</v>
      </c>
      <c r="H325" s="121">
        <f t="shared" si="97"/>
        <v>985.55</v>
      </c>
      <c r="I325" s="121">
        <f t="shared" si="98"/>
        <v>1218.04</v>
      </c>
    </row>
    <row r="326" spans="1:9" ht="16.5" x14ac:dyDescent="0.25">
      <c r="A326" s="122" t="s">
        <v>177</v>
      </c>
      <c r="B326" s="123">
        <v>1</v>
      </c>
      <c r="C326" s="123">
        <f t="shared" si="95"/>
        <v>224</v>
      </c>
      <c r="D326" s="123">
        <v>168</v>
      </c>
      <c r="E326" s="123">
        <v>56</v>
      </c>
      <c r="F326" s="121">
        <v>1655.72</v>
      </c>
      <c r="G326" s="121">
        <f t="shared" si="96"/>
        <v>9.8554761904761907</v>
      </c>
      <c r="H326" s="121">
        <f t="shared" si="97"/>
        <v>1103.81</v>
      </c>
      <c r="I326" s="121">
        <f t="shared" si="98"/>
        <v>1364.2</v>
      </c>
    </row>
    <row r="327" spans="1:9" ht="16.5" x14ac:dyDescent="0.25">
      <c r="A327" s="122" t="s">
        <v>177</v>
      </c>
      <c r="B327" s="123">
        <v>1</v>
      </c>
      <c r="C327" s="123">
        <f t="shared" si="95"/>
        <v>200</v>
      </c>
      <c r="D327" s="123">
        <v>168</v>
      </c>
      <c r="E327" s="123">
        <v>32</v>
      </c>
      <c r="F327" s="121">
        <v>1655.72</v>
      </c>
      <c r="G327" s="121">
        <f t="shared" si="96"/>
        <v>9.8554761904761907</v>
      </c>
      <c r="H327" s="121">
        <f t="shared" si="97"/>
        <v>630.75</v>
      </c>
      <c r="I327" s="121">
        <f t="shared" si="98"/>
        <v>779.54</v>
      </c>
    </row>
    <row r="328" spans="1:9" ht="16.5" x14ac:dyDescent="0.25">
      <c r="A328" s="122" t="s">
        <v>177</v>
      </c>
      <c r="B328" s="123">
        <v>1</v>
      </c>
      <c r="C328" s="123">
        <f t="shared" si="95"/>
        <v>219</v>
      </c>
      <c r="D328" s="123">
        <v>168</v>
      </c>
      <c r="E328" s="123">
        <v>51</v>
      </c>
      <c r="F328" s="121">
        <v>1655.72</v>
      </c>
      <c r="G328" s="121">
        <f t="shared" si="96"/>
        <v>9.8554761904761907</v>
      </c>
      <c r="H328" s="121">
        <f t="shared" si="97"/>
        <v>1005.26</v>
      </c>
      <c r="I328" s="121">
        <f t="shared" si="98"/>
        <v>1242.4000000000001</v>
      </c>
    </row>
    <row r="329" spans="1:9" ht="16.5" x14ac:dyDescent="0.25">
      <c r="A329" s="122" t="s">
        <v>177</v>
      </c>
      <c r="B329" s="123">
        <v>1</v>
      </c>
      <c r="C329" s="123">
        <f t="shared" si="95"/>
        <v>216</v>
      </c>
      <c r="D329" s="123">
        <v>168</v>
      </c>
      <c r="E329" s="123">
        <v>48</v>
      </c>
      <c r="F329" s="121">
        <v>1655.72</v>
      </c>
      <c r="G329" s="121">
        <f t="shared" si="96"/>
        <v>9.8554761904761907</v>
      </c>
      <c r="H329" s="121">
        <f t="shared" si="97"/>
        <v>946.13</v>
      </c>
      <c r="I329" s="121">
        <f t="shared" si="98"/>
        <v>1169.32</v>
      </c>
    </row>
    <row r="330" spans="1:9" ht="16.5" x14ac:dyDescent="0.25">
      <c r="A330" s="122" t="s">
        <v>147</v>
      </c>
      <c r="B330" s="123">
        <v>1</v>
      </c>
      <c r="C330" s="123">
        <f t="shared" si="95"/>
        <v>240</v>
      </c>
      <c r="D330" s="123">
        <v>160</v>
      </c>
      <c r="E330" s="123">
        <v>80</v>
      </c>
      <c r="F330" s="121">
        <v>1655.72</v>
      </c>
      <c r="G330" s="121">
        <f t="shared" si="96"/>
        <v>9.8554761904761907</v>
      </c>
      <c r="H330" s="121">
        <f t="shared" si="97"/>
        <v>1576.88</v>
      </c>
      <c r="I330" s="121">
        <f t="shared" si="98"/>
        <v>1948.87</v>
      </c>
    </row>
    <row r="331" spans="1:9" ht="16.5" x14ac:dyDescent="0.25">
      <c r="A331" s="122" t="s">
        <v>147</v>
      </c>
      <c r="B331" s="123">
        <v>1</v>
      </c>
      <c r="C331" s="123">
        <f t="shared" si="95"/>
        <v>112</v>
      </c>
      <c r="D331" s="123">
        <v>72</v>
      </c>
      <c r="E331" s="123">
        <v>40</v>
      </c>
      <c r="F331" s="121">
        <v>1655.72</v>
      </c>
      <c r="G331" s="121">
        <f t="shared" si="96"/>
        <v>9.8554761904761907</v>
      </c>
      <c r="H331" s="121">
        <f t="shared" si="97"/>
        <v>788.44</v>
      </c>
      <c r="I331" s="121">
        <f t="shared" si="98"/>
        <v>974.43</v>
      </c>
    </row>
    <row r="332" spans="1:9" ht="16.5" x14ac:dyDescent="0.25">
      <c r="A332" s="122" t="s">
        <v>147</v>
      </c>
      <c r="B332" s="123">
        <v>1</v>
      </c>
      <c r="C332" s="123">
        <f t="shared" si="95"/>
        <v>297</v>
      </c>
      <c r="D332" s="123">
        <v>168</v>
      </c>
      <c r="E332" s="123">
        <v>129</v>
      </c>
      <c r="F332" s="121">
        <v>1655.72</v>
      </c>
      <c r="G332" s="121">
        <f t="shared" si="96"/>
        <v>9.8554761904761907</v>
      </c>
      <c r="H332" s="121">
        <f t="shared" si="97"/>
        <v>2542.71</v>
      </c>
      <c r="I332" s="121">
        <f t="shared" si="98"/>
        <v>3142.54</v>
      </c>
    </row>
    <row r="333" spans="1:9" ht="33" x14ac:dyDescent="0.25">
      <c r="A333" s="115" t="s">
        <v>272</v>
      </c>
      <c r="B333" s="116">
        <f>SUM(B334:B357)</f>
        <v>24</v>
      </c>
      <c r="C333" s="116"/>
      <c r="D333" s="116"/>
      <c r="E333" s="116">
        <f>SUM(E334:E357)</f>
        <v>722</v>
      </c>
      <c r="F333" s="117"/>
      <c r="G333" s="117"/>
      <c r="H333" s="117">
        <f>SUM(H334:H357)</f>
        <v>8539.8200000000015</v>
      </c>
      <c r="I333" s="117">
        <f>SUM(I334:I357)</f>
        <v>10554.36</v>
      </c>
    </row>
    <row r="334" spans="1:9" ht="16.5" x14ac:dyDescent="0.25">
      <c r="A334" s="122" t="s">
        <v>149</v>
      </c>
      <c r="B334" s="123">
        <v>1</v>
      </c>
      <c r="C334" s="123">
        <f t="shared" si="95"/>
        <v>228</v>
      </c>
      <c r="D334" s="123">
        <v>168</v>
      </c>
      <c r="E334" s="123">
        <v>60</v>
      </c>
      <c r="F334" s="121">
        <v>1153.99</v>
      </c>
      <c r="G334" s="121">
        <f>F334/168</f>
        <v>6.8689880952380955</v>
      </c>
      <c r="H334" s="121">
        <f>ROUND(E334*G334*2,2)</f>
        <v>824.28</v>
      </c>
      <c r="I334" s="121">
        <f t="shared" si="98"/>
        <v>1018.73</v>
      </c>
    </row>
    <row r="335" spans="1:9" ht="16.5" x14ac:dyDescent="0.25">
      <c r="A335" s="122" t="s">
        <v>149</v>
      </c>
      <c r="B335" s="123">
        <v>1</v>
      </c>
      <c r="C335" s="123">
        <f t="shared" si="95"/>
        <v>178</v>
      </c>
      <c r="D335" s="123">
        <v>168</v>
      </c>
      <c r="E335" s="123">
        <v>10</v>
      </c>
      <c r="F335" s="121">
        <v>1153.99</v>
      </c>
      <c r="G335" s="121">
        <f>F335/168</f>
        <v>6.8689880952380955</v>
      </c>
      <c r="H335" s="121">
        <f>ROUND(E335*G335*2,2)</f>
        <v>137.38</v>
      </c>
      <c r="I335" s="121">
        <f t="shared" si="98"/>
        <v>169.79</v>
      </c>
    </row>
    <row r="336" spans="1:9" ht="16.5" x14ac:dyDescent="0.25">
      <c r="A336" s="122" t="s">
        <v>163</v>
      </c>
      <c r="B336" s="123">
        <v>1</v>
      </c>
      <c r="C336" s="123">
        <f t="shared" si="95"/>
        <v>180</v>
      </c>
      <c r="D336" s="123">
        <v>168</v>
      </c>
      <c r="E336" s="123">
        <v>12</v>
      </c>
      <c r="F336" s="121">
        <v>988.41</v>
      </c>
      <c r="G336" s="121">
        <f t="shared" ref="G336:G357" si="99">F336/168</f>
        <v>5.8833928571428569</v>
      </c>
      <c r="H336" s="121">
        <f>ROUND(E336*G336*2,2)</f>
        <v>141.19999999999999</v>
      </c>
      <c r="I336" s="121">
        <f t="shared" si="98"/>
        <v>174.51</v>
      </c>
    </row>
    <row r="337" spans="1:9" ht="16.5" x14ac:dyDescent="0.25">
      <c r="A337" s="122" t="s">
        <v>163</v>
      </c>
      <c r="B337" s="123">
        <v>1</v>
      </c>
      <c r="C337" s="123">
        <f t="shared" si="95"/>
        <v>220</v>
      </c>
      <c r="D337" s="123">
        <v>168</v>
      </c>
      <c r="E337" s="123">
        <v>52</v>
      </c>
      <c r="F337" s="121">
        <v>988.41</v>
      </c>
      <c r="G337" s="121">
        <f t="shared" si="99"/>
        <v>5.8833928571428569</v>
      </c>
      <c r="H337" s="121">
        <f t="shared" si="97"/>
        <v>611.87</v>
      </c>
      <c r="I337" s="121">
        <f t="shared" si="98"/>
        <v>756.21</v>
      </c>
    </row>
    <row r="338" spans="1:9" ht="16.5" x14ac:dyDescent="0.25">
      <c r="A338" s="122" t="s">
        <v>163</v>
      </c>
      <c r="B338" s="123">
        <v>1</v>
      </c>
      <c r="C338" s="123">
        <f t="shared" si="95"/>
        <v>216</v>
      </c>
      <c r="D338" s="123">
        <v>168</v>
      </c>
      <c r="E338" s="123">
        <v>48</v>
      </c>
      <c r="F338" s="121">
        <v>988.41</v>
      </c>
      <c r="G338" s="121">
        <f t="shared" si="99"/>
        <v>5.8833928571428569</v>
      </c>
      <c r="H338" s="121">
        <f t="shared" si="97"/>
        <v>564.80999999999995</v>
      </c>
      <c r="I338" s="121">
        <f t="shared" si="98"/>
        <v>698.05</v>
      </c>
    </row>
    <row r="339" spans="1:9" ht="16.5" x14ac:dyDescent="0.25">
      <c r="A339" s="122" t="s">
        <v>163</v>
      </c>
      <c r="B339" s="123">
        <v>1</v>
      </c>
      <c r="C339" s="123">
        <f t="shared" si="95"/>
        <v>220</v>
      </c>
      <c r="D339" s="123">
        <v>168</v>
      </c>
      <c r="E339" s="123">
        <v>52</v>
      </c>
      <c r="F339" s="121">
        <v>988.41</v>
      </c>
      <c r="G339" s="121">
        <f t="shared" si="99"/>
        <v>5.8833928571428569</v>
      </c>
      <c r="H339" s="121">
        <f t="shared" si="97"/>
        <v>611.87</v>
      </c>
      <c r="I339" s="121">
        <f t="shared" si="98"/>
        <v>756.21</v>
      </c>
    </row>
    <row r="340" spans="1:9" ht="16.5" x14ac:dyDescent="0.25">
      <c r="A340" s="122" t="s">
        <v>163</v>
      </c>
      <c r="B340" s="123">
        <v>1</v>
      </c>
      <c r="C340" s="123">
        <f t="shared" si="95"/>
        <v>208</v>
      </c>
      <c r="D340" s="123">
        <v>168</v>
      </c>
      <c r="E340" s="123">
        <v>40</v>
      </c>
      <c r="F340" s="121">
        <v>988.41</v>
      </c>
      <c r="G340" s="121">
        <f t="shared" si="99"/>
        <v>5.8833928571428569</v>
      </c>
      <c r="H340" s="121">
        <f t="shared" si="97"/>
        <v>470.67</v>
      </c>
      <c r="I340" s="121">
        <f t="shared" si="98"/>
        <v>581.70000000000005</v>
      </c>
    </row>
    <row r="341" spans="1:9" ht="16.5" x14ac:dyDescent="0.25">
      <c r="A341" s="122" t="s">
        <v>163</v>
      </c>
      <c r="B341" s="123">
        <v>1</v>
      </c>
      <c r="C341" s="123">
        <f t="shared" si="95"/>
        <v>176</v>
      </c>
      <c r="D341" s="123">
        <v>168</v>
      </c>
      <c r="E341" s="123">
        <v>8</v>
      </c>
      <c r="F341" s="121">
        <v>988.41</v>
      </c>
      <c r="G341" s="121">
        <f t="shared" si="99"/>
        <v>5.8833928571428569</v>
      </c>
      <c r="H341" s="121">
        <f t="shared" si="97"/>
        <v>94.13</v>
      </c>
      <c r="I341" s="121">
        <f t="shared" si="98"/>
        <v>116.34</v>
      </c>
    </row>
    <row r="342" spans="1:9" ht="16.5" x14ac:dyDescent="0.25">
      <c r="A342" s="122" t="s">
        <v>163</v>
      </c>
      <c r="B342" s="123">
        <v>1</v>
      </c>
      <c r="C342" s="123">
        <f t="shared" si="95"/>
        <v>212</v>
      </c>
      <c r="D342" s="123">
        <v>168</v>
      </c>
      <c r="E342" s="123">
        <v>44</v>
      </c>
      <c r="F342" s="121">
        <v>988.41</v>
      </c>
      <c r="G342" s="121">
        <f t="shared" si="99"/>
        <v>5.8833928571428569</v>
      </c>
      <c r="H342" s="121">
        <f t="shared" si="97"/>
        <v>517.74</v>
      </c>
      <c r="I342" s="121">
        <f t="shared" si="98"/>
        <v>639.87</v>
      </c>
    </row>
    <row r="343" spans="1:9" ht="16.5" x14ac:dyDescent="0.25">
      <c r="A343" s="122" t="s">
        <v>163</v>
      </c>
      <c r="B343" s="123">
        <v>1</v>
      </c>
      <c r="C343" s="123">
        <f t="shared" si="95"/>
        <v>216</v>
      </c>
      <c r="D343" s="123">
        <v>168</v>
      </c>
      <c r="E343" s="123">
        <v>48</v>
      </c>
      <c r="F343" s="121">
        <v>988.41</v>
      </c>
      <c r="G343" s="121">
        <f t="shared" si="99"/>
        <v>5.8833928571428569</v>
      </c>
      <c r="H343" s="121">
        <f t="shared" si="97"/>
        <v>564.80999999999995</v>
      </c>
      <c r="I343" s="121">
        <f t="shared" si="98"/>
        <v>698.05</v>
      </c>
    </row>
    <row r="344" spans="1:9" ht="16.5" x14ac:dyDescent="0.25">
      <c r="A344" s="122" t="s">
        <v>163</v>
      </c>
      <c r="B344" s="123">
        <v>1</v>
      </c>
      <c r="C344" s="123">
        <f t="shared" si="95"/>
        <v>212</v>
      </c>
      <c r="D344" s="123">
        <v>168</v>
      </c>
      <c r="E344" s="123">
        <v>44</v>
      </c>
      <c r="F344" s="121">
        <v>988.41</v>
      </c>
      <c r="G344" s="121">
        <f t="shared" si="99"/>
        <v>5.8833928571428569</v>
      </c>
      <c r="H344" s="121">
        <f t="shared" si="97"/>
        <v>517.74</v>
      </c>
      <c r="I344" s="121">
        <f t="shared" si="98"/>
        <v>639.87</v>
      </c>
    </row>
    <row r="345" spans="1:9" ht="16.5" x14ac:dyDescent="0.25">
      <c r="A345" s="122" t="s">
        <v>163</v>
      </c>
      <c r="B345" s="123">
        <v>1</v>
      </c>
      <c r="C345" s="123">
        <f t="shared" si="95"/>
        <v>172</v>
      </c>
      <c r="D345" s="123">
        <v>168</v>
      </c>
      <c r="E345" s="123">
        <v>4</v>
      </c>
      <c r="F345" s="121">
        <v>988.41</v>
      </c>
      <c r="G345" s="121">
        <f t="shared" si="99"/>
        <v>5.8833928571428569</v>
      </c>
      <c r="H345" s="121">
        <f t="shared" si="97"/>
        <v>47.07</v>
      </c>
      <c r="I345" s="121">
        <f t="shared" si="98"/>
        <v>58.17</v>
      </c>
    </row>
    <row r="346" spans="1:9" ht="16.5" x14ac:dyDescent="0.25">
      <c r="A346" s="122" t="s">
        <v>163</v>
      </c>
      <c r="B346" s="123">
        <v>1</v>
      </c>
      <c r="C346" s="123">
        <f t="shared" si="95"/>
        <v>192</v>
      </c>
      <c r="D346" s="123">
        <v>168</v>
      </c>
      <c r="E346" s="123">
        <v>24</v>
      </c>
      <c r="F346" s="121">
        <v>988.41</v>
      </c>
      <c r="G346" s="121">
        <f t="shared" si="99"/>
        <v>5.8833928571428569</v>
      </c>
      <c r="H346" s="121">
        <f t="shared" si="97"/>
        <v>282.39999999999998</v>
      </c>
      <c r="I346" s="121">
        <f t="shared" si="98"/>
        <v>349.02</v>
      </c>
    </row>
    <row r="347" spans="1:9" ht="16.5" x14ac:dyDescent="0.25">
      <c r="A347" s="122" t="s">
        <v>163</v>
      </c>
      <c r="B347" s="123">
        <v>1</v>
      </c>
      <c r="C347" s="123">
        <f t="shared" si="95"/>
        <v>200</v>
      </c>
      <c r="D347" s="123">
        <v>168</v>
      </c>
      <c r="E347" s="123">
        <v>32</v>
      </c>
      <c r="F347" s="121">
        <v>988.41</v>
      </c>
      <c r="G347" s="121">
        <f t="shared" si="99"/>
        <v>5.8833928571428569</v>
      </c>
      <c r="H347" s="121">
        <f t="shared" si="97"/>
        <v>376.54</v>
      </c>
      <c r="I347" s="121">
        <f t="shared" si="98"/>
        <v>465.37</v>
      </c>
    </row>
    <row r="348" spans="1:9" ht="16.5" x14ac:dyDescent="0.25">
      <c r="A348" s="122" t="s">
        <v>163</v>
      </c>
      <c r="B348" s="123">
        <v>1</v>
      </c>
      <c r="C348" s="123">
        <f t="shared" si="95"/>
        <v>204</v>
      </c>
      <c r="D348" s="123">
        <v>168</v>
      </c>
      <c r="E348" s="123">
        <v>36</v>
      </c>
      <c r="F348" s="121">
        <v>988.41</v>
      </c>
      <c r="G348" s="121">
        <f t="shared" si="99"/>
        <v>5.8833928571428569</v>
      </c>
      <c r="H348" s="121">
        <f t="shared" si="97"/>
        <v>423.6</v>
      </c>
      <c r="I348" s="121">
        <f t="shared" si="98"/>
        <v>523.53</v>
      </c>
    </row>
    <row r="349" spans="1:9" ht="16.5" x14ac:dyDescent="0.25">
      <c r="A349" s="122" t="s">
        <v>163</v>
      </c>
      <c r="B349" s="123">
        <v>1</v>
      </c>
      <c r="C349" s="123">
        <f t="shared" si="95"/>
        <v>204</v>
      </c>
      <c r="D349" s="123">
        <v>168</v>
      </c>
      <c r="E349" s="123">
        <v>36</v>
      </c>
      <c r="F349" s="121">
        <v>988.41</v>
      </c>
      <c r="G349" s="121">
        <f t="shared" si="99"/>
        <v>5.8833928571428569</v>
      </c>
      <c r="H349" s="121">
        <f t="shared" si="97"/>
        <v>423.6</v>
      </c>
      <c r="I349" s="121">
        <f t="shared" si="98"/>
        <v>523.53</v>
      </c>
    </row>
    <row r="350" spans="1:9" ht="16.5" x14ac:dyDescent="0.25">
      <c r="A350" s="122" t="s">
        <v>163</v>
      </c>
      <c r="B350" s="123">
        <v>1</v>
      </c>
      <c r="C350" s="123">
        <f t="shared" si="95"/>
        <v>132</v>
      </c>
      <c r="D350" s="123">
        <v>104</v>
      </c>
      <c r="E350" s="123">
        <v>28</v>
      </c>
      <c r="F350" s="121">
        <v>988.41</v>
      </c>
      <c r="G350" s="121">
        <f t="shared" si="99"/>
        <v>5.8833928571428569</v>
      </c>
      <c r="H350" s="121">
        <f t="shared" si="97"/>
        <v>329.47</v>
      </c>
      <c r="I350" s="121">
        <f t="shared" si="98"/>
        <v>407.19</v>
      </c>
    </row>
    <row r="351" spans="1:9" ht="16.5" x14ac:dyDescent="0.25">
      <c r="A351" s="122" t="s">
        <v>163</v>
      </c>
      <c r="B351" s="123">
        <v>1</v>
      </c>
      <c r="C351" s="123">
        <f t="shared" si="95"/>
        <v>174</v>
      </c>
      <c r="D351" s="123">
        <v>168</v>
      </c>
      <c r="E351" s="123">
        <v>6</v>
      </c>
      <c r="F351" s="121">
        <v>988.41</v>
      </c>
      <c r="G351" s="121">
        <f t="shared" si="99"/>
        <v>5.8833928571428569</v>
      </c>
      <c r="H351" s="121">
        <f t="shared" si="97"/>
        <v>70.599999999999994</v>
      </c>
      <c r="I351" s="121">
        <f t="shared" si="98"/>
        <v>87.25</v>
      </c>
    </row>
    <row r="352" spans="1:9" ht="16.5" x14ac:dyDescent="0.25">
      <c r="A352" s="122" t="s">
        <v>163</v>
      </c>
      <c r="B352" s="123">
        <v>1</v>
      </c>
      <c r="C352" s="123">
        <f t="shared" si="95"/>
        <v>184</v>
      </c>
      <c r="D352" s="123">
        <v>168</v>
      </c>
      <c r="E352" s="123">
        <v>16</v>
      </c>
      <c r="F352" s="121">
        <v>988.41</v>
      </c>
      <c r="G352" s="121">
        <f t="shared" si="99"/>
        <v>5.8833928571428569</v>
      </c>
      <c r="H352" s="121">
        <f t="shared" si="97"/>
        <v>188.27</v>
      </c>
      <c r="I352" s="121">
        <f t="shared" si="98"/>
        <v>232.68</v>
      </c>
    </row>
    <row r="353" spans="1:9" ht="16.5" x14ac:dyDescent="0.25">
      <c r="A353" s="122" t="s">
        <v>151</v>
      </c>
      <c r="B353" s="123">
        <v>1</v>
      </c>
      <c r="C353" s="123">
        <f t="shared" si="95"/>
        <v>192</v>
      </c>
      <c r="D353" s="123">
        <v>144</v>
      </c>
      <c r="E353" s="123">
        <v>48</v>
      </c>
      <c r="F353" s="121">
        <v>988.41</v>
      </c>
      <c r="G353" s="121">
        <f t="shared" si="99"/>
        <v>5.8833928571428569</v>
      </c>
      <c r="H353" s="121">
        <f t="shared" si="97"/>
        <v>564.80999999999995</v>
      </c>
      <c r="I353" s="121">
        <f t="shared" si="98"/>
        <v>698.05</v>
      </c>
    </row>
    <row r="354" spans="1:9" ht="16.5" x14ac:dyDescent="0.25">
      <c r="A354" s="122" t="s">
        <v>153</v>
      </c>
      <c r="B354" s="123">
        <v>1</v>
      </c>
      <c r="C354" s="123">
        <f t="shared" si="95"/>
        <v>178</v>
      </c>
      <c r="D354" s="123">
        <v>168</v>
      </c>
      <c r="E354" s="123">
        <v>10</v>
      </c>
      <c r="F354" s="121">
        <v>870</v>
      </c>
      <c r="G354" s="121">
        <f t="shared" si="99"/>
        <v>5.1785714285714288</v>
      </c>
      <c r="H354" s="121">
        <f t="shared" si="97"/>
        <v>103.57</v>
      </c>
      <c r="I354" s="121">
        <f t="shared" si="98"/>
        <v>128</v>
      </c>
    </row>
    <row r="355" spans="1:9" ht="16.5" x14ac:dyDescent="0.25">
      <c r="A355" s="122" t="s">
        <v>153</v>
      </c>
      <c r="B355" s="123">
        <v>1</v>
      </c>
      <c r="C355" s="123">
        <f t="shared" si="95"/>
        <v>178</v>
      </c>
      <c r="D355" s="123">
        <v>168</v>
      </c>
      <c r="E355" s="123">
        <v>10</v>
      </c>
      <c r="F355" s="121">
        <v>873.01</v>
      </c>
      <c r="G355" s="121">
        <f t="shared" si="99"/>
        <v>5.1964880952380952</v>
      </c>
      <c r="H355" s="121">
        <f t="shared" si="97"/>
        <v>103.93</v>
      </c>
      <c r="I355" s="121">
        <f t="shared" si="98"/>
        <v>128.44999999999999</v>
      </c>
    </row>
    <row r="356" spans="1:9" ht="16.5" x14ac:dyDescent="0.25">
      <c r="A356" s="122" t="s">
        <v>153</v>
      </c>
      <c r="B356" s="123">
        <v>1</v>
      </c>
      <c r="C356" s="123">
        <f t="shared" si="95"/>
        <v>216</v>
      </c>
      <c r="D356" s="123">
        <v>168</v>
      </c>
      <c r="E356" s="123">
        <v>48</v>
      </c>
      <c r="F356" s="121">
        <v>873.01</v>
      </c>
      <c r="G356" s="121">
        <f t="shared" si="99"/>
        <v>5.1964880952380952</v>
      </c>
      <c r="H356" s="121">
        <f t="shared" si="97"/>
        <v>498.86</v>
      </c>
      <c r="I356" s="121">
        <f t="shared" si="98"/>
        <v>616.54</v>
      </c>
    </row>
    <row r="357" spans="1:9" ht="16.5" x14ac:dyDescent="0.25">
      <c r="A357" s="122" t="s">
        <v>153</v>
      </c>
      <c r="B357" s="123">
        <v>1</v>
      </c>
      <c r="C357" s="123">
        <f t="shared" si="95"/>
        <v>174</v>
      </c>
      <c r="D357" s="123">
        <v>168</v>
      </c>
      <c r="E357" s="123">
        <v>6</v>
      </c>
      <c r="F357" s="121">
        <v>988.41</v>
      </c>
      <c r="G357" s="121">
        <f t="shared" si="99"/>
        <v>5.8833928571428569</v>
      </c>
      <c r="H357" s="121">
        <f t="shared" si="97"/>
        <v>70.599999999999994</v>
      </c>
      <c r="I357" s="121">
        <f t="shared" si="98"/>
        <v>87.25</v>
      </c>
    </row>
    <row r="358" spans="1:9" ht="33" x14ac:dyDescent="0.25">
      <c r="A358" s="115" t="s">
        <v>133</v>
      </c>
      <c r="B358" s="116">
        <f>SUM(B359:B363)</f>
        <v>5</v>
      </c>
      <c r="C358" s="116"/>
      <c r="D358" s="116"/>
      <c r="E358" s="116">
        <f>SUM(E359:E363)</f>
        <v>94</v>
      </c>
      <c r="F358" s="117"/>
      <c r="G358" s="117"/>
      <c r="H358" s="117">
        <f>SUM(H359:H363)</f>
        <v>818.31</v>
      </c>
      <c r="I358" s="117">
        <f>SUM(I359:I363)</f>
        <v>1011.3399999999999</v>
      </c>
    </row>
    <row r="359" spans="1:9" ht="16.5" x14ac:dyDescent="0.25">
      <c r="A359" s="122" t="s">
        <v>155</v>
      </c>
      <c r="B359" s="123">
        <v>1</v>
      </c>
      <c r="C359" s="123">
        <f t="shared" si="95"/>
        <v>180</v>
      </c>
      <c r="D359" s="123">
        <v>168</v>
      </c>
      <c r="E359" s="123">
        <v>12</v>
      </c>
      <c r="F359" s="121">
        <v>727.51</v>
      </c>
      <c r="G359" s="121">
        <f>F359/168</f>
        <v>4.3304166666666664</v>
      </c>
      <c r="H359" s="121">
        <f t="shared" si="97"/>
        <v>103.93</v>
      </c>
      <c r="I359" s="121">
        <f t="shared" si="98"/>
        <v>128.44999999999999</v>
      </c>
    </row>
    <row r="360" spans="1:9" ht="16.5" x14ac:dyDescent="0.25">
      <c r="A360" s="122" t="s">
        <v>155</v>
      </c>
      <c r="B360" s="123">
        <v>1</v>
      </c>
      <c r="C360" s="123">
        <f t="shared" si="95"/>
        <v>188</v>
      </c>
      <c r="D360" s="123">
        <v>168</v>
      </c>
      <c r="E360" s="123">
        <v>20</v>
      </c>
      <c r="F360" s="121">
        <v>727.51</v>
      </c>
      <c r="G360" s="121">
        <f t="shared" ref="G360:G363" si="100">F360/168</f>
        <v>4.3304166666666664</v>
      </c>
      <c r="H360" s="121">
        <f t="shared" si="97"/>
        <v>173.22</v>
      </c>
      <c r="I360" s="121">
        <f t="shared" si="98"/>
        <v>214.08</v>
      </c>
    </row>
    <row r="361" spans="1:9" ht="16.5" x14ac:dyDescent="0.25">
      <c r="A361" s="122" t="s">
        <v>155</v>
      </c>
      <c r="B361" s="123">
        <v>1</v>
      </c>
      <c r="C361" s="123">
        <f t="shared" si="95"/>
        <v>192</v>
      </c>
      <c r="D361" s="123">
        <v>168</v>
      </c>
      <c r="E361" s="123">
        <v>24</v>
      </c>
      <c r="F361" s="121">
        <v>727.51</v>
      </c>
      <c r="G361" s="121">
        <f t="shared" si="100"/>
        <v>4.3304166666666664</v>
      </c>
      <c r="H361" s="121">
        <f t="shared" si="97"/>
        <v>207.86</v>
      </c>
      <c r="I361" s="121">
        <f t="shared" si="98"/>
        <v>256.89</v>
      </c>
    </row>
    <row r="362" spans="1:9" ht="16.5" x14ac:dyDescent="0.25">
      <c r="A362" s="122" t="s">
        <v>155</v>
      </c>
      <c r="B362" s="123">
        <v>1</v>
      </c>
      <c r="C362" s="123">
        <f t="shared" si="95"/>
        <v>192</v>
      </c>
      <c r="D362" s="123">
        <v>168</v>
      </c>
      <c r="E362" s="123">
        <v>24</v>
      </c>
      <c r="F362" s="121">
        <v>727.51</v>
      </c>
      <c r="G362" s="121">
        <f t="shared" si="100"/>
        <v>4.3304166666666664</v>
      </c>
      <c r="H362" s="121">
        <f t="shared" si="97"/>
        <v>207.86</v>
      </c>
      <c r="I362" s="121">
        <f t="shared" si="98"/>
        <v>256.89</v>
      </c>
    </row>
    <row r="363" spans="1:9" ht="16.5" x14ac:dyDescent="0.25">
      <c r="A363" s="122" t="s">
        <v>155</v>
      </c>
      <c r="B363" s="123">
        <v>1</v>
      </c>
      <c r="C363" s="123">
        <f t="shared" si="95"/>
        <v>182</v>
      </c>
      <c r="D363" s="123">
        <v>168</v>
      </c>
      <c r="E363" s="123">
        <v>14</v>
      </c>
      <c r="F363" s="121">
        <v>752.61</v>
      </c>
      <c r="G363" s="121">
        <f t="shared" si="100"/>
        <v>4.4798214285714284</v>
      </c>
      <c r="H363" s="121">
        <f t="shared" si="97"/>
        <v>125.44</v>
      </c>
      <c r="I363" s="121">
        <f t="shared" si="98"/>
        <v>155.03</v>
      </c>
    </row>
  </sheetData>
  <mergeCells count="12">
    <mergeCell ref="H1:I1"/>
    <mergeCell ref="A2:I2"/>
    <mergeCell ref="A7:A9"/>
    <mergeCell ref="B7:B9"/>
    <mergeCell ref="C7:E7"/>
    <mergeCell ref="F7:F9"/>
    <mergeCell ref="G7:G9"/>
    <mergeCell ref="H7:H9"/>
    <mergeCell ref="I7:I9"/>
    <mergeCell ref="C8:C9"/>
    <mergeCell ref="D8:D9"/>
    <mergeCell ref="E8:E9"/>
  </mergeCells>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F6F5C9-92B8-405A-A70D-B99B2625D509}">
  <sheetPr>
    <tabColor theme="9" tint="0.59999389629810485"/>
  </sheetPr>
  <dimension ref="A1:API256"/>
  <sheetViews>
    <sheetView zoomScale="80" zoomScaleNormal="80" workbookViewId="0">
      <selection activeCell="H1" sqref="H1:I1"/>
    </sheetView>
  </sheetViews>
  <sheetFormatPr defaultColWidth="9.140625" defaultRowHeight="16.5" x14ac:dyDescent="0.25"/>
  <cols>
    <col min="1" max="1" width="62.7109375" style="1" customWidth="1"/>
    <col min="2" max="2" width="14.42578125" style="1" customWidth="1"/>
    <col min="3" max="3" width="10" style="1" customWidth="1"/>
    <col min="4" max="4" width="11.5703125" style="1" customWidth="1"/>
    <col min="5" max="5" width="18.140625" style="1" customWidth="1"/>
    <col min="6" max="6" width="12.85546875" style="1" customWidth="1"/>
    <col min="7" max="7" width="16.28515625" style="1" customWidth="1"/>
    <col min="8" max="8" width="22" style="1" customWidth="1"/>
    <col min="9" max="9" width="17" style="1" customWidth="1"/>
    <col min="10" max="16384" width="9.140625" style="1"/>
  </cols>
  <sheetData>
    <row r="1" spans="1:9" x14ac:dyDescent="0.25">
      <c r="H1" s="284" t="s">
        <v>360</v>
      </c>
      <c r="I1" s="284"/>
    </row>
    <row r="2" spans="1:9" s="3" customFormat="1" ht="39.75" customHeight="1" x14ac:dyDescent="0.25">
      <c r="A2" s="255" t="s">
        <v>261</v>
      </c>
      <c r="B2" s="255"/>
      <c r="C2" s="255"/>
      <c r="D2" s="255"/>
      <c r="E2" s="255"/>
      <c r="F2" s="255"/>
      <c r="G2" s="255"/>
      <c r="H2" s="255"/>
      <c r="I2" s="255"/>
    </row>
    <row r="4" spans="1:9" x14ac:dyDescent="0.25">
      <c r="A4" s="135" t="s">
        <v>287</v>
      </c>
      <c r="C4" s="2"/>
      <c r="D4" s="128">
        <v>174</v>
      </c>
      <c r="E4" s="2"/>
    </row>
    <row r="5" spans="1:9" x14ac:dyDescent="0.25">
      <c r="A5" s="135" t="s">
        <v>288</v>
      </c>
      <c r="C5" s="2"/>
      <c r="D5" s="128">
        <v>152</v>
      </c>
      <c r="E5" s="2"/>
    </row>
    <row r="6" spans="1:9" ht="12.75" customHeight="1" x14ac:dyDescent="0.25">
      <c r="B6" s="90"/>
      <c r="C6" s="90"/>
      <c r="D6" s="90"/>
      <c r="E6" s="92"/>
      <c r="F6" s="90"/>
      <c r="G6" s="90"/>
      <c r="H6" s="92"/>
      <c r="I6" s="90"/>
    </row>
    <row r="7" spans="1:9" ht="36.75" customHeight="1" x14ac:dyDescent="0.25">
      <c r="A7" s="285"/>
      <c r="B7" s="285" t="s">
        <v>7</v>
      </c>
      <c r="C7" s="288" t="s">
        <v>9</v>
      </c>
      <c r="D7" s="289"/>
      <c r="E7" s="290"/>
      <c r="F7" s="291" t="s">
        <v>5</v>
      </c>
      <c r="G7" s="291" t="s">
        <v>266</v>
      </c>
      <c r="H7" s="294" t="s">
        <v>10</v>
      </c>
      <c r="I7" s="297" t="s">
        <v>3</v>
      </c>
    </row>
    <row r="8" spans="1:9" ht="71.25" customHeight="1" x14ac:dyDescent="0.25">
      <c r="A8" s="286"/>
      <c r="B8" s="286"/>
      <c r="C8" s="291" t="s">
        <v>179</v>
      </c>
      <c r="D8" s="291" t="s">
        <v>275</v>
      </c>
      <c r="E8" s="291" t="s">
        <v>11</v>
      </c>
      <c r="F8" s="292"/>
      <c r="G8" s="292"/>
      <c r="H8" s="295"/>
      <c r="I8" s="298"/>
    </row>
    <row r="9" spans="1:9" ht="16.5" customHeight="1" x14ac:dyDescent="0.25">
      <c r="A9" s="287"/>
      <c r="B9" s="287"/>
      <c r="C9" s="293"/>
      <c r="D9" s="293"/>
      <c r="E9" s="293"/>
      <c r="F9" s="293"/>
      <c r="G9" s="293"/>
      <c r="H9" s="296"/>
      <c r="I9" s="299"/>
    </row>
    <row r="10" spans="1:9" ht="18" customHeight="1" x14ac:dyDescent="0.25">
      <c r="A10" s="6">
        <v>1</v>
      </c>
      <c r="B10" s="6">
        <v>2</v>
      </c>
      <c r="C10" s="6" t="s">
        <v>45</v>
      </c>
      <c r="D10" s="6">
        <v>4</v>
      </c>
      <c r="E10" s="6">
        <v>5</v>
      </c>
      <c r="F10" s="6">
        <v>6</v>
      </c>
      <c r="G10" s="6">
        <v>7</v>
      </c>
      <c r="H10" s="6">
        <v>8</v>
      </c>
      <c r="I10" s="6" t="s">
        <v>268</v>
      </c>
    </row>
    <row r="11" spans="1:9" s="3" customFormat="1" x14ac:dyDescent="0.25">
      <c r="A11" s="137" t="s">
        <v>0</v>
      </c>
      <c r="B11" s="227">
        <f>B12+B26+B50+B60+B72+B93+B101+B113+B139+B168+B181+B190+B194+B224+B228+B204+B215</f>
        <v>169</v>
      </c>
      <c r="C11" s="227"/>
      <c r="D11" s="227"/>
      <c r="E11" s="227">
        <f>E12+E26+E50+E60+E72+E93+E101+E113+E139+E168+E181+E190+E194+E224+E228+E204+E215</f>
        <v>5071.5</v>
      </c>
      <c r="F11" s="227"/>
      <c r="G11" s="227"/>
      <c r="H11" s="228">
        <f>H12+H26+H50+H60+H72+H93+H101+H113+H139+H168+H181+H190+H194+H224+H228+H204+H215</f>
        <v>67194.930000000008</v>
      </c>
      <c r="I11" s="228">
        <f>I12+I26+I50+I60+I72+I93+I101+I113+I139+I168+I181+I190+I194+I224+I228+I204+I215</f>
        <v>83046.199999999983</v>
      </c>
    </row>
    <row r="12" spans="1:9" s="3" customFormat="1" x14ac:dyDescent="0.25">
      <c r="A12" s="140" t="s">
        <v>16</v>
      </c>
      <c r="B12" s="229">
        <f>B13+B19+B21</f>
        <v>10</v>
      </c>
      <c r="C12" s="229"/>
      <c r="D12" s="229"/>
      <c r="E12" s="229">
        <f t="shared" ref="E12:I12" si="0">E13+E19+E21</f>
        <v>553</v>
      </c>
      <c r="F12" s="229"/>
      <c r="G12" s="229"/>
      <c r="H12" s="240">
        <f t="shared" si="0"/>
        <v>6481.01</v>
      </c>
      <c r="I12" s="240">
        <f t="shared" si="0"/>
        <v>8009.8899999999994</v>
      </c>
    </row>
    <row r="13" spans="1:9" ht="33" x14ac:dyDescent="0.25">
      <c r="A13" s="136" t="s">
        <v>272</v>
      </c>
      <c r="B13" s="230">
        <f>SUM(B14:B18)</f>
        <v>5</v>
      </c>
      <c r="C13" s="230"/>
      <c r="D13" s="230"/>
      <c r="E13" s="230">
        <f t="shared" ref="E13:I13" si="1">SUM(E14:E18)</f>
        <v>356</v>
      </c>
      <c r="F13" s="230"/>
      <c r="G13" s="230"/>
      <c r="H13" s="236">
        <f t="shared" si="1"/>
        <v>4619.3999999999996</v>
      </c>
      <c r="I13" s="236">
        <f t="shared" si="1"/>
        <v>5709.13</v>
      </c>
    </row>
    <row r="14" spans="1:9" x14ac:dyDescent="0.25">
      <c r="A14" s="144" t="s">
        <v>15</v>
      </c>
      <c r="B14" s="231">
        <v>1</v>
      </c>
      <c r="C14" s="231">
        <f>D14+E14</f>
        <v>180</v>
      </c>
      <c r="D14" s="231">
        <f>D$5</f>
        <v>152</v>
      </c>
      <c r="E14" s="232">
        <v>28</v>
      </c>
      <c r="F14" s="231"/>
      <c r="G14" s="233">
        <v>6.7469999999999999</v>
      </c>
      <c r="H14" s="234">
        <f>ROUND(G14*E14*2,2)</f>
        <v>377.83</v>
      </c>
      <c r="I14" s="234">
        <f>ROUND(H14*1.2359,2)</f>
        <v>466.96</v>
      </c>
    </row>
    <row r="15" spans="1:9" x14ac:dyDescent="0.25">
      <c r="A15" s="144" t="s">
        <v>15</v>
      </c>
      <c r="B15" s="231">
        <v>1</v>
      </c>
      <c r="C15" s="231">
        <f t="shared" ref="C15:C20" si="2">D15+E15</f>
        <v>170</v>
      </c>
      <c r="D15" s="231">
        <f t="shared" ref="D15:D18" si="3">D$5</f>
        <v>152</v>
      </c>
      <c r="E15" s="232">
        <v>18</v>
      </c>
      <c r="F15" s="231"/>
      <c r="G15" s="233">
        <v>6.7469999999999999</v>
      </c>
      <c r="H15" s="234">
        <f t="shared" ref="H15:H18" si="4">ROUND(G15*E15*2,2)</f>
        <v>242.89</v>
      </c>
      <c r="I15" s="234">
        <f t="shared" ref="I15:I78" si="5">ROUND(H15*1.2359,2)</f>
        <v>300.19</v>
      </c>
    </row>
    <row r="16" spans="1:9" x14ac:dyDescent="0.25">
      <c r="A16" s="144" t="s">
        <v>15</v>
      </c>
      <c r="B16" s="231">
        <v>1</v>
      </c>
      <c r="C16" s="231">
        <f t="shared" si="2"/>
        <v>198</v>
      </c>
      <c r="D16" s="231">
        <f t="shared" si="3"/>
        <v>152</v>
      </c>
      <c r="E16" s="232">
        <v>46</v>
      </c>
      <c r="F16" s="231"/>
      <c r="G16" s="233">
        <v>6.7469999999999999</v>
      </c>
      <c r="H16" s="234">
        <f t="shared" si="4"/>
        <v>620.72</v>
      </c>
      <c r="I16" s="234">
        <f t="shared" si="5"/>
        <v>767.15</v>
      </c>
    </row>
    <row r="17" spans="1:9" x14ac:dyDescent="0.25">
      <c r="A17" s="144" t="s">
        <v>15</v>
      </c>
      <c r="B17" s="231">
        <v>1</v>
      </c>
      <c r="C17" s="231">
        <f t="shared" si="2"/>
        <v>302</v>
      </c>
      <c r="D17" s="231">
        <f t="shared" si="3"/>
        <v>152</v>
      </c>
      <c r="E17" s="232">
        <v>150</v>
      </c>
      <c r="F17" s="231"/>
      <c r="G17" s="233">
        <v>6.7469999999999999</v>
      </c>
      <c r="H17" s="234">
        <f t="shared" si="4"/>
        <v>2024.1</v>
      </c>
      <c r="I17" s="234">
        <f t="shared" si="5"/>
        <v>2501.59</v>
      </c>
    </row>
    <row r="18" spans="1:9" x14ac:dyDescent="0.25">
      <c r="A18" s="144" t="s">
        <v>15</v>
      </c>
      <c r="B18" s="231">
        <v>1</v>
      </c>
      <c r="C18" s="231">
        <f t="shared" si="2"/>
        <v>266</v>
      </c>
      <c r="D18" s="231">
        <f t="shared" si="3"/>
        <v>152</v>
      </c>
      <c r="E18" s="232">
        <v>114</v>
      </c>
      <c r="F18" s="231"/>
      <c r="G18" s="233">
        <v>5.9379999999999997</v>
      </c>
      <c r="H18" s="234">
        <f t="shared" si="4"/>
        <v>1353.86</v>
      </c>
      <c r="I18" s="234">
        <f t="shared" si="5"/>
        <v>1673.24</v>
      </c>
    </row>
    <row r="19" spans="1:9" ht="33" x14ac:dyDescent="0.25">
      <c r="A19" s="136" t="s">
        <v>277</v>
      </c>
      <c r="B19" s="230">
        <f>B20</f>
        <v>1</v>
      </c>
      <c r="C19" s="230"/>
      <c r="D19" s="230"/>
      <c r="E19" s="230">
        <f>E20</f>
        <v>61</v>
      </c>
      <c r="F19" s="230"/>
      <c r="G19" s="235"/>
      <c r="H19" s="236">
        <f t="shared" ref="H19:I19" si="6">H20</f>
        <v>604.14</v>
      </c>
      <c r="I19" s="236">
        <f t="shared" si="6"/>
        <v>746.66</v>
      </c>
    </row>
    <row r="20" spans="1:9" x14ac:dyDescent="0.25">
      <c r="A20" s="144" t="s">
        <v>17</v>
      </c>
      <c r="B20" s="231">
        <v>1</v>
      </c>
      <c r="C20" s="231">
        <f t="shared" si="2"/>
        <v>213</v>
      </c>
      <c r="D20" s="231">
        <f>D5</f>
        <v>152</v>
      </c>
      <c r="E20" s="232">
        <v>61</v>
      </c>
      <c r="F20" s="231"/>
      <c r="G20" s="233">
        <v>4.952</v>
      </c>
      <c r="H20" s="234">
        <f t="shared" ref="H20" si="7">ROUND(G20*E20*2,2)</f>
        <v>604.14</v>
      </c>
      <c r="I20" s="234">
        <f t="shared" si="5"/>
        <v>746.66</v>
      </c>
    </row>
    <row r="21" spans="1:9" ht="33" x14ac:dyDescent="0.25">
      <c r="A21" s="136" t="s">
        <v>267</v>
      </c>
      <c r="B21" s="230">
        <f>SUM(B22:B25)</f>
        <v>4</v>
      </c>
      <c r="C21" s="230"/>
      <c r="D21" s="230"/>
      <c r="E21" s="230">
        <f>SUM(E22:E25)</f>
        <v>136</v>
      </c>
      <c r="F21" s="230"/>
      <c r="G21" s="235"/>
      <c r="H21" s="236">
        <f>SUM(H22:H25)</f>
        <v>1257.47</v>
      </c>
      <c r="I21" s="236">
        <f>SUM(I22:I25)</f>
        <v>1554.1</v>
      </c>
    </row>
    <row r="22" spans="1:9" x14ac:dyDescent="0.25">
      <c r="A22" s="144" t="s">
        <v>18</v>
      </c>
      <c r="B22" s="231">
        <v>1</v>
      </c>
      <c r="C22" s="231">
        <f>D22+E22</f>
        <v>213</v>
      </c>
      <c r="D22" s="231">
        <f>D5</f>
        <v>152</v>
      </c>
      <c r="E22" s="232">
        <v>61</v>
      </c>
      <c r="F22" s="231"/>
      <c r="G22" s="233">
        <v>4.6230000000000002</v>
      </c>
      <c r="H22" s="234">
        <f t="shared" ref="H22:H25" si="8">ROUND(G22*E22*2,2)</f>
        <v>564.01</v>
      </c>
      <c r="I22" s="234">
        <f t="shared" si="5"/>
        <v>697.06</v>
      </c>
    </row>
    <row r="23" spans="1:9" x14ac:dyDescent="0.25">
      <c r="A23" s="144" t="s">
        <v>18</v>
      </c>
      <c r="B23" s="231">
        <v>1</v>
      </c>
      <c r="C23" s="231">
        <f t="shared" ref="C23:C25" si="9">D23+E23</f>
        <v>195</v>
      </c>
      <c r="D23" s="231">
        <f>D22</f>
        <v>152</v>
      </c>
      <c r="E23" s="232">
        <v>43</v>
      </c>
      <c r="F23" s="231"/>
      <c r="G23" s="233">
        <v>4.6230000000000002</v>
      </c>
      <c r="H23" s="234">
        <f t="shared" si="8"/>
        <v>397.58</v>
      </c>
      <c r="I23" s="234">
        <f t="shared" si="5"/>
        <v>491.37</v>
      </c>
    </row>
    <row r="24" spans="1:9" x14ac:dyDescent="0.25">
      <c r="A24" s="144" t="s">
        <v>18</v>
      </c>
      <c r="B24" s="231">
        <v>1</v>
      </c>
      <c r="C24" s="231">
        <f t="shared" si="9"/>
        <v>173</v>
      </c>
      <c r="D24" s="231">
        <f>D23</f>
        <v>152</v>
      </c>
      <c r="E24" s="232">
        <v>21</v>
      </c>
      <c r="F24" s="231"/>
      <c r="G24" s="233">
        <v>4.6230000000000002</v>
      </c>
      <c r="H24" s="234">
        <f t="shared" si="8"/>
        <v>194.17</v>
      </c>
      <c r="I24" s="234">
        <f t="shared" si="5"/>
        <v>239.97</v>
      </c>
    </row>
    <row r="25" spans="1:9" ht="16.5" customHeight="1" x14ac:dyDescent="0.25">
      <c r="A25" s="144" t="s">
        <v>18</v>
      </c>
      <c r="B25" s="231">
        <v>1</v>
      </c>
      <c r="C25" s="231">
        <f t="shared" si="9"/>
        <v>163</v>
      </c>
      <c r="D25" s="231">
        <f>D24</f>
        <v>152</v>
      </c>
      <c r="E25" s="232">
        <v>11</v>
      </c>
      <c r="F25" s="231"/>
      <c r="G25" s="233">
        <v>4.6230000000000002</v>
      </c>
      <c r="H25" s="234">
        <f t="shared" si="8"/>
        <v>101.71</v>
      </c>
      <c r="I25" s="234">
        <f t="shared" si="5"/>
        <v>125.7</v>
      </c>
    </row>
    <row r="26" spans="1:9" ht="33" x14ac:dyDescent="0.25">
      <c r="A26" s="160" t="s">
        <v>289</v>
      </c>
      <c r="B26" s="229">
        <f>B27+B34+B48</f>
        <v>20</v>
      </c>
      <c r="C26" s="229"/>
      <c r="D26" s="229"/>
      <c r="E26" s="229">
        <f t="shared" ref="E26:I26" si="10">E27+E34+E48</f>
        <v>621.5</v>
      </c>
      <c r="F26" s="229"/>
      <c r="G26" s="229"/>
      <c r="H26" s="240">
        <f t="shared" si="10"/>
        <v>9490.5600000000013</v>
      </c>
      <c r="I26" s="240">
        <f t="shared" si="10"/>
        <v>11729.39</v>
      </c>
    </row>
    <row r="27" spans="1:9" ht="33" x14ac:dyDescent="0.25">
      <c r="A27" s="136" t="s">
        <v>276</v>
      </c>
      <c r="B27" s="230">
        <f>SUM(B28:B33)</f>
        <v>6</v>
      </c>
      <c r="C27" s="230"/>
      <c r="D27" s="230"/>
      <c r="E27" s="230">
        <f>SUM(E28:E33)</f>
        <v>181</v>
      </c>
      <c r="F27" s="230"/>
      <c r="G27" s="235"/>
      <c r="H27" s="236">
        <f>SUM(H28:H33)</f>
        <v>4018.4700000000003</v>
      </c>
      <c r="I27" s="236">
        <f>SUM(I28:I33)</f>
        <v>4966.4299999999994</v>
      </c>
    </row>
    <row r="28" spans="1:9" x14ac:dyDescent="0.25">
      <c r="A28" s="144" t="s">
        <v>19</v>
      </c>
      <c r="B28" s="233">
        <v>1</v>
      </c>
      <c r="C28" s="231">
        <f>D28+E28</f>
        <v>201</v>
      </c>
      <c r="D28" s="231">
        <f>D$5</f>
        <v>152</v>
      </c>
      <c r="E28" s="232">
        <v>49</v>
      </c>
      <c r="F28" s="231"/>
      <c r="G28" s="233">
        <v>10.856</v>
      </c>
      <c r="H28" s="234">
        <f t="shared" ref="H28:H47" si="11">ROUND(G28*E28*2,2)</f>
        <v>1063.8900000000001</v>
      </c>
      <c r="I28" s="234">
        <f t="shared" si="5"/>
        <v>1314.86</v>
      </c>
    </row>
    <row r="29" spans="1:9" x14ac:dyDescent="0.25">
      <c r="A29" s="144" t="s">
        <v>19</v>
      </c>
      <c r="B29" s="233">
        <v>1</v>
      </c>
      <c r="C29" s="231">
        <f t="shared" ref="C29:C33" si="12">D29+E29</f>
        <v>162</v>
      </c>
      <c r="D29" s="231">
        <f t="shared" ref="D29:D33" si="13">D$5</f>
        <v>152</v>
      </c>
      <c r="E29" s="232">
        <v>10</v>
      </c>
      <c r="F29" s="231"/>
      <c r="G29" s="233">
        <v>10.856</v>
      </c>
      <c r="H29" s="234">
        <f t="shared" si="11"/>
        <v>217.12</v>
      </c>
      <c r="I29" s="234">
        <f t="shared" si="5"/>
        <v>268.33999999999997</v>
      </c>
    </row>
    <row r="30" spans="1:9" x14ac:dyDescent="0.25">
      <c r="A30" s="144" t="s">
        <v>19</v>
      </c>
      <c r="B30" s="233">
        <v>1</v>
      </c>
      <c r="C30" s="231">
        <f t="shared" si="12"/>
        <v>168</v>
      </c>
      <c r="D30" s="231">
        <f t="shared" si="13"/>
        <v>152</v>
      </c>
      <c r="E30" s="232">
        <v>16</v>
      </c>
      <c r="F30" s="231"/>
      <c r="G30" s="233">
        <v>10.856</v>
      </c>
      <c r="H30" s="234">
        <f t="shared" si="11"/>
        <v>347.39</v>
      </c>
      <c r="I30" s="234">
        <f t="shared" si="5"/>
        <v>429.34</v>
      </c>
    </row>
    <row r="31" spans="1:9" x14ac:dyDescent="0.25">
      <c r="A31" s="144" t="s">
        <v>19</v>
      </c>
      <c r="B31" s="233">
        <v>1</v>
      </c>
      <c r="C31" s="231">
        <f t="shared" si="12"/>
        <v>182</v>
      </c>
      <c r="D31" s="231">
        <f t="shared" si="13"/>
        <v>152</v>
      </c>
      <c r="E31" s="232">
        <v>30</v>
      </c>
      <c r="F31" s="231"/>
      <c r="G31" s="233">
        <v>11.308</v>
      </c>
      <c r="H31" s="234">
        <f t="shared" si="11"/>
        <v>678.48</v>
      </c>
      <c r="I31" s="234">
        <f t="shared" si="5"/>
        <v>838.53</v>
      </c>
    </row>
    <row r="32" spans="1:9" x14ac:dyDescent="0.25">
      <c r="A32" s="144" t="s">
        <v>19</v>
      </c>
      <c r="B32" s="233">
        <v>1</v>
      </c>
      <c r="C32" s="231">
        <f t="shared" si="12"/>
        <v>160</v>
      </c>
      <c r="D32" s="231">
        <f t="shared" si="13"/>
        <v>152</v>
      </c>
      <c r="E32" s="232">
        <v>8</v>
      </c>
      <c r="F32" s="231"/>
      <c r="G32" s="233">
        <v>10.856</v>
      </c>
      <c r="H32" s="234">
        <f t="shared" si="11"/>
        <v>173.7</v>
      </c>
      <c r="I32" s="234">
        <f t="shared" si="5"/>
        <v>214.68</v>
      </c>
    </row>
    <row r="33" spans="1:9" x14ac:dyDescent="0.25">
      <c r="A33" s="144" t="s">
        <v>19</v>
      </c>
      <c r="B33" s="233">
        <v>1</v>
      </c>
      <c r="C33" s="231">
        <f t="shared" si="12"/>
        <v>220</v>
      </c>
      <c r="D33" s="231">
        <f t="shared" si="13"/>
        <v>152</v>
      </c>
      <c r="E33" s="232">
        <v>68</v>
      </c>
      <c r="F33" s="231"/>
      <c r="G33" s="233">
        <v>11.308</v>
      </c>
      <c r="H33" s="234">
        <f t="shared" si="11"/>
        <v>1537.89</v>
      </c>
      <c r="I33" s="234">
        <f t="shared" si="5"/>
        <v>1900.68</v>
      </c>
    </row>
    <row r="34" spans="1:9" ht="33" x14ac:dyDescent="0.25">
      <c r="A34" s="136" t="s">
        <v>272</v>
      </c>
      <c r="B34" s="230">
        <f>SUM(B35:B47)</f>
        <v>13</v>
      </c>
      <c r="C34" s="230"/>
      <c r="D34" s="230"/>
      <c r="E34" s="230">
        <f>SUM(E35:E47)</f>
        <v>424.5</v>
      </c>
      <c r="F34" s="230"/>
      <c r="G34" s="235"/>
      <c r="H34" s="236">
        <f>SUM(H35:H47)</f>
        <v>5313.630000000001</v>
      </c>
      <c r="I34" s="236">
        <f>SUM(I35:I47)</f>
        <v>6567.1200000000008</v>
      </c>
    </row>
    <row r="35" spans="1:9" x14ac:dyDescent="0.25">
      <c r="A35" s="144" t="s">
        <v>20</v>
      </c>
      <c r="B35" s="233">
        <v>1</v>
      </c>
      <c r="C35" s="231">
        <f t="shared" ref="C35:C47" si="14">D35+E35</f>
        <v>222</v>
      </c>
      <c r="D35" s="231">
        <f>D5</f>
        <v>152</v>
      </c>
      <c r="E35" s="232">
        <v>70</v>
      </c>
      <c r="F35" s="231"/>
      <c r="G35" s="233">
        <v>6.4039999999999999</v>
      </c>
      <c r="H35" s="234">
        <f t="shared" si="11"/>
        <v>896.56</v>
      </c>
      <c r="I35" s="234">
        <f t="shared" si="5"/>
        <v>1108.06</v>
      </c>
    </row>
    <row r="36" spans="1:9" x14ac:dyDescent="0.25">
      <c r="A36" s="144" t="s">
        <v>20</v>
      </c>
      <c r="B36" s="233">
        <v>1</v>
      </c>
      <c r="C36" s="231">
        <f t="shared" si="14"/>
        <v>186</v>
      </c>
      <c r="D36" s="231">
        <f>D35</f>
        <v>152</v>
      </c>
      <c r="E36" s="232">
        <v>34</v>
      </c>
      <c r="F36" s="231"/>
      <c r="G36" s="233">
        <v>6.23</v>
      </c>
      <c r="H36" s="234">
        <f t="shared" si="11"/>
        <v>423.64</v>
      </c>
      <c r="I36" s="234">
        <f t="shared" si="5"/>
        <v>523.58000000000004</v>
      </c>
    </row>
    <row r="37" spans="1:9" x14ac:dyDescent="0.25">
      <c r="A37" s="144" t="s">
        <v>20</v>
      </c>
      <c r="B37" s="233">
        <v>1</v>
      </c>
      <c r="C37" s="231">
        <f t="shared" si="14"/>
        <v>182</v>
      </c>
      <c r="D37" s="231">
        <f t="shared" ref="D37:D47" si="15">D36</f>
        <v>152</v>
      </c>
      <c r="E37" s="232">
        <v>30</v>
      </c>
      <c r="F37" s="231"/>
      <c r="G37" s="233">
        <v>6.23</v>
      </c>
      <c r="H37" s="234">
        <f t="shared" si="11"/>
        <v>373.8</v>
      </c>
      <c r="I37" s="234">
        <f t="shared" si="5"/>
        <v>461.98</v>
      </c>
    </row>
    <row r="38" spans="1:9" x14ac:dyDescent="0.25">
      <c r="A38" s="144" t="s">
        <v>20</v>
      </c>
      <c r="B38" s="233">
        <v>1</v>
      </c>
      <c r="C38" s="231">
        <f t="shared" si="14"/>
        <v>178</v>
      </c>
      <c r="D38" s="231">
        <f t="shared" si="15"/>
        <v>152</v>
      </c>
      <c r="E38" s="232">
        <v>26</v>
      </c>
      <c r="F38" s="231"/>
      <c r="G38" s="233">
        <v>6.23</v>
      </c>
      <c r="H38" s="234">
        <f t="shared" si="11"/>
        <v>323.95999999999998</v>
      </c>
      <c r="I38" s="234">
        <f t="shared" si="5"/>
        <v>400.38</v>
      </c>
    </row>
    <row r="39" spans="1:9" x14ac:dyDescent="0.25">
      <c r="A39" s="144" t="s">
        <v>20</v>
      </c>
      <c r="B39" s="233">
        <v>1</v>
      </c>
      <c r="C39" s="231">
        <f t="shared" si="14"/>
        <v>209</v>
      </c>
      <c r="D39" s="231">
        <f t="shared" si="15"/>
        <v>152</v>
      </c>
      <c r="E39" s="232">
        <v>57</v>
      </c>
      <c r="F39" s="231"/>
      <c r="G39" s="233">
        <v>6.23</v>
      </c>
      <c r="H39" s="234">
        <f t="shared" si="11"/>
        <v>710.22</v>
      </c>
      <c r="I39" s="234">
        <f t="shared" si="5"/>
        <v>877.76</v>
      </c>
    </row>
    <row r="40" spans="1:9" x14ac:dyDescent="0.25">
      <c r="A40" s="144" t="s">
        <v>20</v>
      </c>
      <c r="B40" s="233">
        <v>1</v>
      </c>
      <c r="C40" s="231">
        <f t="shared" si="14"/>
        <v>202</v>
      </c>
      <c r="D40" s="231">
        <f t="shared" si="15"/>
        <v>152</v>
      </c>
      <c r="E40" s="232">
        <v>50</v>
      </c>
      <c r="F40" s="231"/>
      <c r="G40" s="233">
        <v>6.23</v>
      </c>
      <c r="H40" s="234">
        <f t="shared" si="11"/>
        <v>623</v>
      </c>
      <c r="I40" s="234">
        <f t="shared" si="5"/>
        <v>769.97</v>
      </c>
    </row>
    <row r="41" spans="1:9" x14ac:dyDescent="0.25">
      <c r="A41" s="144" t="s">
        <v>20</v>
      </c>
      <c r="B41" s="233">
        <v>1</v>
      </c>
      <c r="C41" s="231">
        <f t="shared" si="14"/>
        <v>184</v>
      </c>
      <c r="D41" s="231">
        <f t="shared" si="15"/>
        <v>152</v>
      </c>
      <c r="E41" s="232">
        <v>32</v>
      </c>
      <c r="F41" s="231"/>
      <c r="G41" s="233">
        <v>6.23</v>
      </c>
      <c r="H41" s="234">
        <f t="shared" si="11"/>
        <v>398.72</v>
      </c>
      <c r="I41" s="234">
        <f t="shared" si="5"/>
        <v>492.78</v>
      </c>
    </row>
    <row r="42" spans="1:9" x14ac:dyDescent="0.25">
      <c r="A42" s="144" t="s">
        <v>20</v>
      </c>
      <c r="B42" s="233">
        <v>1</v>
      </c>
      <c r="C42" s="231">
        <f t="shared" si="14"/>
        <v>189</v>
      </c>
      <c r="D42" s="231">
        <f t="shared" si="15"/>
        <v>152</v>
      </c>
      <c r="E42" s="232">
        <v>37</v>
      </c>
      <c r="F42" s="231"/>
      <c r="G42" s="233">
        <v>6.23</v>
      </c>
      <c r="H42" s="234">
        <f t="shared" si="11"/>
        <v>461.02</v>
      </c>
      <c r="I42" s="234">
        <f t="shared" si="5"/>
        <v>569.77</v>
      </c>
    </row>
    <row r="43" spans="1:9" x14ac:dyDescent="0.25">
      <c r="A43" s="144" t="s">
        <v>20</v>
      </c>
      <c r="B43" s="233">
        <v>1</v>
      </c>
      <c r="C43" s="231">
        <f t="shared" si="14"/>
        <v>173.5</v>
      </c>
      <c r="D43" s="231">
        <f t="shared" si="15"/>
        <v>152</v>
      </c>
      <c r="E43" s="232">
        <v>21.5</v>
      </c>
      <c r="F43" s="231"/>
      <c r="G43" s="233">
        <v>6.23</v>
      </c>
      <c r="H43" s="234">
        <f t="shared" si="11"/>
        <v>267.89</v>
      </c>
      <c r="I43" s="234">
        <f t="shared" si="5"/>
        <v>331.09</v>
      </c>
    </row>
    <row r="44" spans="1:9" x14ac:dyDescent="0.25">
      <c r="A44" s="144" t="s">
        <v>20</v>
      </c>
      <c r="B44" s="233">
        <v>1</v>
      </c>
      <c r="C44" s="231">
        <f t="shared" si="14"/>
        <v>173</v>
      </c>
      <c r="D44" s="231">
        <f t="shared" si="15"/>
        <v>152</v>
      </c>
      <c r="E44" s="232">
        <v>21</v>
      </c>
      <c r="F44" s="231"/>
      <c r="G44" s="233">
        <v>6.23</v>
      </c>
      <c r="H44" s="234">
        <f t="shared" si="11"/>
        <v>261.66000000000003</v>
      </c>
      <c r="I44" s="234">
        <f t="shared" si="5"/>
        <v>323.39</v>
      </c>
    </row>
    <row r="45" spans="1:9" x14ac:dyDescent="0.25">
      <c r="A45" s="144" t="s">
        <v>20</v>
      </c>
      <c r="B45" s="233">
        <v>1</v>
      </c>
      <c r="C45" s="231">
        <f t="shared" si="14"/>
        <v>162</v>
      </c>
      <c r="D45" s="231">
        <f t="shared" si="15"/>
        <v>152</v>
      </c>
      <c r="E45" s="232">
        <v>10</v>
      </c>
      <c r="F45" s="231"/>
      <c r="G45" s="233">
        <v>6.23</v>
      </c>
      <c r="H45" s="234">
        <f t="shared" si="11"/>
        <v>124.6</v>
      </c>
      <c r="I45" s="234">
        <f t="shared" si="5"/>
        <v>153.99</v>
      </c>
    </row>
    <row r="46" spans="1:9" x14ac:dyDescent="0.25">
      <c r="A46" s="144" t="s">
        <v>20</v>
      </c>
      <c r="B46" s="233">
        <v>1</v>
      </c>
      <c r="C46" s="231">
        <f t="shared" si="14"/>
        <v>178</v>
      </c>
      <c r="D46" s="231">
        <f t="shared" si="15"/>
        <v>152</v>
      </c>
      <c r="E46" s="232">
        <v>26</v>
      </c>
      <c r="F46" s="231"/>
      <c r="G46" s="233">
        <v>6.23</v>
      </c>
      <c r="H46" s="234">
        <f t="shared" si="11"/>
        <v>323.95999999999998</v>
      </c>
      <c r="I46" s="234">
        <f t="shared" si="5"/>
        <v>400.38</v>
      </c>
    </row>
    <row r="47" spans="1:9" x14ac:dyDescent="0.25">
      <c r="A47" s="144" t="s">
        <v>20</v>
      </c>
      <c r="B47" s="233">
        <v>1</v>
      </c>
      <c r="C47" s="231">
        <f t="shared" si="14"/>
        <v>162</v>
      </c>
      <c r="D47" s="231">
        <f t="shared" si="15"/>
        <v>152</v>
      </c>
      <c r="E47" s="232">
        <v>10</v>
      </c>
      <c r="F47" s="231"/>
      <c r="G47" s="233">
        <v>6.23</v>
      </c>
      <c r="H47" s="234">
        <f t="shared" si="11"/>
        <v>124.6</v>
      </c>
      <c r="I47" s="234">
        <f t="shared" si="5"/>
        <v>153.99</v>
      </c>
    </row>
    <row r="48" spans="1:9" ht="33" x14ac:dyDescent="0.25">
      <c r="A48" s="136" t="s">
        <v>277</v>
      </c>
      <c r="B48" s="230">
        <f>SUM(B49:B49)</f>
        <v>1</v>
      </c>
      <c r="C48" s="230"/>
      <c r="D48" s="230"/>
      <c r="E48" s="230">
        <f>SUM(E49:E49)</f>
        <v>16</v>
      </c>
      <c r="F48" s="230"/>
      <c r="G48" s="230"/>
      <c r="H48" s="236">
        <f>SUM(H49:H49)</f>
        <v>158.46</v>
      </c>
      <c r="I48" s="236">
        <f>SUM(I49:I49)</f>
        <v>195.84</v>
      </c>
    </row>
    <row r="49" spans="1:9" x14ac:dyDescent="0.25">
      <c r="A49" s="144" t="s">
        <v>17</v>
      </c>
      <c r="B49" s="233">
        <v>1</v>
      </c>
      <c r="C49" s="231">
        <f>D49+E49</f>
        <v>168</v>
      </c>
      <c r="D49" s="231">
        <f>D47</f>
        <v>152</v>
      </c>
      <c r="E49" s="232">
        <v>16</v>
      </c>
      <c r="F49" s="231"/>
      <c r="G49" s="237">
        <v>4.952</v>
      </c>
      <c r="H49" s="234">
        <f>ROUND(G49*E49*2,2)</f>
        <v>158.46</v>
      </c>
      <c r="I49" s="234">
        <f t="shared" si="5"/>
        <v>195.84</v>
      </c>
    </row>
    <row r="50" spans="1:9" ht="33" x14ac:dyDescent="0.25">
      <c r="A50" s="160" t="s">
        <v>291</v>
      </c>
      <c r="B50" s="229">
        <f>B51+B53+B57</f>
        <v>6</v>
      </c>
      <c r="C50" s="229"/>
      <c r="D50" s="229"/>
      <c r="E50" s="229">
        <f t="shared" ref="E50:I50" si="16">E51+E53+E57</f>
        <v>191</v>
      </c>
      <c r="F50" s="229"/>
      <c r="G50" s="229"/>
      <c r="H50" s="240">
        <f t="shared" si="16"/>
        <v>2915.77</v>
      </c>
      <c r="I50" s="240">
        <f t="shared" si="16"/>
        <v>3603.59</v>
      </c>
    </row>
    <row r="51" spans="1:9" ht="33" x14ac:dyDescent="0.25">
      <c r="A51" s="136" t="s">
        <v>276</v>
      </c>
      <c r="B51" s="230">
        <f>B52</f>
        <v>1</v>
      </c>
      <c r="C51" s="230"/>
      <c r="D51" s="230"/>
      <c r="E51" s="230">
        <f t="shared" ref="E51:I51" si="17">E52</f>
        <v>69</v>
      </c>
      <c r="F51" s="230"/>
      <c r="G51" s="230"/>
      <c r="H51" s="236">
        <f t="shared" si="17"/>
        <v>1465.97</v>
      </c>
      <c r="I51" s="236">
        <f t="shared" si="17"/>
        <v>1811.79</v>
      </c>
    </row>
    <row r="52" spans="1:9" x14ac:dyDescent="0.25">
      <c r="A52" s="144" t="s">
        <v>19</v>
      </c>
      <c r="B52" s="231">
        <v>1</v>
      </c>
      <c r="C52" s="231">
        <f>D52+E52</f>
        <v>221</v>
      </c>
      <c r="D52" s="231">
        <f>D5</f>
        <v>152</v>
      </c>
      <c r="E52" s="232">
        <v>69</v>
      </c>
      <c r="F52" s="231"/>
      <c r="G52" s="233">
        <v>10.622999999999999</v>
      </c>
      <c r="H52" s="234">
        <f>ROUND(G52*E52*2,2)</f>
        <v>1465.97</v>
      </c>
      <c r="I52" s="234">
        <f t="shared" si="5"/>
        <v>1811.79</v>
      </c>
    </row>
    <row r="53" spans="1:9" ht="33" x14ac:dyDescent="0.25">
      <c r="A53" s="136" t="s">
        <v>272</v>
      </c>
      <c r="B53" s="230">
        <f>SUM(B54:B56)</f>
        <v>3</v>
      </c>
      <c r="C53" s="230"/>
      <c r="D53" s="230"/>
      <c r="E53" s="230">
        <f>SUM(E54:E56)</f>
        <v>66</v>
      </c>
      <c r="F53" s="230"/>
      <c r="G53" s="235"/>
      <c r="H53" s="236">
        <f>SUM(H54:H56)</f>
        <v>895.18000000000006</v>
      </c>
      <c r="I53" s="236">
        <f>SUM(I54:I56)</f>
        <v>1106.3499999999999</v>
      </c>
    </row>
    <row r="54" spans="1:9" x14ac:dyDescent="0.25">
      <c r="A54" s="144" t="s">
        <v>20</v>
      </c>
      <c r="B54" s="231">
        <v>1</v>
      </c>
      <c r="C54" s="231">
        <f>D54+E54</f>
        <v>178</v>
      </c>
      <c r="D54" s="231">
        <f>D5</f>
        <v>152</v>
      </c>
      <c r="E54" s="232">
        <v>26</v>
      </c>
      <c r="F54" s="231"/>
      <c r="G54" s="233">
        <v>6.7469999999999999</v>
      </c>
      <c r="H54" s="234">
        <f t="shared" ref="H54:H59" si="18">ROUND(G54*E54*2,2)</f>
        <v>350.84</v>
      </c>
      <c r="I54" s="234">
        <f t="shared" si="5"/>
        <v>433.6</v>
      </c>
    </row>
    <row r="55" spans="1:9" x14ac:dyDescent="0.25">
      <c r="A55" s="144" t="s">
        <v>20</v>
      </c>
      <c r="B55" s="231">
        <v>1</v>
      </c>
      <c r="C55" s="231">
        <f t="shared" ref="C55" si="19">D55+E55</f>
        <v>171</v>
      </c>
      <c r="D55" s="231">
        <f>D5</f>
        <v>152</v>
      </c>
      <c r="E55" s="232">
        <v>19</v>
      </c>
      <c r="F55" s="231"/>
      <c r="G55" s="233">
        <v>6.7469999999999999</v>
      </c>
      <c r="H55" s="234">
        <f t="shared" si="18"/>
        <v>256.39</v>
      </c>
      <c r="I55" s="234">
        <f t="shared" si="5"/>
        <v>316.87</v>
      </c>
    </row>
    <row r="56" spans="1:9" x14ac:dyDescent="0.25">
      <c r="A56" s="144" t="s">
        <v>20</v>
      </c>
      <c r="B56" s="231">
        <v>1</v>
      </c>
      <c r="C56" s="231">
        <f>D56+E56</f>
        <v>173</v>
      </c>
      <c r="D56" s="231">
        <f t="shared" ref="D56" si="20">D55</f>
        <v>152</v>
      </c>
      <c r="E56" s="232">
        <v>21</v>
      </c>
      <c r="F56" s="231"/>
      <c r="G56" s="233">
        <v>6.8559999999999999</v>
      </c>
      <c r="H56" s="234">
        <f t="shared" si="18"/>
        <v>287.95</v>
      </c>
      <c r="I56" s="234">
        <f t="shared" si="5"/>
        <v>355.88</v>
      </c>
    </row>
    <row r="57" spans="1:9" ht="33" x14ac:dyDescent="0.25">
      <c r="A57" s="136" t="s">
        <v>277</v>
      </c>
      <c r="B57" s="230">
        <f t="shared" ref="B57:I57" si="21">SUM(B58:B59)</f>
        <v>2</v>
      </c>
      <c r="C57" s="230"/>
      <c r="D57" s="230"/>
      <c r="E57" s="230">
        <f t="shared" ref="E57" si="22">SUM(E58:E59)</f>
        <v>56</v>
      </c>
      <c r="F57" s="230"/>
      <c r="G57" s="235"/>
      <c r="H57" s="236">
        <f t="shared" si="21"/>
        <v>554.62</v>
      </c>
      <c r="I57" s="236">
        <f t="shared" si="21"/>
        <v>685.45</v>
      </c>
    </row>
    <row r="58" spans="1:9" x14ac:dyDescent="0.25">
      <c r="A58" s="144" t="s">
        <v>17</v>
      </c>
      <c r="B58" s="231">
        <v>1</v>
      </c>
      <c r="C58" s="231">
        <f>D58+E58</f>
        <v>168</v>
      </c>
      <c r="D58" s="231">
        <f>D5</f>
        <v>152</v>
      </c>
      <c r="E58" s="232">
        <v>16</v>
      </c>
      <c r="F58" s="231"/>
      <c r="G58" s="237">
        <v>4.952</v>
      </c>
      <c r="H58" s="234">
        <f t="shared" si="18"/>
        <v>158.46</v>
      </c>
      <c r="I58" s="234">
        <f t="shared" si="5"/>
        <v>195.84</v>
      </c>
    </row>
    <row r="59" spans="1:9" x14ac:dyDescent="0.25">
      <c r="A59" s="144" t="s">
        <v>17</v>
      </c>
      <c r="B59" s="231">
        <v>1</v>
      </c>
      <c r="C59" s="231">
        <f>D59+E59</f>
        <v>192</v>
      </c>
      <c r="D59" s="231">
        <f>D5</f>
        <v>152</v>
      </c>
      <c r="E59" s="232">
        <v>40</v>
      </c>
      <c r="F59" s="231"/>
      <c r="G59" s="237">
        <v>4.952</v>
      </c>
      <c r="H59" s="234">
        <f t="shared" si="18"/>
        <v>396.16</v>
      </c>
      <c r="I59" s="234">
        <f t="shared" si="5"/>
        <v>489.61</v>
      </c>
    </row>
    <row r="60" spans="1:9" x14ac:dyDescent="0.25">
      <c r="A60" s="140" t="s">
        <v>21</v>
      </c>
      <c r="B60" s="229">
        <f>B61+B64+B69</f>
        <v>8</v>
      </c>
      <c r="C60" s="229"/>
      <c r="D60" s="229"/>
      <c r="E60" s="229">
        <f t="shared" ref="E60:I60" si="23">E61+E64+E69</f>
        <v>343</v>
      </c>
      <c r="F60" s="229"/>
      <c r="G60" s="229"/>
      <c r="H60" s="240">
        <f t="shared" si="23"/>
        <v>5596.6500000000005</v>
      </c>
      <c r="I60" s="240">
        <f t="shared" si="23"/>
        <v>6916.9000000000005</v>
      </c>
    </row>
    <row r="61" spans="1:9" ht="33" x14ac:dyDescent="0.25">
      <c r="A61" s="136" t="s">
        <v>276</v>
      </c>
      <c r="B61" s="230">
        <f>SUM(B62:B63)</f>
        <v>2</v>
      </c>
      <c r="C61" s="230"/>
      <c r="D61" s="230"/>
      <c r="E61" s="230">
        <f>SUM(E62:E63)</f>
        <v>151</v>
      </c>
      <c r="F61" s="230"/>
      <c r="G61" s="235"/>
      <c r="H61" s="236">
        <f t="shared" ref="H61:I61" si="24">SUM(H62:H63)</f>
        <v>3372.1400000000003</v>
      </c>
      <c r="I61" s="236">
        <f t="shared" si="24"/>
        <v>4167.63</v>
      </c>
    </row>
    <row r="62" spans="1:9" x14ac:dyDescent="0.25">
      <c r="A62" s="144" t="s">
        <v>22</v>
      </c>
      <c r="B62" s="231">
        <v>1</v>
      </c>
      <c r="C62" s="231">
        <f>D62+E62</f>
        <v>187</v>
      </c>
      <c r="D62" s="231">
        <f>D4</f>
        <v>174</v>
      </c>
      <c r="E62" s="232">
        <v>13</v>
      </c>
      <c r="F62" s="231"/>
      <c r="G62" s="237">
        <v>11.166</v>
      </c>
      <c r="H62" s="234">
        <f t="shared" ref="H62:H63" si="25">ROUND(G62*E62*2,2)</f>
        <v>290.32</v>
      </c>
      <c r="I62" s="234">
        <f t="shared" si="5"/>
        <v>358.81</v>
      </c>
    </row>
    <row r="63" spans="1:9" x14ac:dyDescent="0.25">
      <c r="A63" s="144" t="s">
        <v>22</v>
      </c>
      <c r="B63" s="231">
        <v>1</v>
      </c>
      <c r="C63" s="231">
        <f>D63+E63</f>
        <v>312</v>
      </c>
      <c r="D63" s="231">
        <f>D62</f>
        <v>174</v>
      </c>
      <c r="E63" s="232">
        <v>138</v>
      </c>
      <c r="F63" s="231"/>
      <c r="G63" s="237">
        <v>11.166</v>
      </c>
      <c r="H63" s="234">
        <f t="shared" si="25"/>
        <v>3081.82</v>
      </c>
      <c r="I63" s="234">
        <f t="shared" si="5"/>
        <v>3808.82</v>
      </c>
    </row>
    <row r="64" spans="1:9" ht="33" x14ac:dyDescent="0.25">
      <c r="A64" s="136" t="s">
        <v>272</v>
      </c>
      <c r="B64" s="230">
        <f>SUM(B65:B68)</f>
        <v>4</v>
      </c>
      <c r="C64" s="230"/>
      <c r="D64" s="230"/>
      <c r="E64" s="230">
        <f>SUM(E65:E68)</f>
        <v>176</v>
      </c>
      <c r="F64" s="230"/>
      <c r="G64" s="235"/>
      <c r="H64" s="236">
        <f>SUM(H65:H68)</f>
        <v>2085.98</v>
      </c>
      <c r="I64" s="236">
        <f>SUM(I65:I68)</f>
        <v>2578.06</v>
      </c>
    </row>
    <row r="65" spans="1:9" x14ac:dyDescent="0.25">
      <c r="A65" s="144" t="s">
        <v>71</v>
      </c>
      <c r="B65" s="231">
        <v>1</v>
      </c>
      <c r="C65" s="231">
        <f t="shared" ref="C65:C68" si="26">D65+E65</f>
        <v>198</v>
      </c>
      <c r="D65" s="231">
        <f>D4</f>
        <v>174</v>
      </c>
      <c r="E65" s="238">
        <v>24</v>
      </c>
      <c r="F65" s="231"/>
      <c r="G65" s="237">
        <v>6.23</v>
      </c>
      <c r="H65" s="234">
        <f t="shared" ref="H65:H68" si="27">ROUND(G65*E65*2,2)</f>
        <v>299.04000000000002</v>
      </c>
      <c r="I65" s="234">
        <f t="shared" si="5"/>
        <v>369.58</v>
      </c>
    </row>
    <row r="66" spans="1:9" x14ac:dyDescent="0.25">
      <c r="A66" s="144" t="s">
        <v>54</v>
      </c>
      <c r="B66" s="231">
        <v>1</v>
      </c>
      <c r="C66" s="231">
        <f t="shared" si="26"/>
        <v>236</v>
      </c>
      <c r="D66" s="231">
        <f>D4</f>
        <v>174</v>
      </c>
      <c r="E66" s="238">
        <v>62</v>
      </c>
      <c r="F66" s="231"/>
      <c r="G66" s="237">
        <v>5.3959999999999999</v>
      </c>
      <c r="H66" s="234">
        <f t="shared" si="27"/>
        <v>669.1</v>
      </c>
      <c r="I66" s="234">
        <f t="shared" si="5"/>
        <v>826.94</v>
      </c>
    </row>
    <row r="67" spans="1:9" x14ac:dyDescent="0.25">
      <c r="A67" s="144" t="s">
        <v>110</v>
      </c>
      <c r="B67" s="231">
        <v>1</v>
      </c>
      <c r="C67" s="231">
        <f t="shared" si="26"/>
        <v>192</v>
      </c>
      <c r="D67" s="231">
        <f>D4</f>
        <v>174</v>
      </c>
      <c r="E67" s="238">
        <v>18</v>
      </c>
      <c r="F67" s="231"/>
      <c r="G67" s="237">
        <v>6.1310000000000002</v>
      </c>
      <c r="H67" s="234">
        <f t="shared" si="27"/>
        <v>220.72</v>
      </c>
      <c r="I67" s="234">
        <f t="shared" si="5"/>
        <v>272.79000000000002</v>
      </c>
    </row>
    <row r="68" spans="1:9" x14ac:dyDescent="0.25">
      <c r="A68" s="144" t="s">
        <v>54</v>
      </c>
      <c r="B68" s="231">
        <v>1</v>
      </c>
      <c r="C68" s="231">
        <f t="shared" si="26"/>
        <v>246</v>
      </c>
      <c r="D68" s="231">
        <f>D4</f>
        <v>174</v>
      </c>
      <c r="E68" s="238">
        <v>72</v>
      </c>
      <c r="F68" s="231"/>
      <c r="G68" s="237">
        <v>6.23</v>
      </c>
      <c r="H68" s="234">
        <f t="shared" si="27"/>
        <v>897.12</v>
      </c>
      <c r="I68" s="234">
        <f t="shared" si="5"/>
        <v>1108.75</v>
      </c>
    </row>
    <row r="69" spans="1:9" ht="33" x14ac:dyDescent="0.25">
      <c r="A69" s="136" t="s">
        <v>277</v>
      </c>
      <c r="B69" s="230">
        <f>SUM(B70:B71)</f>
        <v>2</v>
      </c>
      <c r="C69" s="230"/>
      <c r="D69" s="230"/>
      <c r="E69" s="230">
        <f t="shared" ref="E69" si="28">SUM(E70:E71)</f>
        <v>16</v>
      </c>
      <c r="F69" s="230"/>
      <c r="G69" s="235"/>
      <c r="H69" s="236">
        <f t="shared" ref="H69:I69" si="29">SUM(H70:H71)</f>
        <v>138.53</v>
      </c>
      <c r="I69" s="236">
        <f t="shared" si="29"/>
        <v>171.20999999999998</v>
      </c>
    </row>
    <row r="70" spans="1:9" x14ac:dyDescent="0.25">
      <c r="A70" s="144" t="s">
        <v>17</v>
      </c>
      <c r="B70" s="231">
        <v>1</v>
      </c>
      <c r="C70" s="231">
        <f>D70+E70</f>
        <v>184</v>
      </c>
      <c r="D70" s="231">
        <f>D4</f>
        <v>174</v>
      </c>
      <c r="E70" s="232">
        <v>10</v>
      </c>
      <c r="F70" s="231"/>
      <c r="G70" s="237">
        <v>4.3289999999999997</v>
      </c>
      <c r="H70" s="234">
        <f t="shared" ref="H70:H71" si="30">ROUND(G70*E70*2,2)</f>
        <v>86.58</v>
      </c>
      <c r="I70" s="234">
        <f t="shared" si="5"/>
        <v>107</v>
      </c>
    </row>
    <row r="71" spans="1:9" x14ac:dyDescent="0.25">
      <c r="A71" s="144" t="s">
        <v>17</v>
      </c>
      <c r="B71" s="231">
        <v>1</v>
      </c>
      <c r="C71" s="231">
        <f>D71+E71</f>
        <v>180</v>
      </c>
      <c r="D71" s="231">
        <f>D4</f>
        <v>174</v>
      </c>
      <c r="E71" s="232">
        <v>6</v>
      </c>
      <c r="F71" s="231"/>
      <c r="G71" s="237">
        <v>4.3289999999999997</v>
      </c>
      <c r="H71" s="234">
        <f t="shared" si="30"/>
        <v>51.95</v>
      </c>
      <c r="I71" s="234">
        <f t="shared" si="5"/>
        <v>64.209999999999994</v>
      </c>
    </row>
    <row r="72" spans="1:9" x14ac:dyDescent="0.25">
      <c r="A72" s="140" t="s">
        <v>23</v>
      </c>
      <c r="B72" s="229">
        <f>B73+B77+B83+B88</f>
        <v>16</v>
      </c>
      <c r="C72" s="229"/>
      <c r="D72" s="229"/>
      <c r="E72" s="229">
        <f>E73+E77+E83+E88</f>
        <v>547.5</v>
      </c>
      <c r="F72" s="229"/>
      <c r="G72" s="239"/>
      <c r="H72" s="240">
        <f>H73+H77+H83+H88</f>
        <v>7619.96</v>
      </c>
      <c r="I72" s="240">
        <f>I73+I77+I83+I88</f>
        <v>9417.5300000000007</v>
      </c>
    </row>
    <row r="73" spans="1:9" ht="33" x14ac:dyDescent="0.25">
      <c r="A73" s="136" t="s">
        <v>276</v>
      </c>
      <c r="B73" s="230">
        <f>SUM(B74:B76)</f>
        <v>3</v>
      </c>
      <c r="C73" s="230"/>
      <c r="D73" s="230"/>
      <c r="E73" s="230">
        <f>SUM(E74:E76)</f>
        <v>234.5</v>
      </c>
      <c r="F73" s="230"/>
      <c r="G73" s="235"/>
      <c r="H73" s="236">
        <f>SUM(H74:H76)</f>
        <v>4504.2700000000004</v>
      </c>
      <c r="I73" s="236">
        <f>SUM(I74:I76)</f>
        <v>5566.83</v>
      </c>
    </row>
    <row r="74" spans="1:9" x14ac:dyDescent="0.25">
      <c r="A74" s="144" t="s">
        <v>24</v>
      </c>
      <c r="B74" s="231">
        <v>1</v>
      </c>
      <c r="C74" s="231">
        <f t="shared" ref="C74:C76" si="31">D74+E74</f>
        <v>319</v>
      </c>
      <c r="D74" s="231">
        <f t="shared" ref="D74:D76" si="32">D$4</f>
        <v>174</v>
      </c>
      <c r="E74" s="232">
        <v>145</v>
      </c>
      <c r="F74" s="231"/>
      <c r="G74" s="233">
        <v>9.6039999999999992</v>
      </c>
      <c r="H74" s="234">
        <f t="shared" ref="H74:H76" si="33">ROUND(G74*E74*2,2)</f>
        <v>2785.16</v>
      </c>
      <c r="I74" s="234">
        <f t="shared" si="5"/>
        <v>3442.18</v>
      </c>
    </row>
    <row r="75" spans="1:9" x14ac:dyDescent="0.25">
      <c r="A75" s="144" t="s">
        <v>24</v>
      </c>
      <c r="B75" s="231">
        <v>1</v>
      </c>
      <c r="C75" s="231">
        <f t="shared" si="31"/>
        <v>215.5</v>
      </c>
      <c r="D75" s="231">
        <f t="shared" si="32"/>
        <v>174</v>
      </c>
      <c r="E75" s="232">
        <v>41.5</v>
      </c>
      <c r="F75" s="231"/>
      <c r="G75" s="233">
        <v>9.6039999999999992</v>
      </c>
      <c r="H75" s="234">
        <f t="shared" si="33"/>
        <v>797.13</v>
      </c>
      <c r="I75" s="234">
        <f t="shared" si="5"/>
        <v>985.17</v>
      </c>
    </row>
    <row r="76" spans="1:9" x14ac:dyDescent="0.25">
      <c r="A76" s="144" t="s">
        <v>24</v>
      </c>
      <c r="B76" s="231">
        <v>1</v>
      </c>
      <c r="C76" s="231">
        <f t="shared" si="31"/>
        <v>222</v>
      </c>
      <c r="D76" s="231">
        <f t="shared" si="32"/>
        <v>174</v>
      </c>
      <c r="E76" s="238">
        <v>48</v>
      </c>
      <c r="F76" s="231"/>
      <c r="G76" s="233">
        <v>9.6039999999999992</v>
      </c>
      <c r="H76" s="234">
        <f t="shared" si="33"/>
        <v>921.98</v>
      </c>
      <c r="I76" s="234">
        <f t="shared" si="5"/>
        <v>1139.48</v>
      </c>
    </row>
    <row r="77" spans="1:9" ht="33" x14ac:dyDescent="0.25">
      <c r="A77" s="136" t="s">
        <v>272</v>
      </c>
      <c r="B77" s="230">
        <f>SUM(B78:B82)</f>
        <v>5</v>
      </c>
      <c r="C77" s="230"/>
      <c r="D77" s="230"/>
      <c r="E77" s="230">
        <f>SUM(E78:E82)</f>
        <v>106</v>
      </c>
      <c r="F77" s="230"/>
      <c r="G77" s="235"/>
      <c r="H77" s="236">
        <f>SUM(H78:H82)</f>
        <v>1378.59</v>
      </c>
      <c r="I77" s="236">
        <f>SUM(I78:I82)</f>
        <v>1703.8000000000002</v>
      </c>
    </row>
    <row r="78" spans="1:9" x14ac:dyDescent="0.25">
      <c r="A78" s="144" t="s">
        <v>25</v>
      </c>
      <c r="B78" s="233">
        <v>1</v>
      </c>
      <c r="C78" s="231">
        <f>D78+E78</f>
        <v>210</v>
      </c>
      <c r="D78" s="231">
        <f>D4</f>
        <v>174</v>
      </c>
      <c r="E78" s="232">
        <v>36</v>
      </c>
      <c r="F78" s="231"/>
      <c r="G78" s="233">
        <v>6.51</v>
      </c>
      <c r="H78" s="234">
        <f t="shared" ref="H78:H82" si="34">ROUND(G78*E78*2,2)</f>
        <v>468.72</v>
      </c>
      <c r="I78" s="234">
        <f t="shared" si="5"/>
        <v>579.29</v>
      </c>
    </row>
    <row r="79" spans="1:9" x14ac:dyDescent="0.25">
      <c r="A79" s="144" t="s">
        <v>25</v>
      </c>
      <c r="B79" s="233">
        <v>1</v>
      </c>
      <c r="C79" s="231">
        <f t="shared" ref="C79:C82" si="35">D79+E79</f>
        <v>180</v>
      </c>
      <c r="D79" s="231">
        <f>D4</f>
        <v>174</v>
      </c>
      <c r="E79" s="232">
        <v>6</v>
      </c>
      <c r="F79" s="231"/>
      <c r="G79" s="233">
        <v>5.88</v>
      </c>
      <c r="H79" s="234">
        <f t="shared" si="34"/>
        <v>70.56</v>
      </c>
      <c r="I79" s="234">
        <f t="shared" ref="I79:I142" si="36">ROUND(H79*1.2359,2)</f>
        <v>87.21</v>
      </c>
    </row>
    <row r="80" spans="1:9" x14ac:dyDescent="0.25">
      <c r="A80" s="144" t="s">
        <v>25</v>
      </c>
      <c r="B80" s="233">
        <v>1</v>
      </c>
      <c r="C80" s="231">
        <f t="shared" si="35"/>
        <v>216</v>
      </c>
      <c r="D80" s="231">
        <f>D4</f>
        <v>174</v>
      </c>
      <c r="E80" s="232">
        <v>42</v>
      </c>
      <c r="F80" s="231"/>
      <c r="G80" s="233">
        <v>6.51</v>
      </c>
      <c r="H80" s="234">
        <f t="shared" si="34"/>
        <v>546.84</v>
      </c>
      <c r="I80" s="234">
        <f t="shared" si="36"/>
        <v>675.84</v>
      </c>
    </row>
    <row r="81" spans="1:9" x14ac:dyDescent="0.25">
      <c r="A81" s="144" t="s">
        <v>25</v>
      </c>
      <c r="B81" s="233">
        <v>1</v>
      </c>
      <c r="C81" s="231">
        <f t="shared" si="35"/>
        <v>191</v>
      </c>
      <c r="D81" s="231">
        <f>D4</f>
        <v>174</v>
      </c>
      <c r="E81" s="232">
        <v>17</v>
      </c>
      <c r="F81" s="231"/>
      <c r="G81" s="233">
        <v>6.6470000000000002</v>
      </c>
      <c r="H81" s="234">
        <f t="shared" si="34"/>
        <v>226</v>
      </c>
      <c r="I81" s="234">
        <f t="shared" si="36"/>
        <v>279.31</v>
      </c>
    </row>
    <row r="82" spans="1:9" x14ac:dyDescent="0.25">
      <c r="A82" s="144" t="s">
        <v>25</v>
      </c>
      <c r="B82" s="233">
        <v>1</v>
      </c>
      <c r="C82" s="231">
        <f t="shared" si="35"/>
        <v>179</v>
      </c>
      <c r="D82" s="231">
        <f>D4</f>
        <v>174</v>
      </c>
      <c r="E82" s="232">
        <v>5</v>
      </c>
      <c r="F82" s="231"/>
      <c r="G82" s="233">
        <v>6.6470000000000002</v>
      </c>
      <c r="H82" s="234">
        <f t="shared" si="34"/>
        <v>66.47</v>
      </c>
      <c r="I82" s="234">
        <f t="shared" si="36"/>
        <v>82.15</v>
      </c>
    </row>
    <row r="83" spans="1:9" ht="33" x14ac:dyDescent="0.25">
      <c r="A83" s="136" t="s">
        <v>277</v>
      </c>
      <c r="B83" s="230">
        <f>SUM(B84:B87)</f>
        <v>4</v>
      </c>
      <c r="C83" s="230"/>
      <c r="D83" s="230"/>
      <c r="E83" s="230">
        <f>SUM(E84:E87)</f>
        <v>111</v>
      </c>
      <c r="F83" s="230"/>
      <c r="G83" s="235"/>
      <c r="H83" s="236">
        <f>SUM(H84:H87)</f>
        <v>961.03</v>
      </c>
      <c r="I83" s="236">
        <f>SUM(I84:I87)</f>
        <v>1187.75</v>
      </c>
    </row>
    <row r="84" spans="1:9" x14ac:dyDescent="0.25">
      <c r="A84" s="144" t="s">
        <v>17</v>
      </c>
      <c r="B84" s="231">
        <v>1</v>
      </c>
      <c r="C84" s="231">
        <f>D84+E84</f>
        <v>182</v>
      </c>
      <c r="D84" s="231">
        <f>D4</f>
        <v>174</v>
      </c>
      <c r="E84" s="232">
        <v>8</v>
      </c>
      <c r="F84" s="231"/>
      <c r="G84" s="233">
        <v>4.3289999999999997</v>
      </c>
      <c r="H84" s="234">
        <f>ROUND(G84*E84*2,2)</f>
        <v>69.260000000000005</v>
      </c>
      <c r="I84" s="234">
        <f t="shared" si="36"/>
        <v>85.6</v>
      </c>
    </row>
    <row r="85" spans="1:9" x14ac:dyDescent="0.25">
      <c r="A85" s="144" t="s">
        <v>17</v>
      </c>
      <c r="B85" s="231">
        <v>1</v>
      </c>
      <c r="C85" s="231">
        <f>D85+E85</f>
        <v>179</v>
      </c>
      <c r="D85" s="231">
        <f>D$37</f>
        <v>152</v>
      </c>
      <c r="E85" s="232">
        <v>27</v>
      </c>
      <c r="F85" s="231"/>
      <c r="G85" s="233">
        <v>4.3289999999999997</v>
      </c>
      <c r="H85" s="234">
        <f t="shared" ref="H85:H87" si="37">ROUND(G85*E85*2,2)</f>
        <v>233.77</v>
      </c>
      <c r="I85" s="234">
        <f t="shared" si="36"/>
        <v>288.92</v>
      </c>
    </row>
    <row r="86" spans="1:9" x14ac:dyDescent="0.25">
      <c r="A86" s="144" t="s">
        <v>17</v>
      </c>
      <c r="B86" s="231">
        <v>1</v>
      </c>
      <c r="C86" s="231">
        <f>D86+E86</f>
        <v>202</v>
      </c>
      <c r="D86" s="231">
        <f>D4</f>
        <v>174</v>
      </c>
      <c r="E86" s="232">
        <v>28</v>
      </c>
      <c r="F86" s="231"/>
      <c r="G86" s="233">
        <v>4.3289999999999997</v>
      </c>
      <c r="H86" s="234">
        <f t="shared" si="37"/>
        <v>242.42</v>
      </c>
      <c r="I86" s="234">
        <f t="shared" si="36"/>
        <v>299.61</v>
      </c>
    </row>
    <row r="87" spans="1:9" x14ac:dyDescent="0.25">
      <c r="A87" s="144" t="s">
        <v>17</v>
      </c>
      <c r="B87" s="231">
        <v>1</v>
      </c>
      <c r="C87" s="231">
        <f t="shared" ref="C87" si="38">D87+E87</f>
        <v>222</v>
      </c>
      <c r="D87" s="231">
        <f>D4</f>
        <v>174</v>
      </c>
      <c r="E87" s="232">
        <v>48</v>
      </c>
      <c r="F87" s="231"/>
      <c r="G87" s="233">
        <v>4.3289999999999997</v>
      </c>
      <c r="H87" s="234">
        <f t="shared" si="37"/>
        <v>415.58</v>
      </c>
      <c r="I87" s="234">
        <f t="shared" si="36"/>
        <v>513.62</v>
      </c>
    </row>
    <row r="88" spans="1:9" ht="33" x14ac:dyDescent="0.25">
      <c r="A88" s="136" t="s">
        <v>267</v>
      </c>
      <c r="B88" s="230">
        <f>SUM(B89:B92)</f>
        <v>4</v>
      </c>
      <c r="C88" s="230"/>
      <c r="D88" s="230"/>
      <c r="E88" s="230">
        <f>SUM(E89:E92)</f>
        <v>96</v>
      </c>
      <c r="F88" s="230"/>
      <c r="G88" s="235"/>
      <c r="H88" s="236">
        <f>SUM(H89:H92)</f>
        <v>776.06999999999994</v>
      </c>
      <c r="I88" s="236">
        <f>SUM(I89:I92)</f>
        <v>959.15</v>
      </c>
    </row>
    <row r="89" spans="1:9" x14ac:dyDescent="0.25">
      <c r="A89" s="144" t="s">
        <v>18</v>
      </c>
      <c r="B89" s="231">
        <v>1</v>
      </c>
      <c r="C89" s="231">
        <f>D89+E89</f>
        <v>199</v>
      </c>
      <c r="D89" s="231">
        <f>D4</f>
        <v>174</v>
      </c>
      <c r="E89" s="232">
        <v>25</v>
      </c>
      <c r="F89" s="231"/>
      <c r="G89" s="237">
        <v>4.0419999999999998</v>
      </c>
      <c r="H89" s="234">
        <f t="shared" ref="H89:H92" si="39">ROUND(G89*E89*2,2)</f>
        <v>202.1</v>
      </c>
      <c r="I89" s="234">
        <f t="shared" si="36"/>
        <v>249.78</v>
      </c>
    </row>
    <row r="90" spans="1:9" x14ac:dyDescent="0.25">
      <c r="A90" s="144" t="s">
        <v>18</v>
      </c>
      <c r="B90" s="231">
        <v>1</v>
      </c>
      <c r="C90" s="231">
        <f>D90+E90</f>
        <v>192</v>
      </c>
      <c r="D90" s="231">
        <f>D4</f>
        <v>174</v>
      </c>
      <c r="E90" s="232">
        <v>18</v>
      </c>
      <c r="F90" s="231"/>
      <c r="G90" s="237">
        <v>4.0419999999999998</v>
      </c>
      <c r="H90" s="234">
        <f t="shared" si="39"/>
        <v>145.51</v>
      </c>
      <c r="I90" s="234">
        <f t="shared" si="36"/>
        <v>179.84</v>
      </c>
    </row>
    <row r="91" spans="1:9" x14ac:dyDescent="0.25">
      <c r="A91" s="144" t="s">
        <v>18</v>
      </c>
      <c r="B91" s="231">
        <v>1</v>
      </c>
      <c r="C91" s="231">
        <f>D91+E91</f>
        <v>198</v>
      </c>
      <c r="D91" s="231">
        <f>D4</f>
        <v>174</v>
      </c>
      <c r="E91" s="232">
        <v>24</v>
      </c>
      <c r="F91" s="231"/>
      <c r="G91" s="237">
        <v>4.0419999999999998</v>
      </c>
      <c r="H91" s="234">
        <f t="shared" si="39"/>
        <v>194.02</v>
      </c>
      <c r="I91" s="234">
        <f t="shared" si="36"/>
        <v>239.79</v>
      </c>
    </row>
    <row r="92" spans="1:9" s="226" customFormat="1" x14ac:dyDescent="0.25">
      <c r="A92" s="225" t="s">
        <v>18</v>
      </c>
      <c r="B92" s="241">
        <v>1</v>
      </c>
      <c r="C92" s="241">
        <f>D92+E92</f>
        <v>203</v>
      </c>
      <c r="D92" s="241">
        <f>D4</f>
        <v>174</v>
      </c>
      <c r="E92" s="242">
        <v>29</v>
      </c>
      <c r="F92" s="241"/>
      <c r="G92" s="243">
        <v>4.0419999999999998</v>
      </c>
      <c r="H92" s="244">
        <f t="shared" si="39"/>
        <v>234.44</v>
      </c>
      <c r="I92" s="244">
        <f t="shared" si="36"/>
        <v>289.74</v>
      </c>
    </row>
    <row r="93" spans="1:9" x14ac:dyDescent="0.25">
      <c r="A93" s="140" t="s">
        <v>26</v>
      </c>
      <c r="B93" s="229">
        <f>B94+B96</f>
        <v>5</v>
      </c>
      <c r="C93" s="229"/>
      <c r="D93" s="229"/>
      <c r="E93" s="229">
        <f t="shared" ref="E93:I93" si="40">E94+E96</f>
        <v>68</v>
      </c>
      <c r="F93" s="229"/>
      <c r="G93" s="229"/>
      <c r="H93" s="240">
        <f t="shared" si="40"/>
        <v>908.35</v>
      </c>
      <c r="I93" s="240">
        <f t="shared" si="40"/>
        <v>1122.6300000000001</v>
      </c>
    </row>
    <row r="94" spans="1:9" ht="33" x14ac:dyDescent="0.25">
      <c r="A94" s="136" t="s">
        <v>276</v>
      </c>
      <c r="B94" s="230">
        <f>SUM(B95:B95)</f>
        <v>1</v>
      </c>
      <c r="C94" s="230"/>
      <c r="D94" s="230"/>
      <c r="E94" s="230">
        <f>SUM(E95:E95)</f>
        <v>11</v>
      </c>
      <c r="F94" s="230"/>
      <c r="G94" s="235"/>
      <c r="H94" s="236">
        <f>SUM(H95:H95)</f>
        <v>203.87</v>
      </c>
      <c r="I94" s="236">
        <f>SUM(I95:I95)</f>
        <v>251.96</v>
      </c>
    </row>
    <row r="95" spans="1:9" x14ac:dyDescent="0.25">
      <c r="A95" s="144" t="s">
        <v>27</v>
      </c>
      <c r="B95" s="231">
        <v>1</v>
      </c>
      <c r="C95" s="231">
        <f>D95+E95</f>
        <v>185</v>
      </c>
      <c r="D95" s="231">
        <f>D4</f>
        <v>174</v>
      </c>
      <c r="E95" s="238">
        <v>11</v>
      </c>
      <c r="F95" s="231"/>
      <c r="G95" s="237">
        <v>9.2669999999999995</v>
      </c>
      <c r="H95" s="234">
        <f t="shared" ref="H95:H100" si="41">ROUND(G95*E95*2,2)</f>
        <v>203.87</v>
      </c>
      <c r="I95" s="234">
        <f t="shared" si="36"/>
        <v>251.96</v>
      </c>
    </row>
    <row r="96" spans="1:9" ht="33" x14ac:dyDescent="0.25">
      <c r="A96" s="136" t="s">
        <v>272</v>
      </c>
      <c r="B96" s="230">
        <f>SUM(B97:B100)</f>
        <v>4</v>
      </c>
      <c r="C96" s="230"/>
      <c r="D96" s="230"/>
      <c r="E96" s="230">
        <f>SUM(E97:E100)</f>
        <v>57</v>
      </c>
      <c r="F96" s="230"/>
      <c r="G96" s="235"/>
      <c r="H96" s="236">
        <f t="shared" ref="H96:I96" si="42">SUM(H97:H100)</f>
        <v>704.48</v>
      </c>
      <c r="I96" s="236">
        <f t="shared" si="42"/>
        <v>870.67000000000007</v>
      </c>
    </row>
    <row r="97" spans="1:1101" x14ac:dyDescent="0.25">
      <c r="A97" s="144" t="s">
        <v>28</v>
      </c>
      <c r="B97" s="231">
        <v>1</v>
      </c>
      <c r="C97" s="231">
        <f t="shared" ref="C97:C100" si="43">D97+E97</f>
        <v>192</v>
      </c>
      <c r="D97" s="231">
        <f>D4</f>
        <v>174</v>
      </c>
      <c r="E97" s="238">
        <v>18</v>
      </c>
      <c r="F97" s="231"/>
      <c r="G97" s="237">
        <v>6.1310000000000002</v>
      </c>
      <c r="H97" s="234">
        <f t="shared" si="41"/>
        <v>220.72</v>
      </c>
      <c r="I97" s="234">
        <f t="shared" si="36"/>
        <v>272.79000000000002</v>
      </c>
    </row>
    <row r="98" spans="1:1101" x14ac:dyDescent="0.25">
      <c r="A98" s="144" t="s">
        <v>28</v>
      </c>
      <c r="B98" s="231">
        <v>1</v>
      </c>
      <c r="C98" s="231">
        <f t="shared" si="43"/>
        <v>184</v>
      </c>
      <c r="D98" s="231">
        <f>D4</f>
        <v>174</v>
      </c>
      <c r="E98" s="238">
        <v>10</v>
      </c>
      <c r="F98" s="231"/>
      <c r="G98" s="237">
        <v>6.23</v>
      </c>
      <c r="H98" s="234">
        <f t="shared" si="41"/>
        <v>124.6</v>
      </c>
      <c r="I98" s="234">
        <f t="shared" si="36"/>
        <v>153.99</v>
      </c>
    </row>
    <row r="99" spans="1:1101" x14ac:dyDescent="0.25">
      <c r="A99" s="144" t="s">
        <v>28</v>
      </c>
      <c r="B99" s="231">
        <v>1</v>
      </c>
      <c r="C99" s="231">
        <f t="shared" si="43"/>
        <v>185</v>
      </c>
      <c r="D99" s="231">
        <f>D4</f>
        <v>174</v>
      </c>
      <c r="E99" s="238">
        <v>11</v>
      </c>
      <c r="F99" s="231"/>
      <c r="G99" s="237">
        <v>6.1310000000000002</v>
      </c>
      <c r="H99" s="234">
        <f t="shared" si="41"/>
        <v>134.88</v>
      </c>
      <c r="I99" s="234">
        <f t="shared" si="36"/>
        <v>166.7</v>
      </c>
    </row>
    <row r="100" spans="1:1101" x14ac:dyDescent="0.25">
      <c r="A100" s="144" t="s">
        <v>28</v>
      </c>
      <c r="B100" s="231">
        <v>1</v>
      </c>
      <c r="C100" s="231">
        <f t="shared" si="43"/>
        <v>192</v>
      </c>
      <c r="D100" s="231">
        <f>D4</f>
        <v>174</v>
      </c>
      <c r="E100" s="238">
        <v>18</v>
      </c>
      <c r="F100" s="231"/>
      <c r="G100" s="237">
        <v>6.23</v>
      </c>
      <c r="H100" s="234">
        <f t="shared" si="41"/>
        <v>224.28</v>
      </c>
      <c r="I100" s="234">
        <f t="shared" si="36"/>
        <v>277.19</v>
      </c>
    </row>
    <row r="101" spans="1:1101" x14ac:dyDescent="0.25">
      <c r="A101" s="160" t="s">
        <v>29</v>
      </c>
      <c r="B101" s="229">
        <f>B102+B108</f>
        <v>9</v>
      </c>
      <c r="C101" s="229"/>
      <c r="D101" s="229"/>
      <c r="E101" s="229">
        <f t="shared" ref="E101:I101" si="44">E102+E108</f>
        <v>282</v>
      </c>
      <c r="F101" s="229"/>
      <c r="G101" s="229"/>
      <c r="H101" s="240">
        <f t="shared" si="44"/>
        <v>2932.3</v>
      </c>
      <c r="I101" s="240">
        <f t="shared" si="44"/>
        <v>3624.0299999999997</v>
      </c>
    </row>
    <row r="102" spans="1:1101" ht="33" x14ac:dyDescent="0.25">
      <c r="A102" s="136" t="s">
        <v>272</v>
      </c>
      <c r="B102" s="230">
        <f>SUM(B103:B107)</f>
        <v>5</v>
      </c>
      <c r="C102" s="230"/>
      <c r="D102" s="230"/>
      <c r="E102" s="230">
        <f>SUM(E103:E107)</f>
        <v>144</v>
      </c>
      <c r="F102" s="230"/>
      <c r="G102" s="235"/>
      <c r="H102" s="236">
        <f>SUM(H103:H107)</f>
        <v>1737.5</v>
      </c>
      <c r="I102" s="236">
        <f>SUM(I103:I107)</f>
        <v>2147.3799999999997</v>
      </c>
    </row>
    <row r="103" spans="1:1101" x14ac:dyDescent="0.25">
      <c r="A103" s="144" t="s">
        <v>30</v>
      </c>
      <c r="B103" s="231">
        <v>1</v>
      </c>
      <c r="C103" s="231">
        <f t="shared" ref="C103:C105" si="45">D103+E103</f>
        <v>217</v>
      </c>
      <c r="D103" s="231">
        <f t="shared" ref="D103:D107" si="46">D$4</f>
        <v>174</v>
      </c>
      <c r="E103" s="232">
        <v>43</v>
      </c>
      <c r="F103" s="231"/>
      <c r="G103" s="233">
        <v>6.23</v>
      </c>
      <c r="H103" s="234">
        <f t="shared" ref="H103:H112" si="47">ROUND(G103*E103*2,2)</f>
        <v>535.78</v>
      </c>
      <c r="I103" s="234">
        <f t="shared" si="36"/>
        <v>662.17</v>
      </c>
    </row>
    <row r="104" spans="1:1101" x14ac:dyDescent="0.25">
      <c r="A104" s="144" t="s">
        <v>30</v>
      </c>
      <c r="B104" s="231">
        <v>1</v>
      </c>
      <c r="C104" s="231">
        <f t="shared" si="45"/>
        <v>222</v>
      </c>
      <c r="D104" s="231">
        <f t="shared" si="46"/>
        <v>174</v>
      </c>
      <c r="E104" s="232">
        <v>48</v>
      </c>
      <c r="F104" s="231"/>
      <c r="G104" s="233">
        <v>6.1310000000000002</v>
      </c>
      <c r="H104" s="234">
        <f t="shared" si="47"/>
        <v>588.58000000000004</v>
      </c>
      <c r="I104" s="234">
        <f t="shared" si="36"/>
        <v>727.43</v>
      </c>
    </row>
    <row r="105" spans="1:1101" x14ac:dyDescent="0.25">
      <c r="A105" s="144" t="s">
        <v>30</v>
      </c>
      <c r="B105" s="231">
        <v>1</v>
      </c>
      <c r="C105" s="231">
        <f t="shared" si="45"/>
        <v>199</v>
      </c>
      <c r="D105" s="231">
        <f t="shared" si="46"/>
        <v>174</v>
      </c>
      <c r="E105" s="232">
        <v>25</v>
      </c>
      <c r="F105" s="231"/>
      <c r="G105" s="233">
        <v>5.3959999999999999</v>
      </c>
      <c r="H105" s="234">
        <f t="shared" si="47"/>
        <v>269.8</v>
      </c>
      <c r="I105" s="234">
        <f t="shared" si="36"/>
        <v>333.45</v>
      </c>
    </row>
    <row r="106" spans="1:1101" x14ac:dyDescent="0.25">
      <c r="A106" s="144" t="s">
        <v>30</v>
      </c>
      <c r="B106" s="231">
        <v>1</v>
      </c>
      <c r="C106" s="231">
        <f>D106+E106</f>
        <v>198</v>
      </c>
      <c r="D106" s="231">
        <f t="shared" si="46"/>
        <v>174</v>
      </c>
      <c r="E106" s="238">
        <v>24</v>
      </c>
      <c r="F106" s="231"/>
      <c r="G106" s="233">
        <v>6.1310000000000002</v>
      </c>
      <c r="H106" s="234">
        <f t="shared" si="47"/>
        <v>294.29000000000002</v>
      </c>
      <c r="I106" s="234">
        <f t="shared" si="36"/>
        <v>363.71</v>
      </c>
    </row>
    <row r="107" spans="1:1101" x14ac:dyDescent="0.25">
      <c r="A107" s="144" t="s">
        <v>30</v>
      </c>
      <c r="B107" s="231">
        <v>1</v>
      </c>
      <c r="C107" s="231">
        <f t="shared" ref="C107" si="48">D107+E107</f>
        <v>178</v>
      </c>
      <c r="D107" s="231">
        <f t="shared" si="46"/>
        <v>174</v>
      </c>
      <c r="E107" s="238">
        <v>4</v>
      </c>
      <c r="F107" s="231"/>
      <c r="G107" s="233">
        <v>6.1310000000000002</v>
      </c>
      <c r="H107" s="234">
        <f t="shared" si="47"/>
        <v>49.05</v>
      </c>
      <c r="I107" s="234">
        <f t="shared" si="36"/>
        <v>60.62</v>
      </c>
    </row>
    <row r="108" spans="1:1101" s="67" customFormat="1" ht="33" x14ac:dyDescent="0.25">
      <c r="A108" s="136" t="s">
        <v>277</v>
      </c>
      <c r="B108" s="230">
        <f>SUM(B109:B112)</f>
        <v>4</v>
      </c>
      <c r="C108" s="230"/>
      <c r="D108" s="230"/>
      <c r="E108" s="230">
        <f>SUM(E109:E112)</f>
        <v>138</v>
      </c>
      <c r="F108" s="230"/>
      <c r="G108" s="235"/>
      <c r="H108" s="236">
        <f>SUM(H109:H112)</f>
        <v>1194.8000000000002</v>
      </c>
      <c r="I108" s="236">
        <f>SUM(I109:I112)</f>
        <v>1476.65</v>
      </c>
      <c r="J108" s="129"/>
      <c r="K108" s="129"/>
      <c r="L108" s="129"/>
      <c r="M108" s="129"/>
      <c r="N108" s="129"/>
      <c r="O108" s="129"/>
      <c r="P108" s="129"/>
      <c r="Q108" s="129"/>
      <c r="R108" s="129"/>
      <c r="S108" s="129"/>
      <c r="T108" s="129"/>
      <c r="U108" s="129"/>
      <c r="V108" s="129"/>
      <c r="W108" s="129"/>
      <c r="X108" s="129"/>
      <c r="Y108" s="129"/>
      <c r="Z108" s="129"/>
      <c r="AA108" s="129"/>
      <c r="AB108" s="129"/>
      <c r="AC108" s="129"/>
      <c r="AD108" s="129"/>
      <c r="AE108" s="129"/>
      <c r="AF108" s="129"/>
      <c r="AG108" s="129"/>
      <c r="AH108" s="129"/>
      <c r="AI108" s="129"/>
      <c r="AJ108" s="129"/>
      <c r="AK108" s="129"/>
      <c r="AL108" s="129"/>
      <c r="AM108" s="129"/>
      <c r="AN108" s="129"/>
      <c r="AO108" s="129"/>
      <c r="AP108" s="129"/>
      <c r="AQ108" s="129"/>
      <c r="AR108" s="129"/>
      <c r="AS108" s="129"/>
      <c r="AT108" s="129"/>
      <c r="AU108" s="129"/>
      <c r="AV108" s="129"/>
      <c r="AW108" s="129"/>
      <c r="AX108" s="129"/>
      <c r="AY108" s="129"/>
      <c r="AZ108" s="129"/>
      <c r="BA108" s="129"/>
      <c r="BB108" s="129"/>
      <c r="BC108" s="129"/>
      <c r="BD108" s="129"/>
      <c r="BE108" s="129"/>
      <c r="BF108" s="129"/>
      <c r="BG108" s="129"/>
      <c r="BH108" s="129"/>
      <c r="BI108" s="129"/>
      <c r="BJ108" s="129"/>
      <c r="BK108" s="129"/>
      <c r="BL108" s="129"/>
      <c r="BM108" s="129"/>
      <c r="BN108" s="129"/>
      <c r="BO108" s="129"/>
      <c r="BP108" s="129"/>
      <c r="BQ108" s="129"/>
      <c r="BR108" s="129"/>
      <c r="BS108" s="129"/>
      <c r="BT108" s="129"/>
      <c r="BU108" s="129"/>
      <c r="BV108" s="129"/>
      <c r="BW108" s="129"/>
      <c r="BX108" s="129"/>
      <c r="BY108" s="129"/>
      <c r="BZ108" s="129"/>
      <c r="CA108" s="129"/>
      <c r="CB108" s="129"/>
      <c r="CC108" s="129"/>
      <c r="CD108" s="129"/>
      <c r="CE108" s="129"/>
      <c r="CF108" s="129"/>
      <c r="CG108" s="129"/>
      <c r="CH108" s="129"/>
      <c r="CI108" s="129"/>
      <c r="CJ108" s="129"/>
      <c r="CK108" s="129"/>
      <c r="CL108" s="129"/>
      <c r="CM108" s="129"/>
      <c r="CN108" s="129"/>
      <c r="CO108" s="129"/>
      <c r="CP108" s="129"/>
      <c r="CQ108" s="129"/>
      <c r="CR108" s="129"/>
      <c r="CS108" s="129"/>
      <c r="CT108" s="129"/>
      <c r="CU108" s="129"/>
      <c r="CV108" s="129"/>
      <c r="CW108" s="129"/>
      <c r="CX108" s="129"/>
      <c r="CY108" s="129"/>
      <c r="CZ108" s="129"/>
      <c r="DA108" s="129"/>
      <c r="DB108" s="129"/>
      <c r="DC108" s="129"/>
      <c r="DD108" s="129"/>
      <c r="DE108" s="129"/>
      <c r="DF108" s="129"/>
      <c r="DG108" s="129"/>
      <c r="DH108" s="129"/>
      <c r="DI108" s="129"/>
      <c r="DJ108" s="129"/>
      <c r="DK108" s="129"/>
      <c r="DL108" s="129"/>
      <c r="DM108" s="129"/>
      <c r="DN108" s="129"/>
      <c r="DO108" s="129"/>
      <c r="DP108" s="129"/>
      <c r="DQ108" s="129"/>
      <c r="DR108" s="129"/>
      <c r="DS108" s="129"/>
      <c r="DT108" s="129"/>
      <c r="DU108" s="129"/>
      <c r="DV108" s="129"/>
      <c r="DW108" s="129"/>
      <c r="DX108" s="129"/>
      <c r="DY108" s="129"/>
      <c r="DZ108" s="129"/>
      <c r="EA108" s="129"/>
      <c r="EB108" s="129"/>
      <c r="EC108" s="129"/>
      <c r="ED108" s="129"/>
      <c r="EE108" s="129"/>
      <c r="EF108" s="129"/>
      <c r="EG108" s="129"/>
      <c r="EH108" s="129"/>
      <c r="EI108" s="129"/>
      <c r="EJ108" s="129"/>
      <c r="EK108" s="129"/>
      <c r="EL108" s="129"/>
      <c r="EM108" s="129"/>
      <c r="EN108" s="129"/>
      <c r="EO108" s="129"/>
      <c r="EP108" s="129"/>
      <c r="EQ108" s="129"/>
      <c r="ER108" s="129"/>
      <c r="ES108" s="129"/>
      <c r="ET108" s="129"/>
      <c r="EU108" s="129"/>
      <c r="EV108" s="129"/>
      <c r="EW108" s="129"/>
      <c r="EX108" s="129"/>
      <c r="EY108" s="129"/>
      <c r="EZ108" s="129"/>
      <c r="FA108" s="129"/>
      <c r="FB108" s="129"/>
      <c r="FC108" s="129"/>
      <c r="FD108" s="129"/>
      <c r="FE108" s="129"/>
      <c r="FF108" s="129"/>
      <c r="FG108" s="129"/>
      <c r="FH108" s="129"/>
      <c r="FI108" s="129"/>
      <c r="FJ108" s="129"/>
      <c r="FK108" s="129"/>
      <c r="FL108" s="129"/>
      <c r="FM108" s="129"/>
      <c r="FN108" s="129"/>
      <c r="FO108" s="129"/>
      <c r="FP108" s="129"/>
      <c r="FQ108" s="129"/>
      <c r="FR108" s="129"/>
      <c r="FS108" s="129"/>
      <c r="FT108" s="129"/>
      <c r="FU108" s="129"/>
      <c r="FV108" s="129"/>
      <c r="FW108" s="129"/>
      <c r="FX108" s="129"/>
      <c r="FY108" s="129"/>
      <c r="FZ108" s="129"/>
      <c r="GA108" s="129"/>
      <c r="GB108" s="129"/>
      <c r="GC108" s="129"/>
      <c r="GD108" s="129"/>
      <c r="GE108" s="129"/>
      <c r="GF108" s="129"/>
      <c r="GG108" s="129"/>
      <c r="GH108" s="129"/>
      <c r="GI108" s="129"/>
      <c r="GJ108" s="129"/>
      <c r="GK108" s="129"/>
      <c r="GL108" s="129"/>
      <c r="GM108" s="129"/>
      <c r="GN108" s="129"/>
      <c r="GO108" s="129"/>
      <c r="GP108" s="129"/>
      <c r="GQ108" s="129"/>
      <c r="GR108" s="129"/>
      <c r="GS108" s="129"/>
      <c r="GT108" s="129"/>
      <c r="GU108" s="129"/>
      <c r="GV108" s="129"/>
      <c r="GW108" s="129"/>
      <c r="GX108" s="129"/>
      <c r="GY108" s="129"/>
      <c r="GZ108" s="129"/>
      <c r="HA108" s="129"/>
      <c r="HB108" s="129"/>
      <c r="HC108" s="129"/>
      <c r="HD108" s="129"/>
      <c r="HE108" s="129"/>
      <c r="HF108" s="129"/>
      <c r="HG108" s="129"/>
      <c r="HH108" s="129"/>
      <c r="HI108" s="129"/>
      <c r="HJ108" s="129"/>
      <c r="HK108" s="129"/>
      <c r="HL108" s="129"/>
      <c r="HM108" s="129"/>
      <c r="HN108" s="129"/>
      <c r="HO108" s="129"/>
      <c r="HP108" s="129"/>
      <c r="HQ108" s="129"/>
      <c r="HR108" s="129"/>
      <c r="HS108" s="129"/>
      <c r="HT108" s="129"/>
      <c r="HU108" s="129"/>
      <c r="HV108" s="129"/>
      <c r="HW108" s="129"/>
      <c r="HX108" s="129"/>
      <c r="HY108" s="129"/>
      <c r="HZ108" s="129"/>
      <c r="IA108" s="129"/>
      <c r="IB108" s="129"/>
      <c r="IC108" s="129"/>
      <c r="ID108" s="129"/>
      <c r="IE108" s="129"/>
      <c r="IF108" s="129"/>
      <c r="IG108" s="129"/>
      <c r="IH108" s="129"/>
      <c r="II108" s="129"/>
      <c r="IJ108" s="129"/>
      <c r="IK108" s="129"/>
      <c r="IL108" s="129"/>
      <c r="IM108" s="129"/>
      <c r="IN108" s="129"/>
      <c r="IO108" s="129"/>
      <c r="IP108" s="129"/>
      <c r="IQ108" s="129"/>
      <c r="IR108" s="129"/>
      <c r="IS108" s="129"/>
      <c r="IT108" s="129"/>
      <c r="IU108" s="129"/>
      <c r="IV108" s="129"/>
      <c r="IW108" s="129"/>
      <c r="IX108" s="129"/>
      <c r="IY108" s="129"/>
      <c r="IZ108" s="129"/>
      <c r="JA108" s="129"/>
      <c r="JB108" s="129"/>
      <c r="JC108" s="129"/>
      <c r="JD108" s="129"/>
      <c r="JE108" s="129"/>
      <c r="JF108" s="129"/>
      <c r="JG108" s="129"/>
      <c r="JH108" s="129"/>
      <c r="JI108" s="129"/>
      <c r="JJ108" s="129"/>
      <c r="JK108" s="129"/>
      <c r="JL108" s="129"/>
      <c r="JM108" s="129"/>
      <c r="JN108" s="129"/>
      <c r="JO108" s="129"/>
      <c r="JP108" s="129"/>
      <c r="JQ108" s="129"/>
      <c r="JR108" s="129"/>
      <c r="JS108" s="129"/>
      <c r="JT108" s="129"/>
      <c r="JU108" s="129"/>
      <c r="JV108" s="129"/>
      <c r="JW108" s="129"/>
      <c r="JX108" s="129"/>
      <c r="JY108" s="129"/>
      <c r="JZ108" s="129"/>
      <c r="KA108" s="129"/>
      <c r="KB108" s="129"/>
      <c r="KC108" s="129"/>
      <c r="KD108" s="129"/>
      <c r="KE108" s="129"/>
      <c r="KF108" s="129"/>
      <c r="KG108" s="129"/>
      <c r="KH108" s="129"/>
      <c r="KI108" s="129"/>
      <c r="KJ108" s="129"/>
      <c r="KK108" s="129"/>
      <c r="KL108" s="129"/>
      <c r="KM108" s="129"/>
      <c r="KN108" s="129"/>
      <c r="KO108" s="129"/>
      <c r="KP108" s="129"/>
      <c r="KQ108" s="129"/>
      <c r="KR108" s="129"/>
      <c r="KS108" s="129"/>
      <c r="KT108" s="129"/>
      <c r="KU108" s="129"/>
      <c r="KV108" s="129"/>
      <c r="KW108" s="129"/>
      <c r="KX108" s="129"/>
      <c r="KY108" s="129"/>
      <c r="KZ108" s="129"/>
      <c r="LA108" s="129"/>
      <c r="LB108" s="129"/>
      <c r="LC108" s="129"/>
      <c r="LD108" s="129"/>
      <c r="LE108" s="129"/>
      <c r="LF108" s="129"/>
      <c r="LG108" s="129"/>
      <c r="LH108" s="129"/>
      <c r="LI108" s="129"/>
      <c r="LJ108" s="129"/>
      <c r="LK108" s="129"/>
      <c r="LL108" s="129"/>
      <c r="LM108" s="129"/>
      <c r="LN108" s="129"/>
      <c r="LO108" s="129"/>
      <c r="LP108" s="129"/>
      <c r="LQ108" s="129"/>
      <c r="LR108" s="129"/>
      <c r="LS108" s="129"/>
      <c r="LT108" s="129"/>
      <c r="LU108" s="129"/>
      <c r="LV108" s="129"/>
      <c r="LW108" s="129"/>
      <c r="LX108" s="129"/>
      <c r="LY108" s="129"/>
      <c r="LZ108" s="129"/>
      <c r="MA108" s="129"/>
      <c r="MB108" s="129"/>
      <c r="MC108" s="129"/>
      <c r="MD108" s="129"/>
      <c r="ME108" s="129"/>
      <c r="MF108" s="129"/>
      <c r="MG108" s="129"/>
      <c r="MH108" s="129"/>
      <c r="MI108" s="129"/>
      <c r="MJ108" s="129"/>
      <c r="MK108" s="129"/>
      <c r="ML108" s="129"/>
      <c r="MM108" s="129"/>
      <c r="MN108" s="129"/>
      <c r="MO108" s="129"/>
      <c r="MP108" s="129"/>
      <c r="MQ108" s="129"/>
      <c r="MR108" s="129"/>
      <c r="MS108" s="129"/>
      <c r="MT108" s="129"/>
      <c r="MU108" s="129"/>
      <c r="MV108" s="129"/>
      <c r="MW108" s="129"/>
      <c r="MX108" s="129"/>
      <c r="MY108" s="129"/>
      <c r="MZ108" s="129"/>
      <c r="NA108" s="129"/>
      <c r="NB108" s="129"/>
      <c r="NC108" s="129"/>
      <c r="ND108" s="129"/>
      <c r="NE108" s="129"/>
      <c r="NF108" s="129"/>
      <c r="NG108" s="129"/>
      <c r="NH108" s="129"/>
      <c r="NI108" s="129"/>
      <c r="NJ108" s="129"/>
      <c r="NK108" s="129"/>
      <c r="NL108" s="129"/>
      <c r="NM108" s="129"/>
      <c r="NN108" s="129"/>
      <c r="NO108" s="129"/>
      <c r="NP108" s="129"/>
      <c r="NQ108" s="129"/>
      <c r="NR108" s="129"/>
      <c r="NS108" s="129"/>
      <c r="NT108" s="129"/>
      <c r="NU108" s="129"/>
      <c r="NV108" s="129"/>
      <c r="NW108" s="129"/>
      <c r="NX108" s="129"/>
      <c r="NY108" s="129"/>
      <c r="NZ108" s="129"/>
      <c r="OA108" s="129"/>
      <c r="OB108" s="129"/>
      <c r="OC108" s="129"/>
      <c r="OD108" s="129"/>
      <c r="OE108" s="129"/>
      <c r="OF108" s="129"/>
      <c r="OG108" s="129"/>
      <c r="OH108" s="129"/>
      <c r="OI108" s="129"/>
      <c r="OJ108" s="129"/>
      <c r="OK108" s="129"/>
      <c r="OL108" s="129"/>
      <c r="OM108" s="129"/>
      <c r="ON108" s="129"/>
      <c r="OO108" s="129"/>
      <c r="OP108" s="129"/>
      <c r="OQ108" s="129"/>
      <c r="OR108" s="129"/>
      <c r="OS108" s="129"/>
      <c r="OT108" s="129"/>
      <c r="OU108" s="129"/>
      <c r="OV108" s="129"/>
      <c r="OW108" s="129"/>
      <c r="OX108" s="129"/>
      <c r="OY108" s="129"/>
      <c r="OZ108" s="129"/>
      <c r="PA108" s="129"/>
      <c r="PB108" s="129"/>
      <c r="PC108" s="129"/>
      <c r="PD108" s="129"/>
      <c r="PE108" s="129"/>
      <c r="PF108" s="129"/>
      <c r="PG108" s="129"/>
      <c r="PH108" s="129"/>
      <c r="PI108" s="129"/>
      <c r="PJ108" s="129"/>
      <c r="PK108" s="129"/>
      <c r="PL108" s="129"/>
      <c r="PM108" s="129"/>
      <c r="PN108" s="129"/>
      <c r="PO108" s="129"/>
      <c r="PP108" s="129"/>
      <c r="PQ108" s="129"/>
      <c r="PR108" s="129"/>
      <c r="PS108" s="129"/>
      <c r="PT108" s="129"/>
      <c r="PU108" s="129"/>
      <c r="PV108" s="129"/>
      <c r="PW108" s="129"/>
      <c r="PX108" s="129"/>
      <c r="PY108" s="129"/>
      <c r="PZ108" s="129"/>
      <c r="QA108" s="129"/>
      <c r="QB108" s="129"/>
      <c r="QC108" s="129"/>
      <c r="QD108" s="129"/>
      <c r="QE108" s="129"/>
      <c r="QF108" s="129"/>
      <c r="QG108" s="129"/>
      <c r="QH108" s="129"/>
      <c r="QI108" s="129"/>
      <c r="QJ108" s="129"/>
      <c r="QK108" s="129"/>
      <c r="QL108" s="129"/>
      <c r="QM108" s="129"/>
      <c r="QN108" s="129"/>
      <c r="QO108" s="129"/>
      <c r="QP108" s="129"/>
      <c r="QQ108" s="129"/>
      <c r="QR108" s="129"/>
      <c r="QS108" s="129"/>
      <c r="QT108" s="129"/>
      <c r="QU108" s="129"/>
      <c r="QV108" s="129"/>
      <c r="QW108" s="129"/>
      <c r="QX108" s="129"/>
      <c r="QY108" s="129"/>
      <c r="QZ108" s="129"/>
      <c r="RA108" s="129"/>
      <c r="RB108" s="129"/>
      <c r="RC108" s="129"/>
      <c r="RD108" s="129"/>
      <c r="RE108" s="129"/>
      <c r="RF108" s="129"/>
      <c r="RG108" s="129"/>
      <c r="RH108" s="129"/>
      <c r="RI108" s="129"/>
      <c r="RJ108" s="129"/>
      <c r="RK108" s="129"/>
      <c r="RL108" s="129"/>
      <c r="RM108" s="129"/>
      <c r="RN108" s="129"/>
      <c r="RO108" s="129"/>
      <c r="RP108" s="129"/>
      <c r="RQ108" s="129"/>
      <c r="RR108" s="129"/>
      <c r="RS108" s="129"/>
      <c r="RT108" s="129"/>
      <c r="RU108" s="129"/>
      <c r="RV108" s="129"/>
      <c r="RW108" s="129"/>
      <c r="RX108" s="129"/>
      <c r="RY108" s="129"/>
      <c r="RZ108" s="129"/>
      <c r="SA108" s="129"/>
      <c r="SB108" s="129"/>
      <c r="SC108" s="129"/>
      <c r="SD108" s="129"/>
      <c r="SE108" s="129"/>
      <c r="SF108" s="129"/>
      <c r="SG108" s="129"/>
      <c r="SH108" s="129"/>
      <c r="SI108" s="129"/>
      <c r="SJ108" s="129"/>
      <c r="SK108" s="129"/>
      <c r="SL108" s="129"/>
      <c r="SM108" s="129"/>
      <c r="SN108" s="129"/>
      <c r="SO108" s="129"/>
      <c r="SP108" s="129"/>
      <c r="SQ108" s="129"/>
      <c r="SR108" s="129"/>
      <c r="SS108" s="129"/>
      <c r="ST108" s="129"/>
      <c r="SU108" s="129"/>
      <c r="SV108" s="129"/>
      <c r="SW108" s="129"/>
      <c r="SX108" s="129"/>
      <c r="SY108" s="129"/>
      <c r="SZ108" s="129"/>
      <c r="TA108" s="129"/>
      <c r="TB108" s="129"/>
      <c r="TC108" s="129"/>
      <c r="TD108" s="129"/>
      <c r="TE108" s="129"/>
      <c r="TF108" s="129"/>
      <c r="TG108" s="129"/>
      <c r="TH108" s="129"/>
      <c r="TI108" s="129"/>
      <c r="TJ108" s="129"/>
      <c r="TK108" s="129"/>
      <c r="TL108" s="129"/>
      <c r="TM108" s="129"/>
      <c r="TN108" s="129"/>
      <c r="TO108" s="129"/>
      <c r="TP108" s="129"/>
      <c r="TQ108" s="129"/>
      <c r="TR108" s="129"/>
      <c r="TS108" s="129"/>
      <c r="TT108" s="129"/>
      <c r="TU108" s="129"/>
      <c r="TV108" s="129"/>
      <c r="TW108" s="129"/>
      <c r="TX108" s="129"/>
      <c r="TY108" s="129"/>
      <c r="TZ108" s="129"/>
      <c r="UA108" s="129"/>
      <c r="UB108" s="129"/>
      <c r="UC108" s="129"/>
      <c r="UD108" s="129"/>
      <c r="UE108" s="129"/>
      <c r="UF108" s="129"/>
      <c r="UG108" s="129"/>
      <c r="UH108" s="129"/>
      <c r="UI108" s="129"/>
      <c r="UJ108" s="129"/>
      <c r="UK108" s="129"/>
      <c r="UL108" s="129"/>
      <c r="UM108" s="129"/>
      <c r="UN108" s="129"/>
      <c r="UO108" s="129"/>
      <c r="UP108" s="129"/>
      <c r="UQ108" s="129"/>
      <c r="UR108" s="129"/>
      <c r="US108" s="129"/>
      <c r="UT108" s="129"/>
      <c r="UU108" s="129"/>
      <c r="UV108" s="129"/>
      <c r="UW108" s="129"/>
      <c r="UX108" s="129"/>
      <c r="UY108" s="129"/>
      <c r="UZ108" s="129"/>
      <c r="VA108" s="129"/>
      <c r="VB108" s="129"/>
      <c r="VC108" s="129"/>
      <c r="VD108" s="129"/>
      <c r="VE108" s="129"/>
      <c r="VF108" s="129"/>
      <c r="VG108" s="129"/>
      <c r="VH108" s="129"/>
      <c r="VI108" s="129"/>
      <c r="VJ108" s="129"/>
      <c r="VK108" s="129"/>
      <c r="VL108" s="129"/>
      <c r="VM108" s="129"/>
      <c r="VN108" s="129"/>
      <c r="VO108" s="129"/>
      <c r="VP108" s="129"/>
      <c r="VQ108" s="129"/>
      <c r="VR108" s="129"/>
      <c r="VS108" s="129"/>
      <c r="VT108" s="129"/>
      <c r="VU108" s="129"/>
      <c r="VV108" s="129"/>
      <c r="VW108" s="129"/>
      <c r="VX108" s="129"/>
      <c r="VY108" s="129"/>
      <c r="VZ108" s="129"/>
      <c r="WA108" s="129"/>
      <c r="WB108" s="129"/>
      <c r="WC108" s="129"/>
      <c r="WD108" s="129"/>
      <c r="WE108" s="129"/>
      <c r="WF108" s="129"/>
      <c r="WG108" s="129"/>
      <c r="WH108" s="129"/>
      <c r="WI108" s="129"/>
      <c r="WJ108" s="129"/>
      <c r="WK108" s="129"/>
      <c r="WL108" s="129"/>
      <c r="WM108" s="129"/>
      <c r="WN108" s="129"/>
      <c r="WO108" s="129"/>
      <c r="WP108" s="129"/>
      <c r="WQ108" s="129"/>
      <c r="WR108" s="129"/>
      <c r="WS108" s="129"/>
      <c r="WT108" s="129"/>
      <c r="WU108" s="129"/>
      <c r="WV108" s="129"/>
      <c r="WW108" s="129"/>
      <c r="WX108" s="129"/>
      <c r="WY108" s="129"/>
      <c r="WZ108" s="129"/>
      <c r="XA108" s="129"/>
      <c r="XB108" s="129"/>
      <c r="XC108" s="129"/>
      <c r="XD108" s="129"/>
      <c r="XE108" s="129"/>
      <c r="XF108" s="129"/>
      <c r="XG108" s="129"/>
      <c r="XH108" s="129"/>
      <c r="XI108" s="129"/>
      <c r="XJ108" s="129"/>
      <c r="XK108" s="129"/>
      <c r="XL108" s="129"/>
      <c r="XM108" s="129"/>
      <c r="XN108" s="129"/>
      <c r="XO108" s="129"/>
      <c r="XP108" s="129"/>
      <c r="XQ108" s="129"/>
      <c r="XR108" s="129"/>
      <c r="XS108" s="129"/>
      <c r="XT108" s="129"/>
      <c r="XU108" s="129"/>
      <c r="XV108" s="129"/>
      <c r="XW108" s="129"/>
      <c r="XX108" s="129"/>
      <c r="XY108" s="129"/>
      <c r="XZ108" s="129"/>
      <c r="YA108" s="129"/>
      <c r="YB108" s="129"/>
      <c r="YC108" s="129"/>
      <c r="YD108" s="129"/>
      <c r="YE108" s="129"/>
      <c r="YF108" s="129"/>
      <c r="YG108" s="129"/>
      <c r="YH108" s="129"/>
      <c r="YI108" s="129"/>
      <c r="YJ108" s="129"/>
      <c r="YK108" s="129"/>
      <c r="YL108" s="129"/>
      <c r="YM108" s="129"/>
      <c r="YN108" s="129"/>
      <c r="YO108" s="129"/>
      <c r="YP108" s="129"/>
      <c r="YQ108" s="129"/>
      <c r="YR108" s="129"/>
      <c r="YS108" s="129"/>
      <c r="YT108" s="129"/>
      <c r="YU108" s="129"/>
      <c r="YV108" s="129"/>
      <c r="YW108" s="129"/>
      <c r="YX108" s="129"/>
      <c r="YY108" s="129"/>
      <c r="YZ108" s="129"/>
      <c r="ZA108" s="129"/>
      <c r="ZB108" s="129"/>
      <c r="ZC108" s="129"/>
      <c r="ZD108" s="129"/>
      <c r="ZE108" s="129"/>
      <c r="ZF108" s="129"/>
      <c r="ZG108" s="129"/>
      <c r="ZH108" s="129"/>
      <c r="ZI108" s="129"/>
      <c r="ZJ108" s="129"/>
      <c r="ZK108" s="129"/>
      <c r="ZL108" s="129"/>
      <c r="ZM108" s="129"/>
      <c r="ZN108" s="129"/>
      <c r="ZO108" s="129"/>
      <c r="ZP108" s="129"/>
      <c r="ZQ108" s="129"/>
      <c r="ZR108" s="129"/>
      <c r="ZS108" s="129"/>
      <c r="ZT108" s="129"/>
      <c r="ZU108" s="129"/>
      <c r="ZV108" s="129"/>
      <c r="ZW108" s="129"/>
      <c r="ZX108" s="129"/>
      <c r="ZY108" s="129"/>
      <c r="ZZ108" s="129"/>
      <c r="AAA108" s="129"/>
      <c r="AAB108" s="129"/>
      <c r="AAC108" s="129"/>
      <c r="AAD108" s="129"/>
      <c r="AAE108" s="129"/>
      <c r="AAF108" s="129"/>
      <c r="AAG108" s="129"/>
      <c r="AAH108" s="129"/>
      <c r="AAI108" s="129"/>
      <c r="AAJ108" s="129"/>
      <c r="AAK108" s="129"/>
      <c r="AAL108" s="129"/>
      <c r="AAM108" s="129"/>
      <c r="AAN108" s="129"/>
      <c r="AAO108" s="129"/>
      <c r="AAP108" s="129"/>
      <c r="AAQ108" s="129"/>
      <c r="AAR108" s="129"/>
      <c r="AAS108" s="129"/>
      <c r="AAT108" s="129"/>
      <c r="AAU108" s="129"/>
      <c r="AAV108" s="129"/>
      <c r="AAW108" s="129"/>
      <c r="AAX108" s="129"/>
      <c r="AAY108" s="129"/>
      <c r="AAZ108" s="129"/>
      <c r="ABA108" s="129"/>
      <c r="ABB108" s="129"/>
      <c r="ABC108" s="129"/>
      <c r="ABD108" s="129"/>
      <c r="ABE108" s="129"/>
      <c r="ABF108" s="129"/>
      <c r="ABG108" s="129"/>
      <c r="ABH108" s="129"/>
      <c r="ABI108" s="129"/>
      <c r="ABJ108" s="129"/>
      <c r="ABK108" s="129"/>
      <c r="ABL108" s="129"/>
      <c r="ABM108" s="129"/>
      <c r="ABN108" s="129"/>
      <c r="ABO108" s="129"/>
      <c r="ABP108" s="129"/>
      <c r="ABQ108" s="129"/>
      <c r="ABR108" s="129"/>
      <c r="ABS108" s="129"/>
      <c r="ABT108" s="129"/>
      <c r="ABU108" s="129"/>
      <c r="ABV108" s="129"/>
      <c r="ABW108" s="129"/>
      <c r="ABX108" s="129"/>
      <c r="ABY108" s="129"/>
      <c r="ABZ108" s="129"/>
      <c r="ACA108" s="129"/>
      <c r="ACB108" s="129"/>
      <c r="ACC108" s="129"/>
      <c r="ACD108" s="129"/>
      <c r="ACE108" s="129"/>
      <c r="ACF108" s="129"/>
      <c r="ACG108" s="129"/>
      <c r="ACH108" s="129"/>
      <c r="ACI108" s="129"/>
      <c r="ACJ108" s="129"/>
      <c r="ACK108" s="129"/>
      <c r="ACL108" s="129"/>
      <c r="ACM108" s="129"/>
      <c r="ACN108" s="129"/>
      <c r="ACO108" s="129"/>
      <c r="ACP108" s="129"/>
      <c r="ACQ108" s="129"/>
      <c r="ACR108" s="129"/>
      <c r="ACS108" s="129"/>
      <c r="ACT108" s="129"/>
      <c r="ACU108" s="129"/>
      <c r="ACV108" s="129"/>
      <c r="ACW108" s="129"/>
      <c r="ACX108" s="129"/>
      <c r="ACY108" s="129"/>
      <c r="ACZ108" s="129"/>
      <c r="ADA108" s="129"/>
      <c r="ADB108" s="129"/>
      <c r="ADC108" s="129"/>
      <c r="ADD108" s="129"/>
      <c r="ADE108" s="129"/>
      <c r="ADF108" s="129"/>
      <c r="ADG108" s="129"/>
      <c r="ADH108" s="129"/>
      <c r="ADI108" s="129"/>
      <c r="ADJ108" s="129"/>
      <c r="ADK108" s="129"/>
      <c r="ADL108" s="129"/>
      <c r="ADM108" s="129"/>
      <c r="ADN108" s="129"/>
      <c r="ADO108" s="129"/>
      <c r="ADP108" s="129"/>
      <c r="ADQ108" s="129"/>
      <c r="ADR108" s="129"/>
      <c r="ADS108" s="129"/>
      <c r="ADT108" s="129"/>
      <c r="ADU108" s="129"/>
      <c r="ADV108" s="129"/>
      <c r="ADW108" s="129"/>
      <c r="ADX108" s="129"/>
      <c r="ADY108" s="129"/>
      <c r="ADZ108" s="129"/>
      <c r="AEA108" s="129"/>
      <c r="AEB108" s="129"/>
      <c r="AEC108" s="129"/>
      <c r="AED108" s="129"/>
      <c r="AEE108" s="129"/>
      <c r="AEF108" s="129"/>
      <c r="AEG108" s="129"/>
      <c r="AEH108" s="129"/>
      <c r="AEI108" s="129"/>
      <c r="AEJ108" s="129"/>
      <c r="AEK108" s="129"/>
      <c r="AEL108" s="129"/>
      <c r="AEM108" s="129"/>
      <c r="AEN108" s="129"/>
      <c r="AEO108" s="129"/>
      <c r="AEP108" s="129"/>
      <c r="AEQ108" s="129"/>
      <c r="AER108" s="129"/>
      <c r="AES108" s="129"/>
      <c r="AET108" s="129"/>
      <c r="AEU108" s="129"/>
      <c r="AEV108" s="129"/>
      <c r="AEW108" s="129"/>
      <c r="AEX108" s="129"/>
      <c r="AEY108" s="129"/>
      <c r="AEZ108" s="129"/>
      <c r="AFA108" s="129"/>
      <c r="AFB108" s="129"/>
      <c r="AFC108" s="129"/>
      <c r="AFD108" s="129"/>
      <c r="AFE108" s="129"/>
      <c r="AFF108" s="129"/>
      <c r="AFG108" s="129"/>
      <c r="AFH108" s="129"/>
      <c r="AFI108" s="129"/>
      <c r="AFJ108" s="129"/>
      <c r="AFK108" s="129"/>
      <c r="AFL108" s="129"/>
      <c r="AFM108" s="129"/>
      <c r="AFN108" s="129"/>
      <c r="AFO108" s="129"/>
      <c r="AFP108" s="129"/>
      <c r="AFQ108" s="129"/>
      <c r="AFR108" s="129"/>
      <c r="AFS108" s="129"/>
      <c r="AFT108" s="129"/>
      <c r="AFU108" s="129"/>
      <c r="AFV108" s="129"/>
      <c r="AFW108" s="129"/>
      <c r="AFX108" s="129"/>
      <c r="AFY108" s="129"/>
      <c r="AFZ108" s="129"/>
      <c r="AGA108" s="129"/>
      <c r="AGB108" s="129"/>
      <c r="AGC108" s="129"/>
      <c r="AGD108" s="129"/>
      <c r="AGE108" s="129"/>
      <c r="AGF108" s="129"/>
      <c r="AGG108" s="129"/>
      <c r="AGH108" s="129"/>
      <c r="AGI108" s="129"/>
      <c r="AGJ108" s="129"/>
      <c r="AGK108" s="129"/>
      <c r="AGL108" s="129"/>
      <c r="AGM108" s="129"/>
      <c r="AGN108" s="129"/>
      <c r="AGO108" s="129"/>
      <c r="AGP108" s="129"/>
      <c r="AGQ108" s="129"/>
      <c r="AGR108" s="129"/>
      <c r="AGS108" s="129"/>
      <c r="AGT108" s="129"/>
      <c r="AGU108" s="129"/>
      <c r="AGV108" s="129"/>
      <c r="AGW108" s="129"/>
      <c r="AGX108" s="129"/>
      <c r="AGY108" s="129"/>
      <c r="AGZ108" s="129"/>
      <c r="AHA108" s="129"/>
      <c r="AHB108" s="129"/>
      <c r="AHC108" s="129"/>
      <c r="AHD108" s="129"/>
      <c r="AHE108" s="129"/>
      <c r="AHF108" s="129"/>
      <c r="AHG108" s="129"/>
      <c r="AHH108" s="129"/>
      <c r="AHI108" s="129"/>
      <c r="AHJ108" s="129"/>
      <c r="AHK108" s="129"/>
      <c r="AHL108" s="129"/>
      <c r="AHM108" s="129"/>
      <c r="AHN108" s="129"/>
      <c r="AHO108" s="129"/>
      <c r="AHP108" s="129"/>
      <c r="AHQ108" s="129"/>
      <c r="AHR108" s="129"/>
      <c r="AHS108" s="129"/>
      <c r="AHT108" s="129"/>
      <c r="AHU108" s="129"/>
      <c r="AHV108" s="129"/>
      <c r="AHW108" s="129"/>
      <c r="AHX108" s="129"/>
      <c r="AHY108" s="129"/>
      <c r="AHZ108" s="129"/>
      <c r="AIA108" s="129"/>
      <c r="AIB108" s="129"/>
      <c r="AIC108" s="129"/>
      <c r="AID108" s="129"/>
      <c r="AIE108" s="129"/>
      <c r="AIF108" s="129"/>
      <c r="AIG108" s="129"/>
      <c r="AIH108" s="129"/>
      <c r="AII108" s="129"/>
      <c r="AIJ108" s="129"/>
      <c r="AIK108" s="129"/>
      <c r="AIL108" s="129"/>
      <c r="AIM108" s="129"/>
      <c r="AIN108" s="129"/>
      <c r="AIO108" s="129"/>
      <c r="AIP108" s="129"/>
      <c r="AIQ108" s="129"/>
      <c r="AIR108" s="129"/>
      <c r="AIS108" s="129"/>
      <c r="AIT108" s="129"/>
      <c r="AIU108" s="129"/>
      <c r="AIV108" s="129"/>
      <c r="AIW108" s="129"/>
      <c r="AIX108" s="129"/>
      <c r="AIY108" s="129"/>
      <c r="AIZ108" s="129"/>
      <c r="AJA108" s="129"/>
      <c r="AJB108" s="129"/>
      <c r="AJC108" s="129"/>
      <c r="AJD108" s="129"/>
      <c r="AJE108" s="129"/>
      <c r="AJF108" s="129"/>
      <c r="AJG108" s="129"/>
      <c r="AJH108" s="129"/>
      <c r="AJI108" s="129"/>
      <c r="AJJ108" s="129"/>
      <c r="AJK108" s="129"/>
      <c r="AJL108" s="129"/>
      <c r="AJM108" s="129"/>
      <c r="AJN108" s="129"/>
      <c r="AJO108" s="129"/>
      <c r="AJP108" s="129"/>
      <c r="AJQ108" s="129"/>
      <c r="AJR108" s="129"/>
      <c r="AJS108" s="129"/>
      <c r="AJT108" s="129"/>
      <c r="AJU108" s="129"/>
      <c r="AJV108" s="129"/>
      <c r="AJW108" s="129"/>
      <c r="AJX108" s="129"/>
      <c r="AJY108" s="129"/>
      <c r="AJZ108" s="129"/>
      <c r="AKA108" s="129"/>
      <c r="AKB108" s="129"/>
      <c r="AKC108" s="129"/>
      <c r="AKD108" s="129"/>
      <c r="AKE108" s="129"/>
      <c r="AKF108" s="129"/>
      <c r="AKG108" s="129"/>
      <c r="AKH108" s="129"/>
      <c r="AKI108" s="129"/>
      <c r="AKJ108" s="129"/>
      <c r="AKK108" s="129"/>
      <c r="AKL108" s="129"/>
      <c r="AKM108" s="129"/>
      <c r="AKN108" s="129"/>
      <c r="AKO108" s="129"/>
      <c r="AKP108" s="129"/>
      <c r="AKQ108" s="129"/>
      <c r="AKR108" s="129"/>
      <c r="AKS108" s="129"/>
      <c r="AKT108" s="129"/>
      <c r="AKU108" s="129"/>
      <c r="AKV108" s="129"/>
      <c r="AKW108" s="129"/>
      <c r="AKX108" s="129"/>
      <c r="AKY108" s="129"/>
      <c r="AKZ108" s="129"/>
      <c r="ALA108" s="129"/>
      <c r="ALB108" s="129"/>
      <c r="ALC108" s="129"/>
      <c r="ALD108" s="129"/>
      <c r="ALE108" s="129"/>
      <c r="ALF108" s="129"/>
      <c r="ALG108" s="129"/>
      <c r="ALH108" s="129"/>
      <c r="ALI108" s="129"/>
      <c r="ALJ108" s="129"/>
      <c r="ALK108" s="129"/>
      <c r="ALL108" s="129"/>
      <c r="ALM108" s="129"/>
      <c r="ALN108" s="129"/>
      <c r="ALO108" s="129"/>
      <c r="ALP108" s="129"/>
      <c r="ALQ108" s="129"/>
      <c r="ALR108" s="129"/>
      <c r="ALS108" s="129"/>
      <c r="ALT108" s="129"/>
      <c r="ALU108" s="129"/>
      <c r="ALV108" s="129"/>
      <c r="ALW108" s="129"/>
      <c r="ALX108" s="129"/>
      <c r="ALY108" s="129"/>
      <c r="ALZ108" s="129"/>
      <c r="AMA108" s="129"/>
      <c r="AMB108" s="129"/>
      <c r="AMC108" s="129"/>
      <c r="AMD108" s="129"/>
      <c r="AME108" s="129"/>
      <c r="AMF108" s="129"/>
      <c r="AMG108" s="129"/>
      <c r="AMH108" s="129"/>
      <c r="AMI108" s="129"/>
      <c r="AMJ108" s="129"/>
      <c r="AMK108" s="129"/>
      <c r="AML108" s="129"/>
      <c r="AMM108" s="129"/>
      <c r="AMN108" s="129"/>
      <c r="AMO108" s="129"/>
      <c r="AMP108" s="129"/>
      <c r="AMQ108" s="129"/>
      <c r="AMR108" s="129"/>
      <c r="AMS108" s="129"/>
      <c r="AMT108" s="129"/>
      <c r="AMU108" s="129"/>
      <c r="AMV108" s="129"/>
      <c r="AMW108" s="129"/>
      <c r="AMX108" s="129"/>
      <c r="AMY108" s="129"/>
      <c r="AMZ108" s="129"/>
      <c r="ANA108" s="129"/>
      <c r="ANB108" s="129"/>
      <c r="ANC108" s="129"/>
      <c r="AND108" s="129"/>
      <c r="ANE108" s="129"/>
      <c r="ANF108" s="129"/>
      <c r="ANG108" s="129"/>
      <c r="ANH108" s="129"/>
      <c r="ANI108" s="129"/>
      <c r="ANJ108" s="129"/>
      <c r="ANK108" s="129"/>
      <c r="ANL108" s="129"/>
      <c r="ANM108" s="129"/>
      <c r="ANN108" s="129"/>
      <c r="ANO108" s="129"/>
      <c r="ANP108" s="129"/>
      <c r="ANQ108" s="129"/>
      <c r="ANR108" s="129"/>
      <c r="ANS108" s="129"/>
      <c r="ANT108" s="129"/>
      <c r="ANU108" s="129"/>
      <c r="ANV108" s="129"/>
      <c r="ANW108" s="129"/>
      <c r="ANX108" s="129"/>
      <c r="ANY108" s="129"/>
      <c r="ANZ108" s="129"/>
      <c r="AOA108" s="129"/>
      <c r="AOB108" s="129"/>
      <c r="AOC108" s="129"/>
      <c r="AOD108" s="129"/>
      <c r="AOE108" s="129"/>
      <c r="AOF108" s="129"/>
      <c r="AOG108" s="129"/>
      <c r="AOH108" s="129"/>
      <c r="AOI108" s="129"/>
      <c r="AOJ108" s="129"/>
      <c r="AOK108" s="129"/>
      <c r="AOL108" s="129"/>
      <c r="AOM108" s="129"/>
      <c r="AON108" s="129"/>
      <c r="AOO108" s="129"/>
      <c r="AOP108" s="129"/>
      <c r="AOQ108" s="129"/>
      <c r="AOR108" s="129"/>
      <c r="AOS108" s="129"/>
      <c r="AOT108" s="129"/>
      <c r="AOU108" s="129"/>
      <c r="AOV108" s="129"/>
      <c r="AOW108" s="129"/>
      <c r="AOX108" s="129"/>
      <c r="AOY108" s="129"/>
      <c r="AOZ108" s="129"/>
      <c r="APA108" s="129"/>
      <c r="APB108" s="129"/>
      <c r="APC108" s="129"/>
      <c r="APD108" s="129"/>
      <c r="APE108" s="129"/>
      <c r="APF108" s="129"/>
      <c r="APG108" s="129"/>
      <c r="APH108" s="129"/>
      <c r="API108" s="129"/>
    </row>
    <row r="109" spans="1:1101" s="129" customFormat="1" x14ac:dyDescent="0.25">
      <c r="A109" s="144" t="s">
        <v>17</v>
      </c>
      <c r="B109" s="233">
        <v>1</v>
      </c>
      <c r="C109" s="231">
        <f>D109+E109</f>
        <v>216</v>
      </c>
      <c r="D109" s="231">
        <f>D$4</f>
        <v>174</v>
      </c>
      <c r="E109" s="232">
        <v>42</v>
      </c>
      <c r="F109" s="231"/>
      <c r="G109" s="237">
        <v>4.3289999999999997</v>
      </c>
      <c r="H109" s="234">
        <f t="shared" ref="H109:H111" si="49">ROUND(G109*E109*2,2)</f>
        <v>363.64</v>
      </c>
      <c r="I109" s="234">
        <f t="shared" si="36"/>
        <v>449.42</v>
      </c>
    </row>
    <row r="110" spans="1:1101" s="129" customFormat="1" x14ac:dyDescent="0.25">
      <c r="A110" s="144" t="s">
        <v>17</v>
      </c>
      <c r="B110" s="233">
        <v>1</v>
      </c>
      <c r="C110" s="231">
        <f>D110+E110</f>
        <v>222</v>
      </c>
      <c r="D110" s="231">
        <f>D109</f>
        <v>174</v>
      </c>
      <c r="E110" s="232">
        <v>48</v>
      </c>
      <c r="F110" s="231"/>
      <c r="G110" s="237">
        <v>4.3289999999999997</v>
      </c>
      <c r="H110" s="234">
        <f t="shared" si="49"/>
        <v>415.58</v>
      </c>
      <c r="I110" s="234">
        <f t="shared" si="36"/>
        <v>513.62</v>
      </c>
    </row>
    <row r="111" spans="1:1101" x14ac:dyDescent="0.25">
      <c r="A111" s="144" t="s">
        <v>17</v>
      </c>
      <c r="B111" s="233">
        <v>1</v>
      </c>
      <c r="C111" s="231">
        <f>D111+E111</f>
        <v>184</v>
      </c>
      <c r="D111" s="231">
        <f>D110</f>
        <v>174</v>
      </c>
      <c r="E111" s="232">
        <v>10</v>
      </c>
      <c r="F111" s="231"/>
      <c r="G111" s="237">
        <v>4.3289999999999997</v>
      </c>
      <c r="H111" s="234">
        <f t="shared" si="49"/>
        <v>86.58</v>
      </c>
      <c r="I111" s="234">
        <f t="shared" si="36"/>
        <v>107</v>
      </c>
    </row>
    <row r="112" spans="1:1101" x14ac:dyDescent="0.25">
      <c r="A112" s="144" t="s">
        <v>17</v>
      </c>
      <c r="B112" s="231">
        <v>1</v>
      </c>
      <c r="C112" s="231">
        <f t="shared" ref="C112" si="50">D112+E112</f>
        <v>212</v>
      </c>
      <c r="D112" s="231">
        <f>D111</f>
        <v>174</v>
      </c>
      <c r="E112" s="238">
        <v>38</v>
      </c>
      <c r="F112" s="231"/>
      <c r="G112" s="237">
        <v>4.3289999999999997</v>
      </c>
      <c r="H112" s="234">
        <f t="shared" si="47"/>
        <v>329</v>
      </c>
      <c r="I112" s="234">
        <f t="shared" si="36"/>
        <v>406.61</v>
      </c>
    </row>
    <row r="113" spans="1:9" x14ac:dyDescent="0.25">
      <c r="A113" s="140" t="s">
        <v>31</v>
      </c>
      <c r="B113" s="229">
        <f>B114+B119+B129+B134</f>
        <v>21</v>
      </c>
      <c r="C113" s="229"/>
      <c r="D113" s="229"/>
      <c r="E113" s="229">
        <f>E114+E119+E129+E134</f>
        <v>548</v>
      </c>
      <c r="F113" s="229"/>
      <c r="G113" s="239"/>
      <c r="H113" s="240">
        <f>H114+H119+H129+H134</f>
        <v>6745.880000000001</v>
      </c>
      <c r="I113" s="240">
        <f>I114+I119+I129+I134</f>
        <v>8337.1999999999989</v>
      </c>
    </row>
    <row r="114" spans="1:9" ht="33" x14ac:dyDescent="0.25">
      <c r="A114" s="136" t="s">
        <v>276</v>
      </c>
      <c r="B114" s="230">
        <f>SUM(B115:B118)</f>
        <v>4</v>
      </c>
      <c r="C114" s="230"/>
      <c r="D114" s="230"/>
      <c r="E114" s="230">
        <f>SUM(E115:E118)</f>
        <v>125</v>
      </c>
      <c r="F114" s="230"/>
      <c r="G114" s="235"/>
      <c r="H114" s="236">
        <f>SUM(H115:H118)</f>
        <v>2401</v>
      </c>
      <c r="I114" s="236">
        <f>SUM(I115:I118)</f>
        <v>2967.39</v>
      </c>
    </row>
    <row r="115" spans="1:9" x14ac:dyDescent="0.25">
      <c r="A115" s="144" t="s">
        <v>32</v>
      </c>
      <c r="B115" s="231">
        <v>1</v>
      </c>
      <c r="C115" s="231">
        <f>D115+E115</f>
        <v>201</v>
      </c>
      <c r="D115" s="231">
        <f>D4</f>
        <v>174</v>
      </c>
      <c r="E115" s="232">
        <v>27</v>
      </c>
      <c r="F115" s="231"/>
      <c r="G115" s="233">
        <v>9.6039999999999992</v>
      </c>
      <c r="H115" s="234">
        <f t="shared" ref="H115:H128" si="51">ROUND(G115*E115*2,2)</f>
        <v>518.62</v>
      </c>
      <c r="I115" s="234">
        <f t="shared" si="36"/>
        <v>640.96</v>
      </c>
    </row>
    <row r="116" spans="1:9" x14ac:dyDescent="0.25">
      <c r="A116" s="144" t="s">
        <v>32</v>
      </c>
      <c r="B116" s="231">
        <v>1</v>
      </c>
      <c r="C116" s="231">
        <f>D116+E116</f>
        <v>208</v>
      </c>
      <c r="D116" s="231">
        <f>D115</f>
        <v>174</v>
      </c>
      <c r="E116" s="232">
        <v>34</v>
      </c>
      <c r="F116" s="231"/>
      <c r="G116" s="233">
        <v>9.6039999999999992</v>
      </c>
      <c r="H116" s="234">
        <f t="shared" si="51"/>
        <v>653.07000000000005</v>
      </c>
      <c r="I116" s="234">
        <f t="shared" si="36"/>
        <v>807.13</v>
      </c>
    </row>
    <row r="117" spans="1:9" x14ac:dyDescent="0.25">
      <c r="A117" s="144" t="s">
        <v>32</v>
      </c>
      <c r="B117" s="231">
        <v>1</v>
      </c>
      <c r="C117" s="231">
        <f t="shared" ref="C117" si="52">D117+E117</f>
        <v>217</v>
      </c>
      <c r="D117" s="231">
        <f t="shared" ref="D117:D118" si="53">D116</f>
        <v>174</v>
      </c>
      <c r="E117" s="232">
        <v>43</v>
      </c>
      <c r="F117" s="231"/>
      <c r="G117" s="233">
        <v>9.6039999999999992</v>
      </c>
      <c r="H117" s="234">
        <f t="shared" si="51"/>
        <v>825.94</v>
      </c>
      <c r="I117" s="234">
        <f t="shared" si="36"/>
        <v>1020.78</v>
      </c>
    </row>
    <row r="118" spans="1:9" x14ac:dyDescent="0.25">
      <c r="A118" s="144" t="s">
        <v>32</v>
      </c>
      <c r="B118" s="231">
        <v>1</v>
      </c>
      <c r="C118" s="231">
        <f>D118+E118</f>
        <v>195</v>
      </c>
      <c r="D118" s="231">
        <f t="shared" si="53"/>
        <v>174</v>
      </c>
      <c r="E118" s="232">
        <v>21</v>
      </c>
      <c r="F118" s="231"/>
      <c r="G118" s="233">
        <v>9.6039999999999992</v>
      </c>
      <c r="H118" s="234">
        <f>ROUND(G118*E118*2,2)</f>
        <v>403.37</v>
      </c>
      <c r="I118" s="234">
        <f t="shared" si="36"/>
        <v>498.52</v>
      </c>
    </row>
    <row r="119" spans="1:9" ht="33" x14ac:dyDescent="0.25">
      <c r="A119" s="136" t="s">
        <v>272</v>
      </c>
      <c r="B119" s="230">
        <f>SUM(B120:B128)</f>
        <v>9</v>
      </c>
      <c r="C119" s="230"/>
      <c r="D119" s="230"/>
      <c r="E119" s="230">
        <f>SUM(E120:E128)</f>
        <v>215</v>
      </c>
      <c r="F119" s="230"/>
      <c r="G119" s="235"/>
      <c r="H119" s="236">
        <f>SUM(H120:H128)</f>
        <v>2604.2900000000004</v>
      </c>
      <c r="I119" s="236">
        <f>SUM(I120:I128)</f>
        <v>3218.6299999999997</v>
      </c>
    </row>
    <row r="120" spans="1:9" x14ac:dyDescent="0.25">
      <c r="A120" s="144" t="s">
        <v>28</v>
      </c>
      <c r="B120" s="231">
        <v>1</v>
      </c>
      <c r="C120" s="231">
        <f t="shared" ref="C120:C128" si="54">D120+E120</f>
        <v>203</v>
      </c>
      <c r="D120" s="231">
        <f>D$4</f>
        <v>174</v>
      </c>
      <c r="E120" s="232">
        <v>29</v>
      </c>
      <c r="F120" s="231"/>
      <c r="G120" s="233">
        <v>4.3289999999999997</v>
      </c>
      <c r="H120" s="234">
        <f t="shared" si="51"/>
        <v>251.08</v>
      </c>
      <c r="I120" s="234">
        <f t="shared" si="36"/>
        <v>310.31</v>
      </c>
    </row>
    <row r="121" spans="1:9" x14ac:dyDescent="0.25">
      <c r="A121" s="144" t="s">
        <v>28</v>
      </c>
      <c r="B121" s="231">
        <v>1</v>
      </c>
      <c r="C121" s="231">
        <f t="shared" si="54"/>
        <v>179</v>
      </c>
      <c r="D121" s="231">
        <f t="shared" ref="D121:D138" si="55">D$4</f>
        <v>174</v>
      </c>
      <c r="E121" s="232">
        <v>5</v>
      </c>
      <c r="F121" s="231"/>
      <c r="G121" s="233">
        <v>7.3289999999999997</v>
      </c>
      <c r="H121" s="234">
        <f t="shared" si="51"/>
        <v>73.290000000000006</v>
      </c>
      <c r="I121" s="234">
        <f t="shared" si="36"/>
        <v>90.58</v>
      </c>
    </row>
    <row r="122" spans="1:9" x14ac:dyDescent="0.25">
      <c r="A122" s="144" t="s">
        <v>28</v>
      </c>
      <c r="B122" s="231">
        <v>1</v>
      </c>
      <c r="C122" s="231">
        <f t="shared" si="54"/>
        <v>186</v>
      </c>
      <c r="D122" s="231">
        <f t="shared" si="55"/>
        <v>174</v>
      </c>
      <c r="E122" s="232">
        <v>12</v>
      </c>
      <c r="F122" s="231"/>
      <c r="G122" s="233">
        <v>6.51</v>
      </c>
      <c r="H122" s="234">
        <f t="shared" si="51"/>
        <v>156.24</v>
      </c>
      <c r="I122" s="234">
        <f t="shared" si="36"/>
        <v>193.1</v>
      </c>
    </row>
    <row r="123" spans="1:9" x14ac:dyDescent="0.25">
      <c r="A123" s="144" t="s">
        <v>28</v>
      </c>
      <c r="B123" s="231">
        <v>1</v>
      </c>
      <c r="C123" s="231">
        <f t="shared" si="54"/>
        <v>246</v>
      </c>
      <c r="D123" s="231">
        <f t="shared" si="55"/>
        <v>174</v>
      </c>
      <c r="E123" s="232">
        <v>72</v>
      </c>
      <c r="F123" s="231"/>
      <c r="G123" s="233">
        <v>6.51</v>
      </c>
      <c r="H123" s="234">
        <f t="shared" si="51"/>
        <v>937.44</v>
      </c>
      <c r="I123" s="234">
        <f t="shared" si="36"/>
        <v>1158.58</v>
      </c>
    </row>
    <row r="124" spans="1:9" x14ac:dyDescent="0.25">
      <c r="A124" s="144" t="s">
        <v>28</v>
      </c>
      <c r="B124" s="231">
        <v>1</v>
      </c>
      <c r="C124" s="231">
        <f t="shared" si="54"/>
        <v>191</v>
      </c>
      <c r="D124" s="231">
        <f t="shared" si="55"/>
        <v>174</v>
      </c>
      <c r="E124" s="232">
        <v>17</v>
      </c>
      <c r="F124" s="231"/>
      <c r="G124" s="233">
        <v>5.8879999999999999</v>
      </c>
      <c r="H124" s="234">
        <f t="shared" si="51"/>
        <v>200.19</v>
      </c>
      <c r="I124" s="234">
        <f t="shared" si="36"/>
        <v>247.41</v>
      </c>
    </row>
    <row r="125" spans="1:9" x14ac:dyDescent="0.25">
      <c r="A125" s="144" t="s">
        <v>28</v>
      </c>
      <c r="B125" s="231">
        <v>1</v>
      </c>
      <c r="C125" s="231">
        <f t="shared" si="54"/>
        <v>210</v>
      </c>
      <c r="D125" s="231">
        <f t="shared" si="55"/>
        <v>174</v>
      </c>
      <c r="E125" s="232">
        <v>36</v>
      </c>
      <c r="F125" s="231"/>
      <c r="G125" s="233">
        <v>5.9630000000000001</v>
      </c>
      <c r="H125" s="234">
        <f t="shared" si="51"/>
        <v>429.34</v>
      </c>
      <c r="I125" s="234">
        <f t="shared" si="36"/>
        <v>530.62</v>
      </c>
    </row>
    <row r="126" spans="1:9" x14ac:dyDescent="0.25">
      <c r="A126" s="144" t="s">
        <v>28</v>
      </c>
      <c r="B126" s="231">
        <v>1</v>
      </c>
      <c r="C126" s="231">
        <f t="shared" si="54"/>
        <v>187</v>
      </c>
      <c r="D126" s="231">
        <f t="shared" si="55"/>
        <v>174</v>
      </c>
      <c r="E126" s="232">
        <v>13</v>
      </c>
      <c r="F126" s="231"/>
      <c r="G126" s="233">
        <v>5.8879999999999999</v>
      </c>
      <c r="H126" s="234">
        <f t="shared" si="51"/>
        <v>153.09</v>
      </c>
      <c r="I126" s="234">
        <f t="shared" si="36"/>
        <v>189.2</v>
      </c>
    </row>
    <row r="127" spans="1:9" x14ac:dyDescent="0.25">
      <c r="A127" s="144" t="s">
        <v>28</v>
      </c>
      <c r="B127" s="231">
        <v>1</v>
      </c>
      <c r="C127" s="231">
        <f t="shared" si="54"/>
        <v>190</v>
      </c>
      <c r="D127" s="231">
        <f t="shared" si="55"/>
        <v>174</v>
      </c>
      <c r="E127" s="232">
        <v>16</v>
      </c>
      <c r="F127" s="231"/>
      <c r="G127" s="233">
        <v>6.51</v>
      </c>
      <c r="H127" s="234">
        <f t="shared" si="51"/>
        <v>208.32</v>
      </c>
      <c r="I127" s="234">
        <f t="shared" si="36"/>
        <v>257.45999999999998</v>
      </c>
    </row>
    <row r="128" spans="1:9" x14ac:dyDescent="0.25">
      <c r="A128" s="144" t="s">
        <v>28</v>
      </c>
      <c r="B128" s="231">
        <v>1</v>
      </c>
      <c r="C128" s="231">
        <f t="shared" si="54"/>
        <v>189</v>
      </c>
      <c r="D128" s="231">
        <f t="shared" si="55"/>
        <v>174</v>
      </c>
      <c r="E128" s="232">
        <v>15</v>
      </c>
      <c r="F128" s="231"/>
      <c r="G128" s="233">
        <v>6.51</v>
      </c>
      <c r="H128" s="234">
        <f t="shared" si="51"/>
        <v>195.3</v>
      </c>
      <c r="I128" s="234">
        <f t="shared" si="36"/>
        <v>241.37</v>
      </c>
    </row>
    <row r="129" spans="1:9" ht="33" x14ac:dyDescent="0.25">
      <c r="A129" s="136" t="s">
        <v>277</v>
      </c>
      <c r="B129" s="230">
        <f>SUM(B130:B133)</f>
        <v>4</v>
      </c>
      <c r="C129" s="230"/>
      <c r="D129" s="230"/>
      <c r="E129" s="230">
        <f>SUM(E130:E133)</f>
        <v>103</v>
      </c>
      <c r="F129" s="230"/>
      <c r="G129" s="235"/>
      <c r="H129" s="236">
        <f t="shared" ref="H129:I129" si="56">SUM(H130:H133)</f>
        <v>891.77</v>
      </c>
      <c r="I129" s="236">
        <f t="shared" si="56"/>
        <v>1102.1299999999999</v>
      </c>
    </row>
    <row r="130" spans="1:9" x14ac:dyDescent="0.25">
      <c r="A130" s="144" t="s">
        <v>17</v>
      </c>
      <c r="B130" s="231">
        <v>1</v>
      </c>
      <c r="C130" s="231">
        <f>D130+E130</f>
        <v>208</v>
      </c>
      <c r="D130" s="231">
        <f t="shared" si="55"/>
        <v>174</v>
      </c>
      <c r="E130" s="232">
        <v>34</v>
      </c>
      <c r="F130" s="231"/>
      <c r="G130" s="237">
        <v>4.3289999999999997</v>
      </c>
      <c r="H130" s="234">
        <f t="shared" ref="H130:H133" si="57">ROUND(G130*E130*2,2)</f>
        <v>294.37</v>
      </c>
      <c r="I130" s="234">
        <f t="shared" si="36"/>
        <v>363.81</v>
      </c>
    </row>
    <row r="131" spans="1:9" x14ac:dyDescent="0.25">
      <c r="A131" s="144" t="s">
        <v>17</v>
      </c>
      <c r="B131" s="231">
        <v>1</v>
      </c>
      <c r="C131" s="231">
        <f t="shared" ref="C131:C133" si="58">D131+E131</f>
        <v>195</v>
      </c>
      <c r="D131" s="231">
        <f t="shared" si="55"/>
        <v>174</v>
      </c>
      <c r="E131" s="232">
        <v>21</v>
      </c>
      <c r="F131" s="231"/>
      <c r="G131" s="237">
        <v>4.3289999999999997</v>
      </c>
      <c r="H131" s="234">
        <f t="shared" si="57"/>
        <v>181.82</v>
      </c>
      <c r="I131" s="234">
        <f t="shared" si="36"/>
        <v>224.71</v>
      </c>
    </row>
    <row r="132" spans="1:9" x14ac:dyDescent="0.25">
      <c r="A132" s="144" t="s">
        <v>17</v>
      </c>
      <c r="B132" s="231">
        <v>1</v>
      </c>
      <c r="C132" s="231">
        <f t="shared" si="58"/>
        <v>209</v>
      </c>
      <c r="D132" s="231">
        <f t="shared" si="55"/>
        <v>174</v>
      </c>
      <c r="E132" s="232">
        <v>35</v>
      </c>
      <c r="F132" s="231"/>
      <c r="G132" s="237">
        <v>4.3289999999999997</v>
      </c>
      <c r="H132" s="234">
        <f t="shared" si="57"/>
        <v>303.02999999999997</v>
      </c>
      <c r="I132" s="234">
        <f t="shared" si="36"/>
        <v>374.51</v>
      </c>
    </row>
    <row r="133" spans="1:9" x14ac:dyDescent="0.25">
      <c r="A133" s="144" t="s">
        <v>17</v>
      </c>
      <c r="B133" s="231">
        <v>1</v>
      </c>
      <c r="C133" s="231">
        <f t="shared" si="58"/>
        <v>187</v>
      </c>
      <c r="D133" s="231">
        <f t="shared" si="55"/>
        <v>174</v>
      </c>
      <c r="E133" s="232">
        <v>13</v>
      </c>
      <c r="F133" s="231"/>
      <c r="G133" s="237">
        <v>4.3289999999999997</v>
      </c>
      <c r="H133" s="234">
        <f t="shared" si="57"/>
        <v>112.55</v>
      </c>
      <c r="I133" s="234">
        <f t="shared" si="36"/>
        <v>139.1</v>
      </c>
    </row>
    <row r="134" spans="1:9" ht="33" x14ac:dyDescent="0.25">
      <c r="A134" s="136" t="s">
        <v>267</v>
      </c>
      <c r="B134" s="230">
        <f>SUM(B135:B138)</f>
        <v>4</v>
      </c>
      <c r="C134" s="230"/>
      <c r="D134" s="230"/>
      <c r="E134" s="230">
        <f>SUM(E135:E138)</f>
        <v>105</v>
      </c>
      <c r="F134" s="230"/>
      <c r="G134" s="235"/>
      <c r="H134" s="236">
        <f t="shared" ref="H134:I134" si="59">SUM(H135:H138)</f>
        <v>848.82</v>
      </c>
      <c r="I134" s="236">
        <f t="shared" si="59"/>
        <v>1049.05</v>
      </c>
    </row>
    <row r="135" spans="1:9" x14ac:dyDescent="0.25">
      <c r="A135" s="144" t="s">
        <v>18</v>
      </c>
      <c r="B135" s="231">
        <v>1</v>
      </c>
      <c r="C135" s="231">
        <f>D135+E135</f>
        <v>190</v>
      </c>
      <c r="D135" s="231">
        <f t="shared" si="55"/>
        <v>174</v>
      </c>
      <c r="E135" s="232">
        <v>16</v>
      </c>
      <c r="F135" s="231"/>
      <c r="G135" s="237">
        <v>4.0419999999999998</v>
      </c>
      <c r="H135" s="234">
        <f t="shared" ref="H135:H138" si="60">ROUND(G135*E135*2,2)</f>
        <v>129.34</v>
      </c>
      <c r="I135" s="234">
        <f t="shared" si="36"/>
        <v>159.85</v>
      </c>
    </row>
    <row r="136" spans="1:9" x14ac:dyDescent="0.25">
      <c r="A136" s="144" t="s">
        <v>18</v>
      </c>
      <c r="B136" s="231">
        <v>1</v>
      </c>
      <c r="C136" s="231">
        <f t="shared" ref="C136:C138" si="61">D136+E136</f>
        <v>186</v>
      </c>
      <c r="D136" s="231">
        <f t="shared" si="55"/>
        <v>174</v>
      </c>
      <c r="E136" s="232">
        <v>12</v>
      </c>
      <c r="F136" s="231"/>
      <c r="G136" s="237">
        <v>4.0419999999999998</v>
      </c>
      <c r="H136" s="234">
        <f t="shared" si="60"/>
        <v>97.01</v>
      </c>
      <c r="I136" s="234">
        <f t="shared" si="36"/>
        <v>119.89</v>
      </c>
    </row>
    <row r="137" spans="1:9" x14ac:dyDescent="0.25">
      <c r="A137" s="144" t="s">
        <v>18</v>
      </c>
      <c r="B137" s="231">
        <v>1</v>
      </c>
      <c r="C137" s="231">
        <f t="shared" si="61"/>
        <v>214</v>
      </c>
      <c r="D137" s="231">
        <f t="shared" si="55"/>
        <v>174</v>
      </c>
      <c r="E137" s="232">
        <v>40</v>
      </c>
      <c r="F137" s="231"/>
      <c r="G137" s="237">
        <v>4.0419999999999998</v>
      </c>
      <c r="H137" s="234">
        <f t="shared" si="60"/>
        <v>323.36</v>
      </c>
      <c r="I137" s="234">
        <f t="shared" si="36"/>
        <v>399.64</v>
      </c>
    </row>
    <row r="138" spans="1:9" x14ac:dyDescent="0.25">
      <c r="A138" s="144" t="s">
        <v>18</v>
      </c>
      <c r="B138" s="231">
        <v>1</v>
      </c>
      <c r="C138" s="231">
        <f t="shared" si="61"/>
        <v>211</v>
      </c>
      <c r="D138" s="231">
        <f t="shared" si="55"/>
        <v>174</v>
      </c>
      <c r="E138" s="232">
        <v>37</v>
      </c>
      <c r="F138" s="231"/>
      <c r="G138" s="237">
        <v>4.0419999999999998</v>
      </c>
      <c r="H138" s="234">
        <f t="shared" si="60"/>
        <v>299.11</v>
      </c>
      <c r="I138" s="234">
        <f t="shared" si="36"/>
        <v>369.67</v>
      </c>
    </row>
    <row r="139" spans="1:9" x14ac:dyDescent="0.25">
      <c r="A139" s="140" t="s">
        <v>33</v>
      </c>
      <c r="B139" s="229">
        <f>B140+B157+B165</f>
        <v>25</v>
      </c>
      <c r="C139" s="229"/>
      <c r="D139" s="229"/>
      <c r="E139" s="229">
        <f t="shared" ref="E139:I139" si="62">E140+E157+E165</f>
        <v>867</v>
      </c>
      <c r="F139" s="229"/>
      <c r="G139" s="229"/>
      <c r="H139" s="240">
        <f t="shared" si="62"/>
        <v>9542.48</v>
      </c>
      <c r="I139" s="240">
        <f t="shared" si="62"/>
        <v>11793.55</v>
      </c>
    </row>
    <row r="140" spans="1:9" ht="33" x14ac:dyDescent="0.25">
      <c r="A140" s="136" t="s">
        <v>272</v>
      </c>
      <c r="B140" s="230">
        <f>SUM(B141:B156)</f>
        <v>16</v>
      </c>
      <c r="C140" s="230"/>
      <c r="D140" s="230"/>
      <c r="E140" s="230">
        <f>SUM(E141:E156)</f>
        <v>601</v>
      </c>
      <c r="F140" s="230"/>
      <c r="G140" s="235"/>
      <c r="H140" s="236">
        <f>SUM(H141:H156)</f>
        <v>7261.8399999999992</v>
      </c>
      <c r="I140" s="236">
        <f>SUM(I141:I156)</f>
        <v>8974.91</v>
      </c>
    </row>
    <row r="141" spans="1:9" x14ac:dyDescent="0.25">
      <c r="A141" s="146" t="s">
        <v>53</v>
      </c>
      <c r="B141" s="231">
        <v>1</v>
      </c>
      <c r="C141" s="231">
        <f t="shared" ref="C141:C156" si="63">D141+E141</f>
        <v>239</v>
      </c>
      <c r="D141" s="231">
        <f>D151</f>
        <v>174</v>
      </c>
      <c r="E141" s="232">
        <v>65</v>
      </c>
      <c r="F141" s="231"/>
      <c r="G141" s="233">
        <v>6.23</v>
      </c>
      <c r="H141" s="234">
        <f t="shared" ref="H141:H156" si="64">ROUND(G141*E141*2,2)</f>
        <v>809.9</v>
      </c>
      <c r="I141" s="234">
        <f t="shared" si="36"/>
        <v>1000.96</v>
      </c>
    </row>
    <row r="142" spans="1:9" x14ac:dyDescent="0.25">
      <c r="A142" s="146" t="s">
        <v>53</v>
      </c>
      <c r="B142" s="231">
        <v>1</v>
      </c>
      <c r="C142" s="231">
        <f t="shared" si="63"/>
        <v>231</v>
      </c>
      <c r="D142" s="231">
        <f>D152</f>
        <v>174</v>
      </c>
      <c r="E142" s="232">
        <v>57</v>
      </c>
      <c r="F142" s="231"/>
      <c r="G142" s="233">
        <v>6.23</v>
      </c>
      <c r="H142" s="234">
        <f t="shared" si="64"/>
        <v>710.22</v>
      </c>
      <c r="I142" s="234">
        <f t="shared" si="36"/>
        <v>877.76</v>
      </c>
    </row>
    <row r="143" spans="1:9" x14ac:dyDescent="0.25">
      <c r="A143" s="146" t="s">
        <v>53</v>
      </c>
      <c r="B143" s="231">
        <v>1</v>
      </c>
      <c r="C143" s="231">
        <f t="shared" si="63"/>
        <v>228</v>
      </c>
      <c r="D143" s="231">
        <f t="shared" ref="D143" si="65">D153</f>
        <v>174</v>
      </c>
      <c r="E143" s="232">
        <v>54</v>
      </c>
      <c r="F143" s="231"/>
      <c r="G143" s="233">
        <v>6.23</v>
      </c>
      <c r="H143" s="234">
        <f t="shared" si="64"/>
        <v>672.84</v>
      </c>
      <c r="I143" s="234">
        <f t="shared" ref="I143:I206" si="66">ROUND(H143*1.2359,2)</f>
        <v>831.56</v>
      </c>
    </row>
    <row r="144" spans="1:9" x14ac:dyDescent="0.25">
      <c r="A144" s="146" t="s">
        <v>53</v>
      </c>
      <c r="B144" s="231">
        <v>1</v>
      </c>
      <c r="C144" s="231">
        <f t="shared" si="63"/>
        <v>187</v>
      </c>
      <c r="D144" s="231">
        <f>D4</f>
        <v>174</v>
      </c>
      <c r="E144" s="232">
        <v>13</v>
      </c>
      <c r="F144" s="231"/>
      <c r="G144" s="233">
        <v>6.23</v>
      </c>
      <c r="H144" s="234">
        <f t="shared" si="64"/>
        <v>161.97999999999999</v>
      </c>
      <c r="I144" s="234">
        <f t="shared" si="66"/>
        <v>200.19</v>
      </c>
    </row>
    <row r="145" spans="1:9" x14ac:dyDescent="0.25">
      <c r="A145" s="146" t="s">
        <v>53</v>
      </c>
      <c r="B145" s="231">
        <v>1</v>
      </c>
      <c r="C145" s="231">
        <f t="shared" si="63"/>
        <v>208</v>
      </c>
      <c r="D145" s="231">
        <f>D4</f>
        <v>174</v>
      </c>
      <c r="E145" s="232">
        <v>34</v>
      </c>
      <c r="F145" s="231"/>
      <c r="G145" s="233">
        <v>6.23</v>
      </c>
      <c r="H145" s="234">
        <f t="shared" si="64"/>
        <v>423.64</v>
      </c>
      <c r="I145" s="234">
        <f t="shared" si="66"/>
        <v>523.58000000000004</v>
      </c>
    </row>
    <row r="146" spans="1:9" x14ac:dyDescent="0.25">
      <c r="A146" s="146" t="s">
        <v>30</v>
      </c>
      <c r="B146" s="231">
        <v>1</v>
      </c>
      <c r="C146" s="231">
        <f t="shared" si="63"/>
        <v>203</v>
      </c>
      <c r="D146" s="231">
        <f>D4</f>
        <v>174</v>
      </c>
      <c r="E146" s="232">
        <v>29</v>
      </c>
      <c r="F146" s="231"/>
      <c r="G146" s="233">
        <v>6.23</v>
      </c>
      <c r="H146" s="234">
        <f t="shared" si="64"/>
        <v>361.34</v>
      </c>
      <c r="I146" s="234">
        <f t="shared" si="66"/>
        <v>446.58</v>
      </c>
    </row>
    <row r="147" spans="1:9" x14ac:dyDescent="0.25">
      <c r="A147" s="146" t="s">
        <v>30</v>
      </c>
      <c r="B147" s="231">
        <v>1</v>
      </c>
      <c r="C147" s="231">
        <f t="shared" si="63"/>
        <v>180</v>
      </c>
      <c r="D147" s="231">
        <f t="shared" ref="D147:D150" si="67">D146</f>
        <v>174</v>
      </c>
      <c r="E147" s="232">
        <v>6</v>
      </c>
      <c r="F147" s="231"/>
      <c r="G147" s="233">
        <v>5.3959999999999999</v>
      </c>
      <c r="H147" s="234">
        <f t="shared" si="64"/>
        <v>64.75</v>
      </c>
      <c r="I147" s="234">
        <f t="shared" si="66"/>
        <v>80.02</v>
      </c>
    </row>
    <row r="148" spans="1:9" x14ac:dyDescent="0.25">
      <c r="A148" s="146" t="s">
        <v>30</v>
      </c>
      <c r="B148" s="231">
        <v>1</v>
      </c>
      <c r="C148" s="231">
        <f t="shared" si="63"/>
        <v>176</v>
      </c>
      <c r="D148" s="231">
        <f t="shared" si="67"/>
        <v>174</v>
      </c>
      <c r="E148" s="232">
        <v>2</v>
      </c>
      <c r="F148" s="231"/>
      <c r="G148" s="233">
        <v>6.1310000000000002</v>
      </c>
      <c r="H148" s="234">
        <f t="shared" si="64"/>
        <v>24.52</v>
      </c>
      <c r="I148" s="234">
        <f t="shared" si="66"/>
        <v>30.3</v>
      </c>
    </row>
    <row r="149" spans="1:9" x14ac:dyDescent="0.25">
      <c r="A149" s="146" t="s">
        <v>30</v>
      </c>
      <c r="B149" s="231">
        <v>1</v>
      </c>
      <c r="C149" s="231">
        <f t="shared" si="63"/>
        <v>237</v>
      </c>
      <c r="D149" s="231">
        <f t="shared" si="67"/>
        <v>174</v>
      </c>
      <c r="E149" s="232">
        <f>26+37</f>
        <v>63</v>
      </c>
      <c r="F149" s="231"/>
      <c r="G149" s="233">
        <v>6.1310000000000002</v>
      </c>
      <c r="H149" s="234">
        <f t="shared" si="64"/>
        <v>772.51</v>
      </c>
      <c r="I149" s="234">
        <f t="shared" si="66"/>
        <v>954.75</v>
      </c>
    </row>
    <row r="150" spans="1:9" x14ac:dyDescent="0.25">
      <c r="A150" s="146" t="s">
        <v>30</v>
      </c>
      <c r="B150" s="231">
        <v>1</v>
      </c>
      <c r="C150" s="231">
        <f t="shared" si="63"/>
        <v>211</v>
      </c>
      <c r="D150" s="231">
        <f t="shared" si="67"/>
        <v>174</v>
      </c>
      <c r="E150" s="232">
        <v>37</v>
      </c>
      <c r="F150" s="231"/>
      <c r="G150" s="233">
        <v>5.4829999999999997</v>
      </c>
      <c r="H150" s="234">
        <f t="shared" si="64"/>
        <v>405.74</v>
      </c>
      <c r="I150" s="234">
        <f t="shared" si="66"/>
        <v>501.45</v>
      </c>
    </row>
    <row r="151" spans="1:9" x14ac:dyDescent="0.25">
      <c r="A151" s="146" t="s">
        <v>30</v>
      </c>
      <c r="B151" s="231">
        <v>1</v>
      </c>
      <c r="C151" s="231">
        <f t="shared" si="63"/>
        <v>228</v>
      </c>
      <c r="D151" s="231">
        <f t="shared" ref="D151:D154" si="68">D$4</f>
        <v>174</v>
      </c>
      <c r="E151" s="232">
        <v>54</v>
      </c>
      <c r="F151" s="231"/>
      <c r="G151" s="233">
        <v>5.3959999999999999</v>
      </c>
      <c r="H151" s="234">
        <f t="shared" si="64"/>
        <v>582.77</v>
      </c>
      <c r="I151" s="234">
        <f t="shared" si="66"/>
        <v>720.25</v>
      </c>
    </row>
    <row r="152" spans="1:9" x14ac:dyDescent="0.25">
      <c r="A152" s="146" t="s">
        <v>54</v>
      </c>
      <c r="B152" s="231">
        <v>1</v>
      </c>
      <c r="C152" s="231">
        <f t="shared" si="63"/>
        <v>240</v>
      </c>
      <c r="D152" s="231">
        <f t="shared" si="68"/>
        <v>174</v>
      </c>
      <c r="E152" s="232">
        <v>66</v>
      </c>
      <c r="F152" s="231"/>
      <c r="G152" s="233">
        <v>6.1310000000000002</v>
      </c>
      <c r="H152" s="234">
        <f t="shared" si="64"/>
        <v>809.29</v>
      </c>
      <c r="I152" s="234">
        <f t="shared" si="66"/>
        <v>1000.2</v>
      </c>
    </row>
    <row r="153" spans="1:9" x14ac:dyDescent="0.25">
      <c r="A153" s="146" t="s">
        <v>54</v>
      </c>
      <c r="B153" s="231">
        <v>1</v>
      </c>
      <c r="C153" s="231">
        <f t="shared" si="63"/>
        <v>192</v>
      </c>
      <c r="D153" s="231">
        <f t="shared" si="68"/>
        <v>174</v>
      </c>
      <c r="E153" s="232">
        <v>18</v>
      </c>
      <c r="F153" s="231"/>
      <c r="G153" s="233">
        <v>6.1310000000000002</v>
      </c>
      <c r="H153" s="234">
        <f t="shared" si="64"/>
        <v>220.72</v>
      </c>
      <c r="I153" s="234">
        <f t="shared" si="66"/>
        <v>272.79000000000002</v>
      </c>
    </row>
    <row r="154" spans="1:9" x14ac:dyDescent="0.25">
      <c r="A154" s="146" t="s">
        <v>30</v>
      </c>
      <c r="B154" s="231">
        <v>1</v>
      </c>
      <c r="C154" s="231">
        <f t="shared" si="63"/>
        <v>195</v>
      </c>
      <c r="D154" s="231">
        <f t="shared" si="68"/>
        <v>174</v>
      </c>
      <c r="E154" s="232">
        <v>21</v>
      </c>
      <c r="F154" s="231"/>
      <c r="G154" s="233">
        <v>5.3959999999999999</v>
      </c>
      <c r="H154" s="234">
        <f t="shared" si="64"/>
        <v>226.63</v>
      </c>
      <c r="I154" s="234">
        <f t="shared" si="66"/>
        <v>280.08999999999997</v>
      </c>
    </row>
    <row r="155" spans="1:9" x14ac:dyDescent="0.25">
      <c r="A155" s="146" t="s">
        <v>30</v>
      </c>
      <c r="B155" s="231">
        <v>1</v>
      </c>
      <c r="C155" s="231">
        <f t="shared" si="63"/>
        <v>208</v>
      </c>
      <c r="D155" s="231">
        <f>D$4</f>
        <v>174</v>
      </c>
      <c r="E155" s="232">
        <v>34</v>
      </c>
      <c r="F155" s="231"/>
      <c r="G155" s="233">
        <v>6.1310000000000002</v>
      </c>
      <c r="H155" s="234">
        <f t="shared" si="64"/>
        <v>416.91</v>
      </c>
      <c r="I155" s="234">
        <f t="shared" si="66"/>
        <v>515.26</v>
      </c>
    </row>
    <row r="156" spans="1:9" x14ac:dyDescent="0.25">
      <c r="A156" s="146" t="s">
        <v>30</v>
      </c>
      <c r="B156" s="231">
        <v>1</v>
      </c>
      <c r="C156" s="231">
        <f t="shared" si="63"/>
        <v>222</v>
      </c>
      <c r="D156" s="231">
        <f>D$4</f>
        <v>174</v>
      </c>
      <c r="E156" s="232">
        <v>48</v>
      </c>
      <c r="F156" s="231"/>
      <c r="G156" s="233">
        <v>6.23</v>
      </c>
      <c r="H156" s="234">
        <f t="shared" si="64"/>
        <v>598.08000000000004</v>
      </c>
      <c r="I156" s="234">
        <f t="shared" si="66"/>
        <v>739.17</v>
      </c>
    </row>
    <row r="157" spans="1:9" ht="33" x14ac:dyDescent="0.25">
      <c r="A157" s="136" t="s">
        <v>277</v>
      </c>
      <c r="B157" s="230">
        <f>SUM(B158:B164)</f>
        <v>7</v>
      </c>
      <c r="C157" s="230"/>
      <c r="D157" s="230"/>
      <c r="E157" s="230">
        <f>SUM(E158:E164)</f>
        <v>227</v>
      </c>
      <c r="F157" s="230"/>
      <c r="G157" s="235"/>
      <c r="H157" s="236">
        <f>SUM(H158:H164)</f>
        <v>1965.37</v>
      </c>
      <c r="I157" s="236">
        <f>SUM(I158:I164)</f>
        <v>2428.9899999999998</v>
      </c>
    </row>
    <row r="158" spans="1:9" x14ac:dyDescent="0.25">
      <c r="A158" s="144" t="s">
        <v>17</v>
      </c>
      <c r="B158" s="231">
        <v>1</v>
      </c>
      <c r="C158" s="231">
        <f t="shared" ref="C158:C164" si="69">D158+E158</f>
        <v>219</v>
      </c>
      <c r="D158" s="231">
        <f t="shared" ref="D158:D164" si="70">D$4</f>
        <v>174</v>
      </c>
      <c r="E158" s="232">
        <v>45</v>
      </c>
      <c r="F158" s="231"/>
      <c r="G158" s="233">
        <v>4.3289999999999997</v>
      </c>
      <c r="H158" s="234">
        <f t="shared" ref="H158:H164" si="71">ROUND(G158*E158*2,2)</f>
        <v>389.61</v>
      </c>
      <c r="I158" s="234">
        <f t="shared" si="66"/>
        <v>481.52</v>
      </c>
    </row>
    <row r="159" spans="1:9" x14ac:dyDescent="0.25">
      <c r="A159" s="144" t="s">
        <v>17</v>
      </c>
      <c r="B159" s="231">
        <v>1</v>
      </c>
      <c r="C159" s="231">
        <f t="shared" si="69"/>
        <v>192</v>
      </c>
      <c r="D159" s="231">
        <f t="shared" si="70"/>
        <v>174</v>
      </c>
      <c r="E159" s="232">
        <v>18</v>
      </c>
      <c r="F159" s="231"/>
      <c r="G159" s="233">
        <v>4.3289999999999997</v>
      </c>
      <c r="H159" s="234">
        <f t="shared" si="71"/>
        <v>155.84</v>
      </c>
      <c r="I159" s="234">
        <f t="shared" si="66"/>
        <v>192.6</v>
      </c>
    </row>
    <row r="160" spans="1:9" x14ac:dyDescent="0.25">
      <c r="A160" s="144" t="s">
        <v>17</v>
      </c>
      <c r="B160" s="231">
        <v>1</v>
      </c>
      <c r="C160" s="231">
        <f t="shared" si="69"/>
        <v>204</v>
      </c>
      <c r="D160" s="231">
        <f t="shared" si="70"/>
        <v>174</v>
      </c>
      <c r="E160" s="232">
        <v>30</v>
      </c>
      <c r="F160" s="231"/>
      <c r="G160" s="233">
        <v>4.3289999999999997</v>
      </c>
      <c r="H160" s="234">
        <f t="shared" si="71"/>
        <v>259.74</v>
      </c>
      <c r="I160" s="234">
        <f t="shared" si="66"/>
        <v>321.01</v>
      </c>
    </row>
    <row r="161" spans="1:9" x14ac:dyDescent="0.25">
      <c r="A161" s="144" t="s">
        <v>17</v>
      </c>
      <c r="B161" s="231">
        <v>1</v>
      </c>
      <c r="C161" s="231">
        <f t="shared" si="69"/>
        <v>220</v>
      </c>
      <c r="D161" s="231">
        <f t="shared" si="70"/>
        <v>174</v>
      </c>
      <c r="E161" s="232">
        <f>10+36</f>
        <v>46</v>
      </c>
      <c r="F161" s="231"/>
      <c r="G161" s="233">
        <v>4.3289999999999997</v>
      </c>
      <c r="H161" s="234">
        <f t="shared" si="71"/>
        <v>398.27</v>
      </c>
      <c r="I161" s="234">
        <f t="shared" si="66"/>
        <v>492.22</v>
      </c>
    </row>
    <row r="162" spans="1:9" x14ac:dyDescent="0.25">
      <c r="A162" s="144" t="s">
        <v>17</v>
      </c>
      <c r="B162" s="231">
        <v>1</v>
      </c>
      <c r="C162" s="231">
        <f t="shared" si="69"/>
        <v>184</v>
      </c>
      <c r="D162" s="231">
        <f t="shared" si="70"/>
        <v>174</v>
      </c>
      <c r="E162" s="232">
        <v>10</v>
      </c>
      <c r="F162" s="231"/>
      <c r="G162" s="233">
        <v>4.3289999999999997</v>
      </c>
      <c r="H162" s="234">
        <f t="shared" si="71"/>
        <v>86.58</v>
      </c>
      <c r="I162" s="234">
        <f t="shared" si="66"/>
        <v>107</v>
      </c>
    </row>
    <row r="163" spans="1:9" x14ac:dyDescent="0.25">
      <c r="A163" s="144" t="s">
        <v>17</v>
      </c>
      <c r="B163" s="231">
        <v>1</v>
      </c>
      <c r="C163" s="231">
        <f t="shared" si="69"/>
        <v>210</v>
      </c>
      <c r="D163" s="231">
        <f t="shared" si="70"/>
        <v>174</v>
      </c>
      <c r="E163" s="232">
        <v>36</v>
      </c>
      <c r="F163" s="231"/>
      <c r="G163" s="233">
        <v>4.3289999999999997</v>
      </c>
      <c r="H163" s="234">
        <f t="shared" si="71"/>
        <v>311.69</v>
      </c>
      <c r="I163" s="234">
        <f t="shared" si="66"/>
        <v>385.22</v>
      </c>
    </row>
    <row r="164" spans="1:9" x14ac:dyDescent="0.25">
      <c r="A164" s="144" t="s">
        <v>17</v>
      </c>
      <c r="B164" s="231">
        <v>1</v>
      </c>
      <c r="C164" s="231">
        <f t="shared" si="69"/>
        <v>216</v>
      </c>
      <c r="D164" s="231">
        <f t="shared" si="70"/>
        <v>174</v>
      </c>
      <c r="E164" s="238">
        <v>42</v>
      </c>
      <c r="F164" s="231"/>
      <c r="G164" s="233">
        <v>4.3289999999999997</v>
      </c>
      <c r="H164" s="234">
        <f t="shared" si="71"/>
        <v>363.64</v>
      </c>
      <c r="I164" s="234">
        <f t="shared" si="66"/>
        <v>449.42</v>
      </c>
    </row>
    <row r="165" spans="1:9" ht="33" x14ac:dyDescent="0.25">
      <c r="A165" s="136" t="s">
        <v>267</v>
      </c>
      <c r="B165" s="230">
        <f>B166+B167</f>
        <v>2</v>
      </c>
      <c r="C165" s="230"/>
      <c r="D165" s="230"/>
      <c r="E165" s="230">
        <f>E166+E167</f>
        <v>39</v>
      </c>
      <c r="F165" s="230"/>
      <c r="G165" s="235"/>
      <c r="H165" s="236">
        <f t="shared" ref="H165:I165" si="72">H166+H167</f>
        <v>315.27</v>
      </c>
      <c r="I165" s="236">
        <f t="shared" si="72"/>
        <v>389.65</v>
      </c>
    </row>
    <row r="166" spans="1:9" x14ac:dyDescent="0.25">
      <c r="A166" s="144" t="s">
        <v>18</v>
      </c>
      <c r="B166" s="231">
        <v>1</v>
      </c>
      <c r="C166" s="231">
        <f t="shared" ref="C166:C167" si="73">D166+E166</f>
        <v>192</v>
      </c>
      <c r="D166" s="231">
        <f>D4</f>
        <v>174</v>
      </c>
      <c r="E166" s="238">
        <v>18</v>
      </c>
      <c r="F166" s="231"/>
      <c r="G166" s="237">
        <v>4.0419999999999998</v>
      </c>
      <c r="H166" s="234">
        <f t="shared" ref="H166:H167" si="74">ROUND(G166*E166*2,2)</f>
        <v>145.51</v>
      </c>
      <c r="I166" s="234">
        <f t="shared" si="66"/>
        <v>179.84</v>
      </c>
    </row>
    <row r="167" spans="1:9" x14ac:dyDescent="0.25">
      <c r="A167" s="144" t="s">
        <v>18</v>
      </c>
      <c r="B167" s="231">
        <v>1</v>
      </c>
      <c r="C167" s="231">
        <f t="shared" si="73"/>
        <v>195</v>
      </c>
      <c r="D167" s="231">
        <f>D4</f>
        <v>174</v>
      </c>
      <c r="E167" s="238">
        <v>21</v>
      </c>
      <c r="F167" s="231"/>
      <c r="G167" s="237">
        <v>4.0419999999999998</v>
      </c>
      <c r="H167" s="234">
        <f t="shared" si="74"/>
        <v>169.76</v>
      </c>
      <c r="I167" s="234">
        <f t="shared" si="66"/>
        <v>209.81</v>
      </c>
    </row>
    <row r="168" spans="1:9" x14ac:dyDescent="0.25">
      <c r="A168" s="160" t="s">
        <v>34</v>
      </c>
      <c r="B168" s="229">
        <f>B169+B174+B178</f>
        <v>9</v>
      </c>
      <c r="C168" s="229"/>
      <c r="D168" s="229"/>
      <c r="E168" s="229">
        <f t="shared" ref="E168:I168" si="75">E169+E174+E178</f>
        <v>217</v>
      </c>
      <c r="F168" s="229"/>
      <c r="G168" s="229"/>
      <c r="H168" s="240">
        <f t="shared" si="75"/>
        <v>2333.25</v>
      </c>
      <c r="I168" s="240">
        <f t="shared" si="75"/>
        <v>2883.6800000000003</v>
      </c>
    </row>
    <row r="169" spans="1:9" ht="33" x14ac:dyDescent="0.25">
      <c r="A169" s="136" t="s">
        <v>272</v>
      </c>
      <c r="B169" s="230">
        <f>SUM(B170:B173)</f>
        <v>4</v>
      </c>
      <c r="C169" s="230"/>
      <c r="D169" s="230"/>
      <c r="E169" s="230">
        <f>SUM(E170:E173)</f>
        <v>139</v>
      </c>
      <c r="F169" s="230"/>
      <c r="G169" s="235"/>
      <c r="H169" s="236">
        <f>SUM(H170:H173)</f>
        <v>1676.29</v>
      </c>
      <c r="I169" s="236">
        <f>SUM(I170:I173)</f>
        <v>2071.73</v>
      </c>
    </row>
    <row r="170" spans="1:9" x14ac:dyDescent="0.25">
      <c r="A170" s="144" t="s">
        <v>30</v>
      </c>
      <c r="B170" s="233">
        <v>1</v>
      </c>
      <c r="C170" s="231">
        <f t="shared" ref="C170:C172" si="76">D170+E170</f>
        <v>225</v>
      </c>
      <c r="D170" s="231">
        <f>D4</f>
        <v>174</v>
      </c>
      <c r="E170" s="232">
        <v>51</v>
      </c>
      <c r="F170" s="231"/>
      <c r="G170" s="233">
        <v>6.23</v>
      </c>
      <c r="H170" s="234">
        <f t="shared" ref="H170:H172" si="77">ROUND(G170*E170*2,2)</f>
        <v>635.46</v>
      </c>
      <c r="I170" s="234">
        <f t="shared" si="66"/>
        <v>785.37</v>
      </c>
    </row>
    <row r="171" spans="1:9" x14ac:dyDescent="0.25">
      <c r="A171" s="144" t="s">
        <v>30</v>
      </c>
      <c r="B171" s="233">
        <v>1</v>
      </c>
      <c r="C171" s="231">
        <f t="shared" si="76"/>
        <v>200</v>
      </c>
      <c r="D171" s="231">
        <f>D170</f>
        <v>174</v>
      </c>
      <c r="E171" s="232">
        <v>26</v>
      </c>
      <c r="F171" s="231"/>
      <c r="G171" s="233">
        <v>5.3959999999999999</v>
      </c>
      <c r="H171" s="234">
        <f t="shared" si="77"/>
        <v>280.58999999999997</v>
      </c>
      <c r="I171" s="234">
        <f t="shared" si="66"/>
        <v>346.78</v>
      </c>
    </row>
    <row r="172" spans="1:9" x14ac:dyDescent="0.25">
      <c r="A172" s="144" t="s">
        <v>30</v>
      </c>
      <c r="B172" s="233">
        <v>1</v>
      </c>
      <c r="C172" s="231">
        <f t="shared" si="76"/>
        <v>200</v>
      </c>
      <c r="D172" s="231">
        <f t="shared" ref="D172:D173" si="78">D171</f>
        <v>174</v>
      </c>
      <c r="E172" s="232">
        <v>26</v>
      </c>
      <c r="F172" s="231"/>
      <c r="G172" s="233">
        <v>6.1310000000000002</v>
      </c>
      <c r="H172" s="234">
        <f t="shared" si="77"/>
        <v>318.81</v>
      </c>
      <c r="I172" s="234">
        <f t="shared" si="66"/>
        <v>394.02</v>
      </c>
    </row>
    <row r="173" spans="1:9" x14ac:dyDescent="0.25">
      <c r="A173" s="144" t="s">
        <v>30</v>
      </c>
      <c r="B173" s="233">
        <v>1</v>
      </c>
      <c r="C173" s="231">
        <f>D173+E173</f>
        <v>210</v>
      </c>
      <c r="D173" s="231">
        <f t="shared" si="78"/>
        <v>174</v>
      </c>
      <c r="E173" s="232">
        <v>36</v>
      </c>
      <c r="F173" s="231"/>
      <c r="G173" s="233">
        <v>6.1310000000000002</v>
      </c>
      <c r="H173" s="234">
        <f>ROUND(G173*E173*2,2)</f>
        <v>441.43</v>
      </c>
      <c r="I173" s="234">
        <f t="shared" si="66"/>
        <v>545.55999999999995</v>
      </c>
    </row>
    <row r="174" spans="1:9" ht="33" x14ac:dyDescent="0.25">
      <c r="A174" s="136" t="s">
        <v>277</v>
      </c>
      <c r="B174" s="230">
        <f>SUM(B175:B177)</f>
        <v>3</v>
      </c>
      <c r="C174" s="230"/>
      <c r="D174" s="230"/>
      <c r="E174" s="245">
        <f>SUM(E175:E177)</f>
        <v>46</v>
      </c>
      <c r="F174" s="230"/>
      <c r="G174" s="235"/>
      <c r="H174" s="236">
        <f>SUM(H175:H177)</f>
        <v>398.27</v>
      </c>
      <c r="I174" s="236">
        <f>SUM(I175:I177)</f>
        <v>492.22999999999996</v>
      </c>
    </row>
    <row r="175" spans="1:9" x14ac:dyDescent="0.25">
      <c r="A175" s="144" t="s">
        <v>17</v>
      </c>
      <c r="B175" s="231">
        <v>1</v>
      </c>
      <c r="C175" s="231">
        <f>D175+E175</f>
        <v>180</v>
      </c>
      <c r="D175" s="231">
        <f>D4</f>
        <v>174</v>
      </c>
      <c r="E175" s="232">
        <v>6</v>
      </c>
      <c r="F175" s="231"/>
      <c r="G175" s="237">
        <v>4.3289999999999997</v>
      </c>
      <c r="H175" s="234">
        <f t="shared" ref="H175:H177" si="79">ROUND(G175*E175*2,2)</f>
        <v>51.95</v>
      </c>
      <c r="I175" s="234">
        <f t="shared" si="66"/>
        <v>64.209999999999994</v>
      </c>
    </row>
    <row r="176" spans="1:9" x14ac:dyDescent="0.25">
      <c r="A176" s="144" t="s">
        <v>17</v>
      </c>
      <c r="B176" s="231">
        <v>1</v>
      </c>
      <c r="C176" s="231">
        <f>D176+E176</f>
        <v>208</v>
      </c>
      <c r="D176" s="231">
        <f>D4</f>
        <v>174</v>
      </c>
      <c r="E176" s="232">
        <v>34</v>
      </c>
      <c r="F176" s="231"/>
      <c r="G176" s="237">
        <v>4.3289999999999997</v>
      </c>
      <c r="H176" s="234">
        <f t="shared" si="79"/>
        <v>294.37</v>
      </c>
      <c r="I176" s="234">
        <f t="shared" si="66"/>
        <v>363.81</v>
      </c>
    </row>
    <row r="177" spans="1:9" x14ac:dyDescent="0.25">
      <c r="A177" s="144" t="s">
        <v>17</v>
      </c>
      <c r="B177" s="231">
        <v>1</v>
      </c>
      <c r="C177" s="231">
        <f>D177+E177</f>
        <v>180</v>
      </c>
      <c r="D177" s="231">
        <f>D$4</f>
        <v>174</v>
      </c>
      <c r="E177" s="238">
        <v>6</v>
      </c>
      <c r="F177" s="231"/>
      <c r="G177" s="237">
        <v>4.3289999999999997</v>
      </c>
      <c r="H177" s="234">
        <f t="shared" si="79"/>
        <v>51.95</v>
      </c>
      <c r="I177" s="234">
        <f t="shared" si="66"/>
        <v>64.209999999999994</v>
      </c>
    </row>
    <row r="178" spans="1:9" ht="33" x14ac:dyDescent="0.25">
      <c r="A178" s="136" t="s">
        <v>267</v>
      </c>
      <c r="B178" s="230">
        <f>SUM(B179:B180)</f>
        <v>2</v>
      </c>
      <c r="C178" s="230"/>
      <c r="D178" s="230"/>
      <c r="E178" s="230">
        <f>SUM(E179:E180)</f>
        <v>32</v>
      </c>
      <c r="F178" s="230"/>
      <c r="G178" s="235"/>
      <c r="H178" s="236">
        <f>SUM(H179:H180)</f>
        <v>258.69</v>
      </c>
      <c r="I178" s="236">
        <f>SUM(I179:I180)</f>
        <v>319.72000000000003</v>
      </c>
    </row>
    <row r="179" spans="1:9" x14ac:dyDescent="0.25">
      <c r="A179" s="144" t="s">
        <v>18</v>
      </c>
      <c r="B179" s="231">
        <v>1</v>
      </c>
      <c r="C179" s="231">
        <f t="shared" ref="C179" si="80">D179+E179</f>
        <v>199</v>
      </c>
      <c r="D179" s="231">
        <f>D4</f>
        <v>174</v>
      </c>
      <c r="E179" s="232">
        <v>25</v>
      </c>
      <c r="F179" s="231"/>
      <c r="G179" s="237">
        <v>4.0419999999999998</v>
      </c>
      <c r="H179" s="234">
        <f t="shared" ref="H179:H180" si="81">ROUND(G179*E179*2,2)</f>
        <v>202.1</v>
      </c>
      <c r="I179" s="234">
        <f t="shared" si="66"/>
        <v>249.78</v>
      </c>
    </row>
    <row r="180" spans="1:9" x14ac:dyDescent="0.25">
      <c r="A180" s="144" t="s">
        <v>18</v>
      </c>
      <c r="B180" s="231">
        <v>1</v>
      </c>
      <c r="C180" s="231">
        <f>D180+E180</f>
        <v>181</v>
      </c>
      <c r="D180" s="231">
        <f>D179</f>
        <v>174</v>
      </c>
      <c r="E180" s="232">
        <v>7</v>
      </c>
      <c r="F180" s="231"/>
      <c r="G180" s="237">
        <v>4.0419999999999998</v>
      </c>
      <c r="H180" s="234">
        <f t="shared" si="81"/>
        <v>56.59</v>
      </c>
      <c r="I180" s="234">
        <f t="shared" si="66"/>
        <v>69.94</v>
      </c>
    </row>
    <row r="181" spans="1:9" x14ac:dyDescent="0.25">
      <c r="A181" s="140" t="s">
        <v>35</v>
      </c>
      <c r="B181" s="229">
        <f>B182</f>
        <v>7</v>
      </c>
      <c r="C181" s="229"/>
      <c r="D181" s="229"/>
      <c r="E181" s="229">
        <f>E182</f>
        <v>235</v>
      </c>
      <c r="F181" s="229"/>
      <c r="G181" s="239"/>
      <c r="H181" s="240">
        <f t="shared" ref="H181:I181" si="82">H182</f>
        <v>4368.9699999999993</v>
      </c>
      <c r="I181" s="240">
        <f t="shared" si="82"/>
        <v>5399.61</v>
      </c>
    </row>
    <row r="182" spans="1:9" ht="33" x14ac:dyDescent="0.25">
      <c r="A182" s="136" t="s">
        <v>276</v>
      </c>
      <c r="B182" s="230">
        <f>SUM(B183:B189)</f>
        <v>7</v>
      </c>
      <c r="C182" s="230"/>
      <c r="D182" s="230"/>
      <c r="E182" s="230">
        <f>SUM(E183:E189)</f>
        <v>235</v>
      </c>
      <c r="F182" s="230"/>
      <c r="G182" s="235"/>
      <c r="H182" s="236">
        <f>SUM(H183:H189)</f>
        <v>4368.9699999999993</v>
      </c>
      <c r="I182" s="236">
        <f>SUM(I183:I189)</f>
        <v>5399.61</v>
      </c>
    </row>
    <row r="183" spans="1:9" x14ac:dyDescent="0.25">
      <c r="A183" s="144" t="s">
        <v>38</v>
      </c>
      <c r="B183" s="231">
        <v>1</v>
      </c>
      <c r="C183" s="231">
        <f t="shared" ref="C183:C189" si="83">D183+E183</f>
        <v>192</v>
      </c>
      <c r="D183" s="231">
        <f>D$4</f>
        <v>174</v>
      </c>
      <c r="E183" s="232">
        <v>18</v>
      </c>
      <c r="F183" s="231"/>
      <c r="G183" s="233">
        <v>9.6039999999999992</v>
      </c>
      <c r="H183" s="234">
        <f t="shared" ref="H183:H188" si="84">ROUND(G183*E183*2,2)</f>
        <v>345.74</v>
      </c>
      <c r="I183" s="234">
        <f t="shared" si="66"/>
        <v>427.3</v>
      </c>
    </row>
    <row r="184" spans="1:9" x14ac:dyDescent="0.25">
      <c r="A184" s="144" t="s">
        <v>38</v>
      </c>
      <c r="B184" s="231">
        <v>1</v>
      </c>
      <c r="C184" s="231">
        <f t="shared" si="83"/>
        <v>223</v>
      </c>
      <c r="D184" s="231">
        <f t="shared" ref="D184:D189" si="85">D183</f>
        <v>174</v>
      </c>
      <c r="E184" s="232">
        <v>49</v>
      </c>
      <c r="F184" s="231"/>
      <c r="G184" s="233">
        <v>9.2669999999999995</v>
      </c>
      <c r="H184" s="234">
        <f t="shared" si="84"/>
        <v>908.17</v>
      </c>
      <c r="I184" s="234">
        <f t="shared" si="66"/>
        <v>1122.4100000000001</v>
      </c>
    </row>
    <row r="185" spans="1:9" x14ac:dyDescent="0.25">
      <c r="A185" s="144" t="s">
        <v>38</v>
      </c>
      <c r="B185" s="231">
        <v>1</v>
      </c>
      <c r="C185" s="231">
        <f t="shared" si="83"/>
        <v>176</v>
      </c>
      <c r="D185" s="231">
        <f t="shared" si="85"/>
        <v>174</v>
      </c>
      <c r="E185" s="232">
        <v>2</v>
      </c>
      <c r="F185" s="231"/>
      <c r="G185" s="233">
        <v>9.6039999999999992</v>
      </c>
      <c r="H185" s="234">
        <f t="shared" si="84"/>
        <v>38.42</v>
      </c>
      <c r="I185" s="234">
        <f t="shared" si="66"/>
        <v>47.48</v>
      </c>
    </row>
    <row r="186" spans="1:9" x14ac:dyDescent="0.25">
      <c r="A186" s="144" t="s">
        <v>38</v>
      </c>
      <c r="B186" s="231">
        <v>1</v>
      </c>
      <c r="C186" s="231">
        <f t="shared" si="83"/>
        <v>200</v>
      </c>
      <c r="D186" s="231">
        <f t="shared" si="85"/>
        <v>174</v>
      </c>
      <c r="E186" s="232">
        <v>26</v>
      </c>
      <c r="F186" s="231"/>
      <c r="G186" s="233">
        <v>9.2669999999999995</v>
      </c>
      <c r="H186" s="234">
        <f t="shared" si="84"/>
        <v>481.88</v>
      </c>
      <c r="I186" s="234">
        <f t="shared" si="66"/>
        <v>595.55999999999995</v>
      </c>
    </row>
    <row r="187" spans="1:9" x14ac:dyDescent="0.25">
      <c r="A187" s="144" t="s">
        <v>38</v>
      </c>
      <c r="B187" s="231">
        <v>1</v>
      </c>
      <c r="C187" s="231">
        <f t="shared" si="83"/>
        <v>224</v>
      </c>
      <c r="D187" s="231">
        <f t="shared" si="85"/>
        <v>174</v>
      </c>
      <c r="E187" s="232">
        <v>50</v>
      </c>
      <c r="F187" s="231"/>
      <c r="G187" s="233">
        <v>9.2669999999999995</v>
      </c>
      <c r="H187" s="234">
        <f t="shared" si="84"/>
        <v>926.7</v>
      </c>
      <c r="I187" s="234">
        <f t="shared" si="66"/>
        <v>1145.31</v>
      </c>
    </row>
    <row r="188" spans="1:9" x14ac:dyDescent="0.25">
      <c r="A188" s="144" t="s">
        <v>38</v>
      </c>
      <c r="B188" s="231">
        <v>1</v>
      </c>
      <c r="C188" s="231">
        <f t="shared" si="83"/>
        <v>195</v>
      </c>
      <c r="D188" s="231">
        <f t="shared" si="85"/>
        <v>174</v>
      </c>
      <c r="E188" s="232">
        <v>21</v>
      </c>
      <c r="F188" s="231"/>
      <c r="G188" s="233">
        <v>9.2669999999999995</v>
      </c>
      <c r="H188" s="234">
        <f t="shared" si="84"/>
        <v>389.21</v>
      </c>
      <c r="I188" s="234">
        <f t="shared" si="66"/>
        <v>481.02</v>
      </c>
    </row>
    <row r="189" spans="1:9" x14ac:dyDescent="0.25">
      <c r="A189" s="144" t="s">
        <v>38</v>
      </c>
      <c r="B189" s="231">
        <v>1</v>
      </c>
      <c r="C189" s="231">
        <f t="shared" si="83"/>
        <v>243</v>
      </c>
      <c r="D189" s="231">
        <f t="shared" si="85"/>
        <v>174</v>
      </c>
      <c r="E189" s="232">
        <v>69</v>
      </c>
      <c r="F189" s="231"/>
      <c r="G189" s="233">
        <v>9.2669999999999995</v>
      </c>
      <c r="H189" s="234">
        <f>ROUND(G189*E189*2,2)</f>
        <v>1278.8499999999999</v>
      </c>
      <c r="I189" s="234">
        <f t="shared" si="66"/>
        <v>1580.53</v>
      </c>
    </row>
    <row r="190" spans="1:9" x14ac:dyDescent="0.25">
      <c r="A190" s="140" t="s">
        <v>41</v>
      </c>
      <c r="B190" s="229">
        <f>B191</f>
        <v>2</v>
      </c>
      <c r="C190" s="229"/>
      <c r="D190" s="229"/>
      <c r="E190" s="229">
        <f t="shared" ref="E190:I190" si="86">E191</f>
        <v>96</v>
      </c>
      <c r="F190" s="229"/>
      <c r="G190" s="229"/>
      <c r="H190" s="240">
        <f t="shared" si="86"/>
        <v>1917.21</v>
      </c>
      <c r="I190" s="240">
        <f t="shared" si="86"/>
        <v>2369.48</v>
      </c>
    </row>
    <row r="191" spans="1:9" ht="33" x14ac:dyDescent="0.25">
      <c r="A191" s="136" t="s">
        <v>276</v>
      </c>
      <c r="B191" s="230">
        <f>SUM(B192:B193)</f>
        <v>2</v>
      </c>
      <c r="C191" s="230"/>
      <c r="D191" s="230"/>
      <c r="E191" s="230">
        <f>SUM(E192:E193)</f>
        <v>96</v>
      </c>
      <c r="F191" s="230"/>
      <c r="G191" s="235"/>
      <c r="H191" s="236">
        <f>SUM(H192:H193)</f>
        <v>1917.21</v>
      </c>
      <c r="I191" s="236">
        <f>SUM(I192:I193)</f>
        <v>2369.48</v>
      </c>
    </row>
    <row r="192" spans="1:9" x14ac:dyDescent="0.25">
      <c r="A192" s="144" t="s">
        <v>42</v>
      </c>
      <c r="B192" s="231">
        <v>1</v>
      </c>
      <c r="C192" s="231">
        <f t="shared" ref="C192:C193" si="87">D192+E192</f>
        <v>213</v>
      </c>
      <c r="D192" s="231">
        <f>D$4</f>
        <v>174</v>
      </c>
      <c r="E192" s="232">
        <v>39</v>
      </c>
      <c r="F192" s="231"/>
      <c r="G192" s="233">
        <v>10.542999999999999</v>
      </c>
      <c r="H192" s="234">
        <f t="shared" ref="H192:H193" si="88">ROUND(G192*E192*2,2)</f>
        <v>822.35</v>
      </c>
      <c r="I192" s="234">
        <f t="shared" si="66"/>
        <v>1016.34</v>
      </c>
    </row>
    <row r="193" spans="1:9" x14ac:dyDescent="0.25">
      <c r="A193" s="144" t="s">
        <v>42</v>
      </c>
      <c r="B193" s="231">
        <v>1</v>
      </c>
      <c r="C193" s="231">
        <f t="shared" si="87"/>
        <v>231</v>
      </c>
      <c r="D193" s="231">
        <f>D192</f>
        <v>174</v>
      </c>
      <c r="E193" s="232">
        <v>57</v>
      </c>
      <c r="F193" s="231"/>
      <c r="G193" s="233">
        <v>9.6039999999999992</v>
      </c>
      <c r="H193" s="234">
        <f t="shared" si="88"/>
        <v>1094.8599999999999</v>
      </c>
      <c r="I193" s="234">
        <f t="shared" si="66"/>
        <v>1353.14</v>
      </c>
    </row>
    <row r="194" spans="1:9" x14ac:dyDescent="0.25">
      <c r="A194" s="140" t="s">
        <v>39</v>
      </c>
      <c r="B194" s="229">
        <f t="shared" ref="B194:I194" si="89">B195+B198+B200</f>
        <v>6</v>
      </c>
      <c r="C194" s="229"/>
      <c r="D194" s="229"/>
      <c r="E194" s="229">
        <f t="shared" si="89"/>
        <v>116</v>
      </c>
      <c r="F194" s="229"/>
      <c r="G194" s="229">
        <f t="shared" si="89"/>
        <v>0</v>
      </c>
      <c r="H194" s="240">
        <f t="shared" si="89"/>
        <v>1539.0800000000002</v>
      </c>
      <c r="I194" s="240">
        <f t="shared" si="89"/>
        <v>1902.1399999999999</v>
      </c>
    </row>
    <row r="195" spans="1:9" ht="33" x14ac:dyDescent="0.25">
      <c r="A195" s="136" t="s">
        <v>276</v>
      </c>
      <c r="B195" s="230">
        <f>SUM(B196:B197)</f>
        <v>2</v>
      </c>
      <c r="C195" s="230"/>
      <c r="D195" s="230"/>
      <c r="E195" s="230">
        <f>SUM(E196:E197)</f>
        <v>43</v>
      </c>
      <c r="F195" s="230"/>
      <c r="G195" s="235"/>
      <c r="H195" s="236">
        <f>SUM(H196:H197)</f>
        <v>825.95</v>
      </c>
      <c r="I195" s="236">
        <f>SUM(I196:I197)</f>
        <v>1020.79</v>
      </c>
    </row>
    <row r="196" spans="1:9" x14ac:dyDescent="0.25">
      <c r="A196" s="144" t="s">
        <v>40</v>
      </c>
      <c r="B196" s="233">
        <v>1</v>
      </c>
      <c r="C196" s="231">
        <f t="shared" ref="C196" si="90">D196+E196</f>
        <v>211</v>
      </c>
      <c r="D196" s="231">
        <f>D4</f>
        <v>174</v>
      </c>
      <c r="E196" s="232">
        <v>37</v>
      </c>
      <c r="F196" s="231"/>
      <c r="G196" s="233">
        <v>9.6039999999999992</v>
      </c>
      <c r="H196" s="234">
        <f t="shared" ref="H196" si="91">ROUND(G196*E196*2,2)</f>
        <v>710.7</v>
      </c>
      <c r="I196" s="234">
        <f t="shared" si="66"/>
        <v>878.35</v>
      </c>
    </row>
    <row r="197" spans="1:9" x14ac:dyDescent="0.25">
      <c r="A197" s="144" t="s">
        <v>40</v>
      </c>
      <c r="B197" s="233">
        <v>1</v>
      </c>
      <c r="C197" s="231">
        <f>D197+E197</f>
        <v>180</v>
      </c>
      <c r="D197" s="231">
        <f>D4</f>
        <v>174</v>
      </c>
      <c r="E197" s="232">
        <v>6</v>
      </c>
      <c r="F197" s="231"/>
      <c r="G197" s="233">
        <v>9.6039999999999992</v>
      </c>
      <c r="H197" s="234">
        <f>ROUND(G197*E197*2,2)</f>
        <v>115.25</v>
      </c>
      <c r="I197" s="234">
        <f t="shared" si="66"/>
        <v>142.44</v>
      </c>
    </row>
    <row r="198" spans="1:9" ht="33" x14ac:dyDescent="0.25">
      <c r="A198" s="136" t="s">
        <v>272</v>
      </c>
      <c r="B198" s="230">
        <f>SUM(B199:B199)</f>
        <v>1</v>
      </c>
      <c r="C198" s="230"/>
      <c r="D198" s="230"/>
      <c r="E198" s="230">
        <f t="shared" ref="E198:I198" si="92">SUM(E199:E199)</f>
        <v>38</v>
      </c>
      <c r="F198" s="230"/>
      <c r="G198" s="230"/>
      <c r="H198" s="236">
        <f t="shared" si="92"/>
        <v>410.1</v>
      </c>
      <c r="I198" s="236">
        <f t="shared" si="92"/>
        <v>506.84</v>
      </c>
    </row>
    <row r="199" spans="1:9" x14ac:dyDescent="0.25">
      <c r="A199" s="144" t="s">
        <v>30</v>
      </c>
      <c r="B199" s="233">
        <v>1</v>
      </c>
      <c r="C199" s="231">
        <f t="shared" ref="C199" si="93">D199+E199</f>
        <v>212</v>
      </c>
      <c r="D199" s="231">
        <f>D4</f>
        <v>174</v>
      </c>
      <c r="E199" s="232">
        <v>38</v>
      </c>
      <c r="F199" s="231"/>
      <c r="G199" s="233">
        <v>5.3959999999999999</v>
      </c>
      <c r="H199" s="234">
        <f t="shared" ref="H199" si="94">ROUND(G199*E199*2,2)</f>
        <v>410.1</v>
      </c>
      <c r="I199" s="234">
        <f t="shared" si="66"/>
        <v>506.84</v>
      </c>
    </row>
    <row r="200" spans="1:9" ht="33" x14ac:dyDescent="0.25">
      <c r="A200" s="136" t="s">
        <v>277</v>
      </c>
      <c r="B200" s="246">
        <f>SUM(B201:B203)</f>
        <v>3</v>
      </c>
      <c r="C200" s="246"/>
      <c r="D200" s="246"/>
      <c r="E200" s="246">
        <f>SUM(E201:E203)</f>
        <v>35</v>
      </c>
      <c r="F200" s="230"/>
      <c r="G200" s="246"/>
      <c r="H200" s="236">
        <f t="shared" ref="H200:I200" si="95">SUM(H201:H203)</f>
        <v>303.02999999999997</v>
      </c>
      <c r="I200" s="236">
        <f t="shared" si="95"/>
        <v>374.51</v>
      </c>
    </row>
    <row r="201" spans="1:9" x14ac:dyDescent="0.25">
      <c r="A201" s="144" t="s">
        <v>17</v>
      </c>
      <c r="B201" s="233">
        <v>1</v>
      </c>
      <c r="C201" s="231">
        <f t="shared" ref="C201:C203" si="96">D201+E201</f>
        <v>185</v>
      </c>
      <c r="D201" s="231">
        <f>D4</f>
        <v>174</v>
      </c>
      <c r="E201" s="232">
        <v>11</v>
      </c>
      <c r="F201" s="231"/>
      <c r="G201" s="237">
        <v>4.3289999999999997</v>
      </c>
      <c r="H201" s="234">
        <f t="shared" ref="H201:H203" si="97">ROUND(G201*E201*2,2)</f>
        <v>95.24</v>
      </c>
      <c r="I201" s="234">
        <f t="shared" si="66"/>
        <v>117.71</v>
      </c>
    </row>
    <row r="202" spans="1:9" x14ac:dyDescent="0.25">
      <c r="A202" s="144" t="s">
        <v>17</v>
      </c>
      <c r="B202" s="233">
        <v>1</v>
      </c>
      <c r="C202" s="231">
        <f t="shared" si="96"/>
        <v>188</v>
      </c>
      <c r="D202" s="231">
        <f>D4</f>
        <v>174</v>
      </c>
      <c r="E202" s="232">
        <v>14</v>
      </c>
      <c r="F202" s="231"/>
      <c r="G202" s="237">
        <v>4.3289999999999997</v>
      </c>
      <c r="H202" s="234">
        <f t="shared" si="97"/>
        <v>121.21</v>
      </c>
      <c r="I202" s="234">
        <f t="shared" si="66"/>
        <v>149.80000000000001</v>
      </c>
    </row>
    <row r="203" spans="1:9" x14ac:dyDescent="0.25">
      <c r="A203" s="144" t="s">
        <v>17</v>
      </c>
      <c r="B203" s="233">
        <v>1</v>
      </c>
      <c r="C203" s="231">
        <f t="shared" si="96"/>
        <v>184</v>
      </c>
      <c r="D203" s="231">
        <f>D4</f>
        <v>174</v>
      </c>
      <c r="E203" s="232">
        <v>10</v>
      </c>
      <c r="F203" s="231"/>
      <c r="G203" s="237">
        <v>4.3289999999999997</v>
      </c>
      <c r="H203" s="234">
        <f t="shared" si="97"/>
        <v>86.58</v>
      </c>
      <c r="I203" s="234">
        <f t="shared" si="66"/>
        <v>107</v>
      </c>
    </row>
    <row r="204" spans="1:9" x14ac:dyDescent="0.25">
      <c r="A204" s="161" t="s">
        <v>46</v>
      </c>
      <c r="B204" s="229">
        <f>B205+B209+B213</f>
        <v>7</v>
      </c>
      <c r="C204" s="229"/>
      <c r="D204" s="229"/>
      <c r="E204" s="229">
        <f t="shared" ref="E204:I204" si="98">E205+E209+E213</f>
        <v>55</v>
      </c>
      <c r="F204" s="229"/>
      <c r="G204" s="229"/>
      <c r="H204" s="240">
        <f t="shared" si="98"/>
        <v>560.95000000000005</v>
      </c>
      <c r="I204" s="240">
        <f t="shared" si="98"/>
        <v>693.26</v>
      </c>
    </row>
    <row r="205" spans="1:9" ht="49.5" x14ac:dyDescent="0.25">
      <c r="A205" s="155" t="s">
        <v>47</v>
      </c>
      <c r="B205" s="230">
        <f>SUM(B206:B208)</f>
        <v>3</v>
      </c>
      <c r="C205" s="230"/>
      <c r="D205" s="230"/>
      <c r="E205" s="230">
        <f>SUM(E206:E208)</f>
        <v>24</v>
      </c>
      <c r="F205" s="230"/>
      <c r="G205" s="235"/>
      <c r="H205" s="236">
        <f>SUM(H206:H208)</f>
        <v>294.27999999999997</v>
      </c>
      <c r="I205" s="236">
        <f>SUM(I206:I208)</f>
        <v>363.69</v>
      </c>
    </row>
    <row r="206" spans="1:9" x14ac:dyDescent="0.25">
      <c r="A206" s="151" t="s">
        <v>30</v>
      </c>
      <c r="B206" s="233">
        <v>1</v>
      </c>
      <c r="C206" s="231">
        <f t="shared" ref="C206:C208" si="99">D206+E206</f>
        <v>195</v>
      </c>
      <c r="D206" s="231">
        <f>D4</f>
        <v>174</v>
      </c>
      <c r="E206" s="232">
        <v>21</v>
      </c>
      <c r="F206" s="231"/>
      <c r="G206" s="237">
        <v>6.1310000000000002</v>
      </c>
      <c r="H206" s="234">
        <f t="shared" ref="H206:H208" si="100">ROUND(G206*E206*2,2)</f>
        <v>257.5</v>
      </c>
      <c r="I206" s="234">
        <f t="shared" si="66"/>
        <v>318.24</v>
      </c>
    </row>
    <row r="207" spans="1:9" x14ac:dyDescent="0.25">
      <c r="A207" s="151" t="s">
        <v>30</v>
      </c>
      <c r="B207" s="233">
        <v>1</v>
      </c>
      <c r="C207" s="231">
        <f t="shared" si="99"/>
        <v>176</v>
      </c>
      <c r="D207" s="231">
        <f>D206</f>
        <v>174</v>
      </c>
      <c r="E207" s="232">
        <v>2</v>
      </c>
      <c r="F207" s="231"/>
      <c r="G207" s="237">
        <v>6.1310000000000002</v>
      </c>
      <c r="H207" s="234">
        <f t="shared" si="100"/>
        <v>24.52</v>
      </c>
      <c r="I207" s="234">
        <f t="shared" ref="I207:I241" si="101">ROUND(H207*1.2359,2)</f>
        <v>30.3</v>
      </c>
    </row>
    <row r="208" spans="1:9" x14ac:dyDescent="0.25">
      <c r="A208" s="151" t="s">
        <v>30</v>
      </c>
      <c r="B208" s="233">
        <v>1</v>
      </c>
      <c r="C208" s="231">
        <f t="shared" si="99"/>
        <v>175</v>
      </c>
      <c r="D208" s="231">
        <f>D207</f>
        <v>174</v>
      </c>
      <c r="E208" s="232">
        <v>1</v>
      </c>
      <c r="F208" s="231"/>
      <c r="G208" s="237">
        <v>6.1310000000000002</v>
      </c>
      <c r="H208" s="234">
        <f t="shared" si="100"/>
        <v>12.26</v>
      </c>
      <c r="I208" s="234">
        <f t="shared" si="101"/>
        <v>15.15</v>
      </c>
    </row>
    <row r="209" spans="1:9" ht="49.5" x14ac:dyDescent="0.25">
      <c r="A209" s="155" t="s">
        <v>48</v>
      </c>
      <c r="B209" s="230">
        <f>SUM(B210:B212)</f>
        <v>3</v>
      </c>
      <c r="C209" s="230"/>
      <c r="D209" s="230"/>
      <c r="E209" s="230">
        <f>SUM(E210:E212)</f>
        <v>28</v>
      </c>
      <c r="F209" s="230"/>
      <c r="G209" s="230"/>
      <c r="H209" s="236">
        <f t="shared" ref="H209:I209" si="102">SUM(H210:H212)</f>
        <v>242.42000000000002</v>
      </c>
      <c r="I209" s="236">
        <f t="shared" si="102"/>
        <v>299.60000000000002</v>
      </c>
    </row>
    <row r="210" spans="1:9" x14ac:dyDescent="0.25">
      <c r="A210" s="151" t="s">
        <v>49</v>
      </c>
      <c r="B210" s="231">
        <v>1</v>
      </c>
      <c r="C210" s="231">
        <f t="shared" ref="C210:C212" si="103">D210+E210</f>
        <v>188</v>
      </c>
      <c r="D210" s="231">
        <f>D4</f>
        <v>174</v>
      </c>
      <c r="E210" s="232">
        <v>14</v>
      </c>
      <c r="F210" s="231"/>
      <c r="G210" s="237">
        <v>4.3289999999999997</v>
      </c>
      <c r="H210" s="234">
        <f t="shared" ref="H210:H212" si="104">ROUND(G210*E210*2,2)</f>
        <v>121.21</v>
      </c>
      <c r="I210" s="234">
        <f t="shared" si="101"/>
        <v>149.80000000000001</v>
      </c>
    </row>
    <row r="211" spans="1:9" x14ac:dyDescent="0.25">
      <c r="A211" s="151" t="s">
        <v>49</v>
      </c>
      <c r="B211" s="231">
        <v>1</v>
      </c>
      <c r="C211" s="231">
        <f t="shared" si="103"/>
        <v>175</v>
      </c>
      <c r="D211" s="231">
        <f>D210</f>
        <v>174</v>
      </c>
      <c r="E211" s="232">
        <v>1</v>
      </c>
      <c r="F211" s="231"/>
      <c r="G211" s="237">
        <v>4.3289999999999997</v>
      </c>
      <c r="H211" s="234">
        <f t="shared" si="104"/>
        <v>8.66</v>
      </c>
      <c r="I211" s="234">
        <f t="shared" si="101"/>
        <v>10.7</v>
      </c>
    </row>
    <row r="212" spans="1:9" x14ac:dyDescent="0.25">
      <c r="A212" s="151" t="s">
        <v>49</v>
      </c>
      <c r="B212" s="231">
        <v>1</v>
      </c>
      <c r="C212" s="231">
        <f t="shared" si="103"/>
        <v>187</v>
      </c>
      <c r="D212" s="231">
        <f>D211</f>
        <v>174</v>
      </c>
      <c r="E212" s="232">
        <v>13</v>
      </c>
      <c r="F212" s="231"/>
      <c r="G212" s="237">
        <v>4.3289999999999997</v>
      </c>
      <c r="H212" s="234">
        <f t="shared" si="104"/>
        <v>112.55</v>
      </c>
      <c r="I212" s="234">
        <f t="shared" si="101"/>
        <v>139.1</v>
      </c>
    </row>
    <row r="213" spans="1:9" ht="33" x14ac:dyDescent="0.25">
      <c r="A213" s="155" t="s">
        <v>50</v>
      </c>
      <c r="B213" s="230">
        <f>SUM(B214:B214)</f>
        <v>1</v>
      </c>
      <c r="C213" s="230"/>
      <c r="D213" s="230"/>
      <c r="E213" s="245">
        <f>SUM(E214:E214)</f>
        <v>3</v>
      </c>
      <c r="F213" s="230"/>
      <c r="G213" s="235"/>
      <c r="H213" s="236">
        <f>SUM(H214:H214)</f>
        <v>24.25</v>
      </c>
      <c r="I213" s="236">
        <f>SUM(I214:I214)</f>
        <v>29.97</v>
      </c>
    </row>
    <row r="214" spans="1:9" x14ac:dyDescent="0.25">
      <c r="A214" s="151" t="s">
        <v>18</v>
      </c>
      <c r="B214" s="231">
        <v>1</v>
      </c>
      <c r="C214" s="231">
        <f t="shared" ref="C214" si="105">D214+E214</f>
        <v>177</v>
      </c>
      <c r="D214" s="231">
        <f>D4</f>
        <v>174</v>
      </c>
      <c r="E214" s="238">
        <v>3</v>
      </c>
      <c r="F214" s="231"/>
      <c r="G214" s="237">
        <v>4.0419999999999998</v>
      </c>
      <c r="H214" s="234">
        <f t="shared" ref="H214" si="106">ROUND(G214*E214*2,2)</f>
        <v>24.25</v>
      </c>
      <c r="I214" s="234">
        <f t="shared" si="101"/>
        <v>29.97</v>
      </c>
    </row>
    <row r="215" spans="1:9" x14ac:dyDescent="0.25">
      <c r="A215" s="160" t="s">
        <v>290</v>
      </c>
      <c r="B215" s="229">
        <f t="shared" ref="B215:H215" si="107">B216+B218</f>
        <v>6</v>
      </c>
      <c r="C215" s="229"/>
      <c r="D215" s="229"/>
      <c r="E215" s="229">
        <f t="shared" si="107"/>
        <v>98</v>
      </c>
      <c r="F215" s="229"/>
      <c r="G215" s="239">
        <f t="shared" si="107"/>
        <v>0</v>
      </c>
      <c r="H215" s="240">
        <f t="shared" si="107"/>
        <v>1416.79</v>
      </c>
      <c r="I215" s="240">
        <f t="shared" ref="I215" si="108">I216+I218</f>
        <v>1751.01</v>
      </c>
    </row>
    <row r="216" spans="1:9" ht="49.5" x14ac:dyDescent="0.25">
      <c r="A216" s="155" t="s">
        <v>47</v>
      </c>
      <c r="B216" s="230">
        <f>SUM(B217:B217)</f>
        <v>1</v>
      </c>
      <c r="C216" s="230"/>
      <c r="D216" s="230"/>
      <c r="E216" s="230">
        <f>SUM(E217:E217)</f>
        <v>18</v>
      </c>
      <c r="F216" s="230"/>
      <c r="G216" s="235"/>
      <c r="H216" s="236">
        <f>SUM(H217:H217)</f>
        <v>194.26</v>
      </c>
      <c r="I216" s="236">
        <f>SUM(I217:I217)</f>
        <v>240.09</v>
      </c>
    </row>
    <row r="217" spans="1:9" x14ac:dyDescent="0.25">
      <c r="A217" s="144" t="s">
        <v>52</v>
      </c>
      <c r="B217" s="231">
        <v>1</v>
      </c>
      <c r="C217" s="231">
        <f t="shared" ref="C217" si="109">D217+E217</f>
        <v>192</v>
      </c>
      <c r="D217" s="231">
        <f>D4</f>
        <v>174</v>
      </c>
      <c r="E217" s="238">
        <v>18</v>
      </c>
      <c r="F217" s="231"/>
      <c r="G217" s="237">
        <v>5.3959999999999999</v>
      </c>
      <c r="H217" s="234">
        <f t="shared" ref="H217" si="110">ROUND(G217*E217*2,2)</f>
        <v>194.26</v>
      </c>
      <c r="I217" s="234">
        <f t="shared" si="101"/>
        <v>240.09</v>
      </c>
    </row>
    <row r="218" spans="1:9" ht="33" x14ac:dyDescent="0.25">
      <c r="A218" s="136" t="s">
        <v>272</v>
      </c>
      <c r="B218" s="230">
        <f>SUM(B219:B223)</f>
        <v>5</v>
      </c>
      <c r="C218" s="230"/>
      <c r="D218" s="230"/>
      <c r="E218" s="245">
        <f>SUM(E219:E223)</f>
        <v>80</v>
      </c>
      <c r="F218" s="230"/>
      <c r="G218" s="230"/>
      <c r="H218" s="236">
        <f>SUM(H219:H223)</f>
        <v>1222.53</v>
      </c>
      <c r="I218" s="236">
        <f>SUM(I219:I223)</f>
        <v>1510.92</v>
      </c>
    </row>
    <row r="219" spans="1:9" x14ac:dyDescent="0.25">
      <c r="A219" s="144" t="s">
        <v>43</v>
      </c>
      <c r="B219" s="231">
        <v>1</v>
      </c>
      <c r="C219" s="231">
        <f t="shared" ref="C219:C223" si="111">D219+E219</f>
        <v>197</v>
      </c>
      <c r="D219" s="231">
        <f>D4</f>
        <v>174</v>
      </c>
      <c r="E219" s="232">
        <v>23</v>
      </c>
      <c r="F219" s="231"/>
      <c r="G219" s="233">
        <v>7.048</v>
      </c>
      <c r="H219" s="234">
        <f t="shared" ref="H219:H223" si="112">ROUND(G219*E219*2,2)</f>
        <v>324.20999999999998</v>
      </c>
      <c r="I219" s="234">
        <f t="shared" si="101"/>
        <v>400.69</v>
      </c>
    </row>
    <row r="220" spans="1:9" x14ac:dyDescent="0.25">
      <c r="A220" s="144" t="s">
        <v>43</v>
      </c>
      <c r="B220" s="231">
        <v>1</v>
      </c>
      <c r="C220" s="231">
        <f>D220+E220</f>
        <v>198</v>
      </c>
      <c r="D220" s="231">
        <f>D4</f>
        <v>174</v>
      </c>
      <c r="E220" s="232">
        <v>24</v>
      </c>
      <c r="F220" s="231"/>
      <c r="G220" s="233">
        <v>7.88</v>
      </c>
      <c r="H220" s="234">
        <f t="shared" si="112"/>
        <v>378.24</v>
      </c>
      <c r="I220" s="234">
        <f t="shared" si="101"/>
        <v>467.47</v>
      </c>
    </row>
    <row r="221" spans="1:9" x14ac:dyDescent="0.25">
      <c r="A221" s="144" t="s">
        <v>43</v>
      </c>
      <c r="B221" s="231">
        <v>1</v>
      </c>
      <c r="C221" s="231">
        <f t="shared" si="111"/>
        <v>187</v>
      </c>
      <c r="D221" s="231">
        <f>D4</f>
        <v>174</v>
      </c>
      <c r="E221" s="232">
        <v>13</v>
      </c>
      <c r="F221" s="231"/>
      <c r="G221" s="233">
        <v>7.88</v>
      </c>
      <c r="H221" s="234">
        <f t="shared" si="112"/>
        <v>204.88</v>
      </c>
      <c r="I221" s="234">
        <f t="shared" si="101"/>
        <v>253.21</v>
      </c>
    </row>
    <row r="222" spans="1:9" x14ac:dyDescent="0.25">
      <c r="A222" s="144" t="s">
        <v>43</v>
      </c>
      <c r="B222" s="231">
        <v>1</v>
      </c>
      <c r="C222" s="231">
        <f t="shared" si="111"/>
        <v>178</v>
      </c>
      <c r="D222" s="231">
        <f>D4</f>
        <v>174</v>
      </c>
      <c r="E222" s="232">
        <v>4</v>
      </c>
      <c r="F222" s="231"/>
      <c r="G222" s="233">
        <v>7.88</v>
      </c>
      <c r="H222" s="234">
        <f t="shared" si="112"/>
        <v>63.04</v>
      </c>
      <c r="I222" s="234">
        <f t="shared" si="101"/>
        <v>77.91</v>
      </c>
    </row>
    <row r="223" spans="1:9" x14ac:dyDescent="0.25">
      <c r="A223" s="144" t="s">
        <v>43</v>
      </c>
      <c r="B223" s="231">
        <v>1</v>
      </c>
      <c r="C223" s="231">
        <f t="shared" si="111"/>
        <v>190</v>
      </c>
      <c r="D223" s="231">
        <f>D4</f>
        <v>174</v>
      </c>
      <c r="E223" s="232">
        <v>16</v>
      </c>
      <c r="F223" s="231"/>
      <c r="G223" s="233">
        <v>7.88</v>
      </c>
      <c r="H223" s="234">
        <f t="shared" si="112"/>
        <v>252.16</v>
      </c>
      <c r="I223" s="234">
        <f t="shared" si="101"/>
        <v>311.64</v>
      </c>
    </row>
    <row r="224" spans="1:9" x14ac:dyDescent="0.25">
      <c r="A224" s="160" t="s">
        <v>44</v>
      </c>
      <c r="B224" s="229">
        <f>B225</f>
        <v>2</v>
      </c>
      <c r="C224" s="229"/>
      <c r="D224" s="229"/>
      <c r="E224" s="229">
        <f>E225</f>
        <v>14.5</v>
      </c>
      <c r="F224" s="229"/>
      <c r="G224" s="239"/>
      <c r="H224" s="240">
        <f t="shared" ref="H224:I224" si="113">H225</f>
        <v>187.82</v>
      </c>
      <c r="I224" s="240">
        <f t="shared" si="113"/>
        <v>232.13</v>
      </c>
    </row>
    <row r="225" spans="1:9" ht="33" x14ac:dyDescent="0.25">
      <c r="A225" s="136" t="s">
        <v>272</v>
      </c>
      <c r="B225" s="230">
        <f>SUM(B226:B227)</f>
        <v>2</v>
      </c>
      <c r="C225" s="230"/>
      <c r="D225" s="230"/>
      <c r="E225" s="230">
        <f>SUM(E226:E227)</f>
        <v>14.5</v>
      </c>
      <c r="F225" s="230"/>
      <c r="G225" s="235"/>
      <c r="H225" s="236">
        <f>SUM(H226:H227)</f>
        <v>187.82</v>
      </c>
      <c r="I225" s="236">
        <f>SUM(I226:I227)</f>
        <v>232.13</v>
      </c>
    </row>
    <row r="226" spans="1:9" x14ac:dyDescent="0.25">
      <c r="A226" s="144" t="s">
        <v>43</v>
      </c>
      <c r="B226" s="231">
        <v>1</v>
      </c>
      <c r="C226" s="231">
        <f t="shared" ref="C226" si="114">D226+E226</f>
        <v>157.5</v>
      </c>
      <c r="D226" s="231">
        <f>D$5</f>
        <v>152</v>
      </c>
      <c r="E226" s="232">
        <v>5.5</v>
      </c>
      <c r="F226" s="231"/>
      <c r="G226" s="233">
        <v>6.0339999999999998</v>
      </c>
      <c r="H226" s="234">
        <f t="shared" ref="H226" si="115">ROUND(G226*E226*2,2)</f>
        <v>66.37</v>
      </c>
      <c r="I226" s="234">
        <f t="shared" si="101"/>
        <v>82.03</v>
      </c>
    </row>
    <row r="227" spans="1:9" x14ac:dyDescent="0.25">
      <c r="A227" s="144" t="s">
        <v>43</v>
      </c>
      <c r="B227" s="231">
        <v>1</v>
      </c>
      <c r="C227" s="231">
        <f>D227+E227</f>
        <v>161</v>
      </c>
      <c r="D227" s="231">
        <f>D$5</f>
        <v>152</v>
      </c>
      <c r="E227" s="232">
        <v>9</v>
      </c>
      <c r="F227" s="231"/>
      <c r="G227" s="233">
        <v>6.7469999999999999</v>
      </c>
      <c r="H227" s="234">
        <f>ROUND(G227*E227*2,2)</f>
        <v>121.45</v>
      </c>
      <c r="I227" s="234">
        <f t="shared" si="101"/>
        <v>150.1</v>
      </c>
    </row>
    <row r="228" spans="1:9" x14ac:dyDescent="0.25">
      <c r="A228" s="140" t="s">
        <v>36</v>
      </c>
      <c r="B228" s="229">
        <f>B229+B233+B238</f>
        <v>10</v>
      </c>
      <c r="C228" s="229"/>
      <c r="D228" s="229"/>
      <c r="E228" s="229">
        <f t="shared" ref="E228:I228" si="116">E229+E233+E238</f>
        <v>219</v>
      </c>
      <c r="F228" s="229"/>
      <c r="G228" s="229"/>
      <c r="H228" s="240">
        <f t="shared" si="116"/>
        <v>2637.9000000000005</v>
      </c>
      <c r="I228" s="240">
        <f t="shared" si="116"/>
        <v>3260.1800000000003</v>
      </c>
    </row>
    <row r="229" spans="1:9" ht="33" x14ac:dyDescent="0.25">
      <c r="A229" s="136" t="s">
        <v>276</v>
      </c>
      <c r="B229" s="230">
        <f>SUM(B230:B232)</f>
        <v>3</v>
      </c>
      <c r="C229" s="230"/>
      <c r="D229" s="230"/>
      <c r="E229" s="230">
        <f>SUM(E230:E232)</f>
        <v>23</v>
      </c>
      <c r="F229" s="230"/>
      <c r="G229" s="235"/>
      <c r="H229" s="236">
        <f>SUM(H230:H232)</f>
        <v>428.77000000000004</v>
      </c>
      <c r="I229" s="236">
        <f>SUM(I230:I232)</f>
        <v>529.91999999999996</v>
      </c>
    </row>
    <row r="230" spans="1:9" x14ac:dyDescent="0.25">
      <c r="A230" s="146" t="s">
        <v>37</v>
      </c>
      <c r="B230" s="231">
        <v>1</v>
      </c>
      <c r="C230" s="231">
        <f t="shared" ref="C230" si="117">D230+E230</f>
        <v>184</v>
      </c>
      <c r="D230" s="231">
        <f>D$4</f>
        <v>174</v>
      </c>
      <c r="E230" s="233">
        <v>10</v>
      </c>
      <c r="F230" s="231"/>
      <c r="G230" s="233">
        <v>9.3360000000000003</v>
      </c>
      <c r="H230" s="234">
        <f t="shared" ref="H230" si="118">ROUND(G230*E230*2,2)</f>
        <v>186.72</v>
      </c>
      <c r="I230" s="234">
        <f t="shared" si="101"/>
        <v>230.77</v>
      </c>
    </row>
    <row r="231" spans="1:9" x14ac:dyDescent="0.25">
      <c r="A231" s="144" t="s">
        <v>37</v>
      </c>
      <c r="B231" s="231">
        <v>1</v>
      </c>
      <c r="C231" s="231">
        <f>D231+E231</f>
        <v>182</v>
      </c>
      <c r="D231" s="231">
        <f t="shared" ref="D231:D232" si="119">D$4</f>
        <v>174</v>
      </c>
      <c r="E231" s="232">
        <v>8</v>
      </c>
      <c r="F231" s="231"/>
      <c r="G231" s="233">
        <v>9.3360000000000003</v>
      </c>
      <c r="H231" s="234">
        <f>ROUND(G231*E231*2,2)</f>
        <v>149.38</v>
      </c>
      <c r="I231" s="234">
        <f t="shared" si="101"/>
        <v>184.62</v>
      </c>
    </row>
    <row r="232" spans="1:9" x14ac:dyDescent="0.25">
      <c r="A232" s="146" t="s">
        <v>42</v>
      </c>
      <c r="B232" s="231">
        <v>1</v>
      </c>
      <c r="C232" s="231">
        <f>D232+E232</f>
        <v>179</v>
      </c>
      <c r="D232" s="231">
        <f t="shared" si="119"/>
        <v>174</v>
      </c>
      <c r="E232" s="232">
        <v>5</v>
      </c>
      <c r="F232" s="231"/>
      <c r="G232" s="233">
        <v>9.2669999999999995</v>
      </c>
      <c r="H232" s="234">
        <f>ROUND(G232*E232*2,2)</f>
        <v>92.67</v>
      </c>
      <c r="I232" s="234">
        <f t="shared" si="101"/>
        <v>114.53</v>
      </c>
    </row>
    <row r="233" spans="1:9" ht="33" x14ac:dyDescent="0.25">
      <c r="A233" s="136" t="s">
        <v>272</v>
      </c>
      <c r="B233" s="230">
        <f>SUM(B234:B237)</f>
        <v>4</v>
      </c>
      <c r="C233" s="230"/>
      <c r="D233" s="230"/>
      <c r="E233" s="230">
        <f>SUM(E234:E237)</f>
        <v>150</v>
      </c>
      <c r="F233" s="230"/>
      <c r="G233" s="235"/>
      <c r="H233" s="236">
        <f>SUM(H234:H237)</f>
        <v>1810.8700000000001</v>
      </c>
      <c r="I233" s="236">
        <f>SUM(I234:I237)</f>
        <v>2238.06</v>
      </c>
    </row>
    <row r="234" spans="1:9" x14ac:dyDescent="0.25">
      <c r="A234" s="144" t="s">
        <v>28</v>
      </c>
      <c r="B234" s="231">
        <v>1</v>
      </c>
      <c r="C234" s="231">
        <f t="shared" ref="C234:C237" si="120">D234+E234</f>
        <v>216</v>
      </c>
      <c r="D234" s="231">
        <f>D4</f>
        <v>174</v>
      </c>
      <c r="E234" s="232">
        <v>42</v>
      </c>
      <c r="F234" s="233"/>
      <c r="G234" s="233">
        <v>6.23</v>
      </c>
      <c r="H234" s="234">
        <f>ROUND(G234*E234*2,2)</f>
        <v>523.32000000000005</v>
      </c>
      <c r="I234" s="234">
        <f t="shared" si="101"/>
        <v>646.77</v>
      </c>
    </row>
    <row r="235" spans="1:9" x14ac:dyDescent="0.25">
      <c r="A235" s="144" t="s">
        <v>28</v>
      </c>
      <c r="B235" s="231">
        <v>1</v>
      </c>
      <c r="C235" s="231">
        <f t="shared" si="120"/>
        <v>199</v>
      </c>
      <c r="D235" s="231">
        <f>D234</f>
        <v>174</v>
      </c>
      <c r="E235" s="232">
        <v>25</v>
      </c>
      <c r="F235" s="233"/>
      <c r="G235" s="233">
        <v>5.3959999999999999</v>
      </c>
      <c r="H235" s="234">
        <f t="shared" ref="H235:H237" si="121">ROUND(G235*E235*2,2)</f>
        <v>269.8</v>
      </c>
      <c r="I235" s="234">
        <f t="shared" si="101"/>
        <v>333.45</v>
      </c>
    </row>
    <row r="236" spans="1:9" x14ac:dyDescent="0.25">
      <c r="A236" s="144" t="s">
        <v>28</v>
      </c>
      <c r="B236" s="231">
        <v>1</v>
      </c>
      <c r="C236" s="231">
        <f t="shared" si="120"/>
        <v>239</v>
      </c>
      <c r="D236" s="231">
        <f t="shared" ref="D236:D237" si="122">D235</f>
        <v>174</v>
      </c>
      <c r="E236" s="232">
        <v>65</v>
      </c>
      <c r="F236" s="233"/>
      <c r="G236" s="233">
        <v>6.1310000000000002</v>
      </c>
      <c r="H236" s="234">
        <f t="shared" si="121"/>
        <v>797.03</v>
      </c>
      <c r="I236" s="234">
        <f t="shared" si="101"/>
        <v>985.05</v>
      </c>
    </row>
    <row r="237" spans="1:9" x14ac:dyDescent="0.25">
      <c r="A237" s="144" t="s">
        <v>28</v>
      </c>
      <c r="B237" s="231">
        <v>1</v>
      </c>
      <c r="C237" s="231">
        <f t="shared" si="120"/>
        <v>192</v>
      </c>
      <c r="D237" s="231">
        <f t="shared" si="122"/>
        <v>174</v>
      </c>
      <c r="E237" s="232">
        <v>18</v>
      </c>
      <c r="F237" s="233"/>
      <c r="G237" s="233">
        <v>6.1310000000000002</v>
      </c>
      <c r="H237" s="234">
        <f t="shared" si="121"/>
        <v>220.72</v>
      </c>
      <c r="I237" s="234">
        <f t="shared" si="101"/>
        <v>272.79000000000002</v>
      </c>
    </row>
    <row r="238" spans="1:9" ht="33" x14ac:dyDescent="0.25">
      <c r="A238" s="136" t="s">
        <v>277</v>
      </c>
      <c r="B238" s="230">
        <f>SUM(B239:B241)</f>
        <v>3</v>
      </c>
      <c r="C238" s="230"/>
      <c r="D238" s="230"/>
      <c r="E238" s="230">
        <f t="shared" ref="E238:I238" si="123">SUM(E239:E241)</f>
        <v>46</v>
      </c>
      <c r="F238" s="230"/>
      <c r="G238" s="230"/>
      <c r="H238" s="236">
        <f t="shared" si="123"/>
        <v>398.26</v>
      </c>
      <c r="I238" s="236">
        <f t="shared" si="123"/>
        <v>492.20000000000005</v>
      </c>
    </row>
    <row r="239" spans="1:9" x14ac:dyDescent="0.25">
      <c r="A239" s="144" t="s">
        <v>17</v>
      </c>
      <c r="B239" s="231">
        <v>1</v>
      </c>
      <c r="C239" s="231">
        <f t="shared" ref="C239:C241" si="124">D239+E239</f>
        <v>192</v>
      </c>
      <c r="D239" s="231">
        <f>D$4</f>
        <v>174</v>
      </c>
      <c r="E239" s="232">
        <v>18</v>
      </c>
      <c r="F239" s="231"/>
      <c r="G239" s="237">
        <v>4.3289999999999997</v>
      </c>
      <c r="H239" s="234">
        <f>ROUND(G239*E239*2,2)</f>
        <v>155.84</v>
      </c>
      <c r="I239" s="234">
        <f t="shared" si="101"/>
        <v>192.6</v>
      </c>
    </row>
    <row r="240" spans="1:9" x14ac:dyDescent="0.25">
      <c r="A240" s="144" t="s">
        <v>17</v>
      </c>
      <c r="B240" s="231">
        <v>1</v>
      </c>
      <c r="C240" s="231">
        <f t="shared" si="124"/>
        <v>184</v>
      </c>
      <c r="D240" s="231">
        <f>D239</f>
        <v>174</v>
      </c>
      <c r="E240" s="232">
        <v>10</v>
      </c>
      <c r="F240" s="231"/>
      <c r="G240" s="237">
        <v>4.3289999999999997</v>
      </c>
      <c r="H240" s="234">
        <f>ROUND(G240*E240*2,2)</f>
        <v>86.58</v>
      </c>
      <c r="I240" s="234">
        <f t="shared" si="101"/>
        <v>107</v>
      </c>
    </row>
    <row r="241" spans="1:9" x14ac:dyDescent="0.25">
      <c r="A241" s="144" t="s">
        <v>17</v>
      </c>
      <c r="B241" s="231">
        <v>1</v>
      </c>
      <c r="C241" s="231">
        <f t="shared" si="124"/>
        <v>192</v>
      </c>
      <c r="D241" s="231">
        <f>D240</f>
        <v>174</v>
      </c>
      <c r="E241" s="232">
        <v>18</v>
      </c>
      <c r="F241" s="231"/>
      <c r="G241" s="237">
        <v>4.3289999999999997</v>
      </c>
      <c r="H241" s="234">
        <f>ROUND(G241*E241*2,2)</f>
        <v>155.84</v>
      </c>
      <c r="I241" s="234">
        <f t="shared" si="101"/>
        <v>192.6</v>
      </c>
    </row>
    <row r="242" spans="1:9" x14ac:dyDescent="0.25">
      <c r="A242" s="156"/>
      <c r="B242" s="157"/>
      <c r="C242" s="157"/>
      <c r="D242" s="157"/>
      <c r="E242" s="158"/>
      <c r="F242" s="157"/>
      <c r="G242" s="159"/>
      <c r="H242" s="157"/>
      <c r="I242" s="157"/>
    </row>
    <row r="243" spans="1:9" x14ac:dyDescent="0.25">
      <c r="A243" s="300" t="s">
        <v>111</v>
      </c>
      <c r="B243" s="300"/>
      <c r="C243" s="300"/>
      <c r="D243" s="300"/>
      <c r="E243" s="300"/>
      <c r="F243" s="300"/>
      <c r="G243" s="300"/>
      <c r="H243" s="300"/>
      <c r="I243" s="300"/>
    </row>
    <row r="244" spans="1:9" x14ac:dyDescent="0.25">
      <c r="A244" s="301"/>
      <c r="B244" s="301"/>
      <c r="C244" s="301"/>
      <c r="D244" s="301"/>
      <c r="E244" s="301"/>
      <c r="F244" s="301"/>
      <c r="G244" s="301"/>
      <c r="H244" s="301"/>
      <c r="I244" s="301"/>
    </row>
    <row r="245" spans="1:9" hidden="1" x14ac:dyDescent="0.25">
      <c r="A245" s="130"/>
      <c r="B245" s="130"/>
      <c r="C245" s="130"/>
      <c r="D245" s="130"/>
      <c r="E245" s="130"/>
      <c r="F245" s="130"/>
      <c r="G245" s="130"/>
      <c r="H245" s="130"/>
      <c r="I245" s="130"/>
    </row>
    <row r="246" spans="1:9" s="2" customFormat="1" hidden="1" x14ac:dyDescent="0.25">
      <c r="A246" s="131"/>
      <c r="B246" s="131"/>
      <c r="C246" s="131"/>
      <c r="D246" s="131"/>
      <c r="E246" s="131"/>
      <c r="F246" s="131"/>
      <c r="G246" s="131"/>
      <c r="H246" s="131"/>
      <c r="I246" s="131"/>
    </row>
    <row r="247" spans="1:9" s="2" customFormat="1" hidden="1" x14ac:dyDescent="0.25">
      <c r="A247" s="131" t="s">
        <v>1</v>
      </c>
      <c r="B247" s="131"/>
      <c r="C247" s="131"/>
      <c r="D247" s="131"/>
      <c r="E247" s="131"/>
      <c r="F247" s="131"/>
      <c r="G247" s="131"/>
      <c r="H247" s="131"/>
      <c r="I247" s="131"/>
    </row>
    <row r="248" spans="1:9" s="2" customFormat="1" ht="40.5" hidden="1" customHeight="1" x14ac:dyDescent="0.25">
      <c r="A248" s="302" t="s">
        <v>285</v>
      </c>
      <c r="B248" s="302"/>
      <c r="C248" s="302"/>
      <c r="D248" s="302"/>
      <c r="E248" s="302"/>
      <c r="F248" s="302"/>
      <c r="G248" s="302"/>
      <c r="H248" s="302"/>
      <c r="I248" s="302"/>
    </row>
    <row r="249" spans="1:9" s="2" customFormat="1" ht="26.25" hidden="1" customHeight="1" x14ac:dyDescent="0.25">
      <c r="A249" s="132" t="s">
        <v>4</v>
      </c>
      <c r="B249" s="131"/>
      <c r="C249" s="131"/>
      <c r="D249" s="131"/>
      <c r="E249" s="131"/>
      <c r="F249" s="131"/>
      <c r="G249" s="131"/>
      <c r="H249" s="131"/>
      <c r="I249" s="131"/>
    </row>
    <row r="250" spans="1:9" s="2" customFormat="1" ht="19.5" hidden="1" customHeight="1" x14ac:dyDescent="0.25">
      <c r="A250" s="131" t="s">
        <v>12</v>
      </c>
      <c r="B250" s="132"/>
      <c r="C250" s="132"/>
      <c r="D250" s="131"/>
      <c r="E250" s="131"/>
      <c r="F250" s="131"/>
      <c r="G250" s="131"/>
      <c r="H250" s="131"/>
      <c r="I250" s="131"/>
    </row>
    <row r="251" spans="1:9" s="2" customFormat="1" ht="19.5" hidden="1" customHeight="1" x14ac:dyDescent="0.25">
      <c r="A251" s="131" t="s">
        <v>13</v>
      </c>
      <c r="B251" s="132"/>
      <c r="C251" s="132"/>
      <c r="D251" s="131"/>
      <c r="E251" s="131"/>
      <c r="F251" s="131"/>
      <c r="G251" s="131"/>
      <c r="H251" s="131"/>
      <c r="I251" s="131"/>
    </row>
    <row r="252" spans="1:9" s="2" customFormat="1" ht="21.75" hidden="1" customHeight="1" x14ac:dyDescent="0.25">
      <c r="A252" s="131" t="s">
        <v>286</v>
      </c>
      <c r="B252" s="132"/>
      <c r="C252" s="132"/>
      <c r="D252" s="131"/>
      <c r="E252" s="131"/>
      <c r="F252" s="131"/>
      <c r="G252" s="131"/>
      <c r="H252" s="131"/>
      <c r="I252" s="131"/>
    </row>
    <row r="253" spans="1:9" s="2" customFormat="1" ht="22.5" hidden="1" customHeight="1" x14ac:dyDescent="0.25">
      <c r="A253" s="131" t="s">
        <v>14</v>
      </c>
      <c r="B253" s="132"/>
      <c r="C253" s="132"/>
      <c r="D253" s="131"/>
      <c r="E253" s="131"/>
      <c r="F253" s="131"/>
      <c r="G253" s="131"/>
      <c r="H253" s="131"/>
      <c r="I253" s="131"/>
    </row>
    <row r="254" spans="1:9" s="2" customFormat="1" ht="27" hidden="1" customHeight="1" x14ac:dyDescent="0.25">
      <c r="A254" s="303" t="s">
        <v>6</v>
      </c>
      <c r="B254" s="303"/>
      <c r="C254" s="303"/>
      <c r="D254" s="303"/>
      <c r="E254" s="303"/>
      <c r="F254" s="303"/>
      <c r="G254" s="303"/>
      <c r="H254" s="303"/>
      <c r="I254" s="303"/>
    </row>
    <row r="255" spans="1:9" s="2" customFormat="1" ht="18" hidden="1" customHeight="1" x14ac:dyDescent="0.25">
      <c r="A255" s="283" t="s">
        <v>8</v>
      </c>
      <c r="B255" s="283"/>
      <c r="C255" s="283"/>
      <c r="D255" s="283"/>
      <c r="E255" s="283"/>
      <c r="F255" s="283"/>
      <c r="G255" s="283"/>
      <c r="H255" s="283"/>
      <c r="I255" s="283"/>
    </row>
    <row r="256" spans="1:9" s="2" customFormat="1" hidden="1" x14ac:dyDescent="0.25">
      <c r="A256" s="133"/>
      <c r="B256" s="134" t="e">
        <f>#REF!-B11</f>
        <v>#REF!</v>
      </c>
      <c r="C256" s="134" t="e">
        <f>#REF!-C11</f>
        <v>#REF!</v>
      </c>
      <c r="D256" s="134" t="e">
        <f>#REF!-D11</f>
        <v>#REF!</v>
      </c>
      <c r="E256" s="134" t="e">
        <f>#REF!-E11</f>
        <v>#REF!</v>
      </c>
      <c r="F256" s="134" t="e">
        <f>#REF!-F11</f>
        <v>#REF!</v>
      </c>
      <c r="G256" s="134" t="e">
        <f>#REF!-G11</f>
        <v>#REF!</v>
      </c>
      <c r="H256" s="134" t="e">
        <f>#REF!-H11</f>
        <v>#REF!</v>
      </c>
      <c r="I256" s="134" t="e">
        <f>#REF!-I11</f>
        <v>#REF!</v>
      </c>
    </row>
  </sheetData>
  <mergeCells count="16">
    <mergeCell ref="A255:I255"/>
    <mergeCell ref="H1:I1"/>
    <mergeCell ref="A2:I2"/>
    <mergeCell ref="A7:A9"/>
    <mergeCell ref="B7:B9"/>
    <mergeCell ref="C7:E7"/>
    <mergeCell ref="F7:F9"/>
    <mergeCell ref="G7:G9"/>
    <mergeCell ref="H7:H9"/>
    <mergeCell ref="I7:I9"/>
    <mergeCell ref="C8:C9"/>
    <mergeCell ref="D8:D9"/>
    <mergeCell ref="E8:E9"/>
    <mergeCell ref="A243:I244"/>
    <mergeCell ref="A248:I248"/>
    <mergeCell ref="A254:I254"/>
  </mergeCells>
  <pageMargins left="0.11811023622047245" right="0.11811023622047245" top="0.55118110236220474" bottom="0.15748031496062992" header="0.31496062992125984" footer="0.31496062992125984"/>
  <pageSetup paperSize="9" orientation="landscape" r:id="rId1"/>
  <headerFooter>
    <oddHeader>&amp;L&amp;D&amp;T&amp;C&amp;P</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1E2451-A81E-4C8C-8F2C-FCD56A9A7E15}">
  <sheetPr>
    <tabColor theme="9" tint="0.59999389629810485"/>
  </sheetPr>
  <dimension ref="A1:APK294"/>
  <sheetViews>
    <sheetView zoomScale="80" zoomScaleNormal="80" workbookViewId="0">
      <selection activeCell="H1" sqref="H1:I1"/>
    </sheetView>
  </sheetViews>
  <sheetFormatPr defaultColWidth="9.140625" defaultRowHeight="16.5" x14ac:dyDescent="0.25"/>
  <cols>
    <col min="1" max="1" width="58.5703125" style="162" customWidth="1"/>
    <col min="2" max="2" width="16.140625" style="162" customWidth="1"/>
    <col min="3" max="3" width="12.5703125" style="162" customWidth="1"/>
    <col min="4" max="4" width="14.42578125" style="162" customWidth="1"/>
    <col min="5" max="5" width="16.5703125" style="162" customWidth="1"/>
    <col min="6" max="6" width="14.5703125" style="163" customWidth="1"/>
    <col min="7" max="7" width="17.140625" style="164" customWidth="1"/>
    <col min="8" max="8" width="18.42578125" style="162" customWidth="1"/>
    <col min="9" max="9" width="15.85546875" style="162" customWidth="1"/>
    <col min="10" max="16384" width="9.140625" style="162"/>
  </cols>
  <sheetData>
    <row r="1" spans="1:9" x14ac:dyDescent="0.25">
      <c r="H1" s="309" t="s">
        <v>361</v>
      </c>
      <c r="I1" s="309"/>
    </row>
    <row r="2" spans="1:9" s="135" customFormat="1" ht="39.75" customHeight="1" x14ac:dyDescent="0.25">
      <c r="A2" s="310" t="s">
        <v>261</v>
      </c>
      <c r="B2" s="310"/>
      <c r="C2" s="310"/>
      <c r="D2" s="310"/>
      <c r="E2" s="310"/>
      <c r="F2" s="310"/>
      <c r="G2" s="310"/>
      <c r="H2" s="310"/>
      <c r="I2" s="310"/>
    </row>
    <row r="4" spans="1:9" x14ac:dyDescent="0.25">
      <c r="A4" s="135" t="s">
        <v>294</v>
      </c>
      <c r="C4" s="165"/>
      <c r="D4" s="165"/>
      <c r="E4" s="165"/>
    </row>
    <row r="5" spans="1:9" x14ac:dyDescent="0.25">
      <c r="A5" s="162" t="s">
        <v>270</v>
      </c>
      <c r="C5" s="165"/>
      <c r="D5" s="165"/>
      <c r="E5" s="165"/>
    </row>
    <row r="6" spans="1:9" ht="31.9" customHeight="1" x14ac:dyDescent="0.25">
      <c r="E6" s="166"/>
      <c r="H6" s="166"/>
    </row>
    <row r="7" spans="1:9" ht="45.75" customHeight="1" x14ac:dyDescent="0.25">
      <c r="A7" s="311"/>
      <c r="B7" s="311" t="s">
        <v>7</v>
      </c>
      <c r="C7" s="313" t="s">
        <v>9</v>
      </c>
      <c r="D7" s="314"/>
      <c r="E7" s="315"/>
      <c r="F7" s="316" t="s">
        <v>5</v>
      </c>
      <c r="G7" s="318" t="s">
        <v>266</v>
      </c>
      <c r="H7" s="320" t="s">
        <v>10</v>
      </c>
      <c r="I7" s="322" t="s">
        <v>3</v>
      </c>
    </row>
    <row r="8" spans="1:9" ht="91.9" customHeight="1" x14ac:dyDescent="0.25">
      <c r="A8" s="312"/>
      <c r="B8" s="312"/>
      <c r="C8" s="197" t="s">
        <v>179</v>
      </c>
      <c r="D8" s="197" t="s">
        <v>284</v>
      </c>
      <c r="E8" s="197" t="s">
        <v>11</v>
      </c>
      <c r="F8" s="317"/>
      <c r="G8" s="319"/>
      <c r="H8" s="321"/>
      <c r="I8" s="323"/>
    </row>
    <row r="9" spans="1:9" x14ac:dyDescent="0.25">
      <c r="A9" s="198">
        <v>1</v>
      </c>
      <c r="B9" s="198">
        <v>2</v>
      </c>
      <c r="C9" s="198" t="s">
        <v>45</v>
      </c>
      <c r="D9" s="198">
        <v>4</v>
      </c>
      <c r="E9" s="198">
        <v>5</v>
      </c>
      <c r="F9" s="199">
        <v>6</v>
      </c>
      <c r="G9" s="199">
        <v>7</v>
      </c>
      <c r="H9" s="198">
        <v>8</v>
      </c>
      <c r="I9" s="198" t="s">
        <v>268</v>
      </c>
    </row>
    <row r="10" spans="1:9" s="135" customFormat="1" x14ac:dyDescent="0.25">
      <c r="A10" s="137" t="s">
        <v>0</v>
      </c>
      <c r="B10" s="138">
        <f>B11+B23+B58+B71+B83+B98+B120+B130+B148+B171+B189+B209+B224+B235+B242+B248+B253</f>
        <v>194</v>
      </c>
      <c r="C10" s="138"/>
      <c r="D10" s="138"/>
      <c r="E10" s="138">
        <f t="shared" ref="E10:I10" si="0">E11+E23+E58+E71+E83+E98+E120+E130+E148+E171+E189+E209+E224+E235+E242+E248+E253</f>
        <v>7978.31</v>
      </c>
      <c r="F10" s="167"/>
      <c r="G10" s="139"/>
      <c r="H10" s="139">
        <f t="shared" si="0"/>
        <v>104403.43</v>
      </c>
      <c r="I10" s="139">
        <f t="shared" si="0"/>
        <v>129032.18000000001</v>
      </c>
    </row>
    <row r="11" spans="1:9" s="135" customFormat="1" x14ac:dyDescent="0.25">
      <c r="A11" s="140" t="s">
        <v>16</v>
      </c>
      <c r="B11" s="141">
        <f>B12+B17+B19</f>
        <v>8</v>
      </c>
      <c r="C11" s="141"/>
      <c r="D11" s="141"/>
      <c r="E11" s="141">
        <f t="shared" ref="E11:I11" si="1">E12+E17+E19</f>
        <v>342.75</v>
      </c>
      <c r="F11" s="142"/>
      <c r="G11" s="204"/>
      <c r="H11" s="204">
        <f t="shared" si="1"/>
        <v>4080.13</v>
      </c>
      <c r="I11" s="204">
        <f t="shared" si="1"/>
        <v>5042.63</v>
      </c>
    </row>
    <row r="12" spans="1:9" ht="33" x14ac:dyDescent="0.25">
      <c r="A12" s="136" t="s">
        <v>272</v>
      </c>
      <c r="B12" s="143">
        <f>SUM(B13:B16)</f>
        <v>4</v>
      </c>
      <c r="C12" s="143"/>
      <c r="D12" s="143"/>
      <c r="E12" s="143">
        <f t="shared" ref="E12:I12" si="2">SUM(E13:E16)</f>
        <v>219.75</v>
      </c>
      <c r="F12" s="168"/>
      <c r="G12" s="200"/>
      <c r="H12" s="200">
        <f t="shared" si="2"/>
        <v>2890.88</v>
      </c>
      <c r="I12" s="200">
        <f t="shared" si="2"/>
        <v>3572.84</v>
      </c>
    </row>
    <row r="13" spans="1:9" x14ac:dyDescent="0.25">
      <c r="A13" s="146" t="s">
        <v>15</v>
      </c>
      <c r="B13" s="145">
        <v>1</v>
      </c>
      <c r="C13" s="145">
        <f>D13+E13</f>
        <v>176</v>
      </c>
      <c r="D13" s="145">
        <v>151</v>
      </c>
      <c r="E13" s="148">
        <v>25</v>
      </c>
      <c r="F13" s="169"/>
      <c r="G13" s="149">
        <v>6.7469999999999999</v>
      </c>
      <c r="H13" s="149">
        <f>ROUND(G13*E13*2,2)</f>
        <v>337.35</v>
      </c>
      <c r="I13" s="149">
        <f>ROUND(H13*1.2359,2)</f>
        <v>416.93</v>
      </c>
    </row>
    <row r="14" spans="1:9" x14ac:dyDescent="0.25">
      <c r="A14" s="146" t="s">
        <v>15</v>
      </c>
      <c r="B14" s="145">
        <v>1</v>
      </c>
      <c r="C14" s="145">
        <f t="shared" ref="C14:C18" si="3">D14+E14</f>
        <v>168</v>
      </c>
      <c r="D14" s="145">
        <v>151</v>
      </c>
      <c r="E14" s="148">
        <v>17</v>
      </c>
      <c r="F14" s="169"/>
      <c r="G14" s="149">
        <v>6.7469999999999999</v>
      </c>
      <c r="H14" s="149">
        <f t="shared" ref="H14:H16" si="4">ROUND(G14*E14*2,2)</f>
        <v>229.4</v>
      </c>
      <c r="I14" s="149">
        <f t="shared" ref="I14:I64" si="5">ROUND(H14*1.2359,2)</f>
        <v>283.52</v>
      </c>
    </row>
    <row r="15" spans="1:9" x14ac:dyDescent="0.25">
      <c r="A15" s="146" t="s">
        <v>15</v>
      </c>
      <c r="B15" s="145">
        <v>1</v>
      </c>
      <c r="C15" s="145">
        <f t="shared" si="3"/>
        <v>282.75</v>
      </c>
      <c r="D15" s="145">
        <v>151</v>
      </c>
      <c r="E15" s="148">
        <v>131.75</v>
      </c>
      <c r="F15" s="169"/>
      <c r="G15" s="149">
        <v>6.7469999999999999</v>
      </c>
      <c r="H15" s="149">
        <f t="shared" si="4"/>
        <v>1777.83</v>
      </c>
      <c r="I15" s="149">
        <f t="shared" si="5"/>
        <v>2197.2199999999998</v>
      </c>
    </row>
    <row r="16" spans="1:9" x14ac:dyDescent="0.25">
      <c r="A16" s="146" t="s">
        <v>15</v>
      </c>
      <c r="B16" s="145">
        <v>1</v>
      </c>
      <c r="C16" s="145">
        <f t="shared" si="3"/>
        <v>197</v>
      </c>
      <c r="D16" s="145">
        <v>151</v>
      </c>
      <c r="E16" s="148">
        <v>46</v>
      </c>
      <c r="F16" s="169"/>
      <c r="G16" s="149">
        <v>5.9379999999999997</v>
      </c>
      <c r="H16" s="149">
        <f t="shared" si="4"/>
        <v>546.29999999999995</v>
      </c>
      <c r="I16" s="149">
        <f t="shared" si="5"/>
        <v>675.17</v>
      </c>
    </row>
    <row r="17" spans="1:9" ht="33" x14ac:dyDescent="0.25">
      <c r="A17" s="136" t="s">
        <v>277</v>
      </c>
      <c r="B17" s="143">
        <f>B18</f>
        <v>1</v>
      </c>
      <c r="C17" s="143"/>
      <c r="D17" s="143"/>
      <c r="E17" s="143">
        <f t="shared" ref="E17:I17" si="6">E18</f>
        <v>79</v>
      </c>
      <c r="F17" s="168"/>
      <c r="G17" s="200"/>
      <c r="H17" s="200">
        <f t="shared" si="6"/>
        <v>782.42</v>
      </c>
      <c r="I17" s="200">
        <f t="shared" si="6"/>
        <v>966.99</v>
      </c>
    </row>
    <row r="18" spans="1:9" x14ac:dyDescent="0.25">
      <c r="A18" s="146" t="s">
        <v>17</v>
      </c>
      <c r="B18" s="145">
        <v>1</v>
      </c>
      <c r="C18" s="145">
        <f t="shared" si="3"/>
        <v>230</v>
      </c>
      <c r="D18" s="145">
        <v>151</v>
      </c>
      <c r="E18" s="148">
        <v>79</v>
      </c>
      <c r="F18" s="169"/>
      <c r="G18" s="149">
        <v>4.952</v>
      </c>
      <c r="H18" s="149">
        <f t="shared" ref="H18" si="7">ROUND(G18*E18*2,2)</f>
        <v>782.42</v>
      </c>
      <c r="I18" s="149">
        <f t="shared" si="5"/>
        <v>966.99</v>
      </c>
    </row>
    <row r="19" spans="1:9" ht="33" x14ac:dyDescent="0.25">
      <c r="A19" s="136" t="s">
        <v>267</v>
      </c>
      <c r="B19" s="143">
        <f>SUM(B20:B22)</f>
        <v>3</v>
      </c>
      <c r="C19" s="143"/>
      <c r="D19" s="143"/>
      <c r="E19" s="143">
        <f t="shared" ref="E19:I19" si="8">SUM(E20:E22)</f>
        <v>44</v>
      </c>
      <c r="F19" s="168"/>
      <c r="G19" s="200"/>
      <c r="H19" s="200">
        <f t="shared" si="8"/>
        <v>406.83</v>
      </c>
      <c r="I19" s="200">
        <f t="shared" si="8"/>
        <v>502.8</v>
      </c>
    </row>
    <row r="20" spans="1:9" x14ac:dyDescent="0.25">
      <c r="A20" s="146" t="s">
        <v>18</v>
      </c>
      <c r="B20" s="145">
        <v>1</v>
      </c>
      <c r="C20" s="145">
        <f t="shared" ref="C20:C22" si="9">D20+E20</f>
        <v>177</v>
      </c>
      <c r="D20" s="145">
        <v>151</v>
      </c>
      <c r="E20" s="148">
        <v>26</v>
      </c>
      <c r="F20" s="169"/>
      <c r="G20" s="149">
        <v>4.6230000000000002</v>
      </c>
      <c r="H20" s="149">
        <f t="shared" ref="H20:H22" si="10">ROUND(G20*E20*2,2)</f>
        <v>240.4</v>
      </c>
      <c r="I20" s="149">
        <f t="shared" si="5"/>
        <v>297.11</v>
      </c>
    </row>
    <row r="21" spans="1:9" x14ac:dyDescent="0.25">
      <c r="A21" s="146" t="s">
        <v>18</v>
      </c>
      <c r="B21" s="145">
        <v>1</v>
      </c>
      <c r="C21" s="145">
        <f t="shared" si="9"/>
        <v>158</v>
      </c>
      <c r="D21" s="145">
        <v>151</v>
      </c>
      <c r="E21" s="148">
        <v>7</v>
      </c>
      <c r="F21" s="169"/>
      <c r="G21" s="149">
        <v>4.6230000000000002</v>
      </c>
      <c r="H21" s="149">
        <f t="shared" si="10"/>
        <v>64.72</v>
      </c>
      <c r="I21" s="149">
        <f t="shared" si="5"/>
        <v>79.989999999999995</v>
      </c>
    </row>
    <row r="22" spans="1:9" x14ac:dyDescent="0.25">
      <c r="A22" s="146" t="s">
        <v>18</v>
      </c>
      <c r="B22" s="145">
        <v>1</v>
      </c>
      <c r="C22" s="145">
        <f t="shared" si="9"/>
        <v>162</v>
      </c>
      <c r="D22" s="145">
        <v>151</v>
      </c>
      <c r="E22" s="148">
        <v>11</v>
      </c>
      <c r="F22" s="169"/>
      <c r="G22" s="149">
        <v>4.6230000000000002</v>
      </c>
      <c r="H22" s="149">
        <f t="shared" si="10"/>
        <v>101.71</v>
      </c>
      <c r="I22" s="149">
        <f t="shared" si="5"/>
        <v>125.7</v>
      </c>
    </row>
    <row r="23" spans="1:9" ht="33" x14ac:dyDescent="0.25">
      <c r="A23" s="160" t="s">
        <v>289</v>
      </c>
      <c r="B23" s="141">
        <f>B24+B30+B46+B56</f>
        <v>30</v>
      </c>
      <c r="C23" s="141"/>
      <c r="D23" s="141"/>
      <c r="E23" s="141">
        <f t="shared" ref="E23:I23" si="11">E24+E30+E46+E56</f>
        <v>1788</v>
      </c>
      <c r="F23" s="142"/>
      <c r="G23" s="204"/>
      <c r="H23" s="204">
        <f t="shared" si="11"/>
        <v>23051.46</v>
      </c>
      <c r="I23" s="204">
        <f t="shared" si="11"/>
        <v>28489.309999999998</v>
      </c>
    </row>
    <row r="24" spans="1:9" ht="33" x14ac:dyDescent="0.25">
      <c r="A24" s="136" t="s">
        <v>276</v>
      </c>
      <c r="B24" s="143">
        <f>SUM(B25:B29)</f>
        <v>5</v>
      </c>
      <c r="C24" s="143"/>
      <c r="D24" s="143"/>
      <c r="E24" s="143">
        <f t="shared" ref="E24:I24" si="12">SUM(E25:E29)</f>
        <v>213</v>
      </c>
      <c r="F24" s="168"/>
      <c r="G24" s="200"/>
      <c r="H24" s="200">
        <f t="shared" si="12"/>
        <v>4724.1000000000004</v>
      </c>
      <c r="I24" s="200">
        <f t="shared" si="12"/>
        <v>5838.52</v>
      </c>
    </row>
    <row r="25" spans="1:9" x14ac:dyDescent="0.25">
      <c r="A25" s="146" t="s">
        <v>186</v>
      </c>
      <c r="B25" s="145">
        <v>1</v>
      </c>
      <c r="C25" s="145">
        <f>D25+E25</f>
        <v>180</v>
      </c>
      <c r="D25" s="145">
        <v>151</v>
      </c>
      <c r="E25" s="148">
        <v>29</v>
      </c>
      <c r="F25" s="169"/>
      <c r="G25" s="149">
        <v>10.856</v>
      </c>
      <c r="H25" s="149">
        <f t="shared" ref="H25:H55" si="13">ROUND(G25*E25*2,2)</f>
        <v>629.65</v>
      </c>
      <c r="I25" s="149">
        <f t="shared" si="5"/>
        <v>778.18</v>
      </c>
    </row>
    <row r="26" spans="1:9" x14ac:dyDescent="0.25">
      <c r="A26" s="146" t="s">
        <v>186</v>
      </c>
      <c r="B26" s="145">
        <v>1</v>
      </c>
      <c r="C26" s="145">
        <f t="shared" ref="C26:C29" si="14">D26+E26</f>
        <v>176</v>
      </c>
      <c r="D26" s="145">
        <v>151</v>
      </c>
      <c r="E26" s="148">
        <v>25</v>
      </c>
      <c r="F26" s="169"/>
      <c r="G26" s="149">
        <v>10.856</v>
      </c>
      <c r="H26" s="149">
        <f t="shared" si="13"/>
        <v>542.79999999999995</v>
      </c>
      <c r="I26" s="149">
        <f t="shared" si="5"/>
        <v>670.85</v>
      </c>
    </row>
    <row r="27" spans="1:9" x14ac:dyDescent="0.25">
      <c r="A27" s="146" t="s">
        <v>187</v>
      </c>
      <c r="B27" s="145">
        <v>1</v>
      </c>
      <c r="C27" s="145">
        <f t="shared" si="14"/>
        <v>200</v>
      </c>
      <c r="D27" s="145">
        <v>151</v>
      </c>
      <c r="E27" s="148">
        <v>49</v>
      </c>
      <c r="F27" s="169"/>
      <c r="G27" s="149">
        <v>10.856</v>
      </c>
      <c r="H27" s="149">
        <f t="shared" si="13"/>
        <v>1063.8900000000001</v>
      </c>
      <c r="I27" s="149">
        <f t="shared" si="5"/>
        <v>1314.86</v>
      </c>
    </row>
    <row r="28" spans="1:9" x14ac:dyDescent="0.25">
      <c r="A28" s="146" t="s">
        <v>187</v>
      </c>
      <c r="B28" s="145">
        <v>1</v>
      </c>
      <c r="C28" s="145">
        <f t="shared" si="14"/>
        <v>168</v>
      </c>
      <c r="D28" s="145">
        <v>151</v>
      </c>
      <c r="E28" s="148">
        <v>17</v>
      </c>
      <c r="F28" s="169"/>
      <c r="G28" s="149">
        <v>11.308</v>
      </c>
      <c r="H28" s="149">
        <f t="shared" si="13"/>
        <v>384.47</v>
      </c>
      <c r="I28" s="149">
        <f t="shared" si="5"/>
        <v>475.17</v>
      </c>
    </row>
    <row r="29" spans="1:9" x14ac:dyDescent="0.25">
      <c r="A29" s="146" t="s">
        <v>187</v>
      </c>
      <c r="B29" s="145">
        <v>1</v>
      </c>
      <c r="C29" s="145">
        <f t="shared" si="14"/>
        <v>244</v>
      </c>
      <c r="D29" s="145">
        <v>151</v>
      </c>
      <c r="E29" s="148">
        <v>93</v>
      </c>
      <c r="F29" s="169"/>
      <c r="G29" s="149">
        <v>11.308</v>
      </c>
      <c r="H29" s="149">
        <f t="shared" si="13"/>
        <v>2103.29</v>
      </c>
      <c r="I29" s="149">
        <f t="shared" si="5"/>
        <v>2599.46</v>
      </c>
    </row>
    <row r="30" spans="1:9" ht="33" x14ac:dyDescent="0.25">
      <c r="A30" s="136" t="s">
        <v>272</v>
      </c>
      <c r="B30" s="143">
        <f>SUM(B31:B45)</f>
        <v>15</v>
      </c>
      <c r="C30" s="143"/>
      <c r="D30" s="143"/>
      <c r="E30" s="143">
        <f t="shared" ref="E30:I30" si="15">SUM(E31:E45)</f>
        <v>1053</v>
      </c>
      <c r="F30" s="168"/>
      <c r="G30" s="200"/>
      <c r="H30" s="200">
        <f t="shared" si="15"/>
        <v>13185.11</v>
      </c>
      <c r="I30" s="200">
        <f t="shared" si="15"/>
        <v>16295.479999999998</v>
      </c>
    </row>
    <row r="31" spans="1:9" ht="15.75" customHeight="1" x14ac:dyDescent="0.25">
      <c r="A31" s="146" t="s">
        <v>188</v>
      </c>
      <c r="B31" s="145">
        <v>1</v>
      </c>
      <c r="C31" s="145">
        <f t="shared" ref="C31:C45" si="16">D31+E31</f>
        <v>276</v>
      </c>
      <c r="D31" s="145">
        <v>151</v>
      </c>
      <c r="E31" s="148">
        <v>125</v>
      </c>
      <c r="F31" s="169"/>
      <c r="G31" s="149">
        <v>6.4039999999999999</v>
      </c>
      <c r="H31" s="149">
        <f t="shared" si="13"/>
        <v>1601</v>
      </c>
      <c r="I31" s="149">
        <f t="shared" si="5"/>
        <v>1978.68</v>
      </c>
    </row>
    <row r="32" spans="1:9" ht="15.75" customHeight="1" x14ac:dyDescent="0.25">
      <c r="A32" s="146" t="s">
        <v>188</v>
      </c>
      <c r="B32" s="145">
        <v>1</v>
      </c>
      <c r="C32" s="145">
        <f t="shared" si="16"/>
        <v>241</v>
      </c>
      <c r="D32" s="145">
        <v>151</v>
      </c>
      <c r="E32" s="148">
        <v>90</v>
      </c>
      <c r="F32" s="169"/>
      <c r="G32" s="149">
        <v>6.23</v>
      </c>
      <c r="H32" s="149">
        <f t="shared" si="13"/>
        <v>1121.4000000000001</v>
      </c>
      <c r="I32" s="149">
        <f t="shared" si="5"/>
        <v>1385.94</v>
      </c>
    </row>
    <row r="33" spans="1:9" ht="15.75" customHeight="1" x14ac:dyDescent="0.25">
      <c r="A33" s="146" t="s">
        <v>188</v>
      </c>
      <c r="B33" s="145">
        <v>1</v>
      </c>
      <c r="C33" s="145">
        <f t="shared" si="16"/>
        <v>222</v>
      </c>
      <c r="D33" s="145">
        <v>151</v>
      </c>
      <c r="E33" s="148">
        <v>71</v>
      </c>
      <c r="F33" s="169"/>
      <c r="G33" s="149">
        <v>6.23</v>
      </c>
      <c r="H33" s="149">
        <f t="shared" si="13"/>
        <v>884.66</v>
      </c>
      <c r="I33" s="149">
        <f t="shared" si="5"/>
        <v>1093.3499999999999</v>
      </c>
    </row>
    <row r="34" spans="1:9" ht="15.75" customHeight="1" x14ac:dyDescent="0.25">
      <c r="A34" s="146" t="s">
        <v>188</v>
      </c>
      <c r="B34" s="145">
        <v>1</v>
      </c>
      <c r="C34" s="145">
        <f t="shared" si="16"/>
        <v>195</v>
      </c>
      <c r="D34" s="145">
        <v>151</v>
      </c>
      <c r="E34" s="148">
        <v>44</v>
      </c>
      <c r="F34" s="169"/>
      <c r="G34" s="149">
        <v>6.23</v>
      </c>
      <c r="H34" s="149">
        <f t="shared" si="13"/>
        <v>548.24</v>
      </c>
      <c r="I34" s="149">
        <f t="shared" si="5"/>
        <v>677.57</v>
      </c>
    </row>
    <row r="35" spans="1:9" ht="15.75" customHeight="1" x14ac:dyDescent="0.25">
      <c r="A35" s="146" t="s">
        <v>188</v>
      </c>
      <c r="B35" s="145">
        <v>1</v>
      </c>
      <c r="C35" s="145">
        <f t="shared" si="16"/>
        <v>183</v>
      </c>
      <c r="D35" s="145">
        <v>151</v>
      </c>
      <c r="E35" s="148">
        <v>32</v>
      </c>
      <c r="F35" s="169"/>
      <c r="G35" s="149">
        <v>6.23</v>
      </c>
      <c r="H35" s="149">
        <f t="shared" si="13"/>
        <v>398.72</v>
      </c>
      <c r="I35" s="149">
        <f t="shared" si="5"/>
        <v>492.78</v>
      </c>
    </row>
    <row r="36" spans="1:9" ht="15.75" customHeight="1" x14ac:dyDescent="0.25">
      <c r="A36" s="146" t="s">
        <v>188</v>
      </c>
      <c r="B36" s="145">
        <v>1</v>
      </c>
      <c r="C36" s="145">
        <f t="shared" si="16"/>
        <v>225</v>
      </c>
      <c r="D36" s="145">
        <v>151</v>
      </c>
      <c r="E36" s="148">
        <v>74</v>
      </c>
      <c r="F36" s="169"/>
      <c r="G36" s="149">
        <v>6.23</v>
      </c>
      <c r="H36" s="149">
        <f t="shared" si="13"/>
        <v>922.04</v>
      </c>
      <c r="I36" s="149">
        <f t="shared" si="5"/>
        <v>1139.55</v>
      </c>
    </row>
    <row r="37" spans="1:9" ht="15.75" customHeight="1" x14ac:dyDescent="0.25">
      <c r="A37" s="146" t="s">
        <v>188</v>
      </c>
      <c r="B37" s="145">
        <v>1</v>
      </c>
      <c r="C37" s="145">
        <f t="shared" si="16"/>
        <v>253</v>
      </c>
      <c r="D37" s="145">
        <v>151</v>
      </c>
      <c r="E37" s="148">
        <v>102</v>
      </c>
      <c r="F37" s="169"/>
      <c r="G37" s="149">
        <v>6.23</v>
      </c>
      <c r="H37" s="149">
        <f t="shared" si="13"/>
        <v>1270.92</v>
      </c>
      <c r="I37" s="149">
        <f t="shared" si="5"/>
        <v>1570.73</v>
      </c>
    </row>
    <row r="38" spans="1:9" ht="15.75" customHeight="1" x14ac:dyDescent="0.25">
      <c r="A38" s="146" t="s">
        <v>188</v>
      </c>
      <c r="B38" s="145">
        <v>1</v>
      </c>
      <c r="C38" s="145">
        <f t="shared" si="16"/>
        <v>267</v>
      </c>
      <c r="D38" s="145">
        <v>151</v>
      </c>
      <c r="E38" s="148">
        <v>116</v>
      </c>
      <c r="F38" s="169"/>
      <c r="G38" s="149">
        <v>6.23</v>
      </c>
      <c r="H38" s="149">
        <f t="shared" si="13"/>
        <v>1445.36</v>
      </c>
      <c r="I38" s="149">
        <f t="shared" si="5"/>
        <v>1786.32</v>
      </c>
    </row>
    <row r="39" spans="1:9" ht="15.75" customHeight="1" x14ac:dyDescent="0.25">
      <c r="A39" s="146" t="s">
        <v>188</v>
      </c>
      <c r="B39" s="145">
        <v>1</v>
      </c>
      <c r="C39" s="145">
        <f t="shared" si="16"/>
        <v>242</v>
      </c>
      <c r="D39" s="145">
        <v>151</v>
      </c>
      <c r="E39" s="148">
        <v>91</v>
      </c>
      <c r="F39" s="169"/>
      <c r="G39" s="149">
        <v>6.23</v>
      </c>
      <c r="H39" s="149">
        <f t="shared" si="13"/>
        <v>1133.8599999999999</v>
      </c>
      <c r="I39" s="149">
        <f t="shared" si="5"/>
        <v>1401.34</v>
      </c>
    </row>
    <row r="40" spans="1:9" ht="15.75" customHeight="1" x14ac:dyDescent="0.25">
      <c r="A40" s="146" t="s">
        <v>188</v>
      </c>
      <c r="B40" s="145">
        <v>1</v>
      </c>
      <c r="C40" s="145">
        <f t="shared" si="16"/>
        <v>233</v>
      </c>
      <c r="D40" s="145">
        <v>151</v>
      </c>
      <c r="E40" s="148">
        <v>82</v>
      </c>
      <c r="F40" s="169"/>
      <c r="G40" s="149">
        <v>6.23</v>
      </c>
      <c r="H40" s="149">
        <f t="shared" si="13"/>
        <v>1021.72</v>
      </c>
      <c r="I40" s="149">
        <f t="shared" si="5"/>
        <v>1262.74</v>
      </c>
    </row>
    <row r="41" spans="1:9" ht="15.75" customHeight="1" x14ac:dyDescent="0.25">
      <c r="A41" s="146" t="s">
        <v>188</v>
      </c>
      <c r="B41" s="145">
        <v>1</v>
      </c>
      <c r="C41" s="145">
        <f t="shared" si="16"/>
        <v>218</v>
      </c>
      <c r="D41" s="145">
        <v>151</v>
      </c>
      <c r="E41" s="148">
        <v>67</v>
      </c>
      <c r="F41" s="169"/>
      <c r="G41" s="149">
        <v>6.23</v>
      </c>
      <c r="H41" s="149">
        <f t="shared" si="13"/>
        <v>834.82</v>
      </c>
      <c r="I41" s="149">
        <f t="shared" si="5"/>
        <v>1031.75</v>
      </c>
    </row>
    <row r="42" spans="1:9" ht="15.75" customHeight="1" x14ac:dyDescent="0.25">
      <c r="A42" s="146" t="s">
        <v>188</v>
      </c>
      <c r="B42" s="145">
        <v>1</v>
      </c>
      <c r="C42" s="145">
        <f t="shared" si="16"/>
        <v>158</v>
      </c>
      <c r="D42" s="145">
        <v>151</v>
      </c>
      <c r="E42" s="148">
        <v>7</v>
      </c>
      <c r="F42" s="169"/>
      <c r="G42" s="149">
        <v>6.23</v>
      </c>
      <c r="H42" s="149">
        <f t="shared" si="13"/>
        <v>87.22</v>
      </c>
      <c r="I42" s="149">
        <f t="shared" si="5"/>
        <v>107.8</v>
      </c>
    </row>
    <row r="43" spans="1:9" ht="15.75" customHeight="1" x14ac:dyDescent="0.25">
      <c r="A43" s="146" t="s">
        <v>188</v>
      </c>
      <c r="B43" s="145">
        <v>1</v>
      </c>
      <c r="C43" s="145">
        <f t="shared" si="16"/>
        <v>174</v>
      </c>
      <c r="D43" s="145">
        <v>151</v>
      </c>
      <c r="E43" s="148">
        <v>23</v>
      </c>
      <c r="F43" s="169"/>
      <c r="G43" s="149">
        <v>6.23</v>
      </c>
      <c r="H43" s="149">
        <f t="shared" si="13"/>
        <v>286.58</v>
      </c>
      <c r="I43" s="149">
        <f t="shared" si="5"/>
        <v>354.18</v>
      </c>
    </row>
    <row r="44" spans="1:9" ht="17.45" customHeight="1" x14ac:dyDescent="0.25">
      <c r="A44" s="146" t="s">
        <v>188</v>
      </c>
      <c r="B44" s="145">
        <v>1</v>
      </c>
      <c r="C44" s="145">
        <f t="shared" si="16"/>
        <v>219</v>
      </c>
      <c r="D44" s="145">
        <v>151</v>
      </c>
      <c r="E44" s="148">
        <v>68</v>
      </c>
      <c r="F44" s="169"/>
      <c r="G44" s="149">
        <v>6.23</v>
      </c>
      <c r="H44" s="149">
        <f t="shared" si="13"/>
        <v>847.28</v>
      </c>
      <c r="I44" s="149">
        <f t="shared" si="5"/>
        <v>1047.1500000000001</v>
      </c>
    </row>
    <row r="45" spans="1:9" ht="18" customHeight="1" x14ac:dyDescent="0.25">
      <c r="A45" s="146" t="s">
        <v>188</v>
      </c>
      <c r="B45" s="145">
        <v>1</v>
      </c>
      <c r="C45" s="145">
        <f t="shared" si="16"/>
        <v>212</v>
      </c>
      <c r="D45" s="145">
        <v>151</v>
      </c>
      <c r="E45" s="148">
        <v>61</v>
      </c>
      <c r="F45" s="169"/>
      <c r="G45" s="149">
        <v>6.4039999999999999</v>
      </c>
      <c r="H45" s="149">
        <f t="shared" si="13"/>
        <v>781.29</v>
      </c>
      <c r="I45" s="149">
        <f t="shared" si="5"/>
        <v>965.6</v>
      </c>
    </row>
    <row r="46" spans="1:9" ht="33" x14ac:dyDescent="0.25">
      <c r="A46" s="136" t="s">
        <v>277</v>
      </c>
      <c r="B46" s="143">
        <f>SUM(B47:B55)</f>
        <v>9</v>
      </c>
      <c r="C46" s="143"/>
      <c r="D46" s="143"/>
      <c r="E46" s="143">
        <f t="shared" ref="E46:I46" si="17">SUM(E47:E55)</f>
        <v>480</v>
      </c>
      <c r="F46" s="168"/>
      <c r="G46" s="200"/>
      <c r="H46" s="200">
        <f t="shared" si="17"/>
        <v>4753.92</v>
      </c>
      <c r="I46" s="200">
        <f t="shared" si="17"/>
        <v>5875.37</v>
      </c>
    </row>
    <row r="47" spans="1:9" x14ac:dyDescent="0.25">
      <c r="A47" s="146" t="s">
        <v>17</v>
      </c>
      <c r="B47" s="145">
        <v>1</v>
      </c>
      <c r="C47" s="145">
        <f>D47+E47</f>
        <v>192</v>
      </c>
      <c r="D47" s="145">
        <v>151</v>
      </c>
      <c r="E47" s="148">
        <v>41</v>
      </c>
      <c r="F47" s="169"/>
      <c r="G47" s="154">
        <v>4.952</v>
      </c>
      <c r="H47" s="149">
        <f t="shared" si="13"/>
        <v>406.06</v>
      </c>
      <c r="I47" s="149">
        <f t="shared" si="5"/>
        <v>501.85</v>
      </c>
    </row>
    <row r="48" spans="1:9" x14ac:dyDescent="0.25">
      <c r="A48" s="146" t="s">
        <v>17</v>
      </c>
      <c r="B48" s="145">
        <v>1</v>
      </c>
      <c r="C48" s="145">
        <f t="shared" ref="C48:C55" si="18">D48+E48</f>
        <v>256</v>
      </c>
      <c r="D48" s="145">
        <v>151</v>
      </c>
      <c r="E48" s="148">
        <v>105</v>
      </c>
      <c r="F48" s="169"/>
      <c r="G48" s="154">
        <v>4.952</v>
      </c>
      <c r="H48" s="149">
        <f t="shared" si="13"/>
        <v>1039.92</v>
      </c>
      <c r="I48" s="149">
        <f t="shared" si="5"/>
        <v>1285.24</v>
      </c>
    </row>
    <row r="49" spans="1:9" x14ac:dyDescent="0.25">
      <c r="A49" s="146" t="s">
        <v>17</v>
      </c>
      <c r="B49" s="145">
        <v>1</v>
      </c>
      <c r="C49" s="145">
        <f t="shared" si="18"/>
        <v>229</v>
      </c>
      <c r="D49" s="145">
        <v>151</v>
      </c>
      <c r="E49" s="148">
        <v>78</v>
      </c>
      <c r="F49" s="169"/>
      <c r="G49" s="154">
        <v>4.952</v>
      </c>
      <c r="H49" s="149">
        <f t="shared" si="13"/>
        <v>772.51</v>
      </c>
      <c r="I49" s="149">
        <f t="shared" si="5"/>
        <v>954.75</v>
      </c>
    </row>
    <row r="50" spans="1:9" x14ac:dyDescent="0.25">
      <c r="A50" s="146" t="s">
        <v>17</v>
      </c>
      <c r="B50" s="145">
        <v>1</v>
      </c>
      <c r="C50" s="145">
        <f t="shared" si="18"/>
        <v>194</v>
      </c>
      <c r="D50" s="145">
        <v>151</v>
      </c>
      <c r="E50" s="148">
        <v>43</v>
      </c>
      <c r="F50" s="169"/>
      <c r="G50" s="154">
        <v>4.952</v>
      </c>
      <c r="H50" s="149">
        <f t="shared" si="13"/>
        <v>425.87</v>
      </c>
      <c r="I50" s="149">
        <f t="shared" si="5"/>
        <v>526.33000000000004</v>
      </c>
    </row>
    <row r="51" spans="1:9" x14ac:dyDescent="0.25">
      <c r="A51" s="146" t="s">
        <v>17</v>
      </c>
      <c r="B51" s="145">
        <v>1</v>
      </c>
      <c r="C51" s="145">
        <f t="shared" si="18"/>
        <v>176</v>
      </c>
      <c r="D51" s="145">
        <v>151</v>
      </c>
      <c r="E51" s="148">
        <v>25</v>
      </c>
      <c r="F51" s="169"/>
      <c r="G51" s="154">
        <v>4.952</v>
      </c>
      <c r="H51" s="149">
        <f t="shared" si="13"/>
        <v>247.6</v>
      </c>
      <c r="I51" s="149">
        <f t="shared" si="5"/>
        <v>306.01</v>
      </c>
    </row>
    <row r="52" spans="1:9" x14ac:dyDescent="0.25">
      <c r="A52" s="146" t="s">
        <v>17</v>
      </c>
      <c r="B52" s="145">
        <v>1</v>
      </c>
      <c r="C52" s="145">
        <f t="shared" si="18"/>
        <v>240</v>
      </c>
      <c r="D52" s="145">
        <v>151</v>
      </c>
      <c r="E52" s="148">
        <v>89</v>
      </c>
      <c r="F52" s="169"/>
      <c r="G52" s="154">
        <v>4.952</v>
      </c>
      <c r="H52" s="149">
        <f t="shared" si="13"/>
        <v>881.46</v>
      </c>
      <c r="I52" s="149">
        <f t="shared" si="5"/>
        <v>1089.4000000000001</v>
      </c>
    </row>
    <row r="53" spans="1:9" x14ac:dyDescent="0.25">
      <c r="A53" s="146" t="s">
        <v>17</v>
      </c>
      <c r="B53" s="145">
        <v>1</v>
      </c>
      <c r="C53" s="145">
        <f t="shared" si="18"/>
        <v>161</v>
      </c>
      <c r="D53" s="145">
        <v>151</v>
      </c>
      <c r="E53" s="148">
        <v>10</v>
      </c>
      <c r="F53" s="169"/>
      <c r="G53" s="154">
        <v>4.952</v>
      </c>
      <c r="H53" s="149">
        <f t="shared" si="13"/>
        <v>99.04</v>
      </c>
      <c r="I53" s="149">
        <f t="shared" si="5"/>
        <v>122.4</v>
      </c>
    </row>
    <row r="54" spans="1:9" x14ac:dyDescent="0.25">
      <c r="A54" s="146" t="s">
        <v>17</v>
      </c>
      <c r="B54" s="145">
        <v>1</v>
      </c>
      <c r="C54" s="145">
        <f t="shared" si="18"/>
        <v>175</v>
      </c>
      <c r="D54" s="145">
        <v>151</v>
      </c>
      <c r="E54" s="148">
        <v>24</v>
      </c>
      <c r="F54" s="169"/>
      <c r="G54" s="154">
        <v>4.952</v>
      </c>
      <c r="H54" s="149">
        <f t="shared" si="13"/>
        <v>237.7</v>
      </c>
      <c r="I54" s="149">
        <f t="shared" si="5"/>
        <v>293.77</v>
      </c>
    </row>
    <row r="55" spans="1:9" x14ac:dyDescent="0.25">
      <c r="A55" s="146" t="s">
        <v>17</v>
      </c>
      <c r="B55" s="145">
        <v>1</v>
      </c>
      <c r="C55" s="145">
        <f t="shared" si="18"/>
        <v>216</v>
      </c>
      <c r="D55" s="145">
        <v>151</v>
      </c>
      <c r="E55" s="148">
        <v>65</v>
      </c>
      <c r="F55" s="169"/>
      <c r="G55" s="154">
        <v>4.952</v>
      </c>
      <c r="H55" s="149">
        <f t="shared" si="13"/>
        <v>643.76</v>
      </c>
      <c r="I55" s="149">
        <f t="shared" si="5"/>
        <v>795.62</v>
      </c>
    </row>
    <row r="56" spans="1:9" ht="33" x14ac:dyDescent="0.25">
      <c r="A56" s="136" t="s">
        <v>267</v>
      </c>
      <c r="B56" s="143">
        <f>SUM(B57:B57)</f>
        <v>1</v>
      </c>
      <c r="C56" s="143"/>
      <c r="D56" s="143"/>
      <c r="E56" s="143">
        <f t="shared" ref="E56:I56" si="19">SUM(E57:E57)</f>
        <v>42</v>
      </c>
      <c r="F56" s="168"/>
      <c r="G56" s="200"/>
      <c r="H56" s="200">
        <f t="shared" si="19"/>
        <v>388.33</v>
      </c>
      <c r="I56" s="200">
        <f t="shared" si="19"/>
        <v>479.94</v>
      </c>
    </row>
    <row r="57" spans="1:9" x14ac:dyDescent="0.25">
      <c r="A57" s="146" t="s">
        <v>18</v>
      </c>
      <c r="B57" s="145">
        <v>1</v>
      </c>
      <c r="C57" s="145">
        <f>D57+E57</f>
        <v>193</v>
      </c>
      <c r="D57" s="145">
        <v>151</v>
      </c>
      <c r="E57" s="145">
        <v>42</v>
      </c>
      <c r="F57" s="169"/>
      <c r="G57" s="154">
        <v>4.6230000000000002</v>
      </c>
      <c r="H57" s="149">
        <f t="shared" ref="H57" si="20">ROUND(G57*E57*2,2)</f>
        <v>388.33</v>
      </c>
      <c r="I57" s="149">
        <f t="shared" si="5"/>
        <v>479.94</v>
      </c>
    </row>
    <row r="58" spans="1:9" ht="33" x14ac:dyDescent="0.25">
      <c r="A58" s="160" t="s">
        <v>291</v>
      </c>
      <c r="B58" s="141">
        <f>B59+B62+B65+B68</f>
        <v>8</v>
      </c>
      <c r="C58" s="141"/>
      <c r="D58" s="141"/>
      <c r="E58" s="141">
        <f t="shared" ref="E58:I58" si="21">E59+E62+E65+E68</f>
        <v>243</v>
      </c>
      <c r="F58" s="142"/>
      <c r="G58" s="204"/>
      <c r="H58" s="204">
        <f t="shared" si="21"/>
        <v>3480.71</v>
      </c>
      <c r="I58" s="204">
        <f t="shared" si="21"/>
        <v>4301.8100000000004</v>
      </c>
    </row>
    <row r="59" spans="1:9" ht="33" x14ac:dyDescent="0.25">
      <c r="A59" s="136" t="s">
        <v>276</v>
      </c>
      <c r="B59" s="143">
        <f>SUM(B60:B61)</f>
        <v>2</v>
      </c>
      <c r="C59" s="143"/>
      <c r="D59" s="143"/>
      <c r="E59" s="143">
        <f t="shared" ref="E59:I59" si="22">SUM(E60:E61)</f>
        <v>82</v>
      </c>
      <c r="F59" s="168"/>
      <c r="G59" s="200"/>
      <c r="H59" s="200">
        <f t="shared" si="22"/>
        <v>1742.17</v>
      </c>
      <c r="I59" s="200">
        <f t="shared" si="22"/>
        <v>2153.1400000000003</v>
      </c>
    </row>
    <row r="60" spans="1:9" x14ac:dyDescent="0.25">
      <c r="A60" s="171" t="s">
        <v>187</v>
      </c>
      <c r="B60" s="145">
        <v>1</v>
      </c>
      <c r="C60" s="145">
        <f t="shared" ref="C60:C61" si="23">D60+E60</f>
        <v>153</v>
      </c>
      <c r="D60" s="145">
        <v>151</v>
      </c>
      <c r="E60" s="145">
        <v>2</v>
      </c>
      <c r="F60" s="169"/>
      <c r="G60" s="149">
        <v>10.622999999999999</v>
      </c>
      <c r="H60" s="149">
        <f t="shared" ref="H60:H70" si="24">ROUND(G60*E60*2,2)</f>
        <v>42.49</v>
      </c>
      <c r="I60" s="149">
        <f t="shared" si="5"/>
        <v>52.51</v>
      </c>
    </row>
    <row r="61" spans="1:9" x14ac:dyDescent="0.25">
      <c r="A61" s="171" t="s">
        <v>187</v>
      </c>
      <c r="B61" s="145">
        <v>1</v>
      </c>
      <c r="C61" s="145">
        <f t="shared" si="23"/>
        <v>231</v>
      </c>
      <c r="D61" s="145">
        <v>151</v>
      </c>
      <c r="E61" s="148">
        <v>80</v>
      </c>
      <c r="F61" s="169"/>
      <c r="G61" s="149">
        <v>10.622999999999999</v>
      </c>
      <c r="H61" s="149">
        <f t="shared" si="24"/>
        <v>1699.68</v>
      </c>
      <c r="I61" s="149">
        <f t="shared" si="5"/>
        <v>2100.63</v>
      </c>
    </row>
    <row r="62" spans="1:9" ht="33" x14ac:dyDescent="0.25">
      <c r="A62" s="136" t="s">
        <v>272</v>
      </c>
      <c r="B62" s="143">
        <f>SUM(B63:B64)</f>
        <v>2</v>
      </c>
      <c r="C62" s="143"/>
      <c r="D62" s="143"/>
      <c r="E62" s="143">
        <f>SUM(E63:E64)</f>
        <v>46</v>
      </c>
      <c r="F62" s="168"/>
      <c r="G62" s="200"/>
      <c r="H62" s="200">
        <f>SUM(H63:H64)</f>
        <v>620.73</v>
      </c>
      <c r="I62" s="200">
        <f>SUM(I63:I64)</f>
        <v>767.16</v>
      </c>
    </row>
    <row r="63" spans="1:9" x14ac:dyDescent="0.25">
      <c r="A63" s="144" t="s">
        <v>20</v>
      </c>
      <c r="B63" s="145">
        <v>1</v>
      </c>
      <c r="C63" s="145">
        <f>D63+E63</f>
        <v>168</v>
      </c>
      <c r="D63" s="145">
        <v>151</v>
      </c>
      <c r="E63" s="148">
        <v>17</v>
      </c>
      <c r="F63" s="169"/>
      <c r="G63" s="149">
        <v>6.7469999999999999</v>
      </c>
      <c r="H63" s="149">
        <f t="shared" si="24"/>
        <v>229.4</v>
      </c>
      <c r="I63" s="149">
        <f t="shared" si="5"/>
        <v>283.52</v>
      </c>
    </row>
    <row r="64" spans="1:9" x14ac:dyDescent="0.25">
      <c r="A64" s="144" t="s">
        <v>20</v>
      </c>
      <c r="B64" s="145">
        <v>1</v>
      </c>
      <c r="C64" s="145">
        <f t="shared" ref="C64" si="25">D64+E64</f>
        <v>180</v>
      </c>
      <c r="D64" s="145">
        <v>151</v>
      </c>
      <c r="E64" s="148">
        <v>29</v>
      </c>
      <c r="F64" s="169"/>
      <c r="G64" s="149">
        <v>6.7469999999999999</v>
      </c>
      <c r="H64" s="149">
        <f t="shared" si="24"/>
        <v>391.33</v>
      </c>
      <c r="I64" s="149">
        <f t="shared" si="5"/>
        <v>483.64</v>
      </c>
    </row>
    <row r="65" spans="1:9" ht="33" x14ac:dyDescent="0.25">
      <c r="A65" s="136" t="s">
        <v>277</v>
      </c>
      <c r="B65" s="143">
        <f t="shared" ref="B65:I65" si="26">SUM(B66:B67)</f>
        <v>2</v>
      </c>
      <c r="C65" s="143"/>
      <c r="D65" s="143"/>
      <c r="E65" s="143">
        <f t="shared" si="26"/>
        <v>83</v>
      </c>
      <c r="F65" s="168"/>
      <c r="G65" s="200"/>
      <c r="H65" s="200">
        <f t="shared" si="26"/>
        <v>822.03</v>
      </c>
      <c r="I65" s="200">
        <f t="shared" si="26"/>
        <v>1015.95</v>
      </c>
    </row>
    <row r="66" spans="1:9" x14ac:dyDescent="0.25">
      <c r="A66" s="144" t="s">
        <v>17</v>
      </c>
      <c r="B66" s="145">
        <v>1</v>
      </c>
      <c r="C66" s="145">
        <f>D66+E66</f>
        <v>184</v>
      </c>
      <c r="D66" s="145">
        <v>151</v>
      </c>
      <c r="E66" s="148">
        <v>33</v>
      </c>
      <c r="F66" s="169"/>
      <c r="G66" s="154">
        <v>4.952</v>
      </c>
      <c r="H66" s="149">
        <f t="shared" si="24"/>
        <v>326.83</v>
      </c>
      <c r="I66" s="149">
        <f t="shared" ref="I66:I110" si="27">ROUND(H66*1.2359,2)</f>
        <v>403.93</v>
      </c>
    </row>
    <row r="67" spans="1:9" x14ac:dyDescent="0.25">
      <c r="A67" s="144" t="s">
        <v>17</v>
      </c>
      <c r="B67" s="145">
        <v>1</v>
      </c>
      <c r="C67" s="145">
        <f>D67+E67</f>
        <v>201</v>
      </c>
      <c r="D67" s="145">
        <v>151</v>
      </c>
      <c r="E67" s="148">
        <v>50</v>
      </c>
      <c r="F67" s="169"/>
      <c r="G67" s="154">
        <v>4.952</v>
      </c>
      <c r="H67" s="149">
        <f t="shared" si="24"/>
        <v>495.2</v>
      </c>
      <c r="I67" s="149">
        <f t="shared" si="27"/>
        <v>612.02</v>
      </c>
    </row>
    <row r="68" spans="1:9" ht="33" x14ac:dyDescent="0.25">
      <c r="A68" s="136" t="s">
        <v>267</v>
      </c>
      <c r="B68" s="143">
        <f>SUM(B69:B70)</f>
        <v>2</v>
      </c>
      <c r="C68" s="143"/>
      <c r="D68" s="143"/>
      <c r="E68" s="143">
        <f>SUM(E69:E70)</f>
        <v>32</v>
      </c>
      <c r="F68" s="168"/>
      <c r="G68" s="200"/>
      <c r="H68" s="200">
        <f>SUM(H69:H70)</f>
        <v>295.77999999999997</v>
      </c>
      <c r="I68" s="200">
        <f>SUM(I69:I70)</f>
        <v>365.56</v>
      </c>
    </row>
    <row r="69" spans="1:9" x14ac:dyDescent="0.25">
      <c r="A69" s="144" t="s">
        <v>18</v>
      </c>
      <c r="B69" s="145">
        <v>1</v>
      </c>
      <c r="C69" s="145">
        <f>D69+E69</f>
        <v>168</v>
      </c>
      <c r="D69" s="145">
        <v>151</v>
      </c>
      <c r="E69" s="145">
        <v>17</v>
      </c>
      <c r="F69" s="169"/>
      <c r="G69" s="154">
        <v>4.6230000000000002</v>
      </c>
      <c r="H69" s="149">
        <f t="shared" si="24"/>
        <v>157.18</v>
      </c>
      <c r="I69" s="149">
        <f t="shared" si="27"/>
        <v>194.26</v>
      </c>
    </row>
    <row r="70" spans="1:9" x14ac:dyDescent="0.25">
      <c r="A70" s="144" t="s">
        <v>18</v>
      </c>
      <c r="B70" s="145">
        <v>1</v>
      </c>
      <c r="C70" s="145">
        <f>D70+E70</f>
        <v>166</v>
      </c>
      <c r="D70" s="145">
        <v>151</v>
      </c>
      <c r="E70" s="145">
        <v>15</v>
      </c>
      <c r="F70" s="169"/>
      <c r="G70" s="154">
        <v>4.62</v>
      </c>
      <c r="H70" s="149">
        <f t="shared" si="24"/>
        <v>138.6</v>
      </c>
      <c r="I70" s="149">
        <f t="shared" si="27"/>
        <v>171.3</v>
      </c>
    </row>
    <row r="71" spans="1:9" x14ac:dyDescent="0.25">
      <c r="A71" s="140" t="s">
        <v>21</v>
      </c>
      <c r="B71" s="141">
        <f>B72+B74+B79</f>
        <v>8</v>
      </c>
      <c r="C71" s="141"/>
      <c r="D71" s="141"/>
      <c r="E71" s="141">
        <f>E72+E74+E79</f>
        <v>409</v>
      </c>
      <c r="F71" s="142"/>
      <c r="G71" s="204"/>
      <c r="H71" s="204">
        <f>H72+H74+H79</f>
        <v>7056.8</v>
      </c>
      <c r="I71" s="204">
        <f>I72+I74+I79</f>
        <v>8721.5</v>
      </c>
    </row>
    <row r="72" spans="1:9" ht="33" x14ac:dyDescent="0.25">
      <c r="A72" s="136" t="s">
        <v>276</v>
      </c>
      <c r="B72" s="143">
        <f>SUM(B73:B73)</f>
        <v>1</v>
      </c>
      <c r="C72" s="143"/>
      <c r="D72" s="143"/>
      <c r="E72" s="143">
        <f>SUM(E73:E73)</f>
        <v>238</v>
      </c>
      <c r="F72" s="168"/>
      <c r="G72" s="200"/>
      <c r="H72" s="200">
        <f>SUM(H73:H73)</f>
        <v>5315.02</v>
      </c>
      <c r="I72" s="200">
        <f>SUM(I73:I73)</f>
        <v>6568.83</v>
      </c>
    </row>
    <row r="73" spans="1:9" x14ac:dyDescent="0.25">
      <c r="A73" s="146" t="s">
        <v>189</v>
      </c>
      <c r="B73" s="145">
        <v>1</v>
      </c>
      <c r="C73" s="145">
        <f>D73+E73</f>
        <v>410</v>
      </c>
      <c r="D73" s="145">
        <v>172</v>
      </c>
      <c r="E73" s="148">
        <v>238</v>
      </c>
      <c r="F73" s="169"/>
      <c r="G73" s="154">
        <v>11.166</v>
      </c>
      <c r="H73" s="149">
        <f t="shared" ref="H73" si="28">ROUND(G73*E73*2,2)</f>
        <v>5315.02</v>
      </c>
      <c r="I73" s="149">
        <f t="shared" si="27"/>
        <v>6568.83</v>
      </c>
    </row>
    <row r="74" spans="1:9" ht="33" x14ac:dyDescent="0.25">
      <c r="A74" s="136" t="s">
        <v>272</v>
      </c>
      <c r="B74" s="143">
        <f>SUM(B75:B78)</f>
        <v>4</v>
      </c>
      <c r="C74" s="143"/>
      <c r="D74" s="143"/>
      <c r="E74" s="143">
        <f t="shared" ref="E74:I74" si="29">SUM(E75:E78)</f>
        <v>85</v>
      </c>
      <c r="F74" s="168"/>
      <c r="G74" s="200"/>
      <c r="H74" s="200">
        <f t="shared" si="29"/>
        <v>997.2</v>
      </c>
      <c r="I74" s="200">
        <f t="shared" si="29"/>
        <v>1232.44</v>
      </c>
    </row>
    <row r="75" spans="1:9" x14ac:dyDescent="0.25">
      <c r="A75" s="144" t="s">
        <v>71</v>
      </c>
      <c r="B75" s="145">
        <v>1</v>
      </c>
      <c r="C75" s="145">
        <f t="shared" ref="C75:C78" si="30">D75+E75</f>
        <v>178</v>
      </c>
      <c r="D75" s="145">
        <v>172</v>
      </c>
      <c r="E75" s="148">
        <v>6</v>
      </c>
      <c r="F75" s="169"/>
      <c r="G75" s="154">
        <v>6.274</v>
      </c>
      <c r="H75" s="149">
        <f t="shared" ref="H75:H78" si="31">ROUND(G75*E75*2,2)</f>
        <v>75.290000000000006</v>
      </c>
      <c r="I75" s="149">
        <f t="shared" si="27"/>
        <v>93.05</v>
      </c>
    </row>
    <row r="76" spans="1:9" x14ac:dyDescent="0.25">
      <c r="A76" s="144" t="s">
        <v>54</v>
      </c>
      <c r="B76" s="145">
        <v>1</v>
      </c>
      <c r="C76" s="145">
        <f t="shared" si="30"/>
        <v>208</v>
      </c>
      <c r="D76" s="145">
        <v>172</v>
      </c>
      <c r="E76" s="148">
        <v>36</v>
      </c>
      <c r="F76" s="169"/>
      <c r="G76" s="154">
        <v>5.3959999999999999</v>
      </c>
      <c r="H76" s="149">
        <f t="shared" si="31"/>
        <v>388.51</v>
      </c>
      <c r="I76" s="149">
        <f t="shared" si="27"/>
        <v>480.16</v>
      </c>
    </row>
    <row r="77" spans="1:9" x14ac:dyDescent="0.25">
      <c r="A77" s="144" t="s">
        <v>110</v>
      </c>
      <c r="B77" s="145">
        <v>1</v>
      </c>
      <c r="C77" s="145">
        <f t="shared" si="30"/>
        <v>184</v>
      </c>
      <c r="D77" s="145">
        <v>172</v>
      </c>
      <c r="E77" s="148">
        <v>12</v>
      </c>
      <c r="F77" s="169"/>
      <c r="G77" s="154">
        <v>6.1310000000000002</v>
      </c>
      <c r="H77" s="149">
        <f t="shared" si="31"/>
        <v>147.13999999999999</v>
      </c>
      <c r="I77" s="149">
        <f t="shared" si="27"/>
        <v>181.85</v>
      </c>
    </row>
    <row r="78" spans="1:9" x14ac:dyDescent="0.25">
      <c r="A78" s="144" t="s">
        <v>54</v>
      </c>
      <c r="B78" s="145">
        <v>1</v>
      </c>
      <c r="C78" s="145">
        <f t="shared" si="30"/>
        <v>203</v>
      </c>
      <c r="D78" s="145">
        <v>172</v>
      </c>
      <c r="E78" s="148">
        <v>31</v>
      </c>
      <c r="F78" s="169"/>
      <c r="G78" s="154">
        <v>6.23</v>
      </c>
      <c r="H78" s="149">
        <f t="shared" si="31"/>
        <v>386.26</v>
      </c>
      <c r="I78" s="149">
        <f t="shared" si="27"/>
        <v>477.38</v>
      </c>
    </row>
    <row r="79" spans="1:9" ht="33" x14ac:dyDescent="0.25">
      <c r="A79" s="136" t="s">
        <v>277</v>
      </c>
      <c r="B79" s="143">
        <f>SUM(B80:B82)</f>
        <v>3</v>
      </c>
      <c r="C79" s="143"/>
      <c r="D79" s="143"/>
      <c r="E79" s="143">
        <f t="shared" ref="E79:I79" si="32">SUM(E80:E82)</f>
        <v>86</v>
      </c>
      <c r="F79" s="168"/>
      <c r="G79" s="200"/>
      <c r="H79" s="200">
        <f t="shared" si="32"/>
        <v>744.57999999999993</v>
      </c>
      <c r="I79" s="200">
        <f t="shared" si="32"/>
        <v>920.23</v>
      </c>
    </row>
    <row r="80" spans="1:9" x14ac:dyDescent="0.25">
      <c r="A80" s="144" t="s">
        <v>17</v>
      </c>
      <c r="B80" s="145">
        <v>1</v>
      </c>
      <c r="C80" s="145">
        <f>D80+E80</f>
        <v>180</v>
      </c>
      <c r="D80" s="145">
        <v>172</v>
      </c>
      <c r="E80" s="148">
        <v>8</v>
      </c>
      <c r="F80" s="169"/>
      <c r="G80" s="154">
        <v>4.3289999999999997</v>
      </c>
      <c r="H80" s="149">
        <f t="shared" ref="H80:H82" si="33">ROUND(G80*E80*2,2)</f>
        <v>69.260000000000005</v>
      </c>
      <c r="I80" s="149">
        <f t="shared" si="27"/>
        <v>85.6</v>
      </c>
    </row>
    <row r="81" spans="1:9" x14ac:dyDescent="0.25">
      <c r="A81" s="144" t="s">
        <v>17</v>
      </c>
      <c r="B81" s="145">
        <v>1</v>
      </c>
      <c r="C81" s="145">
        <f>D81+E81</f>
        <v>216</v>
      </c>
      <c r="D81" s="145">
        <v>172</v>
      </c>
      <c r="E81" s="148">
        <v>44</v>
      </c>
      <c r="F81" s="169"/>
      <c r="G81" s="154">
        <v>4.3289999999999997</v>
      </c>
      <c r="H81" s="149">
        <f t="shared" si="33"/>
        <v>380.95</v>
      </c>
      <c r="I81" s="149">
        <f t="shared" si="27"/>
        <v>470.82</v>
      </c>
    </row>
    <row r="82" spans="1:9" x14ac:dyDescent="0.25">
      <c r="A82" s="144" t="s">
        <v>17</v>
      </c>
      <c r="B82" s="145">
        <v>1</v>
      </c>
      <c r="C82" s="145">
        <f>D82+E82</f>
        <v>206</v>
      </c>
      <c r="D82" s="145">
        <v>172</v>
      </c>
      <c r="E82" s="148">
        <v>34</v>
      </c>
      <c r="F82" s="169"/>
      <c r="G82" s="154">
        <v>4.3289999999999997</v>
      </c>
      <c r="H82" s="149">
        <f t="shared" si="33"/>
        <v>294.37</v>
      </c>
      <c r="I82" s="149">
        <f t="shared" si="27"/>
        <v>363.81</v>
      </c>
    </row>
    <row r="83" spans="1:9" x14ac:dyDescent="0.25">
      <c r="A83" s="140" t="s">
        <v>190</v>
      </c>
      <c r="B83" s="141">
        <f>B84+B91+B93</f>
        <v>11</v>
      </c>
      <c r="C83" s="141"/>
      <c r="D83" s="141"/>
      <c r="E83" s="141">
        <f t="shared" ref="E83:I83" si="34">E84+E91+E93</f>
        <v>393</v>
      </c>
      <c r="F83" s="142"/>
      <c r="G83" s="204"/>
      <c r="H83" s="204">
        <f t="shared" si="34"/>
        <v>4012.5500000000006</v>
      </c>
      <c r="I83" s="204">
        <f t="shared" si="34"/>
        <v>4959.0999999999995</v>
      </c>
    </row>
    <row r="84" spans="1:9" ht="33" x14ac:dyDescent="0.25">
      <c r="A84" s="136" t="s">
        <v>272</v>
      </c>
      <c r="B84" s="143">
        <f>SUM(B85:B90)</f>
        <v>6</v>
      </c>
      <c r="C84" s="143"/>
      <c r="D84" s="143"/>
      <c r="E84" s="143">
        <f t="shared" ref="E84:I84" si="35">SUM(E85:E90)</f>
        <v>222</v>
      </c>
      <c r="F84" s="168"/>
      <c r="G84" s="200"/>
      <c r="H84" s="200">
        <f t="shared" si="35"/>
        <v>2594.6000000000004</v>
      </c>
      <c r="I84" s="200">
        <f t="shared" si="35"/>
        <v>3206.66</v>
      </c>
    </row>
    <row r="85" spans="1:9" x14ac:dyDescent="0.25">
      <c r="A85" s="146" t="s">
        <v>191</v>
      </c>
      <c r="B85" s="145">
        <v>1</v>
      </c>
      <c r="C85" s="145">
        <f t="shared" ref="C85:C90" si="36">D85+E85</f>
        <v>221</v>
      </c>
      <c r="D85" s="145">
        <v>151</v>
      </c>
      <c r="E85" s="148">
        <v>70</v>
      </c>
      <c r="F85" s="169"/>
      <c r="G85" s="154">
        <v>6.23</v>
      </c>
      <c r="H85" s="149">
        <f t="shared" ref="H85:H90" si="37">ROUND(G85*E85*2,2)</f>
        <v>872.2</v>
      </c>
      <c r="I85" s="149">
        <f t="shared" si="27"/>
        <v>1077.95</v>
      </c>
    </row>
    <row r="86" spans="1:9" x14ac:dyDescent="0.25">
      <c r="A86" s="146" t="s">
        <v>191</v>
      </c>
      <c r="B86" s="145">
        <v>1</v>
      </c>
      <c r="C86" s="145">
        <f t="shared" si="36"/>
        <v>219</v>
      </c>
      <c r="D86" s="145">
        <v>151</v>
      </c>
      <c r="E86" s="148">
        <v>68</v>
      </c>
      <c r="F86" s="169"/>
      <c r="G86" s="154">
        <v>5.3959999999999999</v>
      </c>
      <c r="H86" s="149">
        <f t="shared" si="37"/>
        <v>733.86</v>
      </c>
      <c r="I86" s="149">
        <f t="shared" si="27"/>
        <v>906.98</v>
      </c>
    </row>
    <row r="87" spans="1:9" x14ac:dyDescent="0.25">
      <c r="A87" s="146" t="s">
        <v>191</v>
      </c>
      <c r="B87" s="145">
        <v>1</v>
      </c>
      <c r="C87" s="145">
        <f t="shared" si="36"/>
        <v>202</v>
      </c>
      <c r="D87" s="145">
        <v>151</v>
      </c>
      <c r="E87" s="148">
        <v>51</v>
      </c>
      <c r="F87" s="169"/>
      <c r="G87" s="154">
        <v>6.1310000000000002</v>
      </c>
      <c r="H87" s="149">
        <f t="shared" si="37"/>
        <v>625.36</v>
      </c>
      <c r="I87" s="149">
        <f t="shared" si="27"/>
        <v>772.88</v>
      </c>
    </row>
    <row r="88" spans="1:9" x14ac:dyDescent="0.25">
      <c r="A88" s="146" t="s">
        <v>191</v>
      </c>
      <c r="B88" s="145">
        <v>1</v>
      </c>
      <c r="C88" s="145">
        <f t="shared" si="36"/>
        <v>167</v>
      </c>
      <c r="D88" s="145">
        <v>151</v>
      </c>
      <c r="E88" s="148">
        <v>16</v>
      </c>
      <c r="F88" s="169"/>
      <c r="G88" s="154">
        <v>5.4829999999999997</v>
      </c>
      <c r="H88" s="149">
        <f t="shared" si="37"/>
        <v>175.46</v>
      </c>
      <c r="I88" s="149">
        <f t="shared" si="27"/>
        <v>216.85</v>
      </c>
    </row>
    <row r="89" spans="1:9" x14ac:dyDescent="0.25">
      <c r="A89" s="146" t="s">
        <v>191</v>
      </c>
      <c r="B89" s="145">
        <v>1</v>
      </c>
      <c r="C89" s="145">
        <f t="shared" si="36"/>
        <v>152</v>
      </c>
      <c r="D89" s="145">
        <v>151</v>
      </c>
      <c r="E89" s="148">
        <v>1</v>
      </c>
      <c r="F89" s="169"/>
      <c r="G89" s="154">
        <v>6.1310000000000002</v>
      </c>
      <c r="H89" s="149">
        <f t="shared" si="37"/>
        <v>12.26</v>
      </c>
      <c r="I89" s="149">
        <f t="shared" si="27"/>
        <v>15.15</v>
      </c>
    </row>
    <row r="90" spans="1:9" x14ac:dyDescent="0.25">
      <c r="A90" s="146" t="s">
        <v>191</v>
      </c>
      <c r="B90" s="145">
        <v>1</v>
      </c>
      <c r="C90" s="145">
        <f t="shared" si="36"/>
        <v>167</v>
      </c>
      <c r="D90" s="145">
        <v>151</v>
      </c>
      <c r="E90" s="148">
        <v>16</v>
      </c>
      <c r="F90" s="169"/>
      <c r="G90" s="154">
        <v>5.4829999999999997</v>
      </c>
      <c r="H90" s="149">
        <f t="shared" si="37"/>
        <v>175.46</v>
      </c>
      <c r="I90" s="149">
        <f t="shared" si="27"/>
        <v>216.85</v>
      </c>
    </row>
    <row r="91" spans="1:9" ht="33" x14ac:dyDescent="0.25">
      <c r="A91" s="136" t="s">
        <v>277</v>
      </c>
      <c r="B91" s="143">
        <f>SUM(B92)</f>
        <v>1</v>
      </c>
      <c r="C91" s="143"/>
      <c r="D91" s="143"/>
      <c r="E91" s="143">
        <f t="shared" ref="E91:I91" si="38">SUM(E92)</f>
        <v>62</v>
      </c>
      <c r="F91" s="168"/>
      <c r="G91" s="200"/>
      <c r="H91" s="200">
        <f t="shared" si="38"/>
        <v>536.79999999999995</v>
      </c>
      <c r="I91" s="200">
        <f t="shared" si="38"/>
        <v>663.43</v>
      </c>
    </row>
    <row r="92" spans="1:9" x14ac:dyDescent="0.25">
      <c r="A92" s="146" t="s">
        <v>17</v>
      </c>
      <c r="B92" s="145">
        <v>1</v>
      </c>
      <c r="C92" s="145">
        <f>D92+E92</f>
        <v>213</v>
      </c>
      <c r="D92" s="145">
        <v>151</v>
      </c>
      <c r="E92" s="148">
        <v>62</v>
      </c>
      <c r="F92" s="169"/>
      <c r="G92" s="154">
        <v>4.3289999999999997</v>
      </c>
      <c r="H92" s="149">
        <f t="shared" ref="H92" si="39">ROUND(G92*E92*2,2)</f>
        <v>536.79999999999995</v>
      </c>
      <c r="I92" s="149">
        <f t="shared" si="27"/>
        <v>663.43</v>
      </c>
    </row>
    <row r="93" spans="1:9" ht="33" x14ac:dyDescent="0.25">
      <c r="A93" s="136" t="s">
        <v>267</v>
      </c>
      <c r="B93" s="143">
        <f>SUM(B94:B97)</f>
        <v>4</v>
      </c>
      <c r="C93" s="143"/>
      <c r="D93" s="143"/>
      <c r="E93" s="143">
        <f t="shared" ref="E93:I93" si="40">SUM(E94:E97)</f>
        <v>109</v>
      </c>
      <c r="F93" s="168"/>
      <c r="G93" s="200"/>
      <c r="H93" s="200">
        <f t="shared" si="40"/>
        <v>881.15000000000009</v>
      </c>
      <c r="I93" s="200">
        <f t="shared" si="40"/>
        <v>1089.01</v>
      </c>
    </row>
    <row r="94" spans="1:9" x14ac:dyDescent="0.25">
      <c r="A94" s="146" t="s">
        <v>18</v>
      </c>
      <c r="B94" s="145">
        <v>1</v>
      </c>
      <c r="C94" s="145">
        <f t="shared" ref="C94:C96" si="41">D94+E94</f>
        <v>164</v>
      </c>
      <c r="D94" s="145">
        <v>151</v>
      </c>
      <c r="E94" s="145">
        <v>13</v>
      </c>
      <c r="F94" s="169"/>
      <c r="G94" s="154">
        <v>4.0419999999999998</v>
      </c>
      <c r="H94" s="149">
        <f t="shared" ref="H94:H97" si="42">ROUND(G94*E94*2,2)</f>
        <v>105.09</v>
      </c>
      <c r="I94" s="149">
        <f t="shared" si="27"/>
        <v>129.88</v>
      </c>
    </row>
    <row r="95" spans="1:9" x14ac:dyDescent="0.25">
      <c r="A95" s="146" t="s">
        <v>18</v>
      </c>
      <c r="B95" s="145">
        <v>1</v>
      </c>
      <c r="C95" s="145">
        <f t="shared" si="41"/>
        <v>171</v>
      </c>
      <c r="D95" s="145">
        <v>151</v>
      </c>
      <c r="E95" s="145">
        <v>20</v>
      </c>
      <c r="F95" s="169"/>
      <c r="G95" s="154">
        <v>4.0419999999999998</v>
      </c>
      <c r="H95" s="149">
        <f t="shared" si="42"/>
        <v>161.68</v>
      </c>
      <c r="I95" s="149">
        <f t="shared" si="27"/>
        <v>199.82</v>
      </c>
    </row>
    <row r="96" spans="1:9" x14ac:dyDescent="0.25">
      <c r="A96" s="146" t="s">
        <v>18</v>
      </c>
      <c r="B96" s="145">
        <v>1</v>
      </c>
      <c r="C96" s="145">
        <f t="shared" si="41"/>
        <v>167</v>
      </c>
      <c r="D96" s="145">
        <v>151</v>
      </c>
      <c r="E96" s="145">
        <v>16</v>
      </c>
      <c r="F96" s="169"/>
      <c r="G96" s="154">
        <v>4.0419999999999998</v>
      </c>
      <c r="H96" s="149">
        <f t="shared" si="42"/>
        <v>129.34</v>
      </c>
      <c r="I96" s="149">
        <f t="shared" si="27"/>
        <v>159.85</v>
      </c>
    </row>
    <row r="97" spans="1:9" x14ac:dyDescent="0.25">
      <c r="A97" s="205" t="s">
        <v>18</v>
      </c>
      <c r="B97" s="145">
        <v>1</v>
      </c>
      <c r="C97" s="145">
        <f>D97+E97</f>
        <v>211</v>
      </c>
      <c r="D97" s="145">
        <v>151</v>
      </c>
      <c r="E97" s="145">
        <v>60</v>
      </c>
      <c r="F97" s="169"/>
      <c r="G97" s="154">
        <v>4.0419999999999998</v>
      </c>
      <c r="H97" s="149">
        <f t="shared" si="42"/>
        <v>485.04</v>
      </c>
      <c r="I97" s="149">
        <f t="shared" si="27"/>
        <v>599.46</v>
      </c>
    </row>
    <row r="98" spans="1:9" x14ac:dyDescent="0.25">
      <c r="A98" s="140" t="s">
        <v>23</v>
      </c>
      <c r="B98" s="141">
        <f>B99+B103+B111+B115</f>
        <v>17</v>
      </c>
      <c r="C98" s="141"/>
      <c r="D98" s="141"/>
      <c r="E98" s="141">
        <f>E99+E103+E111+E115</f>
        <v>760.25</v>
      </c>
      <c r="F98" s="142"/>
      <c r="G98" s="204"/>
      <c r="H98" s="204">
        <f>H99+H103+H111+H115</f>
        <v>10423.01</v>
      </c>
      <c r="I98" s="204">
        <f>I99+I103+I111+I115</f>
        <v>12881.800000000001</v>
      </c>
    </row>
    <row r="99" spans="1:9" ht="33" x14ac:dyDescent="0.25">
      <c r="A99" s="136" t="s">
        <v>276</v>
      </c>
      <c r="B99" s="143">
        <f>SUM(B100:B102)</f>
        <v>3</v>
      </c>
      <c r="C99" s="143"/>
      <c r="D99" s="143"/>
      <c r="E99" s="143">
        <f>SUM(E100:E102)</f>
        <v>281.25</v>
      </c>
      <c r="F99" s="168"/>
      <c r="G99" s="200"/>
      <c r="H99" s="200">
        <f>SUM(H100:H102)</f>
        <v>5402.25</v>
      </c>
      <c r="I99" s="200">
        <f>SUM(I100:I102)</f>
        <v>6676.6399999999994</v>
      </c>
    </row>
    <row r="100" spans="1:9" x14ac:dyDescent="0.25">
      <c r="A100" s="146" t="s">
        <v>192</v>
      </c>
      <c r="B100" s="145">
        <v>1</v>
      </c>
      <c r="C100" s="145">
        <f>D100+E100</f>
        <v>289.5</v>
      </c>
      <c r="D100" s="145">
        <v>172</v>
      </c>
      <c r="E100" s="145">
        <v>117.5</v>
      </c>
      <c r="F100" s="169"/>
      <c r="G100" s="149">
        <v>9.6039999999999992</v>
      </c>
      <c r="H100" s="149">
        <f t="shared" ref="H100:H102" si="43">ROUND(G100*E100*2,2)</f>
        <v>2256.94</v>
      </c>
      <c r="I100" s="149">
        <f t="shared" si="27"/>
        <v>2789.35</v>
      </c>
    </row>
    <row r="101" spans="1:9" x14ac:dyDescent="0.25">
      <c r="A101" s="146" t="s">
        <v>24</v>
      </c>
      <c r="B101" s="145">
        <v>1</v>
      </c>
      <c r="C101" s="145">
        <f t="shared" ref="C101:C102" si="44">D101+E101</f>
        <v>195.25</v>
      </c>
      <c r="D101" s="145">
        <v>172</v>
      </c>
      <c r="E101" s="148">
        <v>23.25</v>
      </c>
      <c r="F101" s="169"/>
      <c r="G101" s="149">
        <v>9.6039999999999992</v>
      </c>
      <c r="H101" s="149">
        <f t="shared" si="43"/>
        <v>446.59</v>
      </c>
      <c r="I101" s="149">
        <f t="shared" si="27"/>
        <v>551.94000000000005</v>
      </c>
    </row>
    <row r="102" spans="1:9" x14ac:dyDescent="0.25">
      <c r="A102" s="144" t="s">
        <v>24</v>
      </c>
      <c r="B102" s="145">
        <v>1</v>
      </c>
      <c r="C102" s="145">
        <f t="shared" si="44"/>
        <v>312.5</v>
      </c>
      <c r="D102" s="145">
        <v>172</v>
      </c>
      <c r="E102" s="148">
        <v>140.5</v>
      </c>
      <c r="F102" s="169"/>
      <c r="G102" s="149">
        <v>9.6039999999999992</v>
      </c>
      <c r="H102" s="149">
        <f t="shared" si="43"/>
        <v>2698.72</v>
      </c>
      <c r="I102" s="149">
        <f t="shared" si="27"/>
        <v>3335.35</v>
      </c>
    </row>
    <row r="103" spans="1:9" ht="33" x14ac:dyDescent="0.25">
      <c r="A103" s="136" t="s">
        <v>272</v>
      </c>
      <c r="B103" s="143">
        <f>SUM(B104:B110)</f>
        <v>7</v>
      </c>
      <c r="C103" s="143"/>
      <c r="D103" s="143"/>
      <c r="E103" s="143">
        <f>SUM(E104:E110)</f>
        <v>246</v>
      </c>
      <c r="F103" s="168"/>
      <c r="G103" s="200"/>
      <c r="H103" s="200">
        <f>SUM(H104:H110)</f>
        <v>3082.6600000000003</v>
      </c>
      <c r="I103" s="200">
        <f>SUM(I104:I110)</f>
        <v>3809.8599999999997</v>
      </c>
    </row>
    <row r="104" spans="1:9" x14ac:dyDescent="0.25">
      <c r="A104" s="146" t="s">
        <v>193</v>
      </c>
      <c r="B104" s="145">
        <v>1</v>
      </c>
      <c r="C104" s="145">
        <f>D104+E104</f>
        <v>232</v>
      </c>
      <c r="D104" s="145">
        <v>172</v>
      </c>
      <c r="E104" s="148">
        <v>60</v>
      </c>
      <c r="F104" s="169"/>
      <c r="G104" s="149">
        <v>6.51</v>
      </c>
      <c r="H104" s="149">
        <f t="shared" ref="H104:H110" si="45">ROUND(G104*E104*2,2)</f>
        <v>781.2</v>
      </c>
      <c r="I104" s="149">
        <f t="shared" si="27"/>
        <v>965.49</v>
      </c>
    </row>
    <row r="105" spans="1:9" x14ac:dyDescent="0.25">
      <c r="A105" s="146" t="s">
        <v>193</v>
      </c>
      <c r="B105" s="145">
        <v>1</v>
      </c>
      <c r="C105" s="145">
        <f t="shared" ref="C105:C110" si="46">D105+E105</f>
        <v>200</v>
      </c>
      <c r="D105" s="145">
        <v>172</v>
      </c>
      <c r="E105" s="148">
        <v>28</v>
      </c>
      <c r="F105" s="169"/>
      <c r="G105" s="149">
        <v>5.8879999999999999</v>
      </c>
      <c r="H105" s="149">
        <f t="shared" si="45"/>
        <v>329.73</v>
      </c>
      <c r="I105" s="149">
        <f t="shared" si="27"/>
        <v>407.51</v>
      </c>
    </row>
    <row r="106" spans="1:9" x14ac:dyDescent="0.25">
      <c r="A106" s="146" t="s">
        <v>193</v>
      </c>
      <c r="B106" s="145">
        <v>1</v>
      </c>
      <c r="C106" s="145">
        <f t="shared" si="46"/>
        <v>232</v>
      </c>
      <c r="D106" s="145">
        <v>172</v>
      </c>
      <c r="E106" s="148">
        <v>60</v>
      </c>
      <c r="F106" s="169"/>
      <c r="G106" s="149">
        <v>6.51</v>
      </c>
      <c r="H106" s="149">
        <f t="shared" si="45"/>
        <v>781.2</v>
      </c>
      <c r="I106" s="149">
        <f t="shared" si="27"/>
        <v>965.49</v>
      </c>
    </row>
    <row r="107" spans="1:9" x14ac:dyDescent="0.25">
      <c r="A107" s="146" t="s">
        <v>193</v>
      </c>
      <c r="B107" s="145">
        <v>1</v>
      </c>
      <c r="C107" s="145">
        <f t="shared" si="46"/>
        <v>184</v>
      </c>
      <c r="D107" s="145">
        <v>172</v>
      </c>
      <c r="E107" s="148">
        <v>12</v>
      </c>
      <c r="F107" s="169"/>
      <c r="G107" s="149">
        <v>6.6470000000000002</v>
      </c>
      <c r="H107" s="149">
        <f t="shared" si="45"/>
        <v>159.53</v>
      </c>
      <c r="I107" s="149">
        <f t="shared" si="27"/>
        <v>197.16</v>
      </c>
    </row>
    <row r="108" spans="1:9" x14ac:dyDescent="0.25">
      <c r="A108" s="144" t="s">
        <v>25</v>
      </c>
      <c r="B108" s="145">
        <v>1</v>
      </c>
      <c r="C108" s="145">
        <f t="shared" si="46"/>
        <v>178</v>
      </c>
      <c r="D108" s="145">
        <v>172</v>
      </c>
      <c r="E108" s="148">
        <v>6</v>
      </c>
      <c r="F108" s="169"/>
      <c r="G108" s="149">
        <v>6.51</v>
      </c>
      <c r="H108" s="149">
        <f t="shared" si="45"/>
        <v>78.12</v>
      </c>
      <c r="I108" s="149">
        <f t="shared" si="27"/>
        <v>96.55</v>
      </c>
    </row>
    <row r="109" spans="1:9" x14ac:dyDescent="0.25">
      <c r="A109" s="144" t="s">
        <v>25</v>
      </c>
      <c r="B109" s="145">
        <v>1</v>
      </c>
      <c r="C109" s="145">
        <f t="shared" si="46"/>
        <v>244</v>
      </c>
      <c r="D109" s="145">
        <v>172</v>
      </c>
      <c r="E109" s="145">
        <v>72</v>
      </c>
      <c r="F109" s="169"/>
      <c r="G109" s="154">
        <v>5.9630000000000001</v>
      </c>
      <c r="H109" s="149">
        <f t="shared" si="45"/>
        <v>858.67</v>
      </c>
      <c r="I109" s="149">
        <f t="shared" si="27"/>
        <v>1061.23</v>
      </c>
    </row>
    <row r="110" spans="1:9" x14ac:dyDescent="0.25">
      <c r="A110" s="144" t="s">
        <v>25</v>
      </c>
      <c r="B110" s="145">
        <v>1</v>
      </c>
      <c r="C110" s="145">
        <f t="shared" si="46"/>
        <v>180</v>
      </c>
      <c r="D110" s="145">
        <v>172</v>
      </c>
      <c r="E110" s="145">
        <v>8</v>
      </c>
      <c r="F110" s="169"/>
      <c r="G110" s="154">
        <v>5.8879999999999999</v>
      </c>
      <c r="H110" s="149">
        <f t="shared" si="45"/>
        <v>94.21</v>
      </c>
      <c r="I110" s="149">
        <f t="shared" si="27"/>
        <v>116.43</v>
      </c>
    </row>
    <row r="111" spans="1:9" ht="33" x14ac:dyDescent="0.25">
      <c r="A111" s="136" t="s">
        <v>277</v>
      </c>
      <c r="B111" s="143">
        <f>SUM(B112:B114)</f>
        <v>3</v>
      </c>
      <c r="C111" s="143"/>
      <c r="D111" s="143"/>
      <c r="E111" s="143">
        <f t="shared" ref="E111:I111" si="47">SUM(E112:E114)</f>
        <v>95</v>
      </c>
      <c r="F111" s="168"/>
      <c r="G111" s="200"/>
      <c r="H111" s="200">
        <f t="shared" si="47"/>
        <v>822.51</v>
      </c>
      <c r="I111" s="200">
        <f t="shared" si="47"/>
        <v>1016.54</v>
      </c>
    </row>
    <row r="112" spans="1:9" x14ac:dyDescent="0.25">
      <c r="A112" s="144" t="s">
        <v>17</v>
      </c>
      <c r="B112" s="145">
        <v>1</v>
      </c>
      <c r="C112" s="145">
        <f>D112+E112</f>
        <v>219</v>
      </c>
      <c r="D112" s="145">
        <v>172</v>
      </c>
      <c r="E112" s="148">
        <v>47</v>
      </c>
      <c r="F112" s="169"/>
      <c r="G112" s="149">
        <v>4.3289999999999997</v>
      </c>
      <c r="H112" s="149">
        <f t="shared" ref="H112:H114" si="48">ROUND(G112*E112*2,2)</f>
        <v>406.93</v>
      </c>
      <c r="I112" s="149">
        <f t="shared" ref="I112:I150" si="49">ROUND(H112*1.2359,2)</f>
        <v>502.92</v>
      </c>
    </row>
    <row r="113" spans="1:9" x14ac:dyDescent="0.25">
      <c r="A113" s="144" t="s">
        <v>17</v>
      </c>
      <c r="B113" s="145">
        <v>1</v>
      </c>
      <c r="C113" s="145">
        <f>D113+E113</f>
        <v>201</v>
      </c>
      <c r="D113" s="145">
        <v>172</v>
      </c>
      <c r="E113" s="148">
        <v>29</v>
      </c>
      <c r="F113" s="169"/>
      <c r="G113" s="149">
        <v>4.3289999999999997</v>
      </c>
      <c r="H113" s="149">
        <f t="shared" si="48"/>
        <v>251.08</v>
      </c>
      <c r="I113" s="149">
        <f t="shared" si="49"/>
        <v>310.31</v>
      </c>
    </row>
    <row r="114" spans="1:9" x14ac:dyDescent="0.25">
      <c r="A114" s="144" t="s">
        <v>17</v>
      </c>
      <c r="B114" s="145">
        <v>1</v>
      </c>
      <c r="C114" s="145">
        <f t="shared" ref="C114" si="50">D114+E114</f>
        <v>191</v>
      </c>
      <c r="D114" s="145">
        <v>172</v>
      </c>
      <c r="E114" s="148">
        <v>19</v>
      </c>
      <c r="F114" s="169"/>
      <c r="G114" s="154">
        <v>4.3289999999999997</v>
      </c>
      <c r="H114" s="149">
        <f t="shared" si="48"/>
        <v>164.5</v>
      </c>
      <c r="I114" s="149">
        <f t="shared" si="49"/>
        <v>203.31</v>
      </c>
    </row>
    <row r="115" spans="1:9" ht="33" x14ac:dyDescent="0.25">
      <c r="A115" s="136" t="s">
        <v>267</v>
      </c>
      <c r="B115" s="143">
        <f>SUM(B116:B119)</f>
        <v>4</v>
      </c>
      <c r="C115" s="143"/>
      <c r="D115" s="143"/>
      <c r="E115" s="143">
        <f t="shared" ref="E115:I115" si="51">SUM(E116:E119)</f>
        <v>138</v>
      </c>
      <c r="F115" s="168"/>
      <c r="G115" s="200"/>
      <c r="H115" s="200">
        <f t="shared" si="51"/>
        <v>1115.5899999999999</v>
      </c>
      <c r="I115" s="200">
        <f t="shared" si="51"/>
        <v>1378.76</v>
      </c>
    </row>
    <row r="116" spans="1:9" x14ac:dyDescent="0.25">
      <c r="A116" s="144" t="s">
        <v>18</v>
      </c>
      <c r="B116" s="145">
        <v>1</v>
      </c>
      <c r="C116" s="145">
        <f>D116+E116</f>
        <v>199</v>
      </c>
      <c r="D116" s="145">
        <v>172</v>
      </c>
      <c r="E116" s="148">
        <v>27</v>
      </c>
      <c r="F116" s="169"/>
      <c r="G116" s="154">
        <v>4.0419999999999998</v>
      </c>
      <c r="H116" s="149">
        <f t="shared" ref="H116:H119" si="52">ROUND(G116*E116*2,2)</f>
        <v>218.27</v>
      </c>
      <c r="I116" s="149">
        <f t="shared" si="49"/>
        <v>269.76</v>
      </c>
    </row>
    <row r="117" spans="1:9" x14ac:dyDescent="0.25">
      <c r="A117" s="146" t="s">
        <v>18</v>
      </c>
      <c r="B117" s="145">
        <v>1</v>
      </c>
      <c r="C117" s="145">
        <f>D117+E117</f>
        <v>175</v>
      </c>
      <c r="D117" s="145">
        <v>172</v>
      </c>
      <c r="E117" s="148">
        <v>3</v>
      </c>
      <c r="F117" s="169"/>
      <c r="G117" s="154">
        <v>4.0419999999999998</v>
      </c>
      <c r="H117" s="149">
        <f t="shared" si="52"/>
        <v>24.25</v>
      </c>
      <c r="I117" s="149">
        <f t="shared" si="49"/>
        <v>29.97</v>
      </c>
    </row>
    <row r="118" spans="1:9" x14ac:dyDescent="0.25">
      <c r="A118" s="144" t="s">
        <v>18</v>
      </c>
      <c r="B118" s="145">
        <v>1</v>
      </c>
      <c r="C118" s="145">
        <f>D118+E118</f>
        <v>218</v>
      </c>
      <c r="D118" s="145">
        <v>172</v>
      </c>
      <c r="E118" s="148">
        <v>46</v>
      </c>
      <c r="F118" s="169"/>
      <c r="G118" s="154">
        <v>4.0419999999999998</v>
      </c>
      <c r="H118" s="149">
        <f t="shared" si="52"/>
        <v>371.86</v>
      </c>
      <c r="I118" s="149">
        <f t="shared" si="49"/>
        <v>459.58</v>
      </c>
    </row>
    <row r="119" spans="1:9" x14ac:dyDescent="0.25">
      <c r="A119" s="144" t="s">
        <v>18</v>
      </c>
      <c r="B119" s="145">
        <v>1</v>
      </c>
      <c r="C119" s="145">
        <f>D119+E119</f>
        <v>234</v>
      </c>
      <c r="D119" s="145">
        <v>172</v>
      </c>
      <c r="E119" s="148">
        <v>62</v>
      </c>
      <c r="F119" s="169"/>
      <c r="G119" s="154">
        <v>4.0419999999999998</v>
      </c>
      <c r="H119" s="149">
        <f t="shared" si="52"/>
        <v>501.21</v>
      </c>
      <c r="I119" s="149">
        <f t="shared" si="49"/>
        <v>619.45000000000005</v>
      </c>
    </row>
    <row r="120" spans="1:9" x14ac:dyDescent="0.25">
      <c r="A120" s="140" t="s">
        <v>26</v>
      </c>
      <c r="B120" s="141">
        <f>B121</f>
        <v>8</v>
      </c>
      <c r="C120" s="141"/>
      <c r="D120" s="141"/>
      <c r="E120" s="141">
        <f t="shared" ref="E120:I120" si="53">E121</f>
        <v>191</v>
      </c>
      <c r="F120" s="142"/>
      <c r="G120" s="204"/>
      <c r="H120" s="204">
        <f t="shared" si="53"/>
        <v>2355.5</v>
      </c>
      <c r="I120" s="204">
        <f t="shared" si="53"/>
        <v>2911.16</v>
      </c>
    </row>
    <row r="121" spans="1:9" ht="33" x14ac:dyDescent="0.25">
      <c r="A121" s="136" t="s">
        <v>277</v>
      </c>
      <c r="B121" s="143">
        <f>SUM(B122:B129)</f>
        <v>8</v>
      </c>
      <c r="C121" s="143"/>
      <c r="D121" s="143"/>
      <c r="E121" s="143">
        <f t="shared" ref="E121:I121" si="54">SUM(E122:E129)</f>
        <v>191</v>
      </c>
      <c r="F121" s="168"/>
      <c r="G121" s="200"/>
      <c r="H121" s="200">
        <f t="shared" si="54"/>
        <v>2355.5</v>
      </c>
      <c r="I121" s="200">
        <f t="shared" si="54"/>
        <v>2911.16</v>
      </c>
    </row>
    <row r="122" spans="1:9" x14ac:dyDescent="0.25">
      <c r="A122" s="146" t="s">
        <v>194</v>
      </c>
      <c r="B122" s="145">
        <v>1</v>
      </c>
      <c r="C122" s="145">
        <f>D122+E122</f>
        <v>192</v>
      </c>
      <c r="D122" s="145">
        <v>172</v>
      </c>
      <c r="E122" s="145">
        <v>20</v>
      </c>
      <c r="F122" s="169"/>
      <c r="G122" s="154">
        <v>6.1310000000000002</v>
      </c>
      <c r="H122" s="149">
        <f t="shared" ref="H122:H129" si="55">ROUND(G122*E122*2,2)</f>
        <v>245.24</v>
      </c>
      <c r="I122" s="149">
        <f t="shared" si="49"/>
        <v>303.08999999999997</v>
      </c>
    </row>
    <row r="123" spans="1:9" x14ac:dyDescent="0.25">
      <c r="A123" s="146" t="s">
        <v>194</v>
      </c>
      <c r="B123" s="145">
        <v>1</v>
      </c>
      <c r="C123" s="145">
        <f t="shared" ref="C123:C129" si="56">D123+E123</f>
        <v>192</v>
      </c>
      <c r="D123" s="145">
        <v>172</v>
      </c>
      <c r="E123" s="145">
        <v>20</v>
      </c>
      <c r="F123" s="169"/>
      <c r="G123" s="154">
        <v>6.1310000000000002</v>
      </c>
      <c r="H123" s="149">
        <f t="shared" si="55"/>
        <v>245.24</v>
      </c>
      <c r="I123" s="149">
        <f t="shared" si="49"/>
        <v>303.08999999999997</v>
      </c>
    </row>
    <row r="124" spans="1:9" x14ac:dyDescent="0.25">
      <c r="A124" s="146" t="s">
        <v>194</v>
      </c>
      <c r="B124" s="145">
        <v>1</v>
      </c>
      <c r="C124" s="145">
        <f t="shared" si="56"/>
        <v>192</v>
      </c>
      <c r="D124" s="145">
        <v>172</v>
      </c>
      <c r="E124" s="145">
        <v>20</v>
      </c>
      <c r="F124" s="169"/>
      <c r="G124" s="154">
        <v>6.23</v>
      </c>
      <c r="H124" s="149">
        <f t="shared" si="55"/>
        <v>249.2</v>
      </c>
      <c r="I124" s="149">
        <f t="shared" si="49"/>
        <v>307.99</v>
      </c>
    </row>
    <row r="125" spans="1:9" x14ac:dyDescent="0.25">
      <c r="A125" s="146" t="s">
        <v>194</v>
      </c>
      <c r="B125" s="145">
        <v>1</v>
      </c>
      <c r="C125" s="145">
        <f t="shared" si="56"/>
        <v>200</v>
      </c>
      <c r="D125" s="145">
        <v>172</v>
      </c>
      <c r="E125" s="145">
        <v>28</v>
      </c>
      <c r="F125" s="169"/>
      <c r="G125" s="154">
        <v>6.23</v>
      </c>
      <c r="H125" s="149">
        <f t="shared" si="55"/>
        <v>348.88</v>
      </c>
      <c r="I125" s="149">
        <f t="shared" si="49"/>
        <v>431.18</v>
      </c>
    </row>
    <row r="126" spans="1:9" x14ac:dyDescent="0.25">
      <c r="A126" s="146" t="s">
        <v>194</v>
      </c>
      <c r="B126" s="145">
        <v>1</v>
      </c>
      <c r="C126" s="145">
        <f t="shared" si="56"/>
        <v>192</v>
      </c>
      <c r="D126" s="145">
        <v>172</v>
      </c>
      <c r="E126" s="145">
        <v>20</v>
      </c>
      <c r="F126" s="169"/>
      <c r="G126" s="154">
        <v>6.23</v>
      </c>
      <c r="H126" s="149">
        <f t="shared" si="55"/>
        <v>249.2</v>
      </c>
      <c r="I126" s="149">
        <f t="shared" si="49"/>
        <v>307.99</v>
      </c>
    </row>
    <row r="127" spans="1:9" x14ac:dyDescent="0.25">
      <c r="A127" s="146" t="s">
        <v>194</v>
      </c>
      <c r="B127" s="145">
        <v>1</v>
      </c>
      <c r="C127" s="145">
        <f t="shared" si="56"/>
        <v>192</v>
      </c>
      <c r="D127" s="145">
        <v>172</v>
      </c>
      <c r="E127" s="145">
        <v>20</v>
      </c>
      <c r="F127" s="169"/>
      <c r="G127" s="154">
        <v>6.1310000000000002</v>
      </c>
      <c r="H127" s="149">
        <f t="shared" si="55"/>
        <v>245.24</v>
      </c>
      <c r="I127" s="149">
        <f t="shared" si="49"/>
        <v>303.08999999999997</v>
      </c>
    </row>
    <row r="128" spans="1:9" x14ac:dyDescent="0.25">
      <c r="A128" s="146" t="s">
        <v>194</v>
      </c>
      <c r="B128" s="145">
        <v>1</v>
      </c>
      <c r="C128" s="145">
        <f t="shared" si="56"/>
        <v>208</v>
      </c>
      <c r="D128" s="145">
        <v>172</v>
      </c>
      <c r="E128" s="145">
        <v>36</v>
      </c>
      <c r="F128" s="169"/>
      <c r="G128" s="154">
        <v>6.1310000000000002</v>
      </c>
      <c r="H128" s="149">
        <f t="shared" si="55"/>
        <v>441.43</v>
      </c>
      <c r="I128" s="149">
        <f t="shared" si="49"/>
        <v>545.55999999999995</v>
      </c>
    </row>
    <row r="129" spans="1:1103" x14ac:dyDescent="0.25">
      <c r="A129" s="146" t="s">
        <v>194</v>
      </c>
      <c r="B129" s="145">
        <v>1</v>
      </c>
      <c r="C129" s="145">
        <f t="shared" si="56"/>
        <v>199</v>
      </c>
      <c r="D129" s="145">
        <v>172</v>
      </c>
      <c r="E129" s="145">
        <v>27</v>
      </c>
      <c r="F129" s="169"/>
      <c r="G129" s="154">
        <v>6.1310000000000002</v>
      </c>
      <c r="H129" s="149">
        <f t="shared" si="55"/>
        <v>331.07</v>
      </c>
      <c r="I129" s="149">
        <f t="shared" si="49"/>
        <v>409.17</v>
      </c>
    </row>
    <row r="130" spans="1:1103" ht="33" x14ac:dyDescent="0.25">
      <c r="A130" s="160" t="s">
        <v>29</v>
      </c>
      <c r="B130" s="141">
        <f>B131+B140+B145</f>
        <v>14</v>
      </c>
      <c r="C130" s="141"/>
      <c r="D130" s="141"/>
      <c r="E130" s="141">
        <f t="shared" ref="E130:I130" si="57">E131+E140+E145</f>
        <v>502</v>
      </c>
      <c r="F130" s="142"/>
      <c r="G130" s="204"/>
      <c r="H130" s="204">
        <f t="shared" si="57"/>
        <v>5406.35</v>
      </c>
      <c r="I130" s="204">
        <f t="shared" si="57"/>
        <v>6681.7</v>
      </c>
    </row>
    <row r="131" spans="1:1103" ht="33" x14ac:dyDescent="0.25">
      <c r="A131" s="136" t="s">
        <v>272</v>
      </c>
      <c r="B131" s="143">
        <f>SUM(B132:B139)</f>
        <v>8</v>
      </c>
      <c r="C131" s="143"/>
      <c r="D131" s="143"/>
      <c r="E131" s="143">
        <f t="shared" ref="E131:I131" si="58">SUM(E132:E139)</f>
        <v>290</v>
      </c>
      <c r="F131" s="168"/>
      <c r="G131" s="200"/>
      <c r="H131" s="200">
        <f t="shared" si="58"/>
        <v>3586.9300000000003</v>
      </c>
      <c r="I131" s="200">
        <f t="shared" si="58"/>
        <v>4433.08</v>
      </c>
    </row>
    <row r="132" spans="1:1103" x14ac:dyDescent="0.25">
      <c r="A132" s="146" t="s">
        <v>30</v>
      </c>
      <c r="B132" s="145">
        <v>1</v>
      </c>
      <c r="C132" s="145">
        <f t="shared" ref="C132:C137" si="59">D132+E132</f>
        <v>185</v>
      </c>
      <c r="D132" s="145">
        <v>172</v>
      </c>
      <c r="E132" s="145">
        <v>13</v>
      </c>
      <c r="F132" s="169"/>
      <c r="G132" s="149">
        <v>6.1310000000000002</v>
      </c>
      <c r="H132" s="149">
        <f t="shared" ref="H132:H144" si="60">ROUND(G132*E132*2,2)</f>
        <v>159.41</v>
      </c>
      <c r="I132" s="149">
        <f t="shared" si="49"/>
        <v>197.01</v>
      </c>
    </row>
    <row r="133" spans="1:1103" x14ac:dyDescent="0.25">
      <c r="A133" s="146" t="s">
        <v>30</v>
      </c>
      <c r="B133" s="145">
        <v>1</v>
      </c>
      <c r="C133" s="145">
        <f t="shared" si="59"/>
        <v>240</v>
      </c>
      <c r="D133" s="145">
        <v>172</v>
      </c>
      <c r="E133" s="148">
        <v>68</v>
      </c>
      <c r="F133" s="169"/>
      <c r="G133" s="149">
        <v>6.4039999999999999</v>
      </c>
      <c r="H133" s="149">
        <f t="shared" si="60"/>
        <v>870.94</v>
      </c>
      <c r="I133" s="149">
        <f t="shared" si="49"/>
        <v>1076.3900000000001</v>
      </c>
    </row>
    <row r="134" spans="1:1103" x14ac:dyDescent="0.25">
      <c r="A134" s="146" t="s">
        <v>30</v>
      </c>
      <c r="B134" s="145">
        <v>1</v>
      </c>
      <c r="C134" s="145">
        <f t="shared" si="59"/>
        <v>215</v>
      </c>
      <c r="D134" s="145">
        <v>172</v>
      </c>
      <c r="E134" s="148">
        <v>43</v>
      </c>
      <c r="F134" s="169"/>
      <c r="G134" s="149">
        <v>6.23</v>
      </c>
      <c r="H134" s="149">
        <f t="shared" si="60"/>
        <v>535.78</v>
      </c>
      <c r="I134" s="149">
        <f t="shared" si="49"/>
        <v>662.17</v>
      </c>
    </row>
    <row r="135" spans="1:1103" x14ac:dyDescent="0.25">
      <c r="A135" s="146" t="s">
        <v>30</v>
      </c>
      <c r="B135" s="145">
        <v>1</v>
      </c>
      <c r="C135" s="145">
        <f t="shared" si="59"/>
        <v>238</v>
      </c>
      <c r="D135" s="145">
        <v>172</v>
      </c>
      <c r="E135" s="148">
        <v>66</v>
      </c>
      <c r="F135" s="169"/>
      <c r="G135" s="149">
        <v>6.1310000000000002</v>
      </c>
      <c r="H135" s="149">
        <f t="shared" si="60"/>
        <v>809.29</v>
      </c>
      <c r="I135" s="149">
        <f t="shared" si="49"/>
        <v>1000.2</v>
      </c>
    </row>
    <row r="136" spans="1:1103" x14ac:dyDescent="0.25">
      <c r="A136" s="146" t="s">
        <v>30</v>
      </c>
      <c r="B136" s="145">
        <v>1</v>
      </c>
      <c r="C136" s="145">
        <f t="shared" si="59"/>
        <v>180</v>
      </c>
      <c r="D136" s="145">
        <v>172</v>
      </c>
      <c r="E136" s="148">
        <v>8</v>
      </c>
      <c r="F136" s="169"/>
      <c r="G136" s="149">
        <v>6.1310000000000002</v>
      </c>
      <c r="H136" s="149">
        <f t="shared" si="60"/>
        <v>98.1</v>
      </c>
      <c r="I136" s="149">
        <f t="shared" si="49"/>
        <v>121.24</v>
      </c>
    </row>
    <row r="137" spans="1:1103" x14ac:dyDescent="0.25">
      <c r="A137" s="146" t="s">
        <v>30</v>
      </c>
      <c r="B137" s="145">
        <v>1</v>
      </c>
      <c r="C137" s="145">
        <f t="shared" si="59"/>
        <v>216</v>
      </c>
      <c r="D137" s="145">
        <v>172</v>
      </c>
      <c r="E137" s="148">
        <v>44</v>
      </c>
      <c r="F137" s="169"/>
      <c r="G137" s="149">
        <v>6.1310000000000002</v>
      </c>
      <c r="H137" s="149">
        <f t="shared" si="60"/>
        <v>539.53</v>
      </c>
      <c r="I137" s="149">
        <f t="shared" si="49"/>
        <v>666.81</v>
      </c>
    </row>
    <row r="138" spans="1:1103" x14ac:dyDescent="0.25">
      <c r="A138" s="146" t="s">
        <v>30</v>
      </c>
      <c r="B138" s="145">
        <v>1</v>
      </c>
      <c r="C138" s="145">
        <f>D138+E138</f>
        <v>210</v>
      </c>
      <c r="D138" s="145">
        <v>172</v>
      </c>
      <c r="E138" s="148">
        <v>38</v>
      </c>
      <c r="F138" s="169"/>
      <c r="G138" s="149">
        <v>6.1310000000000002</v>
      </c>
      <c r="H138" s="149">
        <f t="shared" si="60"/>
        <v>465.96</v>
      </c>
      <c r="I138" s="149">
        <f t="shared" si="49"/>
        <v>575.88</v>
      </c>
    </row>
    <row r="139" spans="1:1103" x14ac:dyDescent="0.25">
      <c r="A139" s="146" t="s">
        <v>30</v>
      </c>
      <c r="B139" s="145">
        <v>1</v>
      </c>
      <c r="C139" s="145">
        <f t="shared" ref="C139" si="61">D139+E139</f>
        <v>182</v>
      </c>
      <c r="D139" s="145">
        <v>172</v>
      </c>
      <c r="E139" s="148">
        <v>10</v>
      </c>
      <c r="F139" s="169"/>
      <c r="G139" s="149">
        <v>5.3959999999999999</v>
      </c>
      <c r="H139" s="149">
        <f t="shared" si="60"/>
        <v>107.92</v>
      </c>
      <c r="I139" s="149">
        <f t="shared" si="49"/>
        <v>133.38</v>
      </c>
    </row>
    <row r="140" spans="1:1103" s="153" customFormat="1" ht="33" x14ac:dyDescent="0.25">
      <c r="A140" s="136" t="s">
        <v>277</v>
      </c>
      <c r="B140" s="143">
        <f>SUM(B141:B144)</f>
        <v>4</v>
      </c>
      <c r="C140" s="143"/>
      <c r="D140" s="143"/>
      <c r="E140" s="143">
        <f>SUM(E141:E144)</f>
        <v>184</v>
      </c>
      <c r="F140" s="168"/>
      <c r="G140" s="200"/>
      <c r="H140" s="200">
        <f>SUM(H141:H144)</f>
        <v>1593.0699999999997</v>
      </c>
      <c r="I140" s="200">
        <f>SUM(I141:I144)</f>
        <v>1968.8799999999999</v>
      </c>
      <c r="J140" s="170"/>
      <c r="K140" s="170"/>
      <c r="L140" s="170"/>
      <c r="M140" s="170"/>
      <c r="N140" s="170"/>
      <c r="O140" s="170"/>
      <c r="P140" s="170"/>
      <c r="Q140" s="170"/>
      <c r="R140" s="170"/>
      <c r="S140" s="170"/>
      <c r="T140" s="170"/>
      <c r="U140" s="170"/>
      <c r="V140" s="170"/>
      <c r="W140" s="170"/>
      <c r="X140" s="170"/>
      <c r="Y140" s="170"/>
      <c r="Z140" s="170"/>
      <c r="AA140" s="170"/>
      <c r="AB140" s="170"/>
      <c r="AC140" s="170"/>
      <c r="AD140" s="170"/>
      <c r="AE140" s="170"/>
      <c r="AF140" s="170"/>
      <c r="AG140" s="170"/>
      <c r="AH140" s="170"/>
      <c r="AI140" s="170"/>
      <c r="AJ140" s="170"/>
      <c r="AK140" s="170"/>
      <c r="AL140" s="170"/>
      <c r="AM140" s="170"/>
      <c r="AN140" s="170"/>
      <c r="AO140" s="170"/>
      <c r="AP140" s="170"/>
      <c r="AQ140" s="170"/>
      <c r="AR140" s="170"/>
      <c r="AS140" s="170"/>
      <c r="AT140" s="170"/>
      <c r="AU140" s="170"/>
      <c r="AV140" s="170"/>
      <c r="AW140" s="170"/>
      <c r="AX140" s="170"/>
      <c r="AY140" s="170"/>
      <c r="AZ140" s="170"/>
      <c r="BA140" s="170"/>
      <c r="BB140" s="170"/>
      <c r="BC140" s="170"/>
      <c r="BD140" s="170"/>
      <c r="BE140" s="170"/>
      <c r="BF140" s="170"/>
      <c r="BG140" s="170"/>
      <c r="BH140" s="170"/>
      <c r="BI140" s="170"/>
      <c r="BJ140" s="170"/>
      <c r="BK140" s="170"/>
      <c r="BL140" s="170"/>
      <c r="BM140" s="170"/>
      <c r="BN140" s="170"/>
      <c r="BO140" s="170"/>
      <c r="BP140" s="170"/>
      <c r="BQ140" s="170"/>
      <c r="BR140" s="170"/>
      <c r="BS140" s="170"/>
      <c r="BT140" s="170"/>
      <c r="BU140" s="170"/>
      <c r="BV140" s="170"/>
      <c r="BW140" s="170"/>
      <c r="BX140" s="170"/>
      <c r="BY140" s="170"/>
      <c r="BZ140" s="170"/>
      <c r="CA140" s="170"/>
      <c r="CB140" s="170"/>
      <c r="CC140" s="170"/>
      <c r="CD140" s="170"/>
      <c r="CE140" s="170"/>
      <c r="CF140" s="170"/>
      <c r="CG140" s="170"/>
      <c r="CH140" s="170"/>
      <c r="CI140" s="170"/>
      <c r="CJ140" s="170"/>
      <c r="CK140" s="170"/>
      <c r="CL140" s="170"/>
      <c r="CM140" s="170"/>
      <c r="CN140" s="170"/>
      <c r="CO140" s="170"/>
      <c r="CP140" s="170"/>
      <c r="CQ140" s="170"/>
      <c r="CR140" s="170"/>
      <c r="CS140" s="170"/>
      <c r="CT140" s="170"/>
      <c r="CU140" s="170"/>
      <c r="CV140" s="170"/>
      <c r="CW140" s="170"/>
      <c r="CX140" s="170"/>
      <c r="CY140" s="170"/>
      <c r="CZ140" s="170"/>
      <c r="DA140" s="170"/>
      <c r="DB140" s="170"/>
      <c r="DC140" s="170"/>
      <c r="DD140" s="170"/>
      <c r="DE140" s="170"/>
      <c r="DF140" s="170"/>
      <c r="DG140" s="170"/>
      <c r="DH140" s="170"/>
      <c r="DI140" s="170"/>
      <c r="DJ140" s="170"/>
      <c r="DK140" s="170"/>
      <c r="DL140" s="170"/>
      <c r="DM140" s="170"/>
      <c r="DN140" s="170"/>
      <c r="DO140" s="170"/>
      <c r="DP140" s="170"/>
      <c r="DQ140" s="170"/>
      <c r="DR140" s="170"/>
      <c r="DS140" s="170"/>
      <c r="DT140" s="170"/>
      <c r="DU140" s="170"/>
      <c r="DV140" s="170"/>
      <c r="DW140" s="170"/>
      <c r="DX140" s="170"/>
      <c r="DY140" s="170"/>
      <c r="DZ140" s="170"/>
      <c r="EA140" s="170"/>
      <c r="EB140" s="170"/>
      <c r="EC140" s="170"/>
      <c r="ED140" s="170"/>
      <c r="EE140" s="170"/>
      <c r="EF140" s="170"/>
      <c r="EG140" s="170"/>
      <c r="EH140" s="170"/>
      <c r="EI140" s="170"/>
      <c r="EJ140" s="170"/>
      <c r="EK140" s="170"/>
      <c r="EL140" s="170"/>
      <c r="EM140" s="170"/>
      <c r="EN140" s="170"/>
      <c r="EO140" s="170"/>
      <c r="EP140" s="170"/>
      <c r="EQ140" s="170"/>
      <c r="ER140" s="170"/>
      <c r="ES140" s="170"/>
      <c r="ET140" s="170"/>
      <c r="EU140" s="170"/>
      <c r="EV140" s="170"/>
      <c r="EW140" s="170"/>
      <c r="EX140" s="170"/>
      <c r="EY140" s="170"/>
      <c r="EZ140" s="170"/>
      <c r="FA140" s="170"/>
      <c r="FB140" s="170"/>
      <c r="FC140" s="170"/>
      <c r="FD140" s="170"/>
      <c r="FE140" s="170"/>
      <c r="FF140" s="170"/>
      <c r="FG140" s="170"/>
      <c r="FH140" s="170"/>
      <c r="FI140" s="170"/>
      <c r="FJ140" s="170"/>
      <c r="FK140" s="170"/>
      <c r="FL140" s="170"/>
      <c r="FM140" s="170"/>
      <c r="FN140" s="170"/>
      <c r="FO140" s="170"/>
      <c r="FP140" s="170"/>
      <c r="FQ140" s="170"/>
      <c r="FR140" s="170"/>
      <c r="FS140" s="170"/>
      <c r="FT140" s="170"/>
      <c r="FU140" s="170"/>
      <c r="FV140" s="170"/>
      <c r="FW140" s="170"/>
      <c r="FX140" s="170"/>
      <c r="FY140" s="170"/>
      <c r="FZ140" s="170"/>
      <c r="GA140" s="170"/>
      <c r="GB140" s="170"/>
      <c r="GC140" s="170"/>
      <c r="GD140" s="170"/>
      <c r="GE140" s="170"/>
      <c r="GF140" s="170"/>
      <c r="GG140" s="170"/>
      <c r="GH140" s="170"/>
      <c r="GI140" s="170"/>
      <c r="GJ140" s="170"/>
      <c r="GK140" s="170"/>
      <c r="GL140" s="170"/>
      <c r="GM140" s="170"/>
      <c r="GN140" s="170"/>
      <c r="GO140" s="170"/>
      <c r="GP140" s="170"/>
      <c r="GQ140" s="170"/>
      <c r="GR140" s="170"/>
      <c r="GS140" s="170"/>
      <c r="GT140" s="170"/>
      <c r="GU140" s="170"/>
      <c r="GV140" s="170"/>
      <c r="GW140" s="170"/>
      <c r="GX140" s="170"/>
      <c r="GY140" s="170"/>
      <c r="GZ140" s="170"/>
      <c r="HA140" s="170"/>
      <c r="HB140" s="170"/>
      <c r="HC140" s="170"/>
      <c r="HD140" s="170"/>
      <c r="HE140" s="170"/>
      <c r="HF140" s="170"/>
      <c r="HG140" s="170"/>
      <c r="HH140" s="170"/>
      <c r="HI140" s="170"/>
      <c r="HJ140" s="170"/>
      <c r="HK140" s="170"/>
      <c r="HL140" s="170"/>
      <c r="HM140" s="170"/>
      <c r="HN140" s="170"/>
      <c r="HO140" s="170"/>
      <c r="HP140" s="170"/>
      <c r="HQ140" s="170"/>
      <c r="HR140" s="170"/>
      <c r="HS140" s="170"/>
      <c r="HT140" s="170"/>
      <c r="HU140" s="170"/>
      <c r="HV140" s="170"/>
      <c r="HW140" s="170"/>
      <c r="HX140" s="170"/>
      <c r="HY140" s="170"/>
      <c r="HZ140" s="170"/>
      <c r="IA140" s="170"/>
      <c r="IB140" s="170"/>
      <c r="IC140" s="170"/>
      <c r="ID140" s="170"/>
      <c r="IE140" s="170"/>
      <c r="IF140" s="170"/>
      <c r="IG140" s="170"/>
      <c r="IH140" s="170"/>
      <c r="II140" s="170"/>
      <c r="IJ140" s="170"/>
      <c r="IK140" s="170"/>
      <c r="IL140" s="170"/>
      <c r="IM140" s="170"/>
      <c r="IN140" s="170"/>
      <c r="IO140" s="170"/>
      <c r="IP140" s="170"/>
      <c r="IQ140" s="170"/>
      <c r="IR140" s="170"/>
      <c r="IS140" s="170"/>
      <c r="IT140" s="170"/>
      <c r="IU140" s="170"/>
      <c r="IV140" s="170"/>
      <c r="IW140" s="170"/>
      <c r="IX140" s="170"/>
      <c r="IY140" s="170"/>
      <c r="IZ140" s="170"/>
      <c r="JA140" s="170"/>
      <c r="JB140" s="170"/>
      <c r="JC140" s="170"/>
      <c r="JD140" s="170"/>
      <c r="JE140" s="170"/>
      <c r="JF140" s="170"/>
      <c r="JG140" s="170"/>
      <c r="JH140" s="170"/>
      <c r="JI140" s="170"/>
      <c r="JJ140" s="170"/>
      <c r="JK140" s="170"/>
      <c r="JL140" s="170"/>
      <c r="JM140" s="170"/>
      <c r="JN140" s="170"/>
      <c r="JO140" s="170"/>
      <c r="JP140" s="170"/>
      <c r="JQ140" s="170"/>
      <c r="JR140" s="170"/>
      <c r="JS140" s="170"/>
      <c r="JT140" s="170"/>
      <c r="JU140" s="170"/>
      <c r="JV140" s="170"/>
      <c r="JW140" s="170"/>
      <c r="JX140" s="170"/>
      <c r="JY140" s="170"/>
      <c r="JZ140" s="170"/>
      <c r="KA140" s="170"/>
      <c r="KB140" s="170"/>
      <c r="KC140" s="170"/>
      <c r="KD140" s="170"/>
      <c r="KE140" s="170"/>
      <c r="KF140" s="170"/>
      <c r="KG140" s="170"/>
      <c r="KH140" s="170"/>
      <c r="KI140" s="170"/>
      <c r="KJ140" s="170"/>
      <c r="KK140" s="170"/>
      <c r="KL140" s="170"/>
      <c r="KM140" s="170"/>
      <c r="KN140" s="170"/>
      <c r="KO140" s="170"/>
      <c r="KP140" s="170"/>
      <c r="KQ140" s="170"/>
      <c r="KR140" s="170"/>
      <c r="KS140" s="170"/>
      <c r="KT140" s="170"/>
      <c r="KU140" s="170"/>
      <c r="KV140" s="170"/>
      <c r="KW140" s="170"/>
      <c r="KX140" s="170"/>
      <c r="KY140" s="170"/>
      <c r="KZ140" s="170"/>
      <c r="LA140" s="170"/>
      <c r="LB140" s="170"/>
      <c r="LC140" s="170"/>
      <c r="LD140" s="170"/>
      <c r="LE140" s="170"/>
      <c r="LF140" s="170"/>
      <c r="LG140" s="170"/>
      <c r="LH140" s="170"/>
      <c r="LI140" s="170"/>
      <c r="LJ140" s="170"/>
      <c r="LK140" s="170"/>
      <c r="LL140" s="170"/>
      <c r="LM140" s="170"/>
      <c r="LN140" s="170"/>
      <c r="LO140" s="170"/>
      <c r="LP140" s="170"/>
      <c r="LQ140" s="170"/>
      <c r="LR140" s="170"/>
      <c r="LS140" s="170"/>
      <c r="LT140" s="170"/>
      <c r="LU140" s="170"/>
      <c r="LV140" s="170"/>
      <c r="LW140" s="170"/>
      <c r="LX140" s="170"/>
      <c r="LY140" s="170"/>
      <c r="LZ140" s="170"/>
      <c r="MA140" s="170"/>
      <c r="MB140" s="170"/>
      <c r="MC140" s="170"/>
      <c r="MD140" s="170"/>
      <c r="ME140" s="170"/>
      <c r="MF140" s="170"/>
      <c r="MG140" s="170"/>
      <c r="MH140" s="170"/>
      <c r="MI140" s="170"/>
      <c r="MJ140" s="170"/>
      <c r="MK140" s="170"/>
      <c r="ML140" s="170"/>
      <c r="MM140" s="170"/>
      <c r="MN140" s="170"/>
      <c r="MO140" s="170"/>
      <c r="MP140" s="170"/>
      <c r="MQ140" s="170"/>
      <c r="MR140" s="170"/>
      <c r="MS140" s="170"/>
      <c r="MT140" s="170"/>
      <c r="MU140" s="170"/>
      <c r="MV140" s="170"/>
      <c r="MW140" s="170"/>
      <c r="MX140" s="170"/>
      <c r="MY140" s="170"/>
      <c r="MZ140" s="170"/>
      <c r="NA140" s="170"/>
      <c r="NB140" s="170"/>
      <c r="NC140" s="170"/>
      <c r="ND140" s="170"/>
      <c r="NE140" s="170"/>
      <c r="NF140" s="170"/>
      <c r="NG140" s="170"/>
      <c r="NH140" s="170"/>
      <c r="NI140" s="170"/>
      <c r="NJ140" s="170"/>
      <c r="NK140" s="170"/>
      <c r="NL140" s="170"/>
      <c r="NM140" s="170"/>
      <c r="NN140" s="170"/>
      <c r="NO140" s="170"/>
      <c r="NP140" s="170"/>
      <c r="NQ140" s="170"/>
      <c r="NR140" s="170"/>
      <c r="NS140" s="170"/>
      <c r="NT140" s="170"/>
      <c r="NU140" s="170"/>
      <c r="NV140" s="170"/>
      <c r="NW140" s="170"/>
      <c r="NX140" s="170"/>
      <c r="NY140" s="170"/>
      <c r="NZ140" s="170"/>
      <c r="OA140" s="170"/>
      <c r="OB140" s="170"/>
      <c r="OC140" s="170"/>
      <c r="OD140" s="170"/>
      <c r="OE140" s="170"/>
      <c r="OF140" s="170"/>
      <c r="OG140" s="170"/>
      <c r="OH140" s="170"/>
      <c r="OI140" s="170"/>
      <c r="OJ140" s="170"/>
      <c r="OK140" s="170"/>
      <c r="OL140" s="170"/>
      <c r="OM140" s="170"/>
      <c r="ON140" s="170"/>
      <c r="OO140" s="170"/>
      <c r="OP140" s="170"/>
      <c r="OQ140" s="170"/>
      <c r="OR140" s="170"/>
      <c r="OS140" s="170"/>
      <c r="OT140" s="170"/>
      <c r="OU140" s="170"/>
      <c r="OV140" s="170"/>
      <c r="OW140" s="170"/>
      <c r="OX140" s="170"/>
      <c r="OY140" s="170"/>
      <c r="OZ140" s="170"/>
      <c r="PA140" s="170"/>
      <c r="PB140" s="170"/>
      <c r="PC140" s="170"/>
      <c r="PD140" s="170"/>
      <c r="PE140" s="170"/>
      <c r="PF140" s="170"/>
      <c r="PG140" s="170"/>
      <c r="PH140" s="170"/>
      <c r="PI140" s="170"/>
      <c r="PJ140" s="170"/>
      <c r="PK140" s="170"/>
      <c r="PL140" s="170"/>
      <c r="PM140" s="170"/>
      <c r="PN140" s="170"/>
      <c r="PO140" s="170"/>
      <c r="PP140" s="170"/>
      <c r="PQ140" s="170"/>
      <c r="PR140" s="170"/>
      <c r="PS140" s="170"/>
      <c r="PT140" s="170"/>
      <c r="PU140" s="170"/>
      <c r="PV140" s="170"/>
      <c r="PW140" s="170"/>
      <c r="PX140" s="170"/>
      <c r="PY140" s="170"/>
      <c r="PZ140" s="170"/>
      <c r="QA140" s="170"/>
      <c r="QB140" s="170"/>
      <c r="QC140" s="170"/>
      <c r="QD140" s="170"/>
      <c r="QE140" s="170"/>
      <c r="QF140" s="170"/>
      <c r="QG140" s="170"/>
      <c r="QH140" s="170"/>
      <c r="QI140" s="170"/>
      <c r="QJ140" s="170"/>
      <c r="QK140" s="170"/>
      <c r="QL140" s="170"/>
      <c r="QM140" s="170"/>
      <c r="QN140" s="170"/>
      <c r="QO140" s="170"/>
      <c r="QP140" s="170"/>
      <c r="QQ140" s="170"/>
      <c r="QR140" s="170"/>
      <c r="QS140" s="170"/>
      <c r="QT140" s="170"/>
      <c r="QU140" s="170"/>
      <c r="QV140" s="170"/>
      <c r="QW140" s="170"/>
      <c r="QX140" s="170"/>
      <c r="QY140" s="170"/>
      <c r="QZ140" s="170"/>
      <c r="RA140" s="170"/>
      <c r="RB140" s="170"/>
      <c r="RC140" s="170"/>
      <c r="RD140" s="170"/>
      <c r="RE140" s="170"/>
      <c r="RF140" s="170"/>
      <c r="RG140" s="170"/>
      <c r="RH140" s="170"/>
      <c r="RI140" s="170"/>
      <c r="RJ140" s="170"/>
      <c r="RK140" s="170"/>
      <c r="RL140" s="170"/>
      <c r="RM140" s="170"/>
      <c r="RN140" s="170"/>
      <c r="RO140" s="170"/>
      <c r="RP140" s="170"/>
      <c r="RQ140" s="170"/>
      <c r="RR140" s="170"/>
      <c r="RS140" s="170"/>
      <c r="RT140" s="170"/>
      <c r="RU140" s="170"/>
      <c r="RV140" s="170"/>
      <c r="RW140" s="170"/>
      <c r="RX140" s="170"/>
      <c r="RY140" s="170"/>
      <c r="RZ140" s="170"/>
      <c r="SA140" s="170"/>
      <c r="SB140" s="170"/>
      <c r="SC140" s="170"/>
      <c r="SD140" s="170"/>
      <c r="SE140" s="170"/>
      <c r="SF140" s="170"/>
      <c r="SG140" s="170"/>
      <c r="SH140" s="170"/>
      <c r="SI140" s="170"/>
      <c r="SJ140" s="170"/>
      <c r="SK140" s="170"/>
      <c r="SL140" s="170"/>
      <c r="SM140" s="170"/>
      <c r="SN140" s="170"/>
      <c r="SO140" s="170"/>
      <c r="SP140" s="170"/>
      <c r="SQ140" s="170"/>
      <c r="SR140" s="170"/>
      <c r="SS140" s="170"/>
      <c r="ST140" s="170"/>
      <c r="SU140" s="170"/>
      <c r="SV140" s="170"/>
      <c r="SW140" s="170"/>
      <c r="SX140" s="170"/>
      <c r="SY140" s="170"/>
      <c r="SZ140" s="170"/>
      <c r="TA140" s="170"/>
      <c r="TB140" s="170"/>
      <c r="TC140" s="170"/>
      <c r="TD140" s="170"/>
      <c r="TE140" s="170"/>
      <c r="TF140" s="170"/>
      <c r="TG140" s="170"/>
      <c r="TH140" s="170"/>
      <c r="TI140" s="170"/>
      <c r="TJ140" s="170"/>
      <c r="TK140" s="170"/>
      <c r="TL140" s="170"/>
      <c r="TM140" s="170"/>
      <c r="TN140" s="170"/>
      <c r="TO140" s="170"/>
      <c r="TP140" s="170"/>
      <c r="TQ140" s="170"/>
      <c r="TR140" s="170"/>
      <c r="TS140" s="170"/>
      <c r="TT140" s="170"/>
      <c r="TU140" s="170"/>
      <c r="TV140" s="170"/>
      <c r="TW140" s="170"/>
      <c r="TX140" s="170"/>
      <c r="TY140" s="170"/>
      <c r="TZ140" s="170"/>
      <c r="UA140" s="170"/>
      <c r="UB140" s="170"/>
      <c r="UC140" s="170"/>
      <c r="UD140" s="170"/>
      <c r="UE140" s="170"/>
      <c r="UF140" s="170"/>
      <c r="UG140" s="170"/>
      <c r="UH140" s="170"/>
      <c r="UI140" s="170"/>
      <c r="UJ140" s="170"/>
      <c r="UK140" s="170"/>
      <c r="UL140" s="170"/>
      <c r="UM140" s="170"/>
      <c r="UN140" s="170"/>
      <c r="UO140" s="170"/>
      <c r="UP140" s="170"/>
      <c r="UQ140" s="170"/>
      <c r="UR140" s="170"/>
      <c r="US140" s="170"/>
      <c r="UT140" s="170"/>
      <c r="UU140" s="170"/>
      <c r="UV140" s="170"/>
      <c r="UW140" s="170"/>
      <c r="UX140" s="170"/>
      <c r="UY140" s="170"/>
      <c r="UZ140" s="170"/>
      <c r="VA140" s="170"/>
      <c r="VB140" s="170"/>
      <c r="VC140" s="170"/>
      <c r="VD140" s="170"/>
      <c r="VE140" s="170"/>
      <c r="VF140" s="170"/>
      <c r="VG140" s="170"/>
      <c r="VH140" s="170"/>
      <c r="VI140" s="170"/>
      <c r="VJ140" s="170"/>
      <c r="VK140" s="170"/>
      <c r="VL140" s="170"/>
      <c r="VM140" s="170"/>
      <c r="VN140" s="170"/>
      <c r="VO140" s="170"/>
      <c r="VP140" s="170"/>
      <c r="VQ140" s="170"/>
      <c r="VR140" s="170"/>
      <c r="VS140" s="170"/>
      <c r="VT140" s="170"/>
      <c r="VU140" s="170"/>
      <c r="VV140" s="170"/>
      <c r="VW140" s="170"/>
      <c r="VX140" s="170"/>
      <c r="VY140" s="170"/>
      <c r="VZ140" s="170"/>
      <c r="WA140" s="170"/>
      <c r="WB140" s="170"/>
      <c r="WC140" s="170"/>
      <c r="WD140" s="170"/>
      <c r="WE140" s="170"/>
      <c r="WF140" s="170"/>
      <c r="WG140" s="170"/>
      <c r="WH140" s="170"/>
      <c r="WI140" s="170"/>
      <c r="WJ140" s="170"/>
      <c r="WK140" s="170"/>
      <c r="WL140" s="170"/>
      <c r="WM140" s="170"/>
      <c r="WN140" s="170"/>
      <c r="WO140" s="170"/>
      <c r="WP140" s="170"/>
      <c r="WQ140" s="170"/>
      <c r="WR140" s="170"/>
      <c r="WS140" s="170"/>
      <c r="WT140" s="170"/>
      <c r="WU140" s="170"/>
      <c r="WV140" s="170"/>
      <c r="WW140" s="170"/>
      <c r="WX140" s="170"/>
      <c r="WY140" s="170"/>
      <c r="WZ140" s="170"/>
      <c r="XA140" s="170"/>
      <c r="XB140" s="170"/>
      <c r="XC140" s="170"/>
      <c r="XD140" s="170"/>
      <c r="XE140" s="170"/>
      <c r="XF140" s="170"/>
      <c r="XG140" s="170"/>
      <c r="XH140" s="170"/>
      <c r="XI140" s="170"/>
      <c r="XJ140" s="170"/>
      <c r="XK140" s="170"/>
      <c r="XL140" s="170"/>
      <c r="XM140" s="170"/>
      <c r="XN140" s="170"/>
      <c r="XO140" s="170"/>
      <c r="XP140" s="170"/>
      <c r="XQ140" s="170"/>
      <c r="XR140" s="170"/>
      <c r="XS140" s="170"/>
      <c r="XT140" s="170"/>
      <c r="XU140" s="170"/>
      <c r="XV140" s="170"/>
      <c r="XW140" s="170"/>
      <c r="XX140" s="170"/>
      <c r="XY140" s="170"/>
      <c r="XZ140" s="170"/>
      <c r="YA140" s="170"/>
      <c r="YB140" s="170"/>
      <c r="YC140" s="170"/>
      <c r="YD140" s="170"/>
      <c r="YE140" s="170"/>
      <c r="YF140" s="170"/>
      <c r="YG140" s="170"/>
      <c r="YH140" s="170"/>
      <c r="YI140" s="170"/>
      <c r="YJ140" s="170"/>
      <c r="YK140" s="170"/>
      <c r="YL140" s="170"/>
      <c r="YM140" s="170"/>
      <c r="YN140" s="170"/>
      <c r="YO140" s="170"/>
      <c r="YP140" s="170"/>
      <c r="YQ140" s="170"/>
      <c r="YR140" s="170"/>
      <c r="YS140" s="170"/>
      <c r="YT140" s="170"/>
      <c r="YU140" s="170"/>
      <c r="YV140" s="170"/>
      <c r="YW140" s="170"/>
      <c r="YX140" s="170"/>
      <c r="YY140" s="170"/>
      <c r="YZ140" s="170"/>
      <c r="ZA140" s="170"/>
      <c r="ZB140" s="170"/>
      <c r="ZC140" s="170"/>
      <c r="ZD140" s="170"/>
      <c r="ZE140" s="170"/>
      <c r="ZF140" s="170"/>
      <c r="ZG140" s="170"/>
      <c r="ZH140" s="170"/>
      <c r="ZI140" s="170"/>
      <c r="ZJ140" s="170"/>
      <c r="ZK140" s="170"/>
      <c r="ZL140" s="170"/>
      <c r="ZM140" s="170"/>
      <c r="ZN140" s="170"/>
      <c r="ZO140" s="170"/>
      <c r="ZP140" s="170"/>
      <c r="ZQ140" s="170"/>
      <c r="ZR140" s="170"/>
      <c r="ZS140" s="170"/>
      <c r="ZT140" s="170"/>
      <c r="ZU140" s="170"/>
      <c r="ZV140" s="170"/>
      <c r="ZW140" s="170"/>
      <c r="ZX140" s="170"/>
      <c r="ZY140" s="170"/>
      <c r="ZZ140" s="170"/>
      <c r="AAA140" s="170"/>
      <c r="AAB140" s="170"/>
      <c r="AAC140" s="170"/>
      <c r="AAD140" s="170"/>
      <c r="AAE140" s="170"/>
      <c r="AAF140" s="170"/>
      <c r="AAG140" s="170"/>
      <c r="AAH140" s="170"/>
      <c r="AAI140" s="170"/>
      <c r="AAJ140" s="170"/>
      <c r="AAK140" s="170"/>
      <c r="AAL140" s="170"/>
      <c r="AAM140" s="170"/>
      <c r="AAN140" s="170"/>
      <c r="AAO140" s="170"/>
      <c r="AAP140" s="170"/>
      <c r="AAQ140" s="170"/>
      <c r="AAR140" s="170"/>
      <c r="AAS140" s="170"/>
      <c r="AAT140" s="170"/>
      <c r="AAU140" s="170"/>
      <c r="AAV140" s="170"/>
      <c r="AAW140" s="170"/>
      <c r="AAX140" s="170"/>
      <c r="AAY140" s="170"/>
      <c r="AAZ140" s="170"/>
      <c r="ABA140" s="170"/>
      <c r="ABB140" s="170"/>
      <c r="ABC140" s="170"/>
      <c r="ABD140" s="170"/>
      <c r="ABE140" s="170"/>
      <c r="ABF140" s="170"/>
      <c r="ABG140" s="170"/>
      <c r="ABH140" s="170"/>
      <c r="ABI140" s="170"/>
      <c r="ABJ140" s="170"/>
      <c r="ABK140" s="170"/>
      <c r="ABL140" s="170"/>
      <c r="ABM140" s="170"/>
      <c r="ABN140" s="170"/>
      <c r="ABO140" s="170"/>
      <c r="ABP140" s="170"/>
      <c r="ABQ140" s="170"/>
      <c r="ABR140" s="170"/>
      <c r="ABS140" s="170"/>
      <c r="ABT140" s="170"/>
      <c r="ABU140" s="170"/>
      <c r="ABV140" s="170"/>
      <c r="ABW140" s="170"/>
      <c r="ABX140" s="170"/>
      <c r="ABY140" s="170"/>
      <c r="ABZ140" s="170"/>
      <c r="ACA140" s="170"/>
      <c r="ACB140" s="170"/>
      <c r="ACC140" s="170"/>
      <c r="ACD140" s="170"/>
      <c r="ACE140" s="170"/>
      <c r="ACF140" s="170"/>
      <c r="ACG140" s="170"/>
      <c r="ACH140" s="170"/>
      <c r="ACI140" s="170"/>
      <c r="ACJ140" s="170"/>
      <c r="ACK140" s="170"/>
      <c r="ACL140" s="170"/>
      <c r="ACM140" s="170"/>
      <c r="ACN140" s="170"/>
      <c r="ACO140" s="170"/>
      <c r="ACP140" s="170"/>
      <c r="ACQ140" s="170"/>
      <c r="ACR140" s="170"/>
      <c r="ACS140" s="170"/>
      <c r="ACT140" s="170"/>
      <c r="ACU140" s="170"/>
      <c r="ACV140" s="170"/>
      <c r="ACW140" s="170"/>
      <c r="ACX140" s="170"/>
      <c r="ACY140" s="170"/>
      <c r="ACZ140" s="170"/>
      <c r="ADA140" s="170"/>
      <c r="ADB140" s="170"/>
      <c r="ADC140" s="170"/>
      <c r="ADD140" s="170"/>
      <c r="ADE140" s="170"/>
      <c r="ADF140" s="170"/>
      <c r="ADG140" s="170"/>
      <c r="ADH140" s="170"/>
      <c r="ADI140" s="170"/>
      <c r="ADJ140" s="170"/>
      <c r="ADK140" s="170"/>
      <c r="ADL140" s="170"/>
      <c r="ADM140" s="170"/>
      <c r="ADN140" s="170"/>
      <c r="ADO140" s="170"/>
      <c r="ADP140" s="170"/>
      <c r="ADQ140" s="170"/>
      <c r="ADR140" s="170"/>
      <c r="ADS140" s="170"/>
      <c r="ADT140" s="170"/>
      <c r="ADU140" s="170"/>
      <c r="ADV140" s="170"/>
      <c r="ADW140" s="170"/>
      <c r="ADX140" s="170"/>
      <c r="ADY140" s="170"/>
      <c r="ADZ140" s="170"/>
      <c r="AEA140" s="170"/>
      <c r="AEB140" s="170"/>
      <c r="AEC140" s="170"/>
      <c r="AED140" s="170"/>
      <c r="AEE140" s="170"/>
      <c r="AEF140" s="170"/>
      <c r="AEG140" s="170"/>
      <c r="AEH140" s="170"/>
      <c r="AEI140" s="170"/>
      <c r="AEJ140" s="170"/>
      <c r="AEK140" s="170"/>
      <c r="AEL140" s="170"/>
      <c r="AEM140" s="170"/>
      <c r="AEN140" s="170"/>
      <c r="AEO140" s="170"/>
      <c r="AEP140" s="170"/>
      <c r="AEQ140" s="170"/>
      <c r="AER140" s="170"/>
      <c r="AES140" s="170"/>
      <c r="AET140" s="170"/>
      <c r="AEU140" s="170"/>
      <c r="AEV140" s="170"/>
      <c r="AEW140" s="170"/>
      <c r="AEX140" s="170"/>
      <c r="AEY140" s="170"/>
      <c r="AEZ140" s="170"/>
      <c r="AFA140" s="170"/>
      <c r="AFB140" s="170"/>
      <c r="AFC140" s="170"/>
      <c r="AFD140" s="170"/>
      <c r="AFE140" s="170"/>
      <c r="AFF140" s="170"/>
      <c r="AFG140" s="170"/>
      <c r="AFH140" s="170"/>
      <c r="AFI140" s="170"/>
      <c r="AFJ140" s="170"/>
      <c r="AFK140" s="170"/>
      <c r="AFL140" s="170"/>
      <c r="AFM140" s="170"/>
      <c r="AFN140" s="170"/>
      <c r="AFO140" s="170"/>
      <c r="AFP140" s="170"/>
      <c r="AFQ140" s="170"/>
      <c r="AFR140" s="170"/>
      <c r="AFS140" s="170"/>
      <c r="AFT140" s="170"/>
      <c r="AFU140" s="170"/>
      <c r="AFV140" s="170"/>
      <c r="AFW140" s="170"/>
      <c r="AFX140" s="170"/>
      <c r="AFY140" s="170"/>
      <c r="AFZ140" s="170"/>
      <c r="AGA140" s="170"/>
      <c r="AGB140" s="170"/>
      <c r="AGC140" s="170"/>
      <c r="AGD140" s="170"/>
      <c r="AGE140" s="170"/>
      <c r="AGF140" s="170"/>
      <c r="AGG140" s="170"/>
      <c r="AGH140" s="170"/>
      <c r="AGI140" s="170"/>
      <c r="AGJ140" s="170"/>
      <c r="AGK140" s="170"/>
      <c r="AGL140" s="170"/>
      <c r="AGM140" s="170"/>
      <c r="AGN140" s="170"/>
      <c r="AGO140" s="170"/>
      <c r="AGP140" s="170"/>
      <c r="AGQ140" s="170"/>
      <c r="AGR140" s="170"/>
      <c r="AGS140" s="170"/>
      <c r="AGT140" s="170"/>
      <c r="AGU140" s="170"/>
      <c r="AGV140" s="170"/>
      <c r="AGW140" s="170"/>
      <c r="AGX140" s="170"/>
      <c r="AGY140" s="170"/>
      <c r="AGZ140" s="170"/>
      <c r="AHA140" s="170"/>
      <c r="AHB140" s="170"/>
      <c r="AHC140" s="170"/>
      <c r="AHD140" s="170"/>
      <c r="AHE140" s="170"/>
      <c r="AHF140" s="170"/>
      <c r="AHG140" s="170"/>
      <c r="AHH140" s="170"/>
      <c r="AHI140" s="170"/>
      <c r="AHJ140" s="170"/>
      <c r="AHK140" s="170"/>
      <c r="AHL140" s="170"/>
      <c r="AHM140" s="170"/>
      <c r="AHN140" s="170"/>
      <c r="AHO140" s="170"/>
      <c r="AHP140" s="170"/>
      <c r="AHQ140" s="170"/>
      <c r="AHR140" s="170"/>
      <c r="AHS140" s="170"/>
      <c r="AHT140" s="170"/>
      <c r="AHU140" s="170"/>
      <c r="AHV140" s="170"/>
      <c r="AHW140" s="170"/>
      <c r="AHX140" s="170"/>
      <c r="AHY140" s="170"/>
      <c r="AHZ140" s="170"/>
      <c r="AIA140" s="170"/>
      <c r="AIB140" s="170"/>
      <c r="AIC140" s="170"/>
      <c r="AID140" s="170"/>
      <c r="AIE140" s="170"/>
      <c r="AIF140" s="170"/>
      <c r="AIG140" s="170"/>
      <c r="AIH140" s="170"/>
      <c r="AII140" s="170"/>
      <c r="AIJ140" s="170"/>
      <c r="AIK140" s="170"/>
      <c r="AIL140" s="170"/>
      <c r="AIM140" s="170"/>
      <c r="AIN140" s="170"/>
      <c r="AIO140" s="170"/>
      <c r="AIP140" s="170"/>
      <c r="AIQ140" s="170"/>
      <c r="AIR140" s="170"/>
      <c r="AIS140" s="170"/>
      <c r="AIT140" s="170"/>
      <c r="AIU140" s="170"/>
      <c r="AIV140" s="170"/>
      <c r="AIW140" s="170"/>
      <c r="AIX140" s="170"/>
      <c r="AIY140" s="170"/>
      <c r="AIZ140" s="170"/>
      <c r="AJA140" s="170"/>
      <c r="AJB140" s="170"/>
      <c r="AJC140" s="170"/>
      <c r="AJD140" s="170"/>
      <c r="AJE140" s="170"/>
      <c r="AJF140" s="170"/>
      <c r="AJG140" s="170"/>
      <c r="AJH140" s="170"/>
      <c r="AJI140" s="170"/>
      <c r="AJJ140" s="170"/>
      <c r="AJK140" s="170"/>
      <c r="AJL140" s="170"/>
      <c r="AJM140" s="170"/>
      <c r="AJN140" s="170"/>
      <c r="AJO140" s="170"/>
      <c r="AJP140" s="170"/>
      <c r="AJQ140" s="170"/>
      <c r="AJR140" s="170"/>
      <c r="AJS140" s="170"/>
      <c r="AJT140" s="170"/>
      <c r="AJU140" s="170"/>
      <c r="AJV140" s="170"/>
      <c r="AJW140" s="170"/>
      <c r="AJX140" s="170"/>
      <c r="AJY140" s="170"/>
      <c r="AJZ140" s="170"/>
      <c r="AKA140" s="170"/>
      <c r="AKB140" s="170"/>
      <c r="AKC140" s="170"/>
      <c r="AKD140" s="170"/>
      <c r="AKE140" s="170"/>
      <c r="AKF140" s="170"/>
      <c r="AKG140" s="170"/>
      <c r="AKH140" s="170"/>
      <c r="AKI140" s="170"/>
      <c r="AKJ140" s="170"/>
      <c r="AKK140" s="170"/>
      <c r="AKL140" s="170"/>
      <c r="AKM140" s="170"/>
      <c r="AKN140" s="170"/>
      <c r="AKO140" s="170"/>
      <c r="AKP140" s="170"/>
      <c r="AKQ140" s="170"/>
      <c r="AKR140" s="170"/>
      <c r="AKS140" s="170"/>
      <c r="AKT140" s="170"/>
      <c r="AKU140" s="170"/>
      <c r="AKV140" s="170"/>
      <c r="AKW140" s="170"/>
      <c r="AKX140" s="170"/>
      <c r="AKY140" s="170"/>
      <c r="AKZ140" s="170"/>
      <c r="ALA140" s="170"/>
      <c r="ALB140" s="170"/>
      <c r="ALC140" s="170"/>
      <c r="ALD140" s="170"/>
      <c r="ALE140" s="170"/>
      <c r="ALF140" s="170"/>
      <c r="ALG140" s="170"/>
      <c r="ALH140" s="170"/>
      <c r="ALI140" s="170"/>
      <c r="ALJ140" s="170"/>
      <c r="ALK140" s="170"/>
      <c r="ALL140" s="170"/>
      <c r="ALM140" s="170"/>
      <c r="ALN140" s="170"/>
      <c r="ALO140" s="170"/>
      <c r="ALP140" s="170"/>
      <c r="ALQ140" s="170"/>
      <c r="ALR140" s="170"/>
      <c r="ALS140" s="170"/>
      <c r="ALT140" s="170"/>
      <c r="ALU140" s="170"/>
      <c r="ALV140" s="170"/>
      <c r="ALW140" s="170"/>
      <c r="ALX140" s="170"/>
      <c r="ALY140" s="170"/>
      <c r="ALZ140" s="170"/>
      <c r="AMA140" s="170"/>
      <c r="AMB140" s="170"/>
      <c r="AMC140" s="170"/>
      <c r="AMD140" s="170"/>
      <c r="AME140" s="170"/>
      <c r="AMF140" s="170"/>
      <c r="AMG140" s="170"/>
      <c r="AMH140" s="170"/>
      <c r="AMI140" s="170"/>
      <c r="AMJ140" s="170"/>
      <c r="AMK140" s="170"/>
      <c r="AML140" s="170"/>
      <c r="AMM140" s="170"/>
      <c r="AMN140" s="170"/>
      <c r="AMO140" s="170"/>
      <c r="AMP140" s="170"/>
      <c r="AMQ140" s="170"/>
      <c r="AMR140" s="170"/>
      <c r="AMS140" s="170"/>
      <c r="AMT140" s="170"/>
      <c r="AMU140" s="170"/>
      <c r="AMV140" s="170"/>
      <c r="AMW140" s="170"/>
      <c r="AMX140" s="170"/>
      <c r="AMY140" s="170"/>
      <c r="AMZ140" s="170"/>
      <c r="ANA140" s="170"/>
      <c r="ANB140" s="170"/>
      <c r="ANC140" s="170"/>
      <c r="AND140" s="170"/>
      <c r="ANE140" s="170"/>
      <c r="ANF140" s="170"/>
      <c r="ANG140" s="170"/>
      <c r="ANH140" s="170"/>
      <c r="ANI140" s="170"/>
      <c r="ANJ140" s="170"/>
      <c r="ANK140" s="170"/>
      <c r="ANL140" s="170"/>
      <c r="ANM140" s="170"/>
      <c r="ANN140" s="170"/>
      <c r="ANO140" s="170"/>
      <c r="ANP140" s="170"/>
      <c r="ANQ140" s="170"/>
      <c r="ANR140" s="170"/>
      <c r="ANS140" s="170"/>
      <c r="ANT140" s="170"/>
      <c r="ANU140" s="170"/>
      <c r="ANV140" s="170"/>
      <c r="ANW140" s="170"/>
      <c r="ANX140" s="170"/>
      <c r="ANY140" s="170"/>
      <c r="ANZ140" s="170"/>
      <c r="AOA140" s="170"/>
      <c r="AOB140" s="170"/>
      <c r="AOC140" s="170"/>
      <c r="AOD140" s="170"/>
      <c r="AOE140" s="170"/>
      <c r="AOF140" s="170"/>
      <c r="AOG140" s="170"/>
      <c r="AOH140" s="170"/>
      <c r="AOI140" s="170"/>
      <c r="AOJ140" s="170"/>
      <c r="AOK140" s="170"/>
      <c r="AOL140" s="170"/>
      <c r="AOM140" s="170"/>
      <c r="AON140" s="170"/>
      <c r="AOO140" s="170"/>
      <c r="AOP140" s="170"/>
      <c r="AOQ140" s="170"/>
      <c r="AOR140" s="170"/>
      <c r="AOS140" s="170"/>
      <c r="AOT140" s="170"/>
      <c r="AOU140" s="170"/>
      <c r="AOV140" s="170"/>
      <c r="AOW140" s="170"/>
      <c r="AOX140" s="170"/>
      <c r="AOY140" s="170"/>
      <c r="AOZ140" s="170"/>
      <c r="APA140" s="170"/>
      <c r="APB140" s="170"/>
      <c r="APC140" s="170"/>
      <c r="APD140" s="170"/>
      <c r="APE140" s="170"/>
      <c r="APF140" s="170"/>
      <c r="APG140" s="170"/>
      <c r="APH140" s="170"/>
      <c r="API140" s="170"/>
      <c r="APJ140" s="170"/>
      <c r="APK140" s="170"/>
    </row>
    <row r="141" spans="1:1103" s="170" customFormat="1" x14ac:dyDescent="0.25">
      <c r="A141" s="146" t="s">
        <v>17</v>
      </c>
      <c r="B141" s="145">
        <v>1</v>
      </c>
      <c r="C141" s="145">
        <f>D141+E141</f>
        <v>226</v>
      </c>
      <c r="D141" s="145">
        <v>172</v>
      </c>
      <c r="E141" s="148">
        <v>54</v>
      </c>
      <c r="F141" s="169"/>
      <c r="G141" s="154">
        <v>4.3289999999999997</v>
      </c>
      <c r="H141" s="149">
        <f t="shared" ref="H141:H143" si="62">ROUND(G141*E141*2,2)</f>
        <v>467.53</v>
      </c>
      <c r="I141" s="149">
        <f t="shared" si="49"/>
        <v>577.82000000000005</v>
      </c>
    </row>
    <row r="142" spans="1:1103" s="170" customFormat="1" x14ac:dyDescent="0.25">
      <c r="A142" s="146" t="s">
        <v>17</v>
      </c>
      <c r="B142" s="145">
        <v>1</v>
      </c>
      <c r="C142" s="145">
        <f>D142+E142</f>
        <v>239</v>
      </c>
      <c r="D142" s="145">
        <v>172</v>
      </c>
      <c r="E142" s="148">
        <v>67</v>
      </c>
      <c r="F142" s="169"/>
      <c r="G142" s="154">
        <v>4.3289999999999997</v>
      </c>
      <c r="H142" s="149">
        <f t="shared" si="62"/>
        <v>580.09</v>
      </c>
      <c r="I142" s="149">
        <f t="shared" si="49"/>
        <v>716.93</v>
      </c>
    </row>
    <row r="143" spans="1:1103" x14ac:dyDescent="0.25">
      <c r="A143" s="146" t="s">
        <v>17</v>
      </c>
      <c r="B143" s="145">
        <v>1</v>
      </c>
      <c r="C143" s="145">
        <f>D143+E143</f>
        <v>220</v>
      </c>
      <c r="D143" s="145">
        <v>172</v>
      </c>
      <c r="E143" s="148">
        <v>48</v>
      </c>
      <c r="F143" s="169"/>
      <c r="G143" s="154">
        <v>4.3289999999999997</v>
      </c>
      <c r="H143" s="149">
        <f t="shared" si="62"/>
        <v>415.58</v>
      </c>
      <c r="I143" s="149">
        <f t="shared" si="49"/>
        <v>513.62</v>
      </c>
    </row>
    <row r="144" spans="1:1103" x14ac:dyDescent="0.25">
      <c r="A144" s="146" t="s">
        <v>17</v>
      </c>
      <c r="B144" s="145">
        <v>1</v>
      </c>
      <c r="C144" s="145">
        <f t="shared" ref="C144" si="63">D144+E144</f>
        <v>187</v>
      </c>
      <c r="D144" s="145">
        <v>172</v>
      </c>
      <c r="E144" s="148">
        <v>15</v>
      </c>
      <c r="F144" s="169"/>
      <c r="G144" s="154">
        <v>4.3289999999999997</v>
      </c>
      <c r="H144" s="149">
        <f t="shared" si="60"/>
        <v>129.87</v>
      </c>
      <c r="I144" s="149">
        <f t="shared" si="49"/>
        <v>160.51</v>
      </c>
    </row>
    <row r="145" spans="1:9" ht="33" x14ac:dyDescent="0.25">
      <c r="A145" s="136" t="s">
        <v>267</v>
      </c>
      <c r="B145" s="143">
        <f>SUM(B146:B147)</f>
        <v>2</v>
      </c>
      <c r="C145" s="143"/>
      <c r="D145" s="143"/>
      <c r="E145" s="143">
        <f t="shared" ref="E145:I145" si="64">SUM(E146:E147)</f>
        <v>28</v>
      </c>
      <c r="F145" s="168"/>
      <c r="G145" s="200"/>
      <c r="H145" s="200">
        <f t="shared" si="64"/>
        <v>226.35000000000002</v>
      </c>
      <c r="I145" s="200">
        <f t="shared" si="64"/>
        <v>279.74</v>
      </c>
    </row>
    <row r="146" spans="1:9" x14ac:dyDescent="0.25">
      <c r="A146" s="146" t="s">
        <v>18</v>
      </c>
      <c r="B146" s="145">
        <v>1</v>
      </c>
      <c r="C146" s="145">
        <f t="shared" ref="C146:C147" si="65">D146+E146</f>
        <v>188</v>
      </c>
      <c r="D146" s="145">
        <v>172</v>
      </c>
      <c r="E146" s="145">
        <v>16</v>
      </c>
      <c r="F146" s="169"/>
      <c r="G146" s="154">
        <v>4.0419999999999998</v>
      </c>
      <c r="H146" s="149">
        <f t="shared" ref="H146:H147" si="66">ROUND(G146*E146*2,2)</f>
        <v>129.34</v>
      </c>
      <c r="I146" s="149">
        <f t="shared" si="49"/>
        <v>159.85</v>
      </c>
    </row>
    <row r="147" spans="1:9" x14ac:dyDescent="0.25">
      <c r="A147" s="146" t="s">
        <v>18</v>
      </c>
      <c r="B147" s="145">
        <v>1</v>
      </c>
      <c r="C147" s="145">
        <f t="shared" si="65"/>
        <v>184</v>
      </c>
      <c r="D147" s="145">
        <v>172</v>
      </c>
      <c r="E147" s="145">
        <v>12</v>
      </c>
      <c r="F147" s="169"/>
      <c r="G147" s="154">
        <v>4.0419999999999998</v>
      </c>
      <c r="H147" s="149">
        <f t="shared" si="66"/>
        <v>97.01</v>
      </c>
      <c r="I147" s="149">
        <f t="shared" si="49"/>
        <v>119.89</v>
      </c>
    </row>
    <row r="148" spans="1:9" x14ac:dyDescent="0.25">
      <c r="A148" s="140" t="s">
        <v>31</v>
      </c>
      <c r="B148" s="141">
        <f>B149+B155+B162+B166</f>
        <v>18</v>
      </c>
      <c r="C148" s="141"/>
      <c r="D148" s="141"/>
      <c r="E148" s="141">
        <f>E149+E155+E162+E166</f>
        <v>605</v>
      </c>
      <c r="F148" s="142"/>
      <c r="G148" s="204"/>
      <c r="H148" s="204">
        <f>H149+H155+H162+H166</f>
        <v>7784.7899999999991</v>
      </c>
      <c r="I148" s="204">
        <f>I149+I155+I162+I166</f>
        <v>9621.2199999999993</v>
      </c>
    </row>
    <row r="149" spans="1:9" ht="33" x14ac:dyDescent="0.25">
      <c r="A149" s="136" t="s">
        <v>276</v>
      </c>
      <c r="B149" s="143">
        <f>SUM(B150:B154)</f>
        <v>5</v>
      </c>
      <c r="C149" s="143"/>
      <c r="D149" s="143"/>
      <c r="E149" s="143">
        <f>SUM(E150:E154)</f>
        <v>182</v>
      </c>
      <c r="F149" s="168"/>
      <c r="G149" s="200"/>
      <c r="H149" s="200">
        <f>SUM(H150:H154)</f>
        <v>3398.13</v>
      </c>
      <c r="I149" s="200">
        <f>SUM(I150:I154)</f>
        <v>4199.75</v>
      </c>
    </row>
    <row r="150" spans="1:9" x14ac:dyDescent="0.25">
      <c r="A150" s="146" t="s">
        <v>32</v>
      </c>
      <c r="B150" s="145">
        <v>1</v>
      </c>
      <c r="C150" s="145">
        <f>D150+E150</f>
        <v>202</v>
      </c>
      <c r="D150" s="145">
        <v>172</v>
      </c>
      <c r="E150" s="148">
        <v>30</v>
      </c>
      <c r="F150" s="169"/>
      <c r="G150" s="149">
        <v>9.2669999999999995</v>
      </c>
      <c r="H150" s="149">
        <f t="shared" ref="H150:H161" si="67">ROUND(G150*E150*2,2)</f>
        <v>556.02</v>
      </c>
      <c r="I150" s="149">
        <f t="shared" si="49"/>
        <v>687.19</v>
      </c>
    </row>
    <row r="151" spans="1:9" x14ac:dyDescent="0.25">
      <c r="A151" s="146" t="s">
        <v>32</v>
      </c>
      <c r="B151" s="145">
        <v>1</v>
      </c>
      <c r="C151" s="145">
        <f>D151+E151</f>
        <v>179</v>
      </c>
      <c r="D151" s="145">
        <v>172</v>
      </c>
      <c r="E151" s="148">
        <v>7</v>
      </c>
      <c r="F151" s="169"/>
      <c r="G151" s="149">
        <v>9.2669999999999995</v>
      </c>
      <c r="H151" s="149">
        <f t="shared" si="67"/>
        <v>129.74</v>
      </c>
      <c r="I151" s="149">
        <f t="shared" ref="I151:I188" si="68">ROUND(H151*1.2359,2)</f>
        <v>160.35</v>
      </c>
    </row>
    <row r="152" spans="1:9" x14ac:dyDescent="0.25">
      <c r="A152" s="146" t="s">
        <v>32</v>
      </c>
      <c r="B152" s="145">
        <v>1</v>
      </c>
      <c r="C152" s="145">
        <f t="shared" ref="C152:C154" si="69">D152+E152</f>
        <v>209</v>
      </c>
      <c r="D152" s="145">
        <v>172</v>
      </c>
      <c r="E152" s="148">
        <v>37</v>
      </c>
      <c r="F152" s="169"/>
      <c r="G152" s="149">
        <v>9.6039999999999992</v>
      </c>
      <c r="H152" s="149">
        <f t="shared" si="67"/>
        <v>710.7</v>
      </c>
      <c r="I152" s="149">
        <f t="shared" si="68"/>
        <v>878.35</v>
      </c>
    </row>
    <row r="153" spans="1:9" x14ac:dyDescent="0.25">
      <c r="A153" s="146" t="s">
        <v>32</v>
      </c>
      <c r="B153" s="145">
        <v>1</v>
      </c>
      <c r="C153" s="145">
        <f t="shared" si="69"/>
        <v>227</v>
      </c>
      <c r="D153" s="145">
        <v>172</v>
      </c>
      <c r="E153" s="148">
        <v>55</v>
      </c>
      <c r="F153" s="169"/>
      <c r="G153" s="149">
        <v>9.2669999999999995</v>
      </c>
      <c r="H153" s="149">
        <f t="shared" si="67"/>
        <v>1019.37</v>
      </c>
      <c r="I153" s="149">
        <f t="shared" si="68"/>
        <v>1259.8399999999999</v>
      </c>
    </row>
    <row r="154" spans="1:9" x14ac:dyDescent="0.25">
      <c r="A154" s="146" t="s">
        <v>32</v>
      </c>
      <c r="B154" s="145">
        <v>1</v>
      </c>
      <c r="C154" s="145">
        <f t="shared" si="69"/>
        <v>225</v>
      </c>
      <c r="D154" s="145">
        <v>172</v>
      </c>
      <c r="E154" s="148">
        <v>53</v>
      </c>
      <c r="F154" s="169"/>
      <c r="G154" s="149">
        <v>9.2669999999999995</v>
      </c>
      <c r="H154" s="149">
        <f t="shared" si="67"/>
        <v>982.3</v>
      </c>
      <c r="I154" s="149">
        <f t="shared" si="68"/>
        <v>1214.02</v>
      </c>
    </row>
    <row r="155" spans="1:9" ht="33" x14ac:dyDescent="0.25">
      <c r="A155" s="136" t="s">
        <v>272</v>
      </c>
      <c r="B155" s="143">
        <f>SUM(B156:B161)</f>
        <v>6</v>
      </c>
      <c r="C155" s="143"/>
      <c r="D155" s="143"/>
      <c r="E155" s="143">
        <f>SUM(E156:E161)</f>
        <v>205</v>
      </c>
      <c r="F155" s="168"/>
      <c r="G155" s="200"/>
      <c r="H155" s="200">
        <f>SUM(H156:H161)</f>
        <v>2579.5699999999997</v>
      </c>
      <c r="I155" s="200">
        <f>SUM(I156:I161)</f>
        <v>3188.09</v>
      </c>
    </row>
    <row r="156" spans="1:9" x14ac:dyDescent="0.25">
      <c r="A156" s="144" t="s">
        <v>28</v>
      </c>
      <c r="B156" s="145">
        <v>1</v>
      </c>
      <c r="C156" s="145">
        <f t="shared" ref="C156:C161" si="70">D156+E156</f>
        <v>200</v>
      </c>
      <c r="D156" s="145">
        <v>172</v>
      </c>
      <c r="E156" s="148">
        <v>28</v>
      </c>
      <c r="F156" s="169"/>
      <c r="G156" s="149">
        <v>6.51</v>
      </c>
      <c r="H156" s="149">
        <f t="shared" si="67"/>
        <v>364.56</v>
      </c>
      <c r="I156" s="149">
        <f t="shared" si="68"/>
        <v>450.56</v>
      </c>
    </row>
    <row r="157" spans="1:9" x14ac:dyDescent="0.25">
      <c r="A157" s="146" t="s">
        <v>30</v>
      </c>
      <c r="B157" s="145">
        <v>1</v>
      </c>
      <c r="C157" s="145">
        <f t="shared" si="70"/>
        <v>237</v>
      </c>
      <c r="D157" s="145">
        <v>172</v>
      </c>
      <c r="E157" s="148">
        <v>65</v>
      </c>
      <c r="F157" s="169"/>
      <c r="G157" s="149">
        <v>6.51</v>
      </c>
      <c r="H157" s="149">
        <f t="shared" si="67"/>
        <v>846.3</v>
      </c>
      <c r="I157" s="149">
        <f t="shared" si="68"/>
        <v>1045.94</v>
      </c>
    </row>
    <row r="158" spans="1:9" x14ac:dyDescent="0.25">
      <c r="A158" s="146" t="s">
        <v>30</v>
      </c>
      <c r="B158" s="145">
        <v>1</v>
      </c>
      <c r="C158" s="145">
        <f t="shared" si="70"/>
        <v>200</v>
      </c>
      <c r="D158" s="145">
        <v>172</v>
      </c>
      <c r="E158" s="148">
        <v>28</v>
      </c>
      <c r="F158" s="169"/>
      <c r="G158" s="149">
        <v>5.8879999999999999</v>
      </c>
      <c r="H158" s="149">
        <f t="shared" si="67"/>
        <v>329.73</v>
      </c>
      <c r="I158" s="149">
        <f t="shared" si="68"/>
        <v>407.51</v>
      </c>
    </row>
    <row r="159" spans="1:9" x14ac:dyDescent="0.25">
      <c r="A159" s="146" t="s">
        <v>30</v>
      </c>
      <c r="B159" s="145">
        <v>1</v>
      </c>
      <c r="C159" s="145">
        <f t="shared" si="70"/>
        <v>222</v>
      </c>
      <c r="D159" s="145">
        <v>172</v>
      </c>
      <c r="E159" s="148">
        <v>50</v>
      </c>
      <c r="F159" s="169"/>
      <c r="G159" s="149">
        <v>5.9630000000000001</v>
      </c>
      <c r="H159" s="149">
        <f t="shared" si="67"/>
        <v>596.29999999999995</v>
      </c>
      <c r="I159" s="149">
        <f t="shared" si="68"/>
        <v>736.97</v>
      </c>
    </row>
    <row r="160" spans="1:9" x14ac:dyDescent="0.25">
      <c r="A160" s="146" t="s">
        <v>30</v>
      </c>
      <c r="B160" s="145">
        <v>1</v>
      </c>
      <c r="C160" s="145">
        <f t="shared" si="70"/>
        <v>202</v>
      </c>
      <c r="D160" s="145">
        <v>172</v>
      </c>
      <c r="E160" s="148">
        <v>30</v>
      </c>
      <c r="F160" s="169"/>
      <c r="G160" s="149">
        <v>6.51</v>
      </c>
      <c r="H160" s="149">
        <f t="shared" si="67"/>
        <v>390.6</v>
      </c>
      <c r="I160" s="149">
        <f t="shared" si="68"/>
        <v>482.74</v>
      </c>
    </row>
    <row r="161" spans="1:9" x14ac:dyDescent="0.25">
      <c r="A161" s="146" t="s">
        <v>30</v>
      </c>
      <c r="B161" s="145">
        <v>1</v>
      </c>
      <c r="C161" s="145">
        <f t="shared" si="70"/>
        <v>176</v>
      </c>
      <c r="D161" s="145">
        <v>172</v>
      </c>
      <c r="E161" s="148">
        <v>4</v>
      </c>
      <c r="F161" s="169"/>
      <c r="G161" s="149">
        <v>6.51</v>
      </c>
      <c r="H161" s="149">
        <f t="shared" si="67"/>
        <v>52.08</v>
      </c>
      <c r="I161" s="149">
        <f t="shared" si="68"/>
        <v>64.37</v>
      </c>
    </row>
    <row r="162" spans="1:9" ht="33" x14ac:dyDescent="0.25">
      <c r="A162" s="136" t="s">
        <v>277</v>
      </c>
      <c r="B162" s="143">
        <f>SUM(B163:B165)</f>
        <v>3</v>
      </c>
      <c r="C162" s="143"/>
      <c r="D162" s="143"/>
      <c r="E162" s="143">
        <f>SUM(E163:E165)</f>
        <v>78</v>
      </c>
      <c r="F162" s="168"/>
      <c r="G162" s="200"/>
      <c r="H162" s="200">
        <f>SUM(H163:H165)</f>
        <v>675.32</v>
      </c>
      <c r="I162" s="200">
        <f>SUM(I163:I165)</f>
        <v>834.62999999999988</v>
      </c>
    </row>
    <row r="163" spans="1:9" x14ac:dyDescent="0.25">
      <c r="A163" s="146" t="s">
        <v>17</v>
      </c>
      <c r="B163" s="145">
        <v>1</v>
      </c>
      <c r="C163" s="145">
        <f>D163+E163</f>
        <v>212</v>
      </c>
      <c r="D163" s="145">
        <v>172</v>
      </c>
      <c r="E163" s="148">
        <v>40</v>
      </c>
      <c r="F163" s="169"/>
      <c r="G163" s="154">
        <v>4.3289999999999997</v>
      </c>
      <c r="H163" s="149">
        <f t="shared" ref="H163:H165" si="71">ROUND(G163*E163*2,2)</f>
        <v>346.32</v>
      </c>
      <c r="I163" s="149">
        <f t="shared" si="68"/>
        <v>428.02</v>
      </c>
    </row>
    <row r="164" spans="1:9" x14ac:dyDescent="0.25">
      <c r="A164" s="146" t="s">
        <v>17</v>
      </c>
      <c r="B164" s="145">
        <v>1</v>
      </c>
      <c r="C164" s="145">
        <f t="shared" ref="C164:C165" si="72">D164+E164</f>
        <v>206</v>
      </c>
      <c r="D164" s="145">
        <v>172</v>
      </c>
      <c r="E164" s="148">
        <v>34</v>
      </c>
      <c r="F164" s="169"/>
      <c r="G164" s="154">
        <v>4.3289999999999997</v>
      </c>
      <c r="H164" s="149">
        <f t="shared" si="71"/>
        <v>294.37</v>
      </c>
      <c r="I164" s="149">
        <f t="shared" si="68"/>
        <v>363.81</v>
      </c>
    </row>
    <row r="165" spans="1:9" x14ac:dyDescent="0.25">
      <c r="A165" s="144" t="s">
        <v>17</v>
      </c>
      <c r="B165" s="145">
        <v>1</v>
      </c>
      <c r="C165" s="145">
        <f t="shared" si="72"/>
        <v>176</v>
      </c>
      <c r="D165" s="145">
        <v>172</v>
      </c>
      <c r="E165" s="148">
        <v>4</v>
      </c>
      <c r="F165" s="169"/>
      <c r="G165" s="154">
        <v>4.3289999999999997</v>
      </c>
      <c r="H165" s="149">
        <f t="shared" si="71"/>
        <v>34.630000000000003</v>
      </c>
      <c r="I165" s="149">
        <f t="shared" si="68"/>
        <v>42.8</v>
      </c>
    </row>
    <row r="166" spans="1:9" ht="33" x14ac:dyDescent="0.25">
      <c r="A166" s="136" t="s">
        <v>267</v>
      </c>
      <c r="B166" s="143">
        <f>SUM(B167:B170)</f>
        <v>4</v>
      </c>
      <c r="C166" s="143"/>
      <c r="D166" s="143"/>
      <c r="E166" s="143">
        <f t="shared" ref="E166:I166" si="73">SUM(E167:E170)</f>
        <v>140</v>
      </c>
      <c r="F166" s="168"/>
      <c r="G166" s="200"/>
      <c r="H166" s="200">
        <f t="shared" si="73"/>
        <v>1131.77</v>
      </c>
      <c r="I166" s="200">
        <f t="shared" si="73"/>
        <v>1398.75</v>
      </c>
    </row>
    <row r="167" spans="1:9" x14ac:dyDescent="0.25">
      <c r="A167" s="146" t="s">
        <v>18</v>
      </c>
      <c r="B167" s="145">
        <v>1</v>
      </c>
      <c r="C167" s="145">
        <f>D167+E167</f>
        <v>194</v>
      </c>
      <c r="D167" s="145">
        <v>172</v>
      </c>
      <c r="E167" s="148">
        <v>22</v>
      </c>
      <c r="F167" s="169"/>
      <c r="G167" s="154">
        <v>4.0419999999999998</v>
      </c>
      <c r="H167" s="149">
        <f t="shared" ref="H167:H170" si="74">ROUND(G167*E167*2,2)</f>
        <v>177.85</v>
      </c>
      <c r="I167" s="149">
        <f t="shared" si="68"/>
        <v>219.8</v>
      </c>
    </row>
    <row r="168" spans="1:9" x14ac:dyDescent="0.25">
      <c r="A168" s="146" t="s">
        <v>18</v>
      </c>
      <c r="B168" s="145">
        <v>1</v>
      </c>
      <c r="C168" s="145">
        <f t="shared" ref="C168:C170" si="75">D168+E168</f>
        <v>204</v>
      </c>
      <c r="D168" s="145">
        <v>172</v>
      </c>
      <c r="E168" s="148">
        <v>32</v>
      </c>
      <c r="F168" s="169"/>
      <c r="G168" s="154">
        <v>4.0419999999999998</v>
      </c>
      <c r="H168" s="149">
        <f t="shared" si="74"/>
        <v>258.69</v>
      </c>
      <c r="I168" s="149">
        <f t="shared" si="68"/>
        <v>319.70999999999998</v>
      </c>
    </row>
    <row r="169" spans="1:9" x14ac:dyDescent="0.25">
      <c r="A169" s="146" t="s">
        <v>18</v>
      </c>
      <c r="B169" s="145">
        <v>1</v>
      </c>
      <c r="C169" s="145">
        <f t="shared" si="75"/>
        <v>216</v>
      </c>
      <c r="D169" s="145">
        <v>172</v>
      </c>
      <c r="E169" s="148">
        <v>44</v>
      </c>
      <c r="F169" s="169"/>
      <c r="G169" s="154">
        <v>4.0419999999999998</v>
      </c>
      <c r="H169" s="149">
        <f t="shared" si="74"/>
        <v>355.7</v>
      </c>
      <c r="I169" s="149">
        <f t="shared" si="68"/>
        <v>439.61</v>
      </c>
    </row>
    <row r="170" spans="1:9" x14ac:dyDescent="0.25">
      <c r="A170" s="146" t="s">
        <v>18</v>
      </c>
      <c r="B170" s="145">
        <v>1</v>
      </c>
      <c r="C170" s="145">
        <f t="shared" si="75"/>
        <v>214</v>
      </c>
      <c r="D170" s="145">
        <v>172</v>
      </c>
      <c r="E170" s="148">
        <v>42</v>
      </c>
      <c r="F170" s="169"/>
      <c r="G170" s="154">
        <v>4.0419999999999998</v>
      </c>
      <c r="H170" s="149">
        <f t="shared" si="74"/>
        <v>339.53</v>
      </c>
      <c r="I170" s="149">
        <f t="shared" si="68"/>
        <v>419.63</v>
      </c>
    </row>
    <row r="171" spans="1:9" x14ac:dyDescent="0.25">
      <c r="A171" s="140" t="s">
        <v>33</v>
      </c>
      <c r="B171" s="141">
        <f>B172+B185</f>
        <v>15</v>
      </c>
      <c r="C171" s="141"/>
      <c r="D171" s="141"/>
      <c r="E171" s="141">
        <f t="shared" ref="E171:I171" si="76">E172+E185</f>
        <v>541.25</v>
      </c>
      <c r="F171" s="142"/>
      <c r="G171" s="204"/>
      <c r="H171" s="204">
        <f t="shared" si="76"/>
        <v>5956.2500000000009</v>
      </c>
      <c r="I171" s="204">
        <f t="shared" si="76"/>
        <v>7361.3200000000006</v>
      </c>
    </row>
    <row r="172" spans="1:9" ht="33" x14ac:dyDescent="0.25">
      <c r="A172" s="136" t="s">
        <v>272</v>
      </c>
      <c r="B172" s="143">
        <f>SUM(B173:B184)</f>
        <v>12</v>
      </c>
      <c r="C172" s="143"/>
      <c r="D172" s="143"/>
      <c r="E172" s="143">
        <f>SUM(E173:E184)</f>
        <v>423.25</v>
      </c>
      <c r="F172" s="168"/>
      <c r="G172" s="200"/>
      <c r="H172" s="200">
        <f>SUM(H173:H184)</f>
        <v>4934.6100000000006</v>
      </c>
      <c r="I172" s="200">
        <f>SUM(I173:I184)</f>
        <v>6098.68</v>
      </c>
    </row>
    <row r="173" spans="1:9" x14ac:dyDescent="0.25">
      <c r="A173" s="146" t="s">
        <v>53</v>
      </c>
      <c r="B173" s="145">
        <v>1</v>
      </c>
      <c r="C173" s="145">
        <f t="shared" ref="C173:C184" si="77">D173+E173</f>
        <v>228</v>
      </c>
      <c r="D173" s="145">
        <v>172</v>
      </c>
      <c r="E173" s="148">
        <v>56</v>
      </c>
      <c r="F173" s="169"/>
      <c r="G173" s="149">
        <v>6.23</v>
      </c>
      <c r="H173" s="149">
        <f t="shared" ref="H173:H184" si="78">ROUND(G173*E173*2,2)</f>
        <v>697.76</v>
      </c>
      <c r="I173" s="149">
        <f t="shared" si="68"/>
        <v>862.36</v>
      </c>
    </row>
    <row r="174" spans="1:9" x14ac:dyDescent="0.25">
      <c r="A174" s="146" t="s">
        <v>53</v>
      </c>
      <c r="B174" s="145">
        <v>1</v>
      </c>
      <c r="C174" s="145">
        <f t="shared" si="77"/>
        <v>242</v>
      </c>
      <c r="D174" s="145">
        <v>172</v>
      </c>
      <c r="E174" s="148">
        <v>70</v>
      </c>
      <c r="F174" s="169"/>
      <c r="G174" s="149">
        <v>6.23</v>
      </c>
      <c r="H174" s="149">
        <f t="shared" si="78"/>
        <v>872.2</v>
      </c>
      <c r="I174" s="149">
        <f t="shared" si="68"/>
        <v>1077.95</v>
      </c>
    </row>
    <row r="175" spans="1:9" x14ac:dyDescent="0.25">
      <c r="A175" s="162" t="s">
        <v>195</v>
      </c>
      <c r="B175" s="145">
        <v>1</v>
      </c>
      <c r="C175" s="145">
        <f t="shared" si="77"/>
        <v>187</v>
      </c>
      <c r="D175" s="145">
        <v>172</v>
      </c>
      <c r="E175" s="148">
        <v>15</v>
      </c>
      <c r="F175" s="169"/>
      <c r="G175" s="149">
        <v>6.23</v>
      </c>
      <c r="H175" s="149">
        <f t="shared" si="78"/>
        <v>186.9</v>
      </c>
      <c r="I175" s="149">
        <f t="shared" si="68"/>
        <v>230.99</v>
      </c>
    </row>
    <row r="176" spans="1:9" x14ac:dyDescent="0.25">
      <c r="A176" s="146" t="s">
        <v>196</v>
      </c>
      <c r="B176" s="145">
        <v>1</v>
      </c>
      <c r="C176" s="145">
        <f t="shared" si="77"/>
        <v>203</v>
      </c>
      <c r="D176" s="145">
        <v>172</v>
      </c>
      <c r="E176" s="148">
        <v>31</v>
      </c>
      <c r="F176" s="169"/>
      <c r="G176" s="149">
        <v>6.23</v>
      </c>
      <c r="H176" s="149">
        <f t="shared" si="78"/>
        <v>386.26</v>
      </c>
      <c r="I176" s="149">
        <f t="shared" si="68"/>
        <v>477.38</v>
      </c>
    </row>
    <row r="177" spans="1:9" x14ac:dyDescent="0.25">
      <c r="A177" s="146" t="s">
        <v>196</v>
      </c>
      <c r="B177" s="145">
        <v>1</v>
      </c>
      <c r="C177" s="145">
        <f t="shared" si="77"/>
        <v>207</v>
      </c>
      <c r="D177" s="145">
        <v>172</v>
      </c>
      <c r="E177" s="148">
        <v>35</v>
      </c>
      <c r="F177" s="169"/>
      <c r="G177" s="149">
        <v>5.3959999999999999</v>
      </c>
      <c r="H177" s="149">
        <f t="shared" si="78"/>
        <v>377.72</v>
      </c>
      <c r="I177" s="149">
        <f t="shared" si="68"/>
        <v>466.82</v>
      </c>
    </row>
    <row r="178" spans="1:9" x14ac:dyDescent="0.25">
      <c r="A178" s="146" t="s">
        <v>196</v>
      </c>
      <c r="B178" s="145">
        <v>1</v>
      </c>
      <c r="C178" s="145">
        <f t="shared" si="77"/>
        <v>189</v>
      </c>
      <c r="D178" s="145">
        <v>172</v>
      </c>
      <c r="E178" s="148">
        <v>17</v>
      </c>
      <c r="F178" s="169"/>
      <c r="G178" s="149">
        <v>6.1310000000000002</v>
      </c>
      <c r="H178" s="149">
        <f t="shared" si="78"/>
        <v>208.45</v>
      </c>
      <c r="I178" s="149">
        <f t="shared" si="68"/>
        <v>257.62</v>
      </c>
    </row>
    <row r="179" spans="1:9" x14ac:dyDescent="0.25">
      <c r="A179" s="146" t="s">
        <v>196</v>
      </c>
      <c r="B179" s="145">
        <v>1</v>
      </c>
      <c r="C179" s="145">
        <f t="shared" si="77"/>
        <v>193.25</v>
      </c>
      <c r="D179" s="145">
        <v>172</v>
      </c>
      <c r="E179" s="148">
        <v>21.25</v>
      </c>
      <c r="F179" s="169"/>
      <c r="G179" s="149">
        <v>6.1310000000000002</v>
      </c>
      <c r="H179" s="149">
        <f t="shared" si="78"/>
        <v>260.57</v>
      </c>
      <c r="I179" s="149">
        <f t="shared" si="68"/>
        <v>322.04000000000002</v>
      </c>
    </row>
    <row r="180" spans="1:9" x14ac:dyDescent="0.25">
      <c r="A180" s="146" t="s">
        <v>196</v>
      </c>
      <c r="B180" s="145">
        <v>1</v>
      </c>
      <c r="C180" s="145">
        <f t="shared" si="77"/>
        <v>185</v>
      </c>
      <c r="D180" s="145">
        <v>172</v>
      </c>
      <c r="E180" s="148">
        <v>13</v>
      </c>
      <c r="F180" s="169"/>
      <c r="G180" s="149">
        <v>5.4829999999999997</v>
      </c>
      <c r="H180" s="149">
        <f t="shared" si="78"/>
        <v>142.56</v>
      </c>
      <c r="I180" s="149">
        <f t="shared" si="68"/>
        <v>176.19</v>
      </c>
    </row>
    <row r="181" spans="1:9" x14ac:dyDescent="0.25">
      <c r="A181" s="146" t="s">
        <v>196</v>
      </c>
      <c r="B181" s="145">
        <v>1</v>
      </c>
      <c r="C181" s="145">
        <f t="shared" si="77"/>
        <v>228</v>
      </c>
      <c r="D181" s="145">
        <v>172</v>
      </c>
      <c r="E181" s="148">
        <v>56</v>
      </c>
      <c r="F181" s="169"/>
      <c r="G181" s="149">
        <v>5.4829999999999997</v>
      </c>
      <c r="H181" s="149">
        <f t="shared" si="78"/>
        <v>614.1</v>
      </c>
      <c r="I181" s="149">
        <f t="shared" si="68"/>
        <v>758.97</v>
      </c>
    </row>
    <row r="182" spans="1:9" x14ac:dyDescent="0.25">
      <c r="A182" s="146" t="s">
        <v>196</v>
      </c>
      <c r="B182" s="145">
        <v>1</v>
      </c>
      <c r="C182" s="145">
        <f t="shared" si="77"/>
        <v>216</v>
      </c>
      <c r="D182" s="145">
        <v>172</v>
      </c>
      <c r="E182" s="148">
        <v>44</v>
      </c>
      <c r="F182" s="169"/>
      <c r="G182" s="149">
        <v>5.3959999999999999</v>
      </c>
      <c r="H182" s="149">
        <f t="shared" si="78"/>
        <v>474.85</v>
      </c>
      <c r="I182" s="149">
        <f t="shared" si="68"/>
        <v>586.87</v>
      </c>
    </row>
    <row r="183" spans="1:9" x14ac:dyDescent="0.25">
      <c r="A183" s="146" t="s">
        <v>196</v>
      </c>
      <c r="B183" s="145">
        <v>1</v>
      </c>
      <c r="C183" s="145">
        <f t="shared" si="77"/>
        <v>180</v>
      </c>
      <c r="D183" s="145">
        <v>172</v>
      </c>
      <c r="E183" s="148">
        <v>8</v>
      </c>
      <c r="F183" s="169"/>
      <c r="G183" s="149">
        <v>6.1310000000000002</v>
      </c>
      <c r="H183" s="149">
        <f t="shared" si="78"/>
        <v>98.1</v>
      </c>
      <c r="I183" s="149">
        <f t="shared" si="68"/>
        <v>121.24</v>
      </c>
    </row>
    <row r="184" spans="1:9" x14ac:dyDescent="0.25">
      <c r="A184" s="146" t="s">
        <v>196</v>
      </c>
      <c r="B184" s="145">
        <v>1</v>
      </c>
      <c r="C184" s="145">
        <f t="shared" si="77"/>
        <v>229</v>
      </c>
      <c r="D184" s="145">
        <v>172</v>
      </c>
      <c r="E184" s="148">
        <v>57</v>
      </c>
      <c r="F184" s="169"/>
      <c r="G184" s="149">
        <v>5.3959999999999999</v>
      </c>
      <c r="H184" s="149">
        <f t="shared" si="78"/>
        <v>615.14</v>
      </c>
      <c r="I184" s="149">
        <f t="shared" si="68"/>
        <v>760.25</v>
      </c>
    </row>
    <row r="185" spans="1:9" ht="33" x14ac:dyDescent="0.25">
      <c r="A185" s="136" t="s">
        <v>277</v>
      </c>
      <c r="B185" s="143">
        <f>SUM(B186:B188)</f>
        <v>3</v>
      </c>
      <c r="C185" s="143"/>
      <c r="D185" s="143"/>
      <c r="E185" s="143">
        <f t="shared" ref="E185:I185" si="79">SUM(E186:E188)</f>
        <v>118</v>
      </c>
      <c r="F185" s="168"/>
      <c r="G185" s="200"/>
      <c r="H185" s="200">
        <f t="shared" si="79"/>
        <v>1021.6400000000001</v>
      </c>
      <c r="I185" s="200">
        <f t="shared" si="79"/>
        <v>1262.6400000000001</v>
      </c>
    </row>
    <row r="186" spans="1:9" x14ac:dyDescent="0.25">
      <c r="A186" s="146" t="s">
        <v>17</v>
      </c>
      <c r="B186" s="145">
        <v>1</v>
      </c>
      <c r="C186" s="145">
        <f t="shared" ref="C186:C188" si="80">D186+E186</f>
        <v>205</v>
      </c>
      <c r="D186" s="145">
        <v>172</v>
      </c>
      <c r="E186" s="148">
        <v>33</v>
      </c>
      <c r="F186" s="169"/>
      <c r="G186" s="149">
        <v>4.3289999999999997</v>
      </c>
      <c r="H186" s="149">
        <f t="shared" ref="H186:H188" si="81">ROUND(G186*E186*2,2)</f>
        <v>285.70999999999998</v>
      </c>
      <c r="I186" s="149">
        <f t="shared" si="68"/>
        <v>353.11</v>
      </c>
    </row>
    <row r="187" spans="1:9" x14ac:dyDescent="0.25">
      <c r="A187" s="146" t="s">
        <v>17</v>
      </c>
      <c r="B187" s="145">
        <v>1</v>
      </c>
      <c r="C187" s="145">
        <f t="shared" si="80"/>
        <v>218</v>
      </c>
      <c r="D187" s="145">
        <v>172</v>
      </c>
      <c r="E187" s="148">
        <v>46</v>
      </c>
      <c r="F187" s="169"/>
      <c r="G187" s="149">
        <v>4.3289999999999997</v>
      </c>
      <c r="H187" s="149">
        <f t="shared" si="81"/>
        <v>398.27</v>
      </c>
      <c r="I187" s="149">
        <f t="shared" si="68"/>
        <v>492.22</v>
      </c>
    </row>
    <row r="188" spans="1:9" x14ac:dyDescent="0.25">
      <c r="A188" s="146" t="s">
        <v>17</v>
      </c>
      <c r="B188" s="145">
        <v>1</v>
      </c>
      <c r="C188" s="145">
        <f t="shared" si="80"/>
        <v>211</v>
      </c>
      <c r="D188" s="145">
        <v>172</v>
      </c>
      <c r="E188" s="148">
        <v>39</v>
      </c>
      <c r="F188" s="169"/>
      <c r="G188" s="149">
        <v>4.3289999999999997</v>
      </c>
      <c r="H188" s="149">
        <f t="shared" si="81"/>
        <v>337.66</v>
      </c>
      <c r="I188" s="149">
        <f t="shared" si="68"/>
        <v>417.31</v>
      </c>
    </row>
    <row r="189" spans="1:9" x14ac:dyDescent="0.25">
      <c r="A189" s="140" t="s">
        <v>35</v>
      </c>
      <c r="B189" s="141">
        <f>B190+B196+B202+B207</f>
        <v>15</v>
      </c>
      <c r="C189" s="141"/>
      <c r="D189" s="141"/>
      <c r="E189" s="141">
        <f>E190+E196+E202+E207</f>
        <v>637</v>
      </c>
      <c r="F189" s="142"/>
      <c r="G189" s="204"/>
      <c r="H189" s="204">
        <f>H190+H196+H202+H207</f>
        <v>8829.76</v>
      </c>
      <c r="I189" s="204">
        <f>I190+I196+I202+I207</f>
        <v>10912.7</v>
      </c>
    </row>
    <row r="190" spans="1:9" ht="33" x14ac:dyDescent="0.25">
      <c r="A190" s="136" t="s">
        <v>276</v>
      </c>
      <c r="B190" s="143">
        <f>SUM(B191:B195)</f>
        <v>5</v>
      </c>
      <c r="C190" s="143"/>
      <c r="D190" s="143"/>
      <c r="E190" s="143">
        <f>SUM(E191:E195)</f>
        <v>195</v>
      </c>
      <c r="F190" s="168"/>
      <c r="G190" s="200"/>
      <c r="H190" s="200">
        <f>SUM(H191:H195)</f>
        <v>3745.56</v>
      </c>
      <c r="I190" s="200">
        <f>SUM(I191:I195)</f>
        <v>4629.1400000000003</v>
      </c>
    </row>
    <row r="191" spans="1:9" x14ac:dyDescent="0.25">
      <c r="A191" s="146" t="s">
        <v>38</v>
      </c>
      <c r="B191" s="145">
        <v>1</v>
      </c>
      <c r="C191" s="145">
        <f t="shared" ref="C191:C194" si="82">D191+E191</f>
        <v>211</v>
      </c>
      <c r="D191" s="145">
        <v>172</v>
      </c>
      <c r="E191" s="148">
        <v>39</v>
      </c>
      <c r="F191" s="169"/>
      <c r="G191" s="149">
        <v>9.6039999999999992</v>
      </c>
      <c r="H191" s="149">
        <f t="shared" ref="H191:H195" si="83">ROUND(G191*E191*2,2)</f>
        <v>749.11</v>
      </c>
      <c r="I191" s="149">
        <f t="shared" ref="I191:I216" si="84">ROUND(H191*1.2359,2)</f>
        <v>925.83</v>
      </c>
    </row>
    <row r="192" spans="1:9" x14ac:dyDescent="0.25">
      <c r="A192" s="146" t="s">
        <v>38</v>
      </c>
      <c r="B192" s="145">
        <v>1</v>
      </c>
      <c r="C192" s="145">
        <f t="shared" si="82"/>
        <v>183</v>
      </c>
      <c r="D192" s="145">
        <v>172</v>
      </c>
      <c r="E192" s="148">
        <v>11</v>
      </c>
      <c r="F192" s="169"/>
      <c r="G192" s="149">
        <v>9.6039999999999992</v>
      </c>
      <c r="H192" s="149">
        <f t="shared" si="83"/>
        <v>211.29</v>
      </c>
      <c r="I192" s="149">
        <f t="shared" si="84"/>
        <v>261.13</v>
      </c>
    </row>
    <row r="193" spans="1:9" x14ac:dyDescent="0.25">
      <c r="A193" s="146" t="s">
        <v>38</v>
      </c>
      <c r="B193" s="145">
        <v>1</v>
      </c>
      <c r="C193" s="145">
        <f t="shared" si="82"/>
        <v>211</v>
      </c>
      <c r="D193" s="145">
        <v>172</v>
      </c>
      <c r="E193" s="148">
        <v>39</v>
      </c>
      <c r="F193" s="169"/>
      <c r="G193" s="149">
        <v>9.6039999999999992</v>
      </c>
      <c r="H193" s="149">
        <f t="shared" si="83"/>
        <v>749.11</v>
      </c>
      <c r="I193" s="149">
        <f t="shared" si="84"/>
        <v>925.83</v>
      </c>
    </row>
    <row r="194" spans="1:9" x14ac:dyDescent="0.25">
      <c r="A194" s="146" t="s">
        <v>38</v>
      </c>
      <c r="B194" s="145">
        <v>1</v>
      </c>
      <c r="C194" s="145">
        <f t="shared" si="82"/>
        <v>227</v>
      </c>
      <c r="D194" s="145">
        <v>172</v>
      </c>
      <c r="E194" s="148">
        <v>55</v>
      </c>
      <c r="F194" s="169"/>
      <c r="G194" s="149">
        <v>9.6039999999999992</v>
      </c>
      <c r="H194" s="149">
        <f t="shared" si="83"/>
        <v>1056.44</v>
      </c>
      <c r="I194" s="149">
        <f t="shared" si="84"/>
        <v>1305.6500000000001</v>
      </c>
    </row>
    <row r="195" spans="1:9" x14ac:dyDescent="0.25">
      <c r="A195" s="146" t="s">
        <v>38</v>
      </c>
      <c r="B195" s="145">
        <v>1</v>
      </c>
      <c r="C195" s="145">
        <f>D195+E195</f>
        <v>223</v>
      </c>
      <c r="D195" s="145">
        <v>172</v>
      </c>
      <c r="E195" s="148">
        <v>51</v>
      </c>
      <c r="F195" s="169"/>
      <c r="G195" s="149">
        <v>9.6039999999999992</v>
      </c>
      <c r="H195" s="149">
        <f t="shared" si="83"/>
        <v>979.61</v>
      </c>
      <c r="I195" s="149">
        <f t="shared" si="84"/>
        <v>1210.7</v>
      </c>
    </row>
    <row r="196" spans="1:9" ht="33" x14ac:dyDescent="0.25">
      <c r="A196" s="136" t="s">
        <v>272</v>
      </c>
      <c r="B196" s="143">
        <f>SUM(B197:B201)</f>
        <v>5</v>
      </c>
      <c r="C196" s="143"/>
      <c r="D196" s="143"/>
      <c r="E196" s="143">
        <f>SUM(E197:E201)</f>
        <v>340</v>
      </c>
      <c r="F196" s="168"/>
      <c r="G196" s="200"/>
      <c r="H196" s="200">
        <f>SUM(H197:H201)</f>
        <v>4205.1100000000006</v>
      </c>
      <c r="I196" s="200">
        <f>SUM(I197:I201)</f>
        <v>5197.09</v>
      </c>
    </row>
    <row r="197" spans="1:9" x14ac:dyDescent="0.25">
      <c r="A197" s="144" t="s">
        <v>197</v>
      </c>
      <c r="B197" s="145">
        <v>1</v>
      </c>
      <c r="C197" s="145">
        <f t="shared" ref="C197:C201" si="85">D197+E197</f>
        <v>199</v>
      </c>
      <c r="D197" s="145">
        <v>172</v>
      </c>
      <c r="E197" s="148">
        <v>27</v>
      </c>
      <c r="F197" s="169"/>
      <c r="G197" s="149">
        <v>6.1310000000000002</v>
      </c>
      <c r="H197" s="149">
        <f t="shared" ref="H197:H201" si="86">ROUND(G197*E197*2,2)</f>
        <v>331.07</v>
      </c>
      <c r="I197" s="149">
        <f t="shared" si="84"/>
        <v>409.17</v>
      </c>
    </row>
    <row r="198" spans="1:9" x14ac:dyDescent="0.25">
      <c r="A198" s="144" t="s">
        <v>198</v>
      </c>
      <c r="B198" s="145">
        <v>1</v>
      </c>
      <c r="C198" s="145">
        <f t="shared" si="85"/>
        <v>272</v>
      </c>
      <c r="D198" s="145">
        <v>172</v>
      </c>
      <c r="E198" s="148">
        <v>100</v>
      </c>
      <c r="F198" s="169"/>
      <c r="G198" s="149">
        <v>6.1310000000000002</v>
      </c>
      <c r="H198" s="149">
        <f t="shared" si="86"/>
        <v>1226.2</v>
      </c>
      <c r="I198" s="149">
        <f t="shared" si="84"/>
        <v>1515.46</v>
      </c>
    </row>
    <row r="199" spans="1:9" x14ac:dyDescent="0.25">
      <c r="A199" s="144" t="s">
        <v>198</v>
      </c>
      <c r="B199" s="145">
        <v>1</v>
      </c>
      <c r="C199" s="145">
        <f t="shared" si="85"/>
        <v>187</v>
      </c>
      <c r="D199" s="145">
        <v>172</v>
      </c>
      <c r="E199" s="148">
        <v>15</v>
      </c>
      <c r="F199" s="169"/>
      <c r="G199" s="149">
        <v>6.1310000000000002</v>
      </c>
      <c r="H199" s="149">
        <f t="shared" si="86"/>
        <v>183.93</v>
      </c>
      <c r="I199" s="149">
        <f t="shared" si="84"/>
        <v>227.32</v>
      </c>
    </row>
    <row r="200" spans="1:9" x14ac:dyDescent="0.25">
      <c r="A200" s="144" t="s">
        <v>198</v>
      </c>
      <c r="B200" s="145">
        <v>1</v>
      </c>
      <c r="C200" s="145">
        <f t="shared" si="85"/>
        <v>238</v>
      </c>
      <c r="D200" s="145">
        <v>172</v>
      </c>
      <c r="E200" s="148">
        <v>66</v>
      </c>
      <c r="F200" s="169"/>
      <c r="G200" s="149">
        <v>6.4039999999999999</v>
      </c>
      <c r="H200" s="149">
        <f t="shared" si="86"/>
        <v>845.33</v>
      </c>
      <c r="I200" s="149">
        <f t="shared" si="84"/>
        <v>1044.74</v>
      </c>
    </row>
    <row r="201" spans="1:9" x14ac:dyDescent="0.25">
      <c r="A201" s="144" t="s">
        <v>198</v>
      </c>
      <c r="B201" s="145">
        <v>1</v>
      </c>
      <c r="C201" s="145">
        <f t="shared" si="85"/>
        <v>304</v>
      </c>
      <c r="D201" s="145">
        <v>172</v>
      </c>
      <c r="E201" s="148">
        <v>132</v>
      </c>
      <c r="F201" s="169"/>
      <c r="G201" s="149">
        <v>6.1310000000000002</v>
      </c>
      <c r="H201" s="149">
        <f t="shared" si="86"/>
        <v>1618.58</v>
      </c>
      <c r="I201" s="149">
        <f t="shared" si="84"/>
        <v>2000.4</v>
      </c>
    </row>
    <row r="202" spans="1:9" ht="33" x14ac:dyDescent="0.25">
      <c r="A202" s="136" t="s">
        <v>277</v>
      </c>
      <c r="B202" s="143">
        <f>SUM(B203:B206)</f>
        <v>4</v>
      </c>
      <c r="C202" s="143"/>
      <c r="D202" s="143"/>
      <c r="E202" s="143">
        <f>SUM(E203:E206)</f>
        <v>95</v>
      </c>
      <c r="F202" s="168"/>
      <c r="G202" s="200"/>
      <c r="H202" s="200">
        <f>SUM(H203:H206)</f>
        <v>822.5</v>
      </c>
      <c r="I202" s="200">
        <f>SUM(I203:I206)</f>
        <v>1016.53</v>
      </c>
    </row>
    <row r="203" spans="1:9" x14ac:dyDescent="0.25">
      <c r="A203" s="144" t="s">
        <v>17</v>
      </c>
      <c r="B203" s="145">
        <v>1</v>
      </c>
      <c r="C203" s="145">
        <f>D203+E203</f>
        <v>217</v>
      </c>
      <c r="D203" s="145">
        <v>172</v>
      </c>
      <c r="E203" s="145">
        <v>45</v>
      </c>
      <c r="F203" s="169"/>
      <c r="G203" s="154">
        <v>4.3289999999999997</v>
      </c>
      <c r="H203" s="149">
        <f t="shared" ref="H203:H206" si="87">ROUND(G203*E203*2,2)</f>
        <v>389.61</v>
      </c>
      <c r="I203" s="149">
        <f t="shared" si="84"/>
        <v>481.52</v>
      </c>
    </row>
    <row r="204" spans="1:9" x14ac:dyDescent="0.25">
      <c r="A204" s="144" t="s">
        <v>17</v>
      </c>
      <c r="B204" s="145">
        <v>1</v>
      </c>
      <c r="C204" s="145">
        <f>D204+E204</f>
        <v>210</v>
      </c>
      <c r="D204" s="145">
        <v>172</v>
      </c>
      <c r="E204" s="145">
        <v>38</v>
      </c>
      <c r="F204" s="169"/>
      <c r="G204" s="154">
        <v>4.3289999999999997</v>
      </c>
      <c r="H204" s="149">
        <f t="shared" si="87"/>
        <v>329</v>
      </c>
      <c r="I204" s="149">
        <f t="shared" si="84"/>
        <v>406.61</v>
      </c>
    </row>
    <row r="205" spans="1:9" x14ac:dyDescent="0.25">
      <c r="A205" s="144" t="s">
        <v>17</v>
      </c>
      <c r="B205" s="145">
        <v>1</v>
      </c>
      <c r="C205" s="145">
        <f>D205+E205</f>
        <v>180</v>
      </c>
      <c r="D205" s="145">
        <v>172</v>
      </c>
      <c r="E205" s="145">
        <v>8</v>
      </c>
      <c r="F205" s="169"/>
      <c r="G205" s="154">
        <v>4.3289999999999997</v>
      </c>
      <c r="H205" s="149">
        <f t="shared" si="87"/>
        <v>69.260000000000005</v>
      </c>
      <c r="I205" s="149">
        <f t="shared" si="84"/>
        <v>85.6</v>
      </c>
    </row>
    <row r="206" spans="1:9" x14ac:dyDescent="0.25">
      <c r="A206" s="144" t="s">
        <v>17</v>
      </c>
      <c r="B206" s="145">
        <v>1</v>
      </c>
      <c r="C206" s="145">
        <f>D206+E206</f>
        <v>176</v>
      </c>
      <c r="D206" s="145">
        <v>172</v>
      </c>
      <c r="E206" s="145">
        <v>4</v>
      </c>
      <c r="F206" s="169"/>
      <c r="G206" s="154">
        <v>4.3289999999999997</v>
      </c>
      <c r="H206" s="149">
        <f t="shared" si="87"/>
        <v>34.630000000000003</v>
      </c>
      <c r="I206" s="149">
        <f t="shared" si="84"/>
        <v>42.8</v>
      </c>
    </row>
    <row r="207" spans="1:9" ht="33" x14ac:dyDescent="0.25">
      <c r="A207" s="136" t="s">
        <v>267</v>
      </c>
      <c r="B207" s="143">
        <f>SUM(B208:B208)</f>
        <v>1</v>
      </c>
      <c r="C207" s="143"/>
      <c r="D207" s="143"/>
      <c r="E207" s="143">
        <f t="shared" ref="E207:I207" si="88">SUM(E208:E208)</f>
        <v>7</v>
      </c>
      <c r="F207" s="168"/>
      <c r="G207" s="200"/>
      <c r="H207" s="200">
        <f t="shared" si="88"/>
        <v>56.59</v>
      </c>
      <c r="I207" s="200">
        <f t="shared" si="88"/>
        <v>69.94</v>
      </c>
    </row>
    <row r="208" spans="1:9" x14ac:dyDescent="0.25">
      <c r="A208" s="144" t="s">
        <v>18</v>
      </c>
      <c r="B208" s="145">
        <v>1</v>
      </c>
      <c r="C208" s="145">
        <f t="shared" ref="C208" si="89">D208+E208</f>
        <v>179</v>
      </c>
      <c r="D208" s="145">
        <v>172</v>
      </c>
      <c r="E208" s="145">
        <v>7</v>
      </c>
      <c r="F208" s="169"/>
      <c r="G208" s="154">
        <v>4.0419999999999998</v>
      </c>
      <c r="H208" s="149">
        <f t="shared" ref="H208" si="90">ROUND(G208*E208*2,2)</f>
        <v>56.59</v>
      </c>
      <c r="I208" s="149">
        <f t="shared" si="84"/>
        <v>69.94</v>
      </c>
    </row>
    <row r="209" spans="1:9" x14ac:dyDescent="0.25">
      <c r="A209" s="140" t="s">
        <v>41</v>
      </c>
      <c r="B209" s="141">
        <f>B210+B215</f>
        <v>12</v>
      </c>
      <c r="C209" s="141"/>
      <c r="D209" s="141"/>
      <c r="E209" s="141">
        <f t="shared" ref="E209:I209" si="91">E210+E215</f>
        <v>411</v>
      </c>
      <c r="F209" s="142"/>
      <c r="G209" s="204"/>
      <c r="H209" s="204">
        <f t="shared" si="91"/>
        <v>5786.22</v>
      </c>
      <c r="I209" s="204">
        <f t="shared" si="91"/>
        <v>7151.1900000000005</v>
      </c>
    </row>
    <row r="210" spans="1:9" ht="33" x14ac:dyDescent="0.25">
      <c r="A210" s="136" t="s">
        <v>276</v>
      </c>
      <c r="B210" s="143">
        <f>SUM(B211:B214)</f>
        <v>4</v>
      </c>
      <c r="C210" s="143"/>
      <c r="D210" s="143"/>
      <c r="E210" s="143">
        <f>SUM(E211:E214)</f>
        <v>143</v>
      </c>
      <c r="F210" s="168"/>
      <c r="G210" s="200"/>
      <c r="H210" s="200">
        <f>SUM(H211:H214)</f>
        <v>2679.3500000000004</v>
      </c>
      <c r="I210" s="200">
        <f>SUM(I211:I214)</f>
        <v>3311.41</v>
      </c>
    </row>
    <row r="211" spans="1:9" x14ac:dyDescent="0.25">
      <c r="A211" s="146" t="s">
        <v>42</v>
      </c>
      <c r="B211" s="145">
        <v>1</v>
      </c>
      <c r="C211" s="145">
        <f t="shared" ref="C211:C214" si="92">D211+E211</f>
        <v>184</v>
      </c>
      <c r="D211" s="145">
        <v>172</v>
      </c>
      <c r="E211" s="148">
        <v>12</v>
      </c>
      <c r="F211" s="169"/>
      <c r="G211" s="149">
        <v>9.6039999999999992</v>
      </c>
      <c r="H211" s="149">
        <f>ROUND(G211*E211*2,2)</f>
        <v>230.5</v>
      </c>
      <c r="I211" s="149">
        <f t="shared" si="84"/>
        <v>284.87</v>
      </c>
    </row>
    <row r="212" spans="1:9" x14ac:dyDescent="0.25">
      <c r="A212" s="146" t="s">
        <v>42</v>
      </c>
      <c r="B212" s="145">
        <v>1</v>
      </c>
      <c r="C212" s="145">
        <f t="shared" si="92"/>
        <v>203</v>
      </c>
      <c r="D212" s="145">
        <v>172</v>
      </c>
      <c r="E212" s="148">
        <v>31</v>
      </c>
      <c r="F212" s="169"/>
      <c r="G212" s="149">
        <v>9.6039999999999992</v>
      </c>
      <c r="H212" s="149">
        <f t="shared" ref="H212:H214" si="93">ROUND(G212*E212*2,2)</f>
        <v>595.45000000000005</v>
      </c>
      <c r="I212" s="149">
        <f t="shared" si="84"/>
        <v>735.92</v>
      </c>
    </row>
    <row r="213" spans="1:9" x14ac:dyDescent="0.25">
      <c r="A213" s="146" t="s">
        <v>42</v>
      </c>
      <c r="B213" s="145">
        <v>1</v>
      </c>
      <c r="C213" s="145">
        <f t="shared" si="92"/>
        <v>209</v>
      </c>
      <c r="D213" s="145">
        <v>172</v>
      </c>
      <c r="E213" s="145">
        <v>37</v>
      </c>
      <c r="F213" s="169"/>
      <c r="G213" s="149">
        <v>9.2669999999999995</v>
      </c>
      <c r="H213" s="149">
        <f t="shared" si="93"/>
        <v>685.76</v>
      </c>
      <c r="I213" s="149">
        <f t="shared" si="84"/>
        <v>847.53</v>
      </c>
    </row>
    <row r="214" spans="1:9" x14ac:dyDescent="0.25">
      <c r="A214" s="146" t="s">
        <v>42</v>
      </c>
      <c r="B214" s="145">
        <v>1</v>
      </c>
      <c r="C214" s="145">
        <f t="shared" si="92"/>
        <v>235</v>
      </c>
      <c r="D214" s="145">
        <v>172</v>
      </c>
      <c r="E214" s="145">
        <v>63</v>
      </c>
      <c r="F214" s="169"/>
      <c r="G214" s="149">
        <v>9.2669999999999995</v>
      </c>
      <c r="H214" s="149">
        <f t="shared" si="93"/>
        <v>1167.6400000000001</v>
      </c>
      <c r="I214" s="149">
        <f t="shared" si="84"/>
        <v>1443.09</v>
      </c>
    </row>
    <row r="215" spans="1:9" ht="33" x14ac:dyDescent="0.25">
      <c r="A215" s="136" t="s">
        <v>272</v>
      </c>
      <c r="B215" s="143">
        <f>SUM(B216:B223)</f>
        <v>8</v>
      </c>
      <c r="C215" s="143"/>
      <c r="D215" s="143"/>
      <c r="E215" s="143">
        <f t="shared" ref="E215:I215" si="94">SUM(E216:E223)</f>
        <v>268</v>
      </c>
      <c r="F215" s="168"/>
      <c r="G215" s="200"/>
      <c r="H215" s="200">
        <f t="shared" si="94"/>
        <v>3106.87</v>
      </c>
      <c r="I215" s="200">
        <f t="shared" si="94"/>
        <v>3839.78</v>
      </c>
    </row>
    <row r="216" spans="1:9" x14ac:dyDescent="0.25">
      <c r="A216" s="146" t="s">
        <v>199</v>
      </c>
      <c r="B216" s="145">
        <v>1</v>
      </c>
      <c r="C216" s="145">
        <f t="shared" ref="C216:C223" si="95">D216+E216</f>
        <v>213</v>
      </c>
      <c r="D216" s="145">
        <v>172</v>
      </c>
      <c r="E216" s="145">
        <v>41</v>
      </c>
      <c r="F216" s="169"/>
      <c r="G216" s="149">
        <v>6.1310000000000002</v>
      </c>
      <c r="H216" s="149">
        <f t="shared" ref="H216:H223" si="96">ROUND(G216*E216*2,2)</f>
        <v>502.74</v>
      </c>
      <c r="I216" s="149">
        <f t="shared" si="84"/>
        <v>621.34</v>
      </c>
    </row>
    <row r="217" spans="1:9" x14ac:dyDescent="0.25">
      <c r="A217" s="146" t="s">
        <v>199</v>
      </c>
      <c r="B217" s="145">
        <v>1</v>
      </c>
      <c r="C217" s="145">
        <f t="shared" si="95"/>
        <v>203</v>
      </c>
      <c r="D217" s="145">
        <v>172</v>
      </c>
      <c r="E217" s="145">
        <v>31</v>
      </c>
      <c r="F217" s="169"/>
      <c r="G217" s="149">
        <v>5.3959999999999999</v>
      </c>
      <c r="H217" s="149">
        <f t="shared" si="96"/>
        <v>334.55</v>
      </c>
      <c r="I217" s="149">
        <f t="shared" ref="I217:I247" si="97">ROUND(H217*1.2359,2)</f>
        <v>413.47</v>
      </c>
    </row>
    <row r="218" spans="1:9" x14ac:dyDescent="0.25">
      <c r="A218" s="146" t="s">
        <v>199</v>
      </c>
      <c r="B218" s="145">
        <v>1</v>
      </c>
      <c r="C218" s="145">
        <f t="shared" si="95"/>
        <v>194</v>
      </c>
      <c r="D218" s="145">
        <v>172</v>
      </c>
      <c r="E218" s="145">
        <v>22</v>
      </c>
      <c r="F218" s="169"/>
      <c r="G218" s="149">
        <v>5.3959999999999999</v>
      </c>
      <c r="H218" s="149">
        <f t="shared" si="96"/>
        <v>237.42</v>
      </c>
      <c r="I218" s="149">
        <f t="shared" si="97"/>
        <v>293.43</v>
      </c>
    </row>
    <row r="219" spans="1:9" x14ac:dyDescent="0.25">
      <c r="A219" s="146" t="s">
        <v>199</v>
      </c>
      <c r="B219" s="145">
        <v>1</v>
      </c>
      <c r="C219" s="145">
        <f t="shared" si="95"/>
        <v>192</v>
      </c>
      <c r="D219" s="145">
        <v>172</v>
      </c>
      <c r="E219" s="145">
        <v>20</v>
      </c>
      <c r="F219" s="169"/>
      <c r="G219" s="149">
        <v>5.3959999999999999</v>
      </c>
      <c r="H219" s="149">
        <f t="shared" si="96"/>
        <v>215.84</v>
      </c>
      <c r="I219" s="149">
        <f t="shared" si="97"/>
        <v>266.76</v>
      </c>
    </row>
    <row r="220" spans="1:9" x14ac:dyDescent="0.25">
      <c r="A220" s="146" t="s">
        <v>199</v>
      </c>
      <c r="B220" s="145">
        <v>1</v>
      </c>
      <c r="C220" s="145">
        <f t="shared" si="95"/>
        <v>202</v>
      </c>
      <c r="D220" s="145">
        <v>172</v>
      </c>
      <c r="E220" s="145">
        <v>30</v>
      </c>
      <c r="F220" s="169"/>
      <c r="G220" s="149">
        <v>5.3959999999999999</v>
      </c>
      <c r="H220" s="149">
        <f t="shared" si="96"/>
        <v>323.76</v>
      </c>
      <c r="I220" s="149">
        <f t="shared" si="97"/>
        <v>400.13</v>
      </c>
    </row>
    <row r="221" spans="1:9" x14ac:dyDescent="0.25">
      <c r="A221" s="146" t="s">
        <v>199</v>
      </c>
      <c r="B221" s="145">
        <v>1</v>
      </c>
      <c r="C221" s="145">
        <f t="shared" si="95"/>
        <v>184</v>
      </c>
      <c r="D221" s="145">
        <v>172</v>
      </c>
      <c r="E221" s="145">
        <v>12</v>
      </c>
      <c r="F221" s="169"/>
      <c r="G221" s="149">
        <v>6.1310000000000002</v>
      </c>
      <c r="H221" s="149">
        <f t="shared" si="96"/>
        <v>147.13999999999999</v>
      </c>
      <c r="I221" s="149">
        <f t="shared" si="97"/>
        <v>181.85</v>
      </c>
    </row>
    <row r="222" spans="1:9" x14ac:dyDescent="0.25">
      <c r="A222" s="146" t="s">
        <v>199</v>
      </c>
      <c r="B222" s="145">
        <v>1</v>
      </c>
      <c r="C222" s="145">
        <f t="shared" si="95"/>
        <v>191</v>
      </c>
      <c r="D222" s="145">
        <v>172</v>
      </c>
      <c r="E222" s="145">
        <v>19</v>
      </c>
      <c r="F222" s="169"/>
      <c r="G222" s="149">
        <v>5.3959999999999999</v>
      </c>
      <c r="H222" s="149">
        <f t="shared" si="96"/>
        <v>205.05</v>
      </c>
      <c r="I222" s="149">
        <f t="shared" si="97"/>
        <v>253.42</v>
      </c>
    </row>
    <row r="223" spans="1:9" x14ac:dyDescent="0.25">
      <c r="A223" s="146" t="s">
        <v>199</v>
      </c>
      <c r="B223" s="145">
        <v>1</v>
      </c>
      <c r="C223" s="145">
        <f t="shared" si="95"/>
        <v>265</v>
      </c>
      <c r="D223" s="145">
        <v>172</v>
      </c>
      <c r="E223" s="145">
        <v>93</v>
      </c>
      <c r="F223" s="169"/>
      <c r="G223" s="149">
        <v>6.1310000000000002</v>
      </c>
      <c r="H223" s="149">
        <f t="shared" si="96"/>
        <v>1140.3699999999999</v>
      </c>
      <c r="I223" s="149">
        <f t="shared" si="97"/>
        <v>1409.38</v>
      </c>
    </row>
    <row r="224" spans="1:9" x14ac:dyDescent="0.25">
      <c r="A224" s="140" t="s">
        <v>39</v>
      </c>
      <c r="B224" s="141">
        <f>B225+B227+B233</f>
        <v>7</v>
      </c>
      <c r="C224" s="141"/>
      <c r="D224" s="141"/>
      <c r="E224" s="141">
        <f t="shared" ref="E224:I224" si="98">E225+E227+E233</f>
        <v>272.25</v>
      </c>
      <c r="F224" s="142"/>
      <c r="G224" s="204"/>
      <c r="H224" s="204">
        <f t="shared" si="98"/>
        <v>3929.95</v>
      </c>
      <c r="I224" s="204">
        <f t="shared" si="98"/>
        <v>4857.0199999999995</v>
      </c>
    </row>
    <row r="225" spans="1:9" ht="33" x14ac:dyDescent="0.25">
      <c r="A225" s="136" t="s">
        <v>276</v>
      </c>
      <c r="B225" s="143">
        <f>SUM(B226:B226)</f>
        <v>1</v>
      </c>
      <c r="C225" s="143"/>
      <c r="D225" s="143"/>
      <c r="E225" s="143">
        <f t="shared" ref="E225:I225" si="99">SUM(E226:E226)</f>
        <v>91.25</v>
      </c>
      <c r="F225" s="168"/>
      <c r="G225" s="200"/>
      <c r="H225" s="200">
        <f t="shared" si="99"/>
        <v>1752.73</v>
      </c>
      <c r="I225" s="200">
        <f t="shared" si="99"/>
        <v>2166.1999999999998</v>
      </c>
    </row>
    <row r="226" spans="1:9" x14ac:dyDescent="0.25">
      <c r="A226" s="171" t="s">
        <v>40</v>
      </c>
      <c r="B226" s="145">
        <v>1</v>
      </c>
      <c r="C226" s="145">
        <f t="shared" ref="C226" si="100">D226+E226</f>
        <v>263.25</v>
      </c>
      <c r="D226" s="145">
        <v>172</v>
      </c>
      <c r="E226" s="148">
        <v>91.25</v>
      </c>
      <c r="F226" s="169"/>
      <c r="G226" s="149">
        <v>9.6039999999999992</v>
      </c>
      <c r="H226" s="149">
        <f t="shared" ref="H226" si="101">ROUND(G226*E226*2,2)</f>
        <v>1752.73</v>
      </c>
      <c r="I226" s="149">
        <f t="shared" si="97"/>
        <v>2166.1999999999998</v>
      </c>
    </row>
    <row r="227" spans="1:9" ht="33" x14ac:dyDescent="0.25">
      <c r="A227" s="136" t="s">
        <v>272</v>
      </c>
      <c r="B227" s="143">
        <f>SUM(B228:B232)</f>
        <v>5</v>
      </c>
      <c r="C227" s="143"/>
      <c r="D227" s="143"/>
      <c r="E227" s="143">
        <f t="shared" ref="E227:I227" si="102">SUM(E228:E232)</f>
        <v>175</v>
      </c>
      <c r="F227" s="168"/>
      <c r="G227" s="200"/>
      <c r="H227" s="200">
        <f t="shared" si="102"/>
        <v>2125.27</v>
      </c>
      <c r="I227" s="200">
        <f t="shared" si="102"/>
        <v>2626.6099999999997</v>
      </c>
    </row>
    <row r="228" spans="1:9" x14ac:dyDescent="0.25">
      <c r="A228" s="171" t="s">
        <v>200</v>
      </c>
      <c r="B228" s="145">
        <v>1</v>
      </c>
      <c r="C228" s="145">
        <f t="shared" ref="C228:C232" si="103">D228+E228</f>
        <v>202</v>
      </c>
      <c r="D228" s="145">
        <v>172</v>
      </c>
      <c r="E228" s="148">
        <v>30</v>
      </c>
      <c r="F228" s="169"/>
      <c r="G228" s="149">
        <v>6.1310000000000002</v>
      </c>
      <c r="H228" s="149">
        <f t="shared" ref="H228:H232" si="104">ROUND(G228*E228*2,2)</f>
        <v>367.86</v>
      </c>
      <c r="I228" s="149">
        <f t="shared" si="97"/>
        <v>454.64</v>
      </c>
    </row>
    <row r="229" spans="1:9" x14ac:dyDescent="0.25">
      <c r="A229" s="171" t="s">
        <v>200</v>
      </c>
      <c r="B229" s="145">
        <v>1</v>
      </c>
      <c r="C229" s="145">
        <f t="shared" si="103"/>
        <v>223</v>
      </c>
      <c r="D229" s="145">
        <v>172</v>
      </c>
      <c r="E229" s="148">
        <v>51</v>
      </c>
      <c r="F229" s="169"/>
      <c r="G229" s="149">
        <v>6.1310000000000002</v>
      </c>
      <c r="H229" s="149">
        <f t="shared" si="104"/>
        <v>625.36</v>
      </c>
      <c r="I229" s="149">
        <f t="shared" si="97"/>
        <v>772.88</v>
      </c>
    </row>
    <row r="230" spans="1:9" x14ac:dyDescent="0.25">
      <c r="A230" s="171" t="s">
        <v>200</v>
      </c>
      <c r="B230" s="145">
        <v>1</v>
      </c>
      <c r="C230" s="145">
        <f t="shared" si="103"/>
        <v>224</v>
      </c>
      <c r="D230" s="145">
        <v>172</v>
      </c>
      <c r="E230" s="148">
        <v>52</v>
      </c>
      <c r="F230" s="169"/>
      <c r="G230" s="149">
        <v>6.1310000000000002</v>
      </c>
      <c r="H230" s="149">
        <f t="shared" si="104"/>
        <v>637.62</v>
      </c>
      <c r="I230" s="149">
        <f t="shared" si="97"/>
        <v>788.03</v>
      </c>
    </row>
    <row r="231" spans="1:9" x14ac:dyDescent="0.25">
      <c r="A231" s="171" t="s">
        <v>200</v>
      </c>
      <c r="B231" s="145">
        <v>1</v>
      </c>
      <c r="C231" s="145">
        <f t="shared" si="103"/>
        <v>186</v>
      </c>
      <c r="D231" s="145">
        <v>172</v>
      </c>
      <c r="E231" s="148">
        <v>14</v>
      </c>
      <c r="F231" s="169"/>
      <c r="G231" s="149">
        <v>5.3959999999999999</v>
      </c>
      <c r="H231" s="149">
        <f t="shared" si="104"/>
        <v>151.09</v>
      </c>
      <c r="I231" s="149">
        <f t="shared" si="97"/>
        <v>186.73</v>
      </c>
    </row>
    <row r="232" spans="1:9" x14ac:dyDescent="0.25">
      <c r="A232" s="171" t="s">
        <v>200</v>
      </c>
      <c r="B232" s="145">
        <v>1</v>
      </c>
      <c r="C232" s="145">
        <f t="shared" si="103"/>
        <v>200</v>
      </c>
      <c r="D232" s="145">
        <v>172</v>
      </c>
      <c r="E232" s="148">
        <v>28</v>
      </c>
      <c r="F232" s="169"/>
      <c r="G232" s="149">
        <v>6.1310000000000002</v>
      </c>
      <c r="H232" s="149">
        <f t="shared" si="104"/>
        <v>343.34</v>
      </c>
      <c r="I232" s="149">
        <f t="shared" si="97"/>
        <v>424.33</v>
      </c>
    </row>
    <row r="233" spans="1:9" ht="33" x14ac:dyDescent="0.25">
      <c r="A233" s="136" t="s">
        <v>277</v>
      </c>
      <c r="B233" s="143">
        <f>SUM(B234:B234)</f>
        <v>1</v>
      </c>
      <c r="C233" s="143"/>
      <c r="D233" s="143"/>
      <c r="E233" s="143">
        <f t="shared" ref="E233:I233" si="105">SUM(E234:E234)</f>
        <v>6</v>
      </c>
      <c r="F233" s="168"/>
      <c r="G233" s="200"/>
      <c r="H233" s="200">
        <f t="shared" si="105"/>
        <v>51.95</v>
      </c>
      <c r="I233" s="200">
        <f t="shared" si="105"/>
        <v>64.209999999999994</v>
      </c>
    </row>
    <row r="234" spans="1:9" x14ac:dyDescent="0.25">
      <c r="A234" s="171" t="s">
        <v>17</v>
      </c>
      <c r="B234" s="145">
        <v>1</v>
      </c>
      <c r="C234" s="145">
        <f t="shared" ref="C234" si="106">D234+E234</f>
        <v>178</v>
      </c>
      <c r="D234" s="145">
        <v>172</v>
      </c>
      <c r="E234" s="148">
        <v>6</v>
      </c>
      <c r="F234" s="169"/>
      <c r="G234" s="154">
        <v>4.3289999999999997</v>
      </c>
      <c r="H234" s="149">
        <f t="shared" ref="H234" si="107">ROUND(G234*E234*2,2)</f>
        <v>51.95</v>
      </c>
      <c r="I234" s="149">
        <f t="shared" si="97"/>
        <v>64.209999999999994</v>
      </c>
    </row>
    <row r="235" spans="1:9" x14ac:dyDescent="0.25">
      <c r="A235" s="206" t="s">
        <v>46</v>
      </c>
      <c r="B235" s="141">
        <f>B236+B238</f>
        <v>4</v>
      </c>
      <c r="C235" s="141"/>
      <c r="D235" s="141"/>
      <c r="E235" s="141">
        <f t="shared" ref="E235:I235" si="108">E236+E238</f>
        <v>86.5</v>
      </c>
      <c r="F235" s="142"/>
      <c r="G235" s="204"/>
      <c r="H235" s="204">
        <f t="shared" si="108"/>
        <v>815.59</v>
      </c>
      <c r="I235" s="204">
        <f t="shared" si="108"/>
        <v>1007.98</v>
      </c>
    </row>
    <row r="236" spans="1:9" ht="49.5" x14ac:dyDescent="0.25">
      <c r="A236" s="155" t="s">
        <v>47</v>
      </c>
      <c r="B236" s="143">
        <f>SUM(B237:B237)</f>
        <v>1</v>
      </c>
      <c r="C236" s="143"/>
      <c r="D236" s="143"/>
      <c r="E236" s="143">
        <f t="shared" ref="E236:I236" si="109">SUM(E237:E237)</f>
        <v>18.5</v>
      </c>
      <c r="F236" s="168"/>
      <c r="G236" s="200"/>
      <c r="H236" s="200">
        <f t="shared" si="109"/>
        <v>226.85</v>
      </c>
      <c r="I236" s="200">
        <f t="shared" si="109"/>
        <v>280.36</v>
      </c>
    </row>
    <row r="237" spans="1:9" x14ac:dyDescent="0.25">
      <c r="A237" s="146" t="s">
        <v>30</v>
      </c>
      <c r="B237" s="145">
        <v>1</v>
      </c>
      <c r="C237" s="145">
        <f>D237+E237</f>
        <v>190.5</v>
      </c>
      <c r="D237" s="145">
        <v>172</v>
      </c>
      <c r="E237" s="148">
        <v>18.5</v>
      </c>
      <c r="F237" s="169"/>
      <c r="G237" s="149">
        <v>6.1310000000000002</v>
      </c>
      <c r="H237" s="149">
        <f>ROUND(G237*E237*2,2)</f>
        <v>226.85</v>
      </c>
      <c r="I237" s="149">
        <f t="shared" si="97"/>
        <v>280.36</v>
      </c>
    </row>
    <row r="238" spans="1:9" ht="49.5" x14ac:dyDescent="0.25">
      <c r="A238" s="155" t="s">
        <v>48</v>
      </c>
      <c r="B238" s="143">
        <f>SUM(B239:B241)</f>
        <v>3</v>
      </c>
      <c r="C238" s="143"/>
      <c r="D238" s="143"/>
      <c r="E238" s="143">
        <f t="shared" ref="E238:I238" si="110">SUM(E239:E241)</f>
        <v>68</v>
      </c>
      <c r="F238" s="168"/>
      <c r="G238" s="200"/>
      <c r="H238" s="200">
        <f t="shared" si="110"/>
        <v>588.74</v>
      </c>
      <c r="I238" s="200">
        <f t="shared" si="110"/>
        <v>727.62</v>
      </c>
    </row>
    <row r="239" spans="1:9" x14ac:dyDescent="0.25">
      <c r="A239" s="146" t="s">
        <v>17</v>
      </c>
      <c r="B239" s="145">
        <v>1</v>
      </c>
      <c r="C239" s="145">
        <f t="shared" ref="C239:C241" si="111">D239+E239</f>
        <v>185</v>
      </c>
      <c r="D239" s="145">
        <v>172</v>
      </c>
      <c r="E239" s="148">
        <v>13</v>
      </c>
      <c r="F239" s="169"/>
      <c r="G239" s="149">
        <v>4.3289999999999997</v>
      </c>
      <c r="H239" s="149">
        <f t="shared" ref="H239:H241" si="112">ROUND(G239*E239*2,2)</f>
        <v>112.55</v>
      </c>
      <c r="I239" s="149">
        <f t="shared" si="97"/>
        <v>139.1</v>
      </c>
    </row>
    <row r="240" spans="1:9" x14ac:dyDescent="0.25">
      <c r="A240" s="146" t="s">
        <v>17</v>
      </c>
      <c r="B240" s="145">
        <v>1</v>
      </c>
      <c r="C240" s="145">
        <f t="shared" si="111"/>
        <v>206</v>
      </c>
      <c r="D240" s="145">
        <v>172</v>
      </c>
      <c r="E240" s="148">
        <v>34</v>
      </c>
      <c r="F240" s="169"/>
      <c r="G240" s="149">
        <v>4.3289999999999997</v>
      </c>
      <c r="H240" s="149">
        <f t="shared" si="112"/>
        <v>294.37</v>
      </c>
      <c r="I240" s="149">
        <f t="shared" si="97"/>
        <v>363.81</v>
      </c>
    </row>
    <row r="241" spans="1:9" x14ac:dyDescent="0.25">
      <c r="A241" s="146" t="s">
        <v>17</v>
      </c>
      <c r="B241" s="145">
        <v>1</v>
      </c>
      <c r="C241" s="145">
        <f t="shared" si="111"/>
        <v>193</v>
      </c>
      <c r="D241" s="145">
        <v>172</v>
      </c>
      <c r="E241" s="148">
        <v>21</v>
      </c>
      <c r="F241" s="169"/>
      <c r="G241" s="154">
        <v>4.3289999999999997</v>
      </c>
      <c r="H241" s="149">
        <f t="shared" si="112"/>
        <v>181.82</v>
      </c>
      <c r="I241" s="149">
        <f t="shared" si="97"/>
        <v>224.71</v>
      </c>
    </row>
    <row r="242" spans="1:9" ht="33" x14ac:dyDescent="0.25">
      <c r="A242" s="160" t="s">
        <v>51</v>
      </c>
      <c r="B242" s="141">
        <f>B243</f>
        <v>4</v>
      </c>
      <c r="C242" s="141"/>
      <c r="D242" s="141"/>
      <c r="E242" s="141">
        <f t="shared" ref="E242:I242" si="113">E243</f>
        <v>254.31000000000003</v>
      </c>
      <c r="F242" s="142"/>
      <c r="G242" s="204"/>
      <c r="H242" s="204">
        <f t="shared" si="113"/>
        <v>3860.63</v>
      </c>
      <c r="I242" s="204">
        <f t="shared" si="113"/>
        <v>4771.3599999999997</v>
      </c>
    </row>
    <row r="243" spans="1:9" ht="33" x14ac:dyDescent="0.25">
      <c r="A243" s="136" t="s">
        <v>272</v>
      </c>
      <c r="B243" s="143">
        <f>SUM(B244:B247)</f>
        <v>4</v>
      </c>
      <c r="C243" s="143"/>
      <c r="D243" s="143"/>
      <c r="E243" s="143">
        <f t="shared" ref="E243:I243" si="114">SUM(E244:E247)</f>
        <v>254.31000000000003</v>
      </c>
      <c r="F243" s="168"/>
      <c r="G243" s="200"/>
      <c r="H243" s="200">
        <f t="shared" si="114"/>
        <v>3860.63</v>
      </c>
      <c r="I243" s="200">
        <f t="shared" si="114"/>
        <v>4771.3599999999997</v>
      </c>
    </row>
    <row r="244" spans="1:9" x14ac:dyDescent="0.25">
      <c r="A244" s="146" t="s">
        <v>43</v>
      </c>
      <c r="B244" s="145">
        <v>1</v>
      </c>
      <c r="C244" s="145">
        <f t="shared" ref="C244:C247" si="115">D244+E244</f>
        <v>240</v>
      </c>
      <c r="D244" s="145">
        <v>151</v>
      </c>
      <c r="E244" s="148">
        <v>89</v>
      </c>
      <c r="F244" s="169"/>
      <c r="G244" s="149">
        <v>7.048</v>
      </c>
      <c r="H244" s="149">
        <f t="shared" ref="H244:H247" si="116">ROUND(G244*E244*2,2)</f>
        <v>1254.54</v>
      </c>
      <c r="I244" s="149">
        <f t="shared" si="97"/>
        <v>1550.49</v>
      </c>
    </row>
    <row r="245" spans="1:9" x14ac:dyDescent="0.25">
      <c r="A245" s="146" t="s">
        <v>43</v>
      </c>
      <c r="B245" s="145">
        <v>1</v>
      </c>
      <c r="C245" s="145">
        <f t="shared" si="115"/>
        <v>221.04000000000002</v>
      </c>
      <c r="D245" s="145">
        <v>151</v>
      </c>
      <c r="E245" s="148">
        <v>70.040000000000006</v>
      </c>
      <c r="F245" s="169"/>
      <c r="G245" s="149">
        <v>7.88</v>
      </c>
      <c r="H245" s="149">
        <f t="shared" si="116"/>
        <v>1103.83</v>
      </c>
      <c r="I245" s="149">
        <f t="shared" si="97"/>
        <v>1364.22</v>
      </c>
    </row>
    <row r="246" spans="1:9" x14ac:dyDescent="0.25">
      <c r="A246" s="146" t="s">
        <v>43</v>
      </c>
      <c r="B246" s="145">
        <v>1</v>
      </c>
      <c r="C246" s="145">
        <f t="shared" si="115"/>
        <v>196.27</v>
      </c>
      <c r="D246" s="145">
        <v>151</v>
      </c>
      <c r="E246" s="148">
        <v>45.27</v>
      </c>
      <c r="F246" s="169"/>
      <c r="G246" s="149">
        <v>7.88</v>
      </c>
      <c r="H246" s="149">
        <f t="shared" si="116"/>
        <v>713.46</v>
      </c>
      <c r="I246" s="149">
        <f t="shared" si="97"/>
        <v>881.77</v>
      </c>
    </row>
    <row r="247" spans="1:9" x14ac:dyDescent="0.25">
      <c r="A247" s="146" t="s">
        <v>43</v>
      </c>
      <c r="B247" s="145">
        <v>1</v>
      </c>
      <c r="C247" s="145">
        <f t="shared" si="115"/>
        <v>201</v>
      </c>
      <c r="D247" s="145">
        <v>151</v>
      </c>
      <c r="E247" s="148">
        <v>50</v>
      </c>
      <c r="F247" s="169"/>
      <c r="G247" s="149">
        <v>7.8879999999999999</v>
      </c>
      <c r="H247" s="149">
        <f t="shared" si="116"/>
        <v>788.8</v>
      </c>
      <c r="I247" s="149">
        <f t="shared" si="97"/>
        <v>974.88</v>
      </c>
    </row>
    <row r="248" spans="1:9" ht="33" x14ac:dyDescent="0.25">
      <c r="A248" s="160" t="s">
        <v>295</v>
      </c>
      <c r="B248" s="141">
        <f>B249</f>
        <v>3</v>
      </c>
      <c r="C248" s="141"/>
      <c r="D248" s="141"/>
      <c r="E248" s="141">
        <f t="shared" ref="E248:I248" si="117">E249</f>
        <v>38</v>
      </c>
      <c r="F248" s="142"/>
      <c r="G248" s="204"/>
      <c r="H248" s="204">
        <f t="shared" si="117"/>
        <v>457.62</v>
      </c>
      <c r="I248" s="204">
        <f t="shared" si="117"/>
        <v>565.57999999999993</v>
      </c>
    </row>
    <row r="249" spans="1:9" ht="33" x14ac:dyDescent="0.25">
      <c r="A249" s="136" t="s">
        <v>272</v>
      </c>
      <c r="B249" s="143">
        <f>SUM(B250:B252)</f>
        <v>3</v>
      </c>
      <c r="C249" s="143"/>
      <c r="D249" s="143"/>
      <c r="E249" s="143">
        <f t="shared" ref="E249:I249" si="118">SUM(E250:E252)</f>
        <v>38</v>
      </c>
      <c r="F249" s="168"/>
      <c r="G249" s="200"/>
      <c r="H249" s="200">
        <f t="shared" si="118"/>
        <v>457.62</v>
      </c>
      <c r="I249" s="200">
        <f t="shared" si="118"/>
        <v>565.57999999999993</v>
      </c>
    </row>
    <row r="250" spans="1:9" x14ac:dyDescent="0.25">
      <c r="A250" s="172" t="s">
        <v>169</v>
      </c>
      <c r="B250" s="145">
        <v>1</v>
      </c>
      <c r="C250" s="145">
        <f t="shared" ref="C250:C252" si="119">D250+E250</f>
        <v>180</v>
      </c>
      <c r="D250" s="145">
        <v>151</v>
      </c>
      <c r="E250" s="148">
        <v>29</v>
      </c>
      <c r="F250" s="169"/>
      <c r="G250" s="149">
        <v>6.0339999999999998</v>
      </c>
      <c r="H250" s="149">
        <f t="shared" ref="H250:H252" si="120">ROUND(G250*E250*2,2)</f>
        <v>349.97</v>
      </c>
      <c r="I250" s="149">
        <f t="shared" ref="I250:I268" si="121">ROUND(H250*1.2359,2)</f>
        <v>432.53</v>
      </c>
    </row>
    <row r="251" spans="1:9" x14ac:dyDescent="0.25">
      <c r="A251" s="146" t="s">
        <v>43</v>
      </c>
      <c r="B251" s="145">
        <v>1</v>
      </c>
      <c r="C251" s="145">
        <f t="shared" si="119"/>
        <v>156</v>
      </c>
      <c r="D251" s="145">
        <v>151</v>
      </c>
      <c r="E251" s="145">
        <v>5</v>
      </c>
      <c r="F251" s="169"/>
      <c r="G251" s="149">
        <v>5.9379999999999997</v>
      </c>
      <c r="H251" s="149">
        <f t="shared" si="120"/>
        <v>59.38</v>
      </c>
      <c r="I251" s="149">
        <f t="shared" si="121"/>
        <v>73.39</v>
      </c>
    </row>
    <row r="252" spans="1:9" x14ac:dyDescent="0.25">
      <c r="A252" s="146" t="s">
        <v>43</v>
      </c>
      <c r="B252" s="145">
        <v>1</v>
      </c>
      <c r="C252" s="145">
        <f t="shared" si="119"/>
        <v>155</v>
      </c>
      <c r="D252" s="145">
        <v>151</v>
      </c>
      <c r="E252" s="145">
        <v>4</v>
      </c>
      <c r="F252" s="169"/>
      <c r="G252" s="149">
        <v>6.0339999999999998</v>
      </c>
      <c r="H252" s="149">
        <f t="shared" si="120"/>
        <v>48.27</v>
      </c>
      <c r="I252" s="149">
        <f t="shared" si="121"/>
        <v>59.66</v>
      </c>
    </row>
    <row r="253" spans="1:9" x14ac:dyDescent="0.25">
      <c r="A253" s="140" t="s">
        <v>36</v>
      </c>
      <c r="B253" s="141">
        <f>B254+B259+B265</f>
        <v>12</v>
      </c>
      <c r="C253" s="141"/>
      <c r="D253" s="141"/>
      <c r="E253" s="141">
        <f t="shared" ref="E253:I253" si="122">E254+E259+E265</f>
        <v>504</v>
      </c>
      <c r="F253" s="142"/>
      <c r="G253" s="204"/>
      <c r="H253" s="204">
        <f t="shared" si="122"/>
        <v>7116.11</v>
      </c>
      <c r="I253" s="204">
        <f t="shared" si="122"/>
        <v>8794.7999999999993</v>
      </c>
    </row>
    <row r="254" spans="1:9" ht="33" x14ac:dyDescent="0.25">
      <c r="A254" s="136" t="s">
        <v>276</v>
      </c>
      <c r="B254" s="143">
        <f>SUM(B255:B258)</f>
        <v>4</v>
      </c>
      <c r="C254" s="143"/>
      <c r="D254" s="143"/>
      <c r="E254" s="143">
        <f t="shared" ref="E254:I254" si="123">SUM(E255:E258)</f>
        <v>210</v>
      </c>
      <c r="F254" s="168"/>
      <c r="G254" s="200"/>
      <c r="H254" s="200">
        <f t="shared" si="123"/>
        <v>3903.46</v>
      </c>
      <c r="I254" s="200">
        <f t="shared" si="123"/>
        <v>4824.28</v>
      </c>
    </row>
    <row r="255" spans="1:9" x14ac:dyDescent="0.25">
      <c r="A255" s="146" t="s">
        <v>37</v>
      </c>
      <c r="B255" s="145">
        <v>1</v>
      </c>
      <c r="C255" s="145">
        <f t="shared" ref="C255:C258" si="124">D255+E255</f>
        <v>213</v>
      </c>
      <c r="D255" s="145">
        <v>172</v>
      </c>
      <c r="E255" s="145">
        <v>41</v>
      </c>
      <c r="F255" s="169"/>
      <c r="G255" s="149">
        <v>9.3360000000000003</v>
      </c>
      <c r="H255" s="149">
        <f t="shared" ref="H255:H258" si="125">ROUND(G255*E255*2,2)</f>
        <v>765.55</v>
      </c>
      <c r="I255" s="149">
        <f t="shared" si="121"/>
        <v>946.14</v>
      </c>
    </row>
    <row r="256" spans="1:9" x14ac:dyDescent="0.25">
      <c r="A256" s="172" t="s">
        <v>201</v>
      </c>
      <c r="B256" s="145">
        <v>1</v>
      </c>
      <c r="C256" s="145">
        <f t="shared" si="124"/>
        <v>216</v>
      </c>
      <c r="D256" s="145">
        <v>172</v>
      </c>
      <c r="E256" s="145">
        <v>44</v>
      </c>
      <c r="F256" s="169"/>
      <c r="G256" s="149">
        <v>9.2669999999999995</v>
      </c>
      <c r="H256" s="149">
        <f t="shared" si="125"/>
        <v>815.5</v>
      </c>
      <c r="I256" s="149">
        <f t="shared" si="121"/>
        <v>1007.88</v>
      </c>
    </row>
    <row r="257" spans="1:9" x14ac:dyDescent="0.25">
      <c r="A257" s="172" t="s">
        <v>201</v>
      </c>
      <c r="B257" s="145">
        <v>1</v>
      </c>
      <c r="C257" s="145">
        <f t="shared" si="124"/>
        <v>256</v>
      </c>
      <c r="D257" s="145">
        <v>172</v>
      </c>
      <c r="E257" s="145">
        <v>84</v>
      </c>
      <c r="F257" s="169"/>
      <c r="G257" s="149">
        <v>9.2669999999999995</v>
      </c>
      <c r="H257" s="149">
        <f t="shared" si="125"/>
        <v>1556.86</v>
      </c>
      <c r="I257" s="149">
        <f t="shared" si="121"/>
        <v>1924.12</v>
      </c>
    </row>
    <row r="258" spans="1:9" x14ac:dyDescent="0.25">
      <c r="A258" s="146" t="s">
        <v>37</v>
      </c>
      <c r="B258" s="145">
        <v>1</v>
      </c>
      <c r="C258" s="145">
        <f t="shared" si="124"/>
        <v>213</v>
      </c>
      <c r="D258" s="145">
        <v>172</v>
      </c>
      <c r="E258" s="148">
        <v>41</v>
      </c>
      <c r="F258" s="169"/>
      <c r="G258" s="149">
        <v>9.3360000000000003</v>
      </c>
      <c r="H258" s="149">
        <f t="shared" si="125"/>
        <v>765.55</v>
      </c>
      <c r="I258" s="149">
        <f t="shared" si="121"/>
        <v>946.14</v>
      </c>
    </row>
    <row r="259" spans="1:9" ht="33" x14ac:dyDescent="0.25">
      <c r="A259" s="136" t="s">
        <v>272</v>
      </c>
      <c r="B259" s="143">
        <f>SUM(B260:B264)</f>
        <v>5</v>
      </c>
      <c r="C259" s="143"/>
      <c r="D259" s="143"/>
      <c r="E259" s="143">
        <f t="shared" ref="E259:I259" si="126">SUM(E260:E264)</f>
        <v>210</v>
      </c>
      <c r="F259" s="168"/>
      <c r="G259" s="200"/>
      <c r="H259" s="200">
        <f t="shared" si="126"/>
        <v>2485.37</v>
      </c>
      <c r="I259" s="200">
        <f t="shared" si="126"/>
        <v>3071.67</v>
      </c>
    </row>
    <row r="260" spans="1:9" x14ac:dyDescent="0.25">
      <c r="A260" s="146" t="s">
        <v>30</v>
      </c>
      <c r="B260" s="145">
        <v>1</v>
      </c>
      <c r="C260" s="145">
        <f t="shared" ref="C260:C264" si="127">D260+E260</f>
        <v>224</v>
      </c>
      <c r="D260" s="145">
        <v>172</v>
      </c>
      <c r="E260" s="148">
        <v>52</v>
      </c>
      <c r="F260" s="169"/>
      <c r="G260" s="149">
        <v>6.23</v>
      </c>
      <c r="H260" s="149">
        <f t="shared" ref="H260:H264" si="128">ROUND(G260*E260*2,2)</f>
        <v>647.91999999999996</v>
      </c>
      <c r="I260" s="149">
        <f t="shared" si="121"/>
        <v>800.76</v>
      </c>
    </row>
    <row r="261" spans="1:9" x14ac:dyDescent="0.25">
      <c r="A261" s="146" t="s">
        <v>30</v>
      </c>
      <c r="B261" s="145">
        <v>1</v>
      </c>
      <c r="C261" s="145">
        <f t="shared" si="127"/>
        <v>240</v>
      </c>
      <c r="D261" s="145">
        <v>172</v>
      </c>
      <c r="E261" s="148">
        <v>68</v>
      </c>
      <c r="F261" s="169"/>
      <c r="G261" s="149">
        <v>5.3959999999999999</v>
      </c>
      <c r="H261" s="149">
        <f t="shared" si="128"/>
        <v>733.86</v>
      </c>
      <c r="I261" s="149">
        <f t="shared" si="121"/>
        <v>906.98</v>
      </c>
    </row>
    <row r="262" spans="1:9" x14ac:dyDescent="0.25">
      <c r="A262" s="146" t="s">
        <v>30</v>
      </c>
      <c r="B262" s="145">
        <v>1</v>
      </c>
      <c r="C262" s="145">
        <f t="shared" si="127"/>
        <v>175</v>
      </c>
      <c r="D262" s="145">
        <v>172</v>
      </c>
      <c r="E262" s="148">
        <v>3</v>
      </c>
      <c r="F262" s="169"/>
      <c r="G262" s="149">
        <v>6.1310000000000002</v>
      </c>
      <c r="H262" s="149">
        <f t="shared" si="128"/>
        <v>36.79</v>
      </c>
      <c r="I262" s="149">
        <f t="shared" si="121"/>
        <v>45.47</v>
      </c>
    </row>
    <row r="263" spans="1:9" x14ac:dyDescent="0.25">
      <c r="A263" s="146" t="s">
        <v>30</v>
      </c>
      <c r="B263" s="145">
        <v>1</v>
      </c>
      <c r="C263" s="145">
        <f t="shared" si="127"/>
        <v>215</v>
      </c>
      <c r="D263" s="145">
        <v>172</v>
      </c>
      <c r="E263" s="148">
        <v>43</v>
      </c>
      <c r="F263" s="169"/>
      <c r="G263" s="149">
        <v>6.1310000000000002</v>
      </c>
      <c r="H263" s="149">
        <f t="shared" si="128"/>
        <v>527.27</v>
      </c>
      <c r="I263" s="149">
        <f t="shared" si="121"/>
        <v>651.65</v>
      </c>
    </row>
    <row r="264" spans="1:9" x14ac:dyDescent="0.25">
      <c r="A264" s="146" t="s">
        <v>30</v>
      </c>
      <c r="B264" s="145">
        <v>1</v>
      </c>
      <c r="C264" s="145">
        <f t="shared" si="127"/>
        <v>216</v>
      </c>
      <c r="D264" s="145">
        <v>172</v>
      </c>
      <c r="E264" s="148">
        <v>44</v>
      </c>
      <c r="F264" s="169"/>
      <c r="G264" s="154">
        <v>6.1310000000000002</v>
      </c>
      <c r="H264" s="149">
        <f t="shared" si="128"/>
        <v>539.53</v>
      </c>
      <c r="I264" s="149">
        <f t="shared" si="121"/>
        <v>666.81</v>
      </c>
    </row>
    <row r="265" spans="1:9" ht="33" x14ac:dyDescent="0.25">
      <c r="A265" s="136" t="s">
        <v>277</v>
      </c>
      <c r="B265" s="143">
        <f>SUM(B266:B268)</f>
        <v>3</v>
      </c>
      <c r="C265" s="143"/>
      <c r="D265" s="143"/>
      <c r="E265" s="143">
        <f t="shared" ref="E265:I265" si="129">SUM(E266:E268)</f>
        <v>84</v>
      </c>
      <c r="F265" s="168"/>
      <c r="G265" s="200"/>
      <c r="H265" s="200">
        <f t="shared" si="129"/>
        <v>727.28</v>
      </c>
      <c r="I265" s="200">
        <f t="shared" si="129"/>
        <v>898.85</v>
      </c>
    </row>
    <row r="266" spans="1:9" x14ac:dyDescent="0.25">
      <c r="A266" s="146" t="s">
        <v>17</v>
      </c>
      <c r="B266" s="145">
        <v>1</v>
      </c>
      <c r="C266" s="145">
        <f>D266+E266</f>
        <v>208</v>
      </c>
      <c r="D266" s="145">
        <v>172</v>
      </c>
      <c r="E266" s="148">
        <v>36</v>
      </c>
      <c r="F266" s="169"/>
      <c r="G266" s="154">
        <v>4.3289999999999997</v>
      </c>
      <c r="H266" s="149">
        <f t="shared" ref="H266:H268" si="130">ROUND(G266*E266*2,2)</f>
        <v>311.69</v>
      </c>
      <c r="I266" s="149">
        <f t="shared" si="121"/>
        <v>385.22</v>
      </c>
    </row>
    <row r="267" spans="1:9" x14ac:dyDescent="0.25">
      <c r="A267" s="146" t="s">
        <v>17</v>
      </c>
      <c r="B267" s="152">
        <v>1</v>
      </c>
      <c r="C267" s="152">
        <f t="shared" ref="C267:C268" si="131">D267+E267</f>
        <v>184</v>
      </c>
      <c r="D267" s="145">
        <v>172</v>
      </c>
      <c r="E267" s="148">
        <v>12</v>
      </c>
      <c r="F267" s="169"/>
      <c r="G267" s="154">
        <v>4.3289999999999997</v>
      </c>
      <c r="H267" s="154">
        <f t="shared" si="130"/>
        <v>103.9</v>
      </c>
      <c r="I267" s="149">
        <f t="shared" si="121"/>
        <v>128.41</v>
      </c>
    </row>
    <row r="268" spans="1:9" x14ac:dyDescent="0.25">
      <c r="A268" s="146" t="s">
        <v>17</v>
      </c>
      <c r="B268" s="145">
        <v>1</v>
      </c>
      <c r="C268" s="145">
        <f t="shared" si="131"/>
        <v>208</v>
      </c>
      <c r="D268" s="145">
        <v>172</v>
      </c>
      <c r="E268" s="148">
        <v>36</v>
      </c>
      <c r="F268" s="169"/>
      <c r="G268" s="154">
        <v>4.3289999999999997</v>
      </c>
      <c r="H268" s="154">
        <f t="shared" si="130"/>
        <v>311.69</v>
      </c>
      <c r="I268" s="149">
        <f t="shared" si="121"/>
        <v>385.22</v>
      </c>
    </row>
    <row r="269" spans="1:9" ht="13.9" hidden="1" customHeight="1" x14ac:dyDescent="0.25">
      <c r="A269" s="144"/>
      <c r="B269" s="169"/>
      <c r="C269" s="169"/>
      <c r="D269" s="169"/>
      <c r="E269" s="169"/>
      <c r="F269" s="169"/>
      <c r="G269" s="147"/>
      <c r="H269" s="169"/>
      <c r="I269" s="169"/>
    </row>
    <row r="270" spans="1:9" ht="13.9" hidden="1" customHeight="1" x14ac:dyDescent="0.25">
      <c r="A270" s="144"/>
      <c r="B270" s="169"/>
      <c r="C270" s="169"/>
      <c r="D270" s="169"/>
      <c r="E270" s="169"/>
      <c r="F270" s="169"/>
      <c r="G270" s="150"/>
      <c r="H270" s="169"/>
      <c r="I270" s="169"/>
    </row>
    <row r="271" spans="1:9" ht="13.9" hidden="1" customHeight="1" x14ac:dyDescent="0.25">
      <c r="A271" s="173" t="s">
        <v>184</v>
      </c>
      <c r="B271" s="169"/>
      <c r="C271" s="169"/>
      <c r="D271" s="169"/>
      <c r="E271" s="169"/>
      <c r="F271" s="169"/>
      <c r="G271" s="150"/>
      <c r="H271" s="169"/>
      <c r="I271" s="169"/>
    </row>
    <row r="272" spans="1:9" ht="13.9" hidden="1" customHeight="1" x14ac:dyDescent="0.25">
      <c r="A272" s="173" t="s">
        <v>184</v>
      </c>
      <c r="B272" s="169"/>
      <c r="C272" s="169"/>
      <c r="D272" s="169"/>
      <c r="E272" s="169"/>
      <c r="F272" s="169"/>
      <c r="G272" s="150"/>
      <c r="H272" s="169"/>
      <c r="I272" s="169"/>
    </row>
    <row r="273" spans="1:9" hidden="1" x14ac:dyDescent="0.25">
      <c r="A273" s="174"/>
      <c r="B273" s="175" t="e">
        <f>#REF!+B268+B267+B266+B264+B263+B262+B261+B260+#REF!+#REF!+#REF!+#REF!+#REF!+#REF!+B226+#REF!+#REF!+#REF!+#REF!+#REF!+#REF!+#REF!+#REF!+#REF!+#REF!+#REF!+#REF!+B188+B186+#REF!+#REF!+#REF!+#REF!+#REF!+#REF!+#REF!+#REF!+B184+B183+B174+#REF!+B173+B182+B181+B180+B179+B178+B177+B176+#REF!+#REF!+B170+B169+B168+B167+#REF!+B164+B163+#REF!+B158+B157+#REF!+#REF!+B156+#REF!+#REF!+B151+B150+#REF!+B146+#REF!+B144+B143+B139+B138+B136+B135+B134+B133+B132+#REF!+#REF!+#REF!+#REF!+B129+B128+B124+B123+B122+#REF!+#REF!+#REF!+#REF!+#REF!+#REF!+#REF!+#REF!+#REF!+#REF!+#REF!+#REF!+#REF!+#REF!+#REF!+#REF!+#REF!+#REF!+B102+B101+#REF!+B100+B73+#REF!+#REF!+B69+B67+B66+#REF!+#REF!+B64+B63+#REF!+B61+B60+B55+B54+B50+B49+B48+B47+B45+B44+B43+B42+B41+B40+B39+B38+B37+B36+B35+B34+B33+B32+B31+#REF!+B21+B20+#REF!+#REF!+#REF!+B16+B15+#REF!+B14+#REF!+#REF!+B13+B25+#REF!+B29+#REF!</f>
        <v>#REF!</v>
      </c>
      <c r="C273" s="175" t="e">
        <f>#REF!+C268+C267+C266+C264+C263+C262+C261+C260+#REF!+#REF!+#REF!+#REF!+#REF!+#REF!+C226+#REF!+#REF!+#REF!+#REF!+#REF!+#REF!+#REF!+#REF!+#REF!+#REF!+#REF!+#REF!+C188+C186+#REF!+#REF!+#REF!+#REF!+#REF!+#REF!+#REF!+#REF!+C184+C183+C174+#REF!+C173+C182+C181+C180+C179+C178+C177+C176+#REF!+#REF!+C170+C169+C168+C167+#REF!+C164+C163+#REF!+C158+C157+#REF!+#REF!+C156+#REF!+#REF!+C151+C150+#REF!+C146+#REF!+C144+C143+C139+C138+C136+C135+C134+C133+C132+#REF!+#REF!+#REF!+#REF!+C129+C128+C124+C123+C122+#REF!+#REF!+#REF!+#REF!+#REF!+#REF!+#REF!+#REF!+#REF!+#REF!+#REF!+#REF!+#REF!+#REF!+#REF!+#REF!+#REF!+#REF!+C102+C101+#REF!+C100+C73+#REF!+#REF!+C69+C67+C66+#REF!+#REF!+C64+C63+#REF!+C61+C60+C55+C54+C50+C49+C48+C47+C45+C44+C43+C42+C41+C40+C39+C38+C37+C36+C35+C34+C33+C32+C31+#REF!+C21+C20+#REF!+#REF!+#REF!+C16+C15+#REF!+C14+#REF!+#REF!+C13+C25+#REF!+C29+#REF!</f>
        <v>#REF!</v>
      </c>
      <c r="D273" s="175" t="e">
        <f>#REF!+D268+D267+D266+D264+D263+D262+D261+D260+#REF!+#REF!+#REF!+#REF!+#REF!+#REF!+D226+#REF!+#REF!+#REF!+#REF!+#REF!+#REF!+#REF!+#REF!+#REF!+#REF!+#REF!+#REF!+D188+D186+#REF!+#REF!+#REF!+#REF!+#REF!+#REF!+#REF!+#REF!+D184+D183+D174+#REF!+D173+D182+D181+D180+D179+D178+D177+D176+#REF!+#REF!+D170+D169+D168+D167+#REF!+D164+D163+#REF!+D158+D157+#REF!+#REF!+D156+#REF!+#REF!+D151+D150+#REF!+D146+#REF!+D144+D143+D139+D138+D136+D135+D134+D133+D132+#REF!+#REF!+#REF!+#REF!+D129+D128+D124+D123+D122+#REF!+#REF!+#REF!+#REF!+#REF!+#REF!+#REF!+#REF!+#REF!+#REF!+#REF!+#REF!+#REF!+#REF!+#REF!+#REF!+#REF!+#REF!+D102+D101+#REF!+D100+D73+#REF!+#REF!+D69+D67+D66+#REF!+#REF!+D64+D63+#REF!+D61+D60+D55+D54+D50+D49+D48+D47+D45+D44+D43+D42+D41+D40+D39+D38+D37+D36+D35+D34+D33+D32+D31+#REF!+D21+D20+#REF!+#REF!+#REF!+D16+D15+#REF!+D14+#REF!+#REF!+D13+D25+#REF!+D29+#REF!</f>
        <v>#REF!</v>
      </c>
      <c r="E273" s="175" t="e">
        <f>#REF!+E268+E267+E266+E264+E263+E262+E261+E260+#REF!+#REF!+#REF!+#REF!+#REF!+#REF!+E226+#REF!+#REF!+#REF!+#REF!+#REF!+#REF!+#REF!+#REF!+#REF!+#REF!+#REF!+#REF!+E188+E186+#REF!+#REF!+#REF!+#REF!+#REF!+#REF!+#REF!+#REF!+E184+E183+E174+#REF!+E173+E182+E181+E180+E179+E178+E177+E176+#REF!+#REF!+E170+E169+E168+E167+#REF!+E164+E163+#REF!+E158+E157+#REF!+#REF!+E156+#REF!+#REF!+E151+E150+#REF!+E146+#REF!+E144+E143+E139+E138+E136+E135+E134+E133+E132+#REF!+#REF!+#REF!+#REF!+E129+E128+E124+E123+E122+#REF!+#REF!+#REF!+#REF!+#REF!+#REF!+#REF!+#REF!+#REF!+#REF!+#REF!+#REF!+#REF!+#REF!+#REF!+#REF!+#REF!+#REF!+E102+E101+#REF!+E100+E73+#REF!+#REF!+E69+E67+E66+#REF!+#REF!+E64+E63+#REF!+E61+E60+E55+E54+E50+E49+E48+E47+E45+E44+E43+E42+E41+E40+E39+E38+E37+E36+E35+E34+E33+E32+E31+#REF!+E21+E20+#REF!+#REF!+#REF!+E16+E15+#REF!+E14+#REF!+#REF!+E13+E25+#REF!+E29+#REF!</f>
        <v>#REF!</v>
      </c>
      <c r="F273" s="175" t="e">
        <f>#REF!+F268+F267+F266+F264+F263+F262+F261+F260+#REF!+#REF!+#REF!+#REF!+#REF!+#REF!+F226+#REF!+#REF!+#REF!+#REF!+#REF!+#REF!+#REF!+#REF!+#REF!+#REF!+#REF!+#REF!+F188+F186+#REF!+#REF!+#REF!+#REF!+#REF!+#REF!+#REF!+#REF!+F184+F183+F174+#REF!+F173+F182+F181+F180+F179+F178+F177+F176+#REF!+#REF!+F170+F169+F168+F167+#REF!+F164+F163+#REF!+F158+F157+#REF!+#REF!+F156+#REF!+#REF!+F151+F150+#REF!+F146+#REF!+F144+F143+F139+F138+F136+F135+F134+F133+F132+#REF!+#REF!+#REF!+#REF!+F129+F128+F124+F123+F122+#REF!+#REF!+#REF!+#REF!+#REF!+#REF!+#REF!+#REF!+#REF!+#REF!+#REF!+#REF!+#REF!+#REF!+#REF!+#REF!+#REF!+#REF!+F102+F101+#REF!+F100+F73+#REF!+#REF!+F69+F67+F66+#REF!+#REF!+F64+F63+#REF!+F61+F60+F55+F54+F50+F49+F48+F47+F45+F44+F43+F42+F41+F40+F39+F38+F37+F36+F35+F34+F33+F32+F31+#REF!+F21+F20+#REF!+#REF!+#REF!+F16+F15+#REF!+F14+#REF!+#REF!+F13+F25+#REF!+F29+#REF!</f>
        <v>#REF!</v>
      </c>
      <c r="G273" s="176" t="e">
        <f>#REF!+G268+G267+G266+G264+G263+G262+G261+G260+#REF!+#REF!+#REF!+#REF!+#REF!+#REF!+G226+#REF!+#REF!+#REF!+#REF!+#REF!+#REF!+#REF!+#REF!+#REF!+#REF!+#REF!+#REF!+G188+G186+#REF!+#REF!+#REF!+#REF!+#REF!+#REF!+#REF!+#REF!+G184+G183+G174+#REF!+G173+G182+G181+G180+G179+G178+G177+G176+#REF!+#REF!+G170+G169+G168+G167+#REF!+G164+G163+#REF!+G158+G157+#REF!+#REF!+G156+#REF!+#REF!+G151+G150+#REF!+G146+#REF!+G144+G143+G139+G138+G136+G135+G134+G133+G132+#REF!+#REF!+#REF!+#REF!+G129+G128+G124+G123+G122+#REF!+#REF!+#REF!+#REF!+#REF!+#REF!+#REF!+#REF!+#REF!+#REF!+#REF!+#REF!+#REF!+#REF!+#REF!+#REF!+#REF!+#REF!+G102+G101+#REF!+G100+G73+#REF!+#REF!+G69+G67+G66+#REF!+#REF!+G64+G63+#REF!+G61+G60+G55+G54+G50+G49+G48+G47+G45+G44+G43+G42+G41+G40+G39+G38+G37+G36+G35+G34+G33+G32+G31+#REF!+G21+G20+#REF!+#REF!+#REF!+G16+G15+#REF!+G14+#REF!+#REF!+G13+G25+#REF!+G29+#REF!</f>
        <v>#REF!</v>
      </c>
      <c r="H273" s="175" t="e">
        <f>#REF!+H268+H267+H266+H264+H263+H262+H261+H260+#REF!+#REF!+#REF!+#REF!+#REF!+#REF!+H226+#REF!+#REF!+#REF!+#REF!+#REF!+#REF!+#REF!+#REF!+#REF!+#REF!+#REF!+#REF!+H188+H186+#REF!+#REF!+#REF!+#REF!+#REF!+#REF!+#REF!+#REF!+H184+H183+H174+#REF!+H173+H182+H181+H180+H179+H178+H177+H176+#REF!+#REF!+H170+H169+H168+H167+#REF!+H164+H163+#REF!+H158+H157+#REF!+#REF!+H156+#REF!+#REF!+H151+H150+#REF!+H146+#REF!+H144+H143+H139+H138+H136+H135+H134+H133+H132+#REF!+#REF!+#REF!+#REF!+H129+H128+H124+H123+H122+#REF!+#REF!+#REF!+#REF!+#REF!+#REF!+#REF!+#REF!+#REF!+#REF!+#REF!+#REF!+#REF!+#REF!+#REF!+#REF!+#REF!+#REF!+H102+H101+#REF!+H100+H73+#REF!+#REF!+H69+H67+H66+#REF!+#REF!+H64+H63+#REF!+H61+H60+H55+H54+H50+H49+H48+H47+H45+H44+H43+H42+H41+H40+H39+H38+H37+H36+H35+H34+H33+H32+H31+#REF!+H21+H20+#REF!+#REF!+#REF!+H16+H15+#REF!+H14+#REF!+#REF!+H13+H25+#REF!+H29+#REF!</f>
        <v>#REF!</v>
      </c>
      <c r="I273" s="175" t="e">
        <f>#REF!+I268+I267+I266+I264+I263+I262+I261+I260+#REF!+#REF!+#REF!+#REF!+#REF!+#REF!+I226+#REF!+#REF!+#REF!+#REF!+#REF!+#REF!+#REF!+#REF!+#REF!+#REF!+#REF!+#REF!+I188+I186+#REF!+#REF!+#REF!+#REF!+#REF!+#REF!+#REF!+#REF!+I184+I183+I174+#REF!+I173+I182+I181+I180+I179+I178+I177+I176+#REF!+#REF!+I170+I169+I168+I167+#REF!+I164+I163+#REF!+I158+I157+#REF!+#REF!+I156+#REF!+#REF!+I151+I150+#REF!+I146+#REF!+I144+I143+I139+I138+I136+I135+I134+I133+I132+#REF!+#REF!+#REF!+#REF!+I129+I128+I124+I123+I122+#REF!+#REF!+#REF!+#REF!+#REF!+#REF!+#REF!+#REF!+#REF!+#REF!+#REF!+#REF!+#REF!+#REF!+#REF!+#REF!+#REF!+#REF!+I102+I101+#REF!+I100+I73+#REF!+#REF!+I69+I67+I66+#REF!+#REF!+I64+I63+#REF!+I61+I60+I55+I54+I50+I49+I48+I47+I45+I44+I43+I42+I41+I40+I39+I38+I37+I36+I35+I34+I33+I32+I31+#REF!+I21+I20+#REF!+#REF!+#REF!+I16+I15+#REF!+I14+#REF!+#REF!+I13+I25+#REF!+I29+#REF!</f>
        <v>#REF!</v>
      </c>
    </row>
    <row r="274" spans="1:9" ht="32.25" hidden="1" customHeight="1" x14ac:dyDescent="0.25">
      <c r="A274" s="177" t="s">
        <v>2</v>
      </c>
      <c r="B274" s="178">
        <v>1</v>
      </c>
      <c r="C274" s="178">
        <f>D274+E274</f>
        <v>205</v>
      </c>
      <c r="D274" s="178">
        <v>176</v>
      </c>
      <c r="E274" s="178">
        <v>29</v>
      </c>
      <c r="F274" s="178">
        <v>1200</v>
      </c>
      <c r="G274" s="179">
        <f>ROUND(F274/D274,2)</f>
        <v>6.82</v>
      </c>
      <c r="H274" s="178">
        <f>ROUND(E274*G274*2,2)</f>
        <v>395.56</v>
      </c>
      <c r="I274" s="178">
        <f>ROUND(H274*1.2409,2)</f>
        <v>490.85</v>
      </c>
    </row>
    <row r="275" spans="1:9" x14ac:dyDescent="0.25">
      <c r="A275" s="201"/>
      <c r="B275" s="202"/>
      <c r="C275" s="202"/>
      <c r="D275" s="202"/>
      <c r="E275" s="202"/>
      <c r="F275" s="202"/>
      <c r="G275" s="203"/>
      <c r="H275" s="202"/>
      <c r="I275" s="202"/>
    </row>
    <row r="276" spans="1:9" x14ac:dyDescent="0.25">
      <c r="A276" s="304" t="s">
        <v>202</v>
      </c>
      <c r="B276" s="304"/>
      <c r="C276" s="304"/>
      <c r="D276" s="304"/>
      <c r="E276" s="304"/>
      <c r="F276" s="304"/>
      <c r="G276" s="304"/>
      <c r="H276" s="304"/>
      <c r="I276" s="305"/>
    </row>
    <row r="277" spans="1:9" x14ac:dyDescent="0.25">
      <c r="A277" s="304"/>
      <c r="B277" s="304"/>
      <c r="C277" s="304"/>
      <c r="D277" s="304"/>
      <c r="E277" s="304"/>
      <c r="F277" s="304"/>
      <c r="G277" s="304"/>
      <c r="H277" s="304"/>
      <c r="I277" s="305"/>
    </row>
    <row r="278" spans="1:9" hidden="1" x14ac:dyDescent="0.25"/>
    <row r="279" spans="1:9" s="165" customFormat="1" hidden="1" x14ac:dyDescent="0.25">
      <c r="F279" s="180"/>
      <c r="G279" s="181"/>
    </row>
    <row r="280" spans="1:9" s="165" customFormat="1" hidden="1" x14ac:dyDescent="0.25">
      <c r="A280" s="165" t="s">
        <v>1</v>
      </c>
      <c r="F280" s="180"/>
      <c r="G280" s="181"/>
    </row>
    <row r="281" spans="1:9" s="165" customFormat="1" ht="91.15" hidden="1" customHeight="1" x14ac:dyDescent="0.25">
      <c r="A281" s="306" t="s">
        <v>292</v>
      </c>
      <c r="B281" s="306"/>
      <c r="C281" s="306"/>
      <c r="D281" s="306"/>
      <c r="E281" s="306"/>
      <c r="F281" s="306"/>
      <c r="G281" s="306"/>
      <c r="H281" s="306"/>
      <c r="I281" s="306"/>
    </row>
    <row r="282" spans="1:9" s="165" customFormat="1" ht="91.15" hidden="1" customHeight="1" x14ac:dyDescent="0.25">
      <c r="A282" s="182" t="s">
        <v>4</v>
      </c>
      <c r="F282" s="180"/>
      <c r="G282" s="181"/>
    </row>
    <row r="283" spans="1:9" s="165" customFormat="1" ht="91.15" hidden="1" customHeight="1" x14ac:dyDescent="0.25">
      <c r="A283" s="165" t="s">
        <v>12</v>
      </c>
      <c r="B283" s="182"/>
      <c r="C283" s="182"/>
      <c r="F283" s="180"/>
      <c r="G283" s="181"/>
    </row>
    <row r="284" spans="1:9" s="165" customFormat="1" ht="91.15" hidden="1" customHeight="1" x14ac:dyDescent="0.25">
      <c r="A284" s="165" t="s">
        <v>13</v>
      </c>
      <c r="B284" s="182"/>
      <c r="C284" s="182"/>
      <c r="F284" s="180"/>
      <c r="G284" s="181"/>
    </row>
    <row r="285" spans="1:9" s="165" customFormat="1" ht="91.15" hidden="1" customHeight="1" x14ac:dyDescent="0.25">
      <c r="B285" s="182"/>
      <c r="C285" s="182"/>
      <c r="F285" s="180"/>
      <c r="G285" s="181"/>
    </row>
    <row r="286" spans="1:9" s="165" customFormat="1" ht="91.15" hidden="1" customHeight="1" x14ac:dyDescent="0.25">
      <c r="A286" s="165" t="s">
        <v>293</v>
      </c>
      <c r="B286" s="182"/>
      <c r="C286" s="182"/>
      <c r="F286" s="180"/>
      <c r="G286" s="181"/>
    </row>
    <row r="287" spans="1:9" s="165" customFormat="1" ht="91.15" hidden="1" customHeight="1" x14ac:dyDescent="0.25">
      <c r="B287" s="182"/>
      <c r="C287" s="182"/>
      <c r="F287" s="180"/>
      <c r="G287" s="181"/>
    </row>
    <row r="288" spans="1:9" s="165" customFormat="1" ht="91.15" hidden="1" customHeight="1" x14ac:dyDescent="0.25">
      <c r="A288" s="165" t="s">
        <v>14</v>
      </c>
      <c r="B288" s="182"/>
      <c r="C288" s="182"/>
      <c r="F288" s="180"/>
      <c r="G288" s="181"/>
    </row>
    <row r="289" spans="1:9" s="165" customFormat="1" ht="91.15" hidden="1" customHeight="1" x14ac:dyDescent="0.25">
      <c r="A289" s="307" t="s">
        <v>6</v>
      </c>
      <c r="B289" s="307"/>
      <c r="C289" s="307"/>
      <c r="D289" s="307"/>
      <c r="E289" s="307"/>
      <c r="F289" s="307"/>
      <c r="G289" s="307"/>
      <c r="H289" s="307"/>
      <c r="I289" s="307"/>
    </row>
    <row r="290" spans="1:9" s="165" customFormat="1" ht="91.15" hidden="1" customHeight="1" x14ac:dyDescent="0.25">
      <c r="A290" s="308" t="s">
        <v>8</v>
      </c>
      <c r="B290" s="308"/>
      <c r="C290" s="308"/>
      <c r="D290" s="308"/>
      <c r="E290" s="308"/>
      <c r="F290" s="308"/>
      <c r="G290" s="308"/>
      <c r="H290" s="308"/>
      <c r="I290" s="308"/>
    </row>
    <row r="291" spans="1:9" s="165" customFormat="1" hidden="1" x14ac:dyDescent="0.25">
      <c r="A291" s="183"/>
      <c r="B291" s="184" t="e">
        <f t="shared" ref="B291:I291" si="132">B273-B10</f>
        <v>#REF!</v>
      </c>
      <c r="C291" s="184" t="e">
        <f t="shared" si="132"/>
        <v>#REF!</v>
      </c>
      <c r="D291" s="184" t="e">
        <f t="shared" si="132"/>
        <v>#REF!</v>
      </c>
      <c r="E291" s="184" t="e">
        <f t="shared" si="132"/>
        <v>#REF!</v>
      </c>
      <c r="F291" s="185" t="e">
        <f t="shared" si="132"/>
        <v>#REF!</v>
      </c>
      <c r="G291" s="186" t="e">
        <f t="shared" si="132"/>
        <v>#REF!</v>
      </c>
      <c r="H291" s="184" t="e">
        <f t="shared" si="132"/>
        <v>#REF!</v>
      </c>
      <c r="I291" s="184" t="e">
        <f t="shared" si="132"/>
        <v>#REF!</v>
      </c>
    </row>
    <row r="292" spans="1:9" hidden="1" x14ac:dyDescent="0.25">
      <c r="A292" s="187"/>
      <c r="B292" s="187"/>
      <c r="C292" s="187"/>
      <c r="D292" s="187"/>
      <c r="E292" s="187"/>
      <c r="F292" s="188"/>
      <c r="G292" s="189"/>
      <c r="H292" s="187"/>
      <c r="I292" s="187"/>
    </row>
    <row r="293" spans="1:9" hidden="1" x14ac:dyDescent="0.25">
      <c r="A293" s="190"/>
      <c r="B293" s="190"/>
      <c r="C293" s="190"/>
      <c r="D293" s="190"/>
      <c r="E293" s="190"/>
      <c r="F293" s="191"/>
      <c r="G293" s="192"/>
      <c r="H293" s="190"/>
    </row>
    <row r="294" spans="1:9" ht="18" hidden="1" customHeight="1" x14ac:dyDescent="0.25">
      <c r="A294" s="193" t="s">
        <v>203</v>
      </c>
      <c r="B294" s="190"/>
      <c r="C294" s="190"/>
      <c r="D294" s="190"/>
      <c r="E294" s="194"/>
      <c r="F294" s="195"/>
      <c r="G294" s="196"/>
      <c r="H294" s="190"/>
    </row>
  </sheetData>
  <mergeCells count="13">
    <mergeCell ref="A276:I277"/>
    <mergeCell ref="A281:I281"/>
    <mergeCell ref="A289:I289"/>
    <mergeCell ref="A290:I290"/>
    <mergeCell ref="H1:I1"/>
    <mergeCell ref="A2:I2"/>
    <mergeCell ref="A7:A8"/>
    <mergeCell ref="B7:B8"/>
    <mergeCell ref="C7:E7"/>
    <mergeCell ref="F7:F8"/>
    <mergeCell ref="G7:G8"/>
    <mergeCell ref="H7:H8"/>
    <mergeCell ref="I7:I8"/>
  </mergeCells>
  <pageMargins left="0.31496062992125984" right="0.11811023622047245" top="0.74803149606299213" bottom="0" header="0.31496062992125984" footer="0.31496062992125984"/>
  <pageSetup paperSize="9" scale="80" orientation="landscape" r:id="rId1"/>
  <headerFooter>
    <oddHeader>&amp;L&amp;D&amp;T&amp;C&amp;P&amp;R
&amp;Z&amp;F</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A7013C-A1BC-43E4-B924-189DC68DFA43}">
  <sheetPr>
    <tabColor theme="5" tint="0.59999389629810485"/>
  </sheetPr>
  <dimension ref="A1:I62"/>
  <sheetViews>
    <sheetView zoomScale="80" zoomScaleNormal="80" workbookViewId="0">
      <selection activeCell="H1" sqref="H1:I1"/>
    </sheetView>
  </sheetViews>
  <sheetFormatPr defaultRowHeight="16.5" x14ac:dyDescent="0.25"/>
  <cols>
    <col min="1" max="1" width="59.28515625" style="1" customWidth="1"/>
    <col min="2" max="2" width="15.28515625" style="1" customWidth="1"/>
    <col min="3" max="3" width="14.5703125" style="1" customWidth="1"/>
    <col min="4" max="4" width="14.7109375" style="1" customWidth="1"/>
    <col min="5" max="5" width="18.42578125" style="1" customWidth="1"/>
    <col min="6" max="6" width="19.28515625" style="1" customWidth="1"/>
    <col min="7" max="7" width="16.5703125" style="1" customWidth="1"/>
    <col min="8" max="8" width="23.85546875" style="1" customWidth="1"/>
    <col min="9" max="9" width="25.140625" style="1" customWidth="1"/>
    <col min="10" max="16384" width="9.140625" style="1"/>
  </cols>
  <sheetData>
    <row r="1" spans="1:9" x14ac:dyDescent="0.25">
      <c r="H1" s="327" t="s">
        <v>362</v>
      </c>
      <c r="I1" s="327"/>
    </row>
    <row r="2" spans="1:9" s="3" customFormat="1" ht="39.75" customHeight="1" x14ac:dyDescent="0.25">
      <c r="A2" s="255" t="s">
        <v>261</v>
      </c>
      <c r="B2" s="255"/>
      <c r="C2" s="255"/>
      <c r="D2" s="255"/>
      <c r="E2" s="255"/>
      <c r="F2" s="255"/>
      <c r="G2" s="255"/>
      <c r="H2" s="255"/>
      <c r="I2" s="255"/>
    </row>
    <row r="4" spans="1:9" x14ac:dyDescent="0.25">
      <c r="A4" s="1" t="s">
        <v>296</v>
      </c>
    </row>
    <row r="5" spans="1:9" x14ac:dyDescent="0.25">
      <c r="A5" s="1" t="s">
        <v>270</v>
      </c>
    </row>
    <row r="6" spans="1:9" x14ac:dyDescent="0.25">
      <c r="E6" s="88"/>
      <c r="F6" s="87"/>
      <c r="G6" s="87"/>
      <c r="H6" s="89"/>
      <c r="I6" s="87"/>
    </row>
    <row r="7" spans="1:9" ht="30.75" customHeight="1" x14ac:dyDescent="0.25">
      <c r="A7" s="328"/>
      <c r="B7" s="328" t="s">
        <v>7</v>
      </c>
      <c r="C7" s="326" t="s">
        <v>9</v>
      </c>
      <c r="D7" s="326"/>
      <c r="E7" s="326"/>
      <c r="F7" s="326" t="s">
        <v>5</v>
      </c>
      <c r="G7" s="326" t="s">
        <v>266</v>
      </c>
      <c r="H7" s="329" t="s">
        <v>10</v>
      </c>
      <c r="I7" s="330" t="s">
        <v>3</v>
      </c>
    </row>
    <row r="8" spans="1:9" ht="24" customHeight="1" x14ac:dyDescent="0.25">
      <c r="A8" s="328"/>
      <c r="B8" s="328"/>
      <c r="C8" s="324" t="s">
        <v>179</v>
      </c>
      <c r="D8" s="324" t="s">
        <v>284</v>
      </c>
      <c r="E8" s="326" t="s">
        <v>11</v>
      </c>
      <c r="F8" s="326"/>
      <c r="G8" s="326"/>
      <c r="H8" s="329"/>
      <c r="I8" s="330"/>
    </row>
    <row r="9" spans="1:9" ht="66.75" customHeight="1" x14ac:dyDescent="0.25">
      <c r="A9" s="328"/>
      <c r="B9" s="328"/>
      <c r="C9" s="325"/>
      <c r="D9" s="325"/>
      <c r="E9" s="326"/>
      <c r="F9" s="326"/>
      <c r="G9" s="326"/>
      <c r="H9" s="329"/>
      <c r="I9" s="330"/>
    </row>
    <row r="10" spans="1:9" x14ac:dyDescent="0.25">
      <c r="A10" s="6">
        <v>1</v>
      </c>
      <c r="B10" s="6">
        <v>2</v>
      </c>
      <c r="C10" s="6" t="s">
        <v>45</v>
      </c>
      <c r="D10" s="6">
        <v>4</v>
      </c>
      <c r="E10" s="6">
        <v>5</v>
      </c>
      <c r="F10" s="6">
        <v>6</v>
      </c>
      <c r="G10" s="6">
        <v>7</v>
      </c>
      <c r="H10" s="6">
        <v>8</v>
      </c>
      <c r="I10" s="6" t="s">
        <v>268</v>
      </c>
    </row>
    <row r="11" spans="1:9" s="3" customFormat="1" x14ac:dyDescent="0.25">
      <c r="A11" s="8" t="s">
        <v>0</v>
      </c>
      <c r="B11" s="9">
        <f>B12+B41</f>
        <v>48</v>
      </c>
      <c r="C11" s="9"/>
      <c r="D11" s="9"/>
      <c r="E11" s="9">
        <f t="shared" ref="E11:I11" si="0">E12+E41</f>
        <v>2110.5</v>
      </c>
      <c r="F11" s="10"/>
      <c r="G11" s="10"/>
      <c r="H11" s="10">
        <f t="shared" si="0"/>
        <v>23105.14</v>
      </c>
      <c r="I11" s="10">
        <f t="shared" si="0"/>
        <v>28555.61</v>
      </c>
    </row>
    <row r="12" spans="1:9" ht="33" x14ac:dyDescent="0.25">
      <c r="A12" s="136" t="s">
        <v>272</v>
      </c>
      <c r="B12" s="143">
        <f>SUM(B13:B40)</f>
        <v>28</v>
      </c>
      <c r="C12" s="143"/>
      <c r="D12" s="143"/>
      <c r="E12" s="143">
        <f t="shared" ref="E12:I12" si="1">SUM(E13:E40)</f>
        <v>1040</v>
      </c>
      <c r="F12" s="200"/>
      <c r="G12" s="200"/>
      <c r="H12" s="200">
        <f t="shared" si="1"/>
        <v>13107.91</v>
      </c>
      <c r="I12" s="200">
        <f t="shared" si="1"/>
        <v>16200.060000000001</v>
      </c>
    </row>
    <row r="13" spans="1:9" x14ac:dyDescent="0.25">
      <c r="A13" s="20" t="s">
        <v>30</v>
      </c>
      <c r="B13" s="16">
        <v>1</v>
      </c>
      <c r="C13" s="16">
        <f>D13+E13</f>
        <v>216</v>
      </c>
      <c r="D13" s="16">
        <v>168</v>
      </c>
      <c r="E13" s="16">
        <v>48</v>
      </c>
      <c r="F13" s="17">
        <v>1133</v>
      </c>
      <c r="G13" s="69">
        <f>ROUNDDOWN(F13/D13,3)</f>
        <v>6.7439999999999998</v>
      </c>
      <c r="H13" s="149">
        <f t="shared" ref="H13:H61" si="2">ROUND(E13*G13*2,2)</f>
        <v>647.41999999999996</v>
      </c>
      <c r="I13" s="149">
        <f t="shared" ref="I13:I61" si="3">ROUND(H13*1.2359,2)</f>
        <v>800.15</v>
      </c>
    </row>
    <row r="14" spans="1:9" x14ac:dyDescent="0.25">
      <c r="A14" s="20" t="s">
        <v>30</v>
      </c>
      <c r="B14" s="16">
        <v>1</v>
      </c>
      <c r="C14" s="16">
        <f t="shared" ref="C14:C61" si="4">D14+E14</f>
        <v>192</v>
      </c>
      <c r="D14" s="16">
        <v>168</v>
      </c>
      <c r="E14" s="16">
        <v>24</v>
      </c>
      <c r="F14" s="17">
        <v>1133</v>
      </c>
      <c r="G14" s="69">
        <f t="shared" ref="G14:G61" si="5">ROUNDDOWN(F14/D14,3)</f>
        <v>6.7439999999999998</v>
      </c>
      <c r="H14" s="149">
        <f t="shared" si="2"/>
        <v>323.70999999999998</v>
      </c>
      <c r="I14" s="149">
        <f t="shared" si="3"/>
        <v>400.07</v>
      </c>
    </row>
    <row r="15" spans="1:9" x14ac:dyDescent="0.25">
      <c r="A15" s="20" t="s">
        <v>30</v>
      </c>
      <c r="B15" s="16">
        <v>1</v>
      </c>
      <c r="C15" s="16">
        <f t="shared" si="4"/>
        <v>208</v>
      </c>
      <c r="D15" s="16">
        <v>168</v>
      </c>
      <c r="E15" s="16">
        <v>40</v>
      </c>
      <c r="F15" s="17">
        <v>1133</v>
      </c>
      <c r="G15" s="69">
        <f t="shared" si="5"/>
        <v>6.7439999999999998</v>
      </c>
      <c r="H15" s="149">
        <f t="shared" si="2"/>
        <v>539.52</v>
      </c>
      <c r="I15" s="149">
        <f t="shared" si="3"/>
        <v>666.79</v>
      </c>
    </row>
    <row r="16" spans="1:9" x14ac:dyDescent="0.25">
      <c r="A16" s="20" t="s">
        <v>30</v>
      </c>
      <c r="B16" s="16">
        <v>1</v>
      </c>
      <c r="C16" s="16">
        <f t="shared" si="4"/>
        <v>200</v>
      </c>
      <c r="D16" s="16">
        <v>168</v>
      </c>
      <c r="E16" s="16">
        <v>32</v>
      </c>
      <c r="F16" s="17">
        <v>1133</v>
      </c>
      <c r="G16" s="69">
        <f t="shared" si="5"/>
        <v>6.7439999999999998</v>
      </c>
      <c r="H16" s="149">
        <f t="shared" si="2"/>
        <v>431.62</v>
      </c>
      <c r="I16" s="149">
        <f t="shared" si="3"/>
        <v>533.44000000000005</v>
      </c>
    </row>
    <row r="17" spans="1:9" x14ac:dyDescent="0.25">
      <c r="A17" s="20" t="s">
        <v>30</v>
      </c>
      <c r="B17" s="16">
        <v>1</v>
      </c>
      <c r="C17" s="16">
        <f t="shared" si="4"/>
        <v>216</v>
      </c>
      <c r="D17" s="16">
        <v>168</v>
      </c>
      <c r="E17" s="16">
        <v>48</v>
      </c>
      <c r="F17" s="17">
        <v>1133</v>
      </c>
      <c r="G17" s="69">
        <f t="shared" si="5"/>
        <v>6.7439999999999998</v>
      </c>
      <c r="H17" s="149">
        <f t="shared" si="2"/>
        <v>647.41999999999996</v>
      </c>
      <c r="I17" s="149">
        <f t="shared" si="3"/>
        <v>800.15</v>
      </c>
    </row>
    <row r="18" spans="1:9" x14ac:dyDescent="0.25">
      <c r="A18" s="20" t="s">
        <v>30</v>
      </c>
      <c r="B18" s="16">
        <v>1</v>
      </c>
      <c r="C18" s="16">
        <f t="shared" si="4"/>
        <v>192</v>
      </c>
      <c r="D18" s="16">
        <v>168</v>
      </c>
      <c r="E18" s="16">
        <v>24</v>
      </c>
      <c r="F18" s="17">
        <v>1133</v>
      </c>
      <c r="G18" s="69">
        <f t="shared" si="5"/>
        <v>6.7439999999999998</v>
      </c>
      <c r="H18" s="149">
        <f t="shared" si="2"/>
        <v>323.70999999999998</v>
      </c>
      <c r="I18" s="149">
        <f t="shared" si="3"/>
        <v>400.07</v>
      </c>
    </row>
    <row r="19" spans="1:9" x14ac:dyDescent="0.25">
      <c r="A19" s="20" t="s">
        <v>30</v>
      </c>
      <c r="B19" s="16">
        <v>1</v>
      </c>
      <c r="C19" s="16">
        <f t="shared" si="4"/>
        <v>240</v>
      </c>
      <c r="D19" s="16">
        <v>168</v>
      </c>
      <c r="E19" s="16">
        <v>72</v>
      </c>
      <c r="F19" s="17">
        <v>1133</v>
      </c>
      <c r="G19" s="69">
        <f t="shared" si="5"/>
        <v>6.7439999999999998</v>
      </c>
      <c r="H19" s="149">
        <f t="shared" si="2"/>
        <v>971.14</v>
      </c>
      <c r="I19" s="149">
        <f t="shared" si="3"/>
        <v>1200.23</v>
      </c>
    </row>
    <row r="20" spans="1:9" x14ac:dyDescent="0.25">
      <c r="A20" s="20" t="s">
        <v>30</v>
      </c>
      <c r="B20" s="16">
        <v>1</v>
      </c>
      <c r="C20" s="16">
        <f t="shared" si="4"/>
        <v>192</v>
      </c>
      <c r="D20" s="16">
        <v>168</v>
      </c>
      <c r="E20" s="16">
        <v>24</v>
      </c>
      <c r="F20" s="17">
        <v>1133</v>
      </c>
      <c r="G20" s="69">
        <f t="shared" si="5"/>
        <v>6.7439999999999998</v>
      </c>
      <c r="H20" s="149">
        <f t="shared" si="2"/>
        <v>323.70999999999998</v>
      </c>
      <c r="I20" s="149">
        <f t="shared" si="3"/>
        <v>400.07</v>
      </c>
    </row>
    <row r="21" spans="1:9" x14ac:dyDescent="0.25">
      <c r="A21" s="20" t="s">
        <v>30</v>
      </c>
      <c r="B21" s="16">
        <v>1</v>
      </c>
      <c r="C21" s="16">
        <f t="shared" si="4"/>
        <v>202</v>
      </c>
      <c r="D21" s="16">
        <v>168</v>
      </c>
      <c r="E21" s="16">
        <v>34</v>
      </c>
      <c r="F21" s="17">
        <v>1133</v>
      </c>
      <c r="G21" s="69">
        <f t="shared" si="5"/>
        <v>6.7439999999999998</v>
      </c>
      <c r="H21" s="149">
        <f t="shared" si="2"/>
        <v>458.59</v>
      </c>
      <c r="I21" s="149">
        <f t="shared" si="3"/>
        <v>566.77</v>
      </c>
    </row>
    <row r="22" spans="1:9" x14ac:dyDescent="0.25">
      <c r="A22" s="20" t="s">
        <v>30</v>
      </c>
      <c r="B22" s="16">
        <v>1</v>
      </c>
      <c r="C22" s="16">
        <f t="shared" si="4"/>
        <v>193</v>
      </c>
      <c r="D22" s="16">
        <v>168</v>
      </c>
      <c r="E22" s="16">
        <v>25</v>
      </c>
      <c r="F22" s="17">
        <v>1133</v>
      </c>
      <c r="G22" s="69">
        <f t="shared" si="5"/>
        <v>6.7439999999999998</v>
      </c>
      <c r="H22" s="149">
        <f t="shared" si="2"/>
        <v>337.2</v>
      </c>
      <c r="I22" s="149">
        <f t="shared" si="3"/>
        <v>416.75</v>
      </c>
    </row>
    <row r="23" spans="1:9" x14ac:dyDescent="0.25">
      <c r="A23" s="20" t="s">
        <v>30</v>
      </c>
      <c r="B23" s="16">
        <v>1</v>
      </c>
      <c r="C23" s="16">
        <f t="shared" si="4"/>
        <v>241</v>
      </c>
      <c r="D23" s="16">
        <v>168</v>
      </c>
      <c r="E23" s="16">
        <v>73</v>
      </c>
      <c r="F23" s="17">
        <v>1133</v>
      </c>
      <c r="G23" s="69">
        <f t="shared" si="5"/>
        <v>6.7439999999999998</v>
      </c>
      <c r="H23" s="149">
        <f t="shared" si="2"/>
        <v>984.62</v>
      </c>
      <c r="I23" s="149">
        <f t="shared" si="3"/>
        <v>1216.8900000000001</v>
      </c>
    </row>
    <row r="24" spans="1:9" x14ac:dyDescent="0.25">
      <c r="A24" s="20" t="s">
        <v>30</v>
      </c>
      <c r="B24" s="16">
        <v>1</v>
      </c>
      <c r="C24" s="16">
        <f t="shared" si="4"/>
        <v>216</v>
      </c>
      <c r="D24" s="16">
        <v>168</v>
      </c>
      <c r="E24" s="16">
        <v>48</v>
      </c>
      <c r="F24" s="17">
        <v>1133</v>
      </c>
      <c r="G24" s="69">
        <f t="shared" si="5"/>
        <v>6.7439999999999998</v>
      </c>
      <c r="H24" s="149">
        <f t="shared" si="2"/>
        <v>647.41999999999996</v>
      </c>
      <c r="I24" s="149">
        <f t="shared" si="3"/>
        <v>800.15</v>
      </c>
    </row>
    <row r="25" spans="1:9" x14ac:dyDescent="0.25">
      <c r="A25" s="20" t="s">
        <v>30</v>
      </c>
      <c r="B25" s="16">
        <v>1</v>
      </c>
      <c r="C25" s="16">
        <f t="shared" si="4"/>
        <v>196</v>
      </c>
      <c r="D25" s="16">
        <v>168</v>
      </c>
      <c r="E25" s="16">
        <v>28</v>
      </c>
      <c r="F25" s="17">
        <v>1133</v>
      </c>
      <c r="G25" s="69">
        <f t="shared" si="5"/>
        <v>6.7439999999999998</v>
      </c>
      <c r="H25" s="149">
        <f t="shared" si="2"/>
        <v>377.66</v>
      </c>
      <c r="I25" s="149">
        <f t="shared" si="3"/>
        <v>466.75</v>
      </c>
    </row>
    <row r="26" spans="1:9" x14ac:dyDescent="0.25">
      <c r="A26" s="20" t="s">
        <v>30</v>
      </c>
      <c r="B26" s="16">
        <v>1</v>
      </c>
      <c r="C26" s="16">
        <f t="shared" si="4"/>
        <v>192</v>
      </c>
      <c r="D26" s="16">
        <v>168</v>
      </c>
      <c r="E26" s="16">
        <v>24</v>
      </c>
      <c r="F26" s="17">
        <v>1133</v>
      </c>
      <c r="G26" s="69">
        <f t="shared" si="5"/>
        <v>6.7439999999999998</v>
      </c>
      <c r="H26" s="149">
        <f t="shared" si="2"/>
        <v>323.70999999999998</v>
      </c>
      <c r="I26" s="149">
        <f t="shared" si="3"/>
        <v>400.07</v>
      </c>
    </row>
    <row r="27" spans="1:9" x14ac:dyDescent="0.25">
      <c r="A27" s="20" t="s">
        <v>30</v>
      </c>
      <c r="B27" s="16">
        <v>1</v>
      </c>
      <c r="C27" s="16">
        <f t="shared" si="4"/>
        <v>184</v>
      </c>
      <c r="D27" s="16">
        <v>168</v>
      </c>
      <c r="E27" s="16">
        <v>16</v>
      </c>
      <c r="F27" s="17">
        <v>1133</v>
      </c>
      <c r="G27" s="69">
        <f t="shared" si="5"/>
        <v>6.7439999999999998</v>
      </c>
      <c r="H27" s="149">
        <f t="shared" si="2"/>
        <v>215.81</v>
      </c>
      <c r="I27" s="149">
        <f t="shared" si="3"/>
        <v>266.72000000000003</v>
      </c>
    </row>
    <row r="28" spans="1:9" x14ac:dyDescent="0.25">
      <c r="A28" s="20" t="s">
        <v>30</v>
      </c>
      <c r="B28" s="16">
        <v>1</v>
      </c>
      <c r="C28" s="16">
        <f t="shared" si="4"/>
        <v>176</v>
      </c>
      <c r="D28" s="16">
        <v>168</v>
      </c>
      <c r="E28" s="16">
        <v>8</v>
      </c>
      <c r="F28" s="17">
        <v>1133</v>
      </c>
      <c r="G28" s="69">
        <f t="shared" si="5"/>
        <v>6.7439999999999998</v>
      </c>
      <c r="H28" s="149">
        <f t="shared" si="2"/>
        <v>107.9</v>
      </c>
      <c r="I28" s="149">
        <f t="shared" si="3"/>
        <v>133.35</v>
      </c>
    </row>
    <row r="29" spans="1:9" x14ac:dyDescent="0.25">
      <c r="A29" s="20" t="s">
        <v>30</v>
      </c>
      <c r="B29" s="16">
        <v>1</v>
      </c>
      <c r="C29" s="16">
        <f t="shared" si="4"/>
        <v>180</v>
      </c>
      <c r="D29" s="16">
        <v>168</v>
      </c>
      <c r="E29" s="16">
        <v>12</v>
      </c>
      <c r="F29" s="17">
        <v>1133</v>
      </c>
      <c r="G29" s="69">
        <f t="shared" si="5"/>
        <v>6.7439999999999998</v>
      </c>
      <c r="H29" s="149">
        <f t="shared" si="2"/>
        <v>161.86000000000001</v>
      </c>
      <c r="I29" s="149">
        <f t="shared" si="3"/>
        <v>200.04</v>
      </c>
    </row>
    <row r="30" spans="1:9" x14ac:dyDescent="0.25">
      <c r="A30" s="20" t="s">
        <v>30</v>
      </c>
      <c r="B30" s="16">
        <v>1</v>
      </c>
      <c r="C30" s="16">
        <f t="shared" si="4"/>
        <v>180</v>
      </c>
      <c r="D30" s="16">
        <v>168</v>
      </c>
      <c r="E30" s="16">
        <v>12</v>
      </c>
      <c r="F30" s="17">
        <v>1133</v>
      </c>
      <c r="G30" s="69">
        <f t="shared" si="5"/>
        <v>6.7439999999999998</v>
      </c>
      <c r="H30" s="149">
        <f t="shared" si="2"/>
        <v>161.86000000000001</v>
      </c>
      <c r="I30" s="149">
        <f t="shared" si="3"/>
        <v>200.04</v>
      </c>
    </row>
    <row r="31" spans="1:9" x14ac:dyDescent="0.25">
      <c r="A31" s="20" t="s">
        <v>30</v>
      </c>
      <c r="B31" s="16">
        <v>1</v>
      </c>
      <c r="C31" s="16">
        <f t="shared" si="4"/>
        <v>216</v>
      </c>
      <c r="D31" s="16">
        <v>168</v>
      </c>
      <c r="E31" s="16">
        <v>48</v>
      </c>
      <c r="F31" s="17">
        <v>997</v>
      </c>
      <c r="G31" s="69">
        <f t="shared" si="5"/>
        <v>5.9340000000000002</v>
      </c>
      <c r="H31" s="149">
        <f t="shared" si="2"/>
        <v>569.66</v>
      </c>
      <c r="I31" s="149">
        <f t="shared" si="3"/>
        <v>704.04</v>
      </c>
    </row>
    <row r="32" spans="1:9" x14ac:dyDescent="0.25">
      <c r="A32" s="20" t="s">
        <v>30</v>
      </c>
      <c r="B32" s="16">
        <v>1</v>
      </c>
      <c r="C32" s="16">
        <f t="shared" si="4"/>
        <v>240</v>
      </c>
      <c r="D32" s="16">
        <v>168</v>
      </c>
      <c r="E32" s="16">
        <v>72</v>
      </c>
      <c r="F32" s="17">
        <v>997</v>
      </c>
      <c r="G32" s="69">
        <f t="shared" si="5"/>
        <v>5.9340000000000002</v>
      </c>
      <c r="H32" s="149">
        <f t="shared" si="2"/>
        <v>854.5</v>
      </c>
      <c r="I32" s="149">
        <f t="shared" si="3"/>
        <v>1056.08</v>
      </c>
    </row>
    <row r="33" spans="1:9" x14ac:dyDescent="0.25">
      <c r="A33" s="20" t="s">
        <v>30</v>
      </c>
      <c r="B33" s="16">
        <v>1</v>
      </c>
      <c r="C33" s="16">
        <f t="shared" si="4"/>
        <v>207</v>
      </c>
      <c r="D33" s="16">
        <v>168</v>
      </c>
      <c r="E33" s="16">
        <v>39</v>
      </c>
      <c r="F33" s="17">
        <v>997</v>
      </c>
      <c r="G33" s="69">
        <f t="shared" si="5"/>
        <v>5.9340000000000002</v>
      </c>
      <c r="H33" s="149">
        <f t="shared" si="2"/>
        <v>462.85</v>
      </c>
      <c r="I33" s="149">
        <f t="shared" si="3"/>
        <v>572.04</v>
      </c>
    </row>
    <row r="34" spans="1:9" x14ac:dyDescent="0.25">
      <c r="A34" s="20" t="s">
        <v>30</v>
      </c>
      <c r="B34" s="16">
        <v>1</v>
      </c>
      <c r="C34" s="16">
        <f t="shared" si="4"/>
        <v>192</v>
      </c>
      <c r="D34" s="16">
        <v>168</v>
      </c>
      <c r="E34" s="16">
        <v>24</v>
      </c>
      <c r="F34" s="17">
        <v>997</v>
      </c>
      <c r="G34" s="69">
        <f t="shared" si="5"/>
        <v>5.9340000000000002</v>
      </c>
      <c r="H34" s="149">
        <f t="shared" si="2"/>
        <v>284.83</v>
      </c>
      <c r="I34" s="149">
        <f t="shared" si="3"/>
        <v>352.02</v>
      </c>
    </row>
    <row r="35" spans="1:9" x14ac:dyDescent="0.25">
      <c r="A35" s="20" t="s">
        <v>30</v>
      </c>
      <c r="B35" s="16">
        <v>1</v>
      </c>
      <c r="C35" s="16">
        <f t="shared" si="4"/>
        <v>216</v>
      </c>
      <c r="D35" s="16">
        <v>168</v>
      </c>
      <c r="E35" s="16">
        <v>48</v>
      </c>
      <c r="F35" s="17">
        <v>997</v>
      </c>
      <c r="G35" s="69">
        <f t="shared" si="5"/>
        <v>5.9340000000000002</v>
      </c>
      <c r="H35" s="149">
        <f t="shared" si="2"/>
        <v>569.66</v>
      </c>
      <c r="I35" s="149">
        <f t="shared" si="3"/>
        <v>704.04</v>
      </c>
    </row>
    <row r="36" spans="1:9" x14ac:dyDescent="0.25">
      <c r="A36" s="20" t="s">
        <v>30</v>
      </c>
      <c r="B36" s="16">
        <v>1</v>
      </c>
      <c r="C36" s="16">
        <f t="shared" si="4"/>
        <v>240</v>
      </c>
      <c r="D36" s="16">
        <v>168</v>
      </c>
      <c r="E36" s="16">
        <v>72</v>
      </c>
      <c r="F36" s="17">
        <v>997</v>
      </c>
      <c r="G36" s="69">
        <f t="shared" si="5"/>
        <v>5.9340000000000002</v>
      </c>
      <c r="H36" s="149">
        <f t="shared" si="2"/>
        <v>854.5</v>
      </c>
      <c r="I36" s="149">
        <f t="shared" si="3"/>
        <v>1056.08</v>
      </c>
    </row>
    <row r="37" spans="1:9" x14ac:dyDescent="0.25">
      <c r="A37" s="20" t="s">
        <v>30</v>
      </c>
      <c r="B37" s="16">
        <v>1</v>
      </c>
      <c r="C37" s="16">
        <f t="shared" si="4"/>
        <v>180</v>
      </c>
      <c r="D37" s="16">
        <v>168</v>
      </c>
      <c r="E37" s="16">
        <v>12</v>
      </c>
      <c r="F37" s="17">
        <v>997</v>
      </c>
      <c r="G37" s="69">
        <f t="shared" si="5"/>
        <v>5.9340000000000002</v>
      </c>
      <c r="H37" s="149">
        <f t="shared" si="2"/>
        <v>142.41999999999999</v>
      </c>
      <c r="I37" s="149">
        <f t="shared" si="3"/>
        <v>176.02</v>
      </c>
    </row>
    <row r="38" spans="1:9" x14ac:dyDescent="0.25">
      <c r="A38" s="20" t="s">
        <v>240</v>
      </c>
      <c r="B38" s="16">
        <v>1</v>
      </c>
      <c r="C38" s="16">
        <f t="shared" si="4"/>
        <v>240</v>
      </c>
      <c r="D38" s="16">
        <v>168</v>
      </c>
      <c r="E38" s="16">
        <v>72</v>
      </c>
      <c r="F38" s="17">
        <v>861</v>
      </c>
      <c r="G38" s="69">
        <f t="shared" si="5"/>
        <v>5.125</v>
      </c>
      <c r="H38" s="149">
        <f t="shared" si="2"/>
        <v>738</v>
      </c>
      <c r="I38" s="149">
        <f t="shared" si="3"/>
        <v>912.09</v>
      </c>
    </row>
    <row r="39" spans="1:9" x14ac:dyDescent="0.25">
      <c r="A39" s="20" t="s">
        <v>240</v>
      </c>
      <c r="B39" s="16">
        <v>1</v>
      </c>
      <c r="C39" s="16">
        <f t="shared" si="4"/>
        <v>224</v>
      </c>
      <c r="D39" s="16">
        <v>168</v>
      </c>
      <c r="E39" s="16">
        <v>56</v>
      </c>
      <c r="F39" s="17">
        <v>861</v>
      </c>
      <c r="G39" s="69">
        <f t="shared" si="5"/>
        <v>5.125</v>
      </c>
      <c r="H39" s="149">
        <f t="shared" si="2"/>
        <v>574</v>
      </c>
      <c r="I39" s="149">
        <f t="shared" si="3"/>
        <v>709.41</v>
      </c>
    </row>
    <row r="40" spans="1:9" x14ac:dyDescent="0.25">
      <c r="A40" s="20" t="s">
        <v>241</v>
      </c>
      <c r="B40" s="16">
        <v>1</v>
      </c>
      <c r="C40" s="16">
        <f t="shared" si="4"/>
        <v>173</v>
      </c>
      <c r="D40" s="16">
        <v>168</v>
      </c>
      <c r="E40" s="16">
        <v>5</v>
      </c>
      <c r="F40" s="17">
        <v>1220</v>
      </c>
      <c r="G40" s="69">
        <f t="shared" si="5"/>
        <v>7.2610000000000001</v>
      </c>
      <c r="H40" s="149">
        <f t="shared" si="2"/>
        <v>72.61</v>
      </c>
      <c r="I40" s="149">
        <f t="shared" si="3"/>
        <v>89.74</v>
      </c>
    </row>
    <row r="41" spans="1:9" ht="33" x14ac:dyDescent="0.25">
      <c r="A41" s="136" t="s">
        <v>277</v>
      </c>
      <c r="B41" s="143">
        <f>SUM(B42:B61)</f>
        <v>20</v>
      </c>
      <c r="C41" s="143"/>
      <c r="D41" s="143"/>
      <c r="E41" s="143">
        <f t="shared" ref="E41:I41" si="6">SUM(E42:E61)</f>
        <v>1070.5</v>
      </c>
      <c r="F41" s="200"/>
      <c r="G41" s="69"/>
      <c r="H41" s="200">
        <f t="shared" si="6"/>
        <v>9997.23</v>
      </c>
      <c r="I41" s="200">
        <f t="shared" si="6"/>
        <v>12355.550000000001</v>
      </c>
    </row>
    <row r="42" spans="1:9" x14ac:dyDescent="0.25">
      <c r="A42" s="20" t="s">
        <v>242</v>
      </c>
      <c r="B42" s="16">
        <v>1</v>
      </c>
      <c r="C42" s="16">
        <f t="shared" si="4"/>
        <v>264</v>
      </c>
      <c r="D42" s="16">
        <v>168</v>
      </c>
      <c r="E42" s="16">
        <v>96</v>
      </c>
      <c r="F42" s="17">
        <v>833</v>
      </c>
      <c r="G42" s="69">
        <f t="shared" si="5"/>
        <v>4.9580000000000002</v>
      </c>
      <c r="H42" s="149">
        <f t="shared" si="2"/>
        <v>951.94</v>
      </c>
      <c r="I42" s="149">
        <f t="shared" si="3"/>
        <v>1176.5</v>
      </c>
    </row>
    <row r="43" spans="1:9" x14ac:dyDescent="0.25">
      <c r="A43" s="20" t="s">
        <v>242</v>
      </c>
      <c r="B43" s="16">
        <v>1</v>
      </c>
      <c r="C43" s="16">
        <f t="shared" si="4"/>
        <v>216</v>
      </c>
      <c r="D43" s="16">
        <v>168</v>
      </c>
      <c r="E43" s="16">
        <v>48</v>
      </c>
      <c r="F43" s="17">
        <v>833</v>
      </c>
      <c r="G43" s="69">
        <f t="shared" si="5"/>
        <v>4.9580000000000002</v>
      </c>
      <c r="H43" s="149">
        <f t="shared" si="2"/>
        <v>475.97</v>
      </c>
      <c r="I43" s="149">
        <f t="shared" si="3"/>
        <v>588.25</v>
      </c>
    </row>
    <row r="44" spans="1:9" x14ac:dyDescent="0.25">
      <c r="A44" s="20" t="s">
        <v>242</v>
      </c>
      <c r="B44" s="16">
        <v>1</v>
      </c>
      <c r="C44" s="16">
        <f t="shared" si="4"/>
        <v>240</v>
      </c>
      <c r="D44" s="16">
        <v>168</v>
      </c>
      <c r="E44" s="16">
        <v>72</v>
      </c>
      <c r="F44" s="17">
        <v>833</v>
      </c>
      <c r="G44" s="69">
        <f t="shared" si="5"/>
        <v>4.9580000000000002</v>
      </c>
      <c r="H44" s="149">
        <f t="shared" si="2"/>
        <v>713.95</v>
      </c>
      <c r="I44" s="149">
        <f t="shared" si="3"/>
        <v>882.37</v>
      </c>
    </row>
    <row r="45" spans="1:9" x14ac:dyDescent="0.25">
      <c r="A45" s="20" t="s">
        <v>242</v>
      </c>
      <c r="B45" s="16">
        <v>1</v>
      </c>
      <c r="C45" s="16">
        <f t="shared" si="4"/>
        <v>216</v>
      </c>
      <c r="D45" s="16">
        <v>168</v>
      </c>
      <c r="E45" s="16">
        <v>48</v>
      </c>
      <c r="F45" s="17">
        <v>833</v>
      </c>
      <c r="G45" s="69">
        <f t="shared" si="5"/>
        <v>4.9580000000000002</v>
      </c>
      <c r="H45" s="149">
        <f t="shared" si="2"/>
        <v>475.97</v>
      </c>
      <c r="I45" s="149">
        <f t="shared" si="3"/>
        <v>588.25</v>
      </c>
    </row>
    <row r="46" spans="1:9" x14ac:dyDescent="0.25">
      <c r="A46" s="20" t="s">
        <v>242</v>
      </c>
      <c r="B46" s="16">
        <v>1</v>
      </c>
      <c r="C46" s="16">
        <f t="shared" si="4"/>
        <v>241</v>
      </c>
      <c r="D46" s="16">
        <v>168</v>
      </c>
      <c r="E46" s="16">
        <v>73</v>
      </c>
      <c r="F46" s="17">
        <v>833</v>
      </c>
      <c r="G46" s="69">
        <f t="shared" si="5"/>
        <v>4.9580000000000002</v>
      </c>
      <c r="H46" s="149">
        <f t="shared" si="2"/>
        <v>723.87</v>
      </c>
      <c r="I46" s="149">
        <f t="shared" si="3"/>
        <v>894.63</v>
      </c>
    </row>
    <row r="47" spans="1:9" x14ac:dyDescent="0.25">
      <c r="A47" s="20" t="s">
        <v>242</v>
      </c>
      <c r="B47" s="16">
        <v>1</v>
      </c>
      <c r="C47" s="16">
        <f t="shared" si="4"/>
        <v>216</v>
      </c>
      <c r="D47" s="16">
        <v>168</v>
      </c>
      <c r="E47" s="16">
        <v>48</v>
      </c>
      <c r="F47" s="17">
        <v>833</v>
      </c>
      <c r="G47" s="69">
        <f t="shared" si="5"/>
        <v>4.9580000000000002</v>
      </c>
      <c r="H47" s="149">
        <f t="shared" si="2"/>
        <v>475.97</v>
      </c>
      <c r="I47" s="149">
        <f t="shared" si="3"/>
        <v>588.25</v>
      </c>
    </row>
    <row r="48" spans="1:9" x14ac:dyDescent="0.25">
      <c r="A48" s="20" t="s">
        <v>18</v>
      </c>
      <c r="B48" s="16">
        <v>1</v>
      </c>
      <c r="C48" s="16">
        <f t="shared" si="4"/>
        <v>201</v>
      </c>
      <c r="D48" s="16">
        <v>168</v>
      </c>
      <c r="E48" s="16">
        <v>33</v>
      </c>
      <c r="F48" s="17">
        <v>740</v>
      </c>
      <c r="G48" s="69">
        <f t="shared" si="5"/>
        <v>4.4039999999999999</v>
      </c>
      <c r="H48" s="149">
        <f t="shared" si="2"/>
        <v>290.66000000000003</v>
      </c>
      <c r="I48" s="149">
        <f t="shared" si="3"/>
        <v>359.23</v>
      </c>
    </row>
    <row r="49" spans="1:9" x14ac:dyDescent="0.25">
      <c r="A49" s="20" t="s">
        <v>18</v>
      </c>
      <c r="B49" s="16">
        <v>1</v>
      </c>
      <c r="C49" s="16">
        <f t="shared" si="4"/>
        <v>240</v>
      </c>
      <c r="D49" s="16">
        <v>168</v>
      </c>
      <c r="E49" s="16">
        <v>72</v>
      </c>
      <c r="F49" s="17">
        <v>740</v>
      </c>
      <c r="G49" s="69">
        <f t="shared" si="5"/>
        <v>4.4039999999999999</v>
      </c>
      <c r="H49" s="149">
        <f t="shared" si="2"/>
        <v>634.17999999999995</v>
      </c>
      <c r="I49" s="149">
        <f t="shared" si="3"/>
        <v>783.78</v>
      </c>
    </row>
    <row r="50" spans="1:9" x14ac:dyDescent="0.25">
      <c r="A50" s="20" t="s">
        <v>18</v>
      </c>
      <c r="B50" s="16">
        <v>1</v>
      </c>
      <c r="C50" s="16">
        <f t="shared" si="4"/>
        <v>208</v>
      </c>
      <c r="D50" s="16">
        <v>168</v>
      </c>
      <c r="E50" s="16">
        <v>40</v>
      </c>
      <c r="F50" s="17">
        <v>740</v>
      </c>
      <c r="G50" s="69">
        <f t="shared" si="5"/>
        <v>4.4039999999999999</v>
      </c>
      <c r="H50" s="149">
        <f t="shared" si="2"/>
        <v>352.32</v>
      </c>
      <c r="I50" s="149">
        <f t="shared" si="3"/>
        <v>435.43</v>
      </c>
    </row>
    <row r="51" spans="1:9" x14ac:dyDescent="0.25">
      <c r="A51" s="20" t="s">
        <v>18</v>
      </c>
      <c r="B51" s="16">
        <v>1</v>
      </c>
      <c r="C51" s="16">
        <f t="shared" si="4"/>
        <v>240</v>
      </c>
      <c r="D51" s="16">
        <v>168</v>
      </c>
      <c r="E51" s="16">
        <v>72</v>
      </c>
      <c r="F51" s="17">
        <v>740</v>
      </c>
      <c r="G51" s="69">
        <f t="shared" si="5"/>
        <v>4.4039999999999999</v>
      </c>
      <c r="H51" s="149">
        <f t="shared" si="2"/>
        <v>634.17999999999995</v>
      </c>
      <c r="I51" s="149">
        <f t="shared" si="3"/>
        <v>783.78</v>
      </c>
    </row>
    <row r="52" spans="1:9" x14ac:dyDescent="0.25">
      <c r="A52" s="20" t="s">
        <v>18</v>
      </c>
      <c r="B52" s="16">
        <v>1</v>
      </c>
      <c r="C52" s="16">
        <f t="shared" si="4"/>
        <v>264</v>
      </c>
      <c r="D52" s="16">
        <v>168</v>
      </c>
      <c r="E52" s="16">
        <v>96</v>
      </c>
      <c r="F52" s="17">
        <v>740</v>
      </c>
      <c r="G52" s="69">
        <f t="shared" si="5"/>
        <v>4.4039999999999999</v>
      </c>
      <c r="H52" s="149">
        <f t="shared" si="2"/>
        <v>845.57</v>
      </c>
      <c r="I52" s="149">
        <f t="shared" si="3"/>
        <v>1045.04</v>
      </c>
    </row>
    <row r="53" spans="1:9" x14ac:dyDescent="0.25">
      <c r="A53" s="20" t="s">
        <v>18</v>
      </c>
      <c r="B53" s="16">
        <v>1</v>
      </c>
      <c r="C53" s="16">
        <f t="shared" si="4"/>
        <v>240</v>
      </c>
      <c r="D53" s="16">
        <v>168</v>
      </c>
      <c r="E53" s="16">
        <v>72</v>
      </c>
      <c r="F53" s="17">
        <v>740</v>
      </c>
      <c r="G53" s="69">
        <f t="shared" si="5"/>
        <v>4.4039999999999999</v>
      </c>
      <c r="H53" s="149">
        <f t="shared" si="2"/>
        <v>634.17999999999995</v>
      </c>
      <c r="I53" s="149">
        <f t="shared" si="3"/>
        <v>783.78</v>
      </c>
    </row>
    <row r="54" spans="1:9" x14ac:dyDescent="0.25">
      <c r="A54" s="20" t="s">
        <v>18</v>
      </c>
      <c r="B54" s="16">
        <v>1</v>
      </c>
      <c r="C54" s="16">
        <f t="shared" si="4"/>
        <v>240</v>
      </c>
      <c r="D54" s="16">
        <v>168</v>
      </c>
      <c r="E54" s="16">
        <v>72</v>
      </c>
      <c r="F54" s="17">
        <v>740</v>
      </c>
      <c r="G54" s="69">
        <f t="shared" si="5"/>
        <v>4.4039999999999999</v>
      </c>
      <c r="H54" s="149">
        <f t="shared" si="2"/>
        <v>634.17999999999995</v>
      </c>
      <c r="I54" s="149">
        <f t="shared" si="3"/>
        <v>783.78</v>
      </c>
    </row>
    <row r="55" spans="1:9" x14ac:dyDescent="0.25">
      <c r="A55" s="20" t="s">
        <v>18</v>
      </c>
      <c r="B55" s="16">
        <v>1</v>
      </c>
      <c r="C55" s="16">
        <f t="shared" si="4"/>
        <v>192</v>
      </c>
      <c r="D55" s="16">
        <v>168</v>
      </c>
      <c r="E55" s="16">
        <v>24</v>
      </c>
      <c r="F55" s="17">
        <v>740</v>
      </c>
      <c r="G55" s="69">
        <f t="shared" si="5"/>
        <v>4.4039999999999999</v>
      </c>
      <c r="H55" s="149">
        <f t="shared" si="2"/>
        <v>211.39</v>
      </c>
      <c r="I55" s="149">
        <f t="shared" si="3"/>
        <v>261.26</v>
      </c>
    </row>
    <row r="56" spans="1:9" x14ac:dyDescent="0.25">
      <c r="A56" s="20" t="s">
        <v>18</v>
      </c>
      <c r="B56" s="16">
        <v>1</v>
      </c>
      <c r="C56" s="16">
        <f t="shared" si="4"/>
        <v>240</v>
      </c>
      <c r="D56" s="16">
        <v>168</v>
      </c>
      <c r="E56" s="16">
        <v>72</v>
      </c>
      <c r="F56" s="17">
        <v>740</v>
      </c>
      <c r="G56" s="69">
        <f t="shared" si="5"/>
        <v>4.4039999999999999</v>
      </c>
      <c r="H56" s="149">
        <f t="shared" si="2"/>
        <v>634.17999999999995</v>
      </c>
      <c r="I56" s="149">
        <f t="shared" si="3"/>
        <v>783.78</v>
      </c>
    </row>
    <row r="57" spans="1:9" x14ac:dyDescent="0.25">
      <c r="A57" s="20" t="s">
        <v>18</v>
      </c>
      <c r="B57" s="16">
        <v>1</v>
      </c>
      <c r="C57" s="16">
        <f t="shared" si="4"/>
        <v>208</v>
      </c>
      <c r="D57" s="16">
        <v>168</v>
      </c>
      <c r="E57" s="16">
        <v>40</v>
      </c>
      <c r="F57" s="17">
        <v>740</v>
      </c>
      <c r="G57" s="69">
        <f t="shared" si="5"/>
        <v>4.4039999999999999</v>
      </c>
      <c r="H57" s="149">
        <f t="shared" si="2"/>
        <v>352.32</v>
      </c>
      <c r="I57" s="149">
        <f t="shared" si="3"/>
        <v>435.43</v>
      </c>
    </row>
    <row r="58" spans="1:9" x14ac:dyDescent="0.25">
      <c r="A58" s="20" t="s">
        <v>18</v>
      </c>
      <c r="B58" s="16">
        <v>1</v>
      </c>
      <c r="C58" s="16">
        <f t="shared" si="4"/>
        <v>240</v>
      </c>
      <c r="D58" s="16">
        <v>168</v>
      </c>
      <c r="E58" s="16">
        <v>72</v>
      </c>
      <c r="F58" s="17">
        <v>740</v>
      </c>
      <c r="G58" s="69">
        <f t="shared" si="5"/>
        <v>4.4039999999999999</v>
      </c>
      <c r="H58" s="149">
        <f t="shared" si="2"/>
        <v>634.17999999999995</v>
      </c>
      <c r="I58" s="149">
        <f t="shared" si="3"/>
        <v>783.78</v>
      </c>
    </row>
    <row r="59" spans="1:9" x14ac:dyDescent="0.25">
      <c r="A59" s="20" t="s">
        <v>243</v>
      </c>
      <c r="B59" s="16">
        <v>1</v>
      </c>
      <c r="C59" s="16">
        <f t="shared" si="4"/>
        <v>178</v>
      </c>
      <c r="D59" s="16">
        <v>168</v>
      </c>
      <c r="E59" s="16">
        <v>10</v>
      </c>
      <c r="F59" s="17">
        <v>1395</v>
      </c>
      <c r="G59" s="69">
        <f t="shared" si="5"/>
        <v>8.3030000000000008</v>
      </c>
      <c r="H59" s="149">
        <f t="shared" si="2"/>
        <v>166.06</v>
      </c>
      <c r="I59" s="149">
        <f t="shared" si="3"/>
        <v>205.23</v>
      </c>
    </row>
    <row r="60" spans="1:9" x14ac:dyDescent="0.25">
      <c r="A60" s="20" t="s">
        <v>244</v>
      </c>
      <c r="B60" s="16">
        <v>1</v>
      </c>
      <c r="C60" s="16">
        <f t="shared" si="4"/>
        <v>171</v>
      </c>
      <c r="D60" s="16">
        <v>168</v>
      </c>
      <c r="E60" s="16">
        <v>3</v>
      </c>
      <c r="F60" s="17">
        <v>1395</v>
      </c>
      <c r="G60" s="69">
        <f t="shared" si="5"/>
        <v>8.3030000000000008</v>
      </c>
      <c r="H60" s="149">
        <f>ROUND(E60*G60*2,2)</f>
        <v>49.82</v>
      </c>
      <c r="I60" s="149">
        <f t="shared" si="3"/>
        <v>61.57</v>
      </c>
    </row>
    <row r="61" spans="1:9" x14ac:dyDescent="0.25">
      <c r="A61" s="64" t="s">
        <v>245</v>
      </c>
      <c r="B61" s="16">
        <v>1</v>
      </c>
      <c r="C61" s="16">
        <f t="shared" si="4"/>
        <v>175.5</v>
      </c>
      <c r="D61" s="16">
        <v>168</v>
      </c>
      <c r="E61" s="16">
        <v>7.5</v>
      </c>
      <c r="F61" s="17">
        <v>1191</v>
      </c>
      <c r="G61" s="69">
        <f t="shared" si="5"/>
        <v>7.0890000000000004</v>
      </c>
      <c r="H61" s="149">
        <f t="shared" si="2"/>
        <v>106.34</v>
      </c>
      <c r="I61" s="149">
        <f t="shared" si="3"/>
        <v>131.43</v>
      </c>
    </row>
    <row r="62" spans="1:9" x14ac:dyDescent="0.25">
      <c r="C62" s="21"/>
      <c r="E62" s="21"/>
      <c r="F62" s="18"/>
      <c r="G62" s="18"/>
      <c r="H62" s="18"/>
      <c r="I62" s="18"/>
    </row>
  </sheetData>
  <mergeCells count="12">
    <mergeCell ref="D8:D9"/>
    <mergeCell ref="E8:E9"/>
    <mergeCell ref="H1:I1"/>
    <mergeCell ref="A2:I2"/>
    <mergeCell ref="A7:A9"/>
    <mergeCell ref="B7:B9"/>
    <mergeCell ref="C7:E7"/>
    <mergeCell ref="F7:F9"/>
    <mergeCell ref="G7:G9"/>
    <mergeCell ref="H7:H9"/>
    <mergeCell ref="I7:I9"/>
    <mergeCell ref="C8:C9"/>
  </mergeCells>
  <pageMargins left="0.31496062992125984" right="0.31496062992125984" top="0.55118110236220474" bottom="0.35433070866141736" header="0.31496062992125984" footer="0.31496062992125984"/>
  <pageSetup paperSize="9" scale="65"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7E414-7647-4887-9FC9-C85AF3939A8D}">
  <sheetPr>
    <tabColor theme="9" tint="0.59999389629810485"/>
    <pageSetUpPr fitToPage="1"/>
  </sheetPr>
  <dimension ref="A1:I150"/>
  <sheetViews>
    <sheetView zoomScale="80" zoomScaleNormal="80" workbookViewId="0">
      <selection activeCell="L9" sqref="L9"/>
    </sheetView>
  </sheetViews>
  <sheetFormatPr defaultRowHeight="16.5" x14ac:dyDescent="0.25"/>
  <cols>
    <col min="1" max="1" width="61.140625" style="1" customWidth="1"/>
    <col min="2" max="2" width="15.28515625" style="1" customWidth="1"/>
    <col min="3" max="3" width="14.5703125" style="1" customWidth="1"/>
    <col min="4" max="4" width="14.7109375" style="1" customWidth="1"/>
    <col min="5" max="5" width="18.42578125" style="1" customWidth="1"/>
    <col min="6" max="6" width="20.140625" style="1" customWidth="1"/>
    <col min="7" max="7" width="20.85546875" style="1" customWidth="1"/>
    <col min="8" max="8" width="24.7109375" style="1" customWidth="1"/>
    <col min="9" max="9" width="20.42578125" style="1" customWidth="1"/>
    <col min="10" max="16384" width="9.140625" style="1"/>
  </cols>
  <sheetData>
    <row r="1" spans="1:9" x14ac:dyDescent="0.25">
      <c r="H1" s="327" t="s">
        <v>363</v>
      </c>
      <c r="I1" s="327"/>
    </row>
    <row r="2" spans="1:9" s="3" customFormat="1" ht="39.75" customHeight="1" x14ac:dyDescent="0.25">
      <c r="A2" s="255" t="s">
        <v>261</v>
      </c>
      <c r="B2" s="255"/>
      <c r="C2" s="255"/>
      <c r="D2" s="255"/>
      <c r="E2" s="255"/>
      <c r="F2" s="255"/>
      <c r="G2" s="255"/>
      <c r="H2" s="255"/>
      <c r="I2" s="255"/>
    </row>
    <row r="4" spans="1:9" x14ac:dyDescent="0.25">
      <c r="A4" s="1" t="s">
        <v>273</v>
      </c>
    </row>
    <row r="5" spans="1:9" x14ac:dyDescent="0.25">
      <c r="A5" s="1" t="s">
        <v>274</v>
      </c>
    </row>
    <row r="6" spans="1:9" x14ac:dyDescent="0.25">
      <c r="B6" s="95"/>
      <c r="C6" s="95"/>
      <c r="D6" s="95"/>
      <c r="E6" s="96"/>
      <c r="F6" s="95"/>
      <c r="G6" s="95"/>
      <c r="H6" s="97"/>
      <c r="I6" s="95"/>
    </row>
    <row r="7" spans="1:9" ht="30.75" customHeight="1" x14ac:dyDescent="0.25">
      <c r="A7" s="328"/>
      <c r="B7" s="328" t="s">
        <v>7</v>
      </c>
      <c r="C7" s="326" t="s">
        <v>9</v>
      </c>
      <c r="D7" s="326"/>
      <c r="E7" s="326"/>
      <c r="F7" s="326" t="s">
        <v>5</v>
      </c>
      <c r="G7" s="326" t="s">
        <v>266</v>
      </c>
      <c r="H7" s="329" t="s">
        <v>10</v>
      </c>
      <c r="I7" s="330" t="s">
        <v>3</v>
      </c>
    </row>
    <row r="8" spans="1:9" ht="24" customHeight="1" x14ac:dyDescent="0.25">
      <c r="A8" s="328"/>
      <c r="B8" s="328"/>
      <c r="C8" s="324" t="s">
        <v>179</v>
      </c>
      <c r="D8" s="324" t="s">
        <v>275</v>
      </c>
      <c r="E8" s="326" t="s">
        <v>11</v>
      </c>
      <c r="F8" s="326"/>
      <c r="G8" s="326"/>
      <c r="H8" s="329"/>
      <c r="I8" s="330"/>
    </row>
    <row r="9" spans="1:9" ht="56.25" customHeight="1" x14ac:dyDescent="0.25">
      <c r="A9" s="328"/>
      <c r="B9" s="328"/>
      <c r="C9" s="325"/>
      <c r="D9" s="325"/>
      <c r="E9" s="326"/>
      <c r="F9" s="326"/>
      <c r="G9" s="326"/>
      <c r="H9" s="329"/>
      <c r="I9" s="330"/>
    </row>
    <row r="10" spans="1:9" x14ac:dyDescent="0.25">
      <c r="A10" s="6">
        <v>1</v>
      </c>
      <c r="B10" s="6">
        <v>2</v>
      </c>
      <c r="C10" s="6" t="s">
        <v>45</v>
      </c>
      <c r="D10" s="6">
        <v>4</v>
      </c>
      <c r="E10" s="6">
        <v>5</v>
      </c>
      <c r="F10" s="6">
        <v>6</v>
      </c>
      <c r="G10" s="6">
        <v>7</v>
      </c>
      <c r="H10" s="6">
        <v>8</v>
      </c>
      <c r="I10" s="6" t="s">
        <v>268</v>
      </c>
    </row>
    <row r="11" spans="1:9" s="3" customFormat="1" x14ac:dyDescent="0.25">
      <c r="A11" s="8" t="s">
        <v>0</v>
      </c>
      <c r="B11" s="9">
        <f>B12+B42+B102</f>
        <v>136</v>
      </c>
      <c r="C11" s="9"/>
      <c r="D11" s="9"/>
      <c r="E11" s="9">
        <f t="shared" ref="E11:I11" si="0">E12+E42+E102</f>
        <v>2887.6</v>
      </c>
      <c r="F11" s="10"/>
      <c r="G11" s="10"/>
      <c r="H11" s="10">
        <f t="shared" si="0"/>
        <v>41391.74</v>
      </c>
      <c r="I11" s="10">
        <f t="shared" si="0"/>
        <v>51156.049999999996</v>
      </c>
    </row>
    <row r="12" spans="1:9" ht="33" x14ac:dyDescent="0.25">
      <c r="A12" s="98" t="s">
        <v>276</v>
      </c>
      <c r="B12" s="100">
        <f>SUM(B13:B41)</f>
        <v>29</v>
      </c>
      <c r="C12" s="100"/>
      <c r="D12" s="100"/>
      <c r="E12" s="100">
        <f>SUM(E13:E41)</f>
        <v>957.8</v>
      </c>
      <c r="F12" s="99"/>
      <c r="G12" s="99"/>
      <c r="H12" s="99">
        <f>SUM(H13:H41)</f>
        <v>18733.3</v>
      </c>
      <c r="I12" s="99">
        <f>SUM(I13:I41)</f>
        <v>23152.5</v>
      </c>
    </row>
    <row r="13" spans="1:9" x14ac:dyDescent="0.25">
      <c r="A13" s="20" t="s">
        <v>58</v>
      </c>
      <c r="B13" s="16">
        <v>1</v>
      </c>
      <c r="C13" s="16">
        <f>D13+E13</f>
        <v>213</v>
      </c>
      <c r="D13" s="16">
        <v>176</v>
      </c>
      <c r="E13" s="16">
        <v>37</v>
      </c>
      <c r="F13" s="17">
        <v>1601.6000000000008</v>
      </c>
      <c r="G13" s="17">
        <f>ROUND(F13/D13,2)</f>
        <v>9.1</v>
      </c>
      <c r="H13" s="17">
        <f>ROUND(E13*G13*2,2)</f>
        <v>673.4</v>
      </c>
      <c r="I13" s="17">
        <f>ROUND(H13*1.2359,2)</f>
        <v>832.26</v>
      </c>
    </row>
    <row r="14" spans="1:9" x14ac:dyDescent="0.25">
      <c r="A14" s="20" t="s">
        <v>58</v>
      </c>
      <c r="B14" s="16">
        <v>1</v>
      </c>
      <c r="C14" s="16">
        <f t="shared" ref="C14:C41" si="1">D14+E14</f>
        <v>203</v>
      </c>
      <c r="D14" s="16">
        <v>176</v>
      </c>
      <c r="E14" s="16">
        <v>27</v>
      </c>
      <c r="F14" s="17">
        <v>1601.6000000000006</v>
      </c>
      <c r="G14" s="17">
        <f t="shared" ref="G14:G41" si="2">ROUND(F14/D14,2)</f>
        <v>9.1</v>
      </c>
      <c r="H14" s="17">
        <f t="shared" ref="H14:H41" si="3">ROUND(E14*G14*2,2)</f>
        <v>491.4</v>
      </c>
      <c r="I14" s="17">
        <f t="shared" ref="I14:I77" si="4">ROUND(H14*1.2359,2)</f>
        <v>607.32000000000005</v>
      </c>
    </row>
    <row r="15" spans="1:9" x14ac:dyDescent="0.25">
      <c r="A15" s="20" t="s">
        <v>58</v>
      </c>
      <c r="B15" s="16">
        <v>1</v>
      </c>
      <c r="C15" s="16">
        <f t="shared" si="1"/>
        <v>190</v>
      </c>
      <c r="D15" s="16">
        <v>176</v>
      </c>
      <c r="E15" s="16">
        <v>14</v>
      </c>
      <c r="F15" s="17">
        <v>1804</v>
      </c>
      <c r="G15" s="17">
        <f>ROUND(F15/D15,2)</f>
        <v>10.25</v>
      </c>
      <c r="H15" s="17">
        <f t="shared" si="3"/>
        <v>287</v>
      </c>
      <c r="I15" s="17">
        <f t="shared" si="4"/>
        <v>354.7</v>
      </c>
    </row>
    <row r="16" spans="1:9" x14ac:dyDescent="0.25">
      <c r="A16" s="20" t="s">
        <v>60</v>
      </c>
      <c r="B16" s="16">
        <v>1</v>
      </c>
      <c r="C16" s="16">
        <f t="shared" si="1"/>
        <v>200</v>
      </c>
      <c r="D16" s="16">
        <v>176</v>
      </c>
      <c r="E16" s="16">
        <v>24</v>
      </c>
      <c r="F16" s="17">
        <v>1804</v>
      </c>
      <c r="G16" s="17">
        <f>ROUND(F16/D16,2)</f>
        <v>10.25</v>
      </c>
      <c r="H16" s="17">
        <f>ROUND(E16*G16*2,2)</f>
        <v>492</v>
      </c>
      <c r="I16" s="17">
        <f t="shared" si="4"/>
        <v>608.05999999999995</v>
      </c>
    </row>
    <row r="17" spans="1:9" x14ac:dyDescent="0.25">
      <c r="A17" s="20" t="s">
        <v>60</v>
      </c>
      <c r="B17" s="16">
        <v>1</v>
      </c>
      <c r="C17" s="16">
        <f t="shared" si="1"/>
        <v>197</v>
      </c>
      <c r="D17" s="16">
        <v>176</v>
      </c>
      <c r="E17" s="16">
        <v>21</v>
      </c>
      <c r="F17" s="17">
        <v>1601.5999999999992</v>
      </c>
      <c r="G17" s="17">
        <f t="shared" ref="G17:G40" si="5">ROUND(F17/D17,2)</f>
        <v>9.1</v>
      </c>
      <c r="H17" s="17">
        <f t="shared" ref="H17:H40" si="6">ROUND(E17*G17*2,2)</f>
        <v>382.2</v>
      </c>
      <c r="I17" s="17">
        <f t="shared" si="4"/>
        <v>472.36</v>
      </c>
    </row>
    <row r="18" spans="1:9" x14ac:dyDescent="0.25">
      <c r="A18" s="20" t="s">
        <v>59</v>
      </c>
      <c r="B18" s="16">
        <v>1</v>
      </c>
      <c r="C18" s="16">
        <f t="shared" si="1"/>
        <v>204.8</v>
      </c>
      <c r="D18" s="16">
        <v>176</v>
      </c>
      <c r="E18" s="16">
        <v>28.800000000000011</v>
      </c>
      <c r="F18" s="17">
        <v>1804</v>
      </c>
      <c r="G18" s="17">
        <f t="shared" si="5"/>
        <v>10.25</v>
      </c>
      <c r="H18" s="17">
        <f t="shared" si="6"/>
        <v>590.4</v>
      </c>
      <c r="I18" s="17">
        <f t="shared" si="4"/>
        <v>729.68</v>
      </c>
    </row>
    <row r="19" spans="1:9" x14ac:dyDescent="0.25">
      <c r="A19" s="20" t="s">
        <v>60</v>
      </c>
      <c r="B19" s="16">
        <v>1</v>
      </c>
      <c r="C19" s="16">
        <f t="shared" si="1"/>
        <v>214</v>
      </c>
      <c r="D19" s="16">
        <v>176</v>
      </c>
      <c r="E19" s="16">
        <v>38</v>
      </c>
      <c r="F19" s="17">
        <v>1804</v>
      </c>
      <c r="G19" s="17">
        <f t="shared" si="5"/>
        <v>10.25</v>
      </c>
      <c r="H19" s="17">
        <f t="shared" si="6"/>
        <v>779</v>
      </c>
      <c r="I19" s="17">
        <f t="shared" si="4"/>
        <v>962.77</v>
      </c>
    </row>
    <row r="20" spans="1:9" x14ac:dyDescent="0.25">
      <c r="A20" s="20" t="s">
        <v>59</v>
      </c>
      <c r="B20" s="16">
        <v>1</v>
      </c>
      <c r="C20" s="16">
        <f t="shared" si="1"/>
        <v>192</v>
      </c>
      <c r="D20" s="16">
        <v>176</v>
      </c>
      <c r="E20" s="16">
        <v>16</v>
      </c>
      <c r="F20" s="17">
        <v>1804</v>
      </c>
      <c r="G20" s="17">
        <f t="shared" si="5"/>
        <v>10.25</v>
      </c>
      <c r="H20" s="17">
        <f t="shared" si="6"/>
        <v>328</v>
      </c>
      <c r="I20" s="17">
        <f t="shared" si="4"/>
        <v>405.38</v>
      </c>
    </row>
    <row r="21" spans="1:9" x14ac:dyDescent="0.25">
      <c r="A21" s="20" t="s">
        <v>59</v>
      </c>
      <c r="B21" s="16">
        <v>1</v>
      </c>
      <c r="C21" s="16">
        <f t="shared" si="1"/>
        <v>218</v>
      </c>
      <c r="D21" s="16">
        <v>176</v>
      </c>
      <c r="E21" s="16">
        <v>42</v>
      </c>
      <c r="F21" s="17">
        <v>1804</v>
      </c>
      <c r="G21" s="17">
        <f t="shared" si="5"/>
        <v>10.25</v>
      </c>
      <c r="H21" s="17">
        <f t="shared" si="6"/>
        <v>861</v>
      </c>
      <c r="I21" s="17">
        <f t="shared" si="4"/>
        <v>1064.1099999999999</v>
      </c>
    </row>
    <row r="22" spans="1:9" x14ac:dyDescent="0.25">
      <c r="A22" s="20" t="s">
        <v>59</v>
      </c>
      <c r="B22" s="16">
        <v>1</v>
      </c>
      <c r="C22" s="16">
        <f t="shared" si="1"/>
        <v>183</v>
      </c>
      <c r="D22" s="16">
        <v>176</v>
      </c>
      <c r="E22" s="16">
        <v>7</v>
      </c>
      <c r="F22" s="17">
        <v>1804</v>
      </c>
      <c r="G22" s="17">
        <f t="shared" si="5"/>
        <v>10.25</v>
      </c>
      <c r="H22" s="17">
        <f t="shared" si="6"/>
        <v>143.5</v>
      </c>
      <c r="I22" s="17">
        <f t="shared" si="4"/>
        <v>177.35</v>
      </c>
    </row>
    <row r="23" spans="1:9" x14ac:dyDescent="0.25">
      <c r="A23" s="20" t="s">
        <v>61</v>
      </c>
      <c r="B23" s="16">
        <v>1</v>
      </c>
      <c r="C23" s="16">
        <f t="shared" si="1"/>
        <v>183</v>
      </c>
      <c r="D23" s="16">
        <v>176</v>
      </c>
      <c r="E23" s="16">
        <v>7</v>
      </c>
      <c r="F23" s="17">
        <v>1804</v>
      </c>
      <c r="G23" s="17">
        <f t="shared" si="5"/>
        <v>10.25</v>
      </c>
      <c r="H23" s="17">
        <f t="shared" si="6"/>
        <v>143.5</v>
      </c>
      <c r="I23" s="17">
        <f t="shared" si="4"/>
        <v>177.35</v>
      </c>
    </row>
    <row r="24" spans="1:9" x14ac:dyDescent="0.25">
      <c r="A24" s="20" t="s">
        <v>61</v>
      </c>
      <c r="B24" s="16">
        <v>1</v>
      </c>
      <c r="C24" s="16">
        <f t="shared" si="1"/>
        <v>178</v>
      </c>
      <c r="D24" s="16">
        <v>176</v>
      </c>
      <c r="E24" s="16">
        <v>2</v>
      </c>
      <c r="F24" s="17">
        <v>1804</v>
      </c>
      <c r="G24" s="17">
        <f t="shared" si="5"/>
        <v>10.25</v>
      </c>
      <c r="H24" s="17">
        <f t="shared" si="6"/>
        <v>41</v>
      </c>
      <c r="I24" s="17">
        <f t="shared" si="4"/>
        <v>50.67</v>
      </c>
    </row>
    <row r="25" spans="1:9" x14ac:dyDescent="0.25">
      <c r="A25" s="20" t="s">
        <v>61</v>
      </c>
      <c r="B25" s="16">
        <v>1</v>
      </c>
      <c r="C25" s="16">
        <f t="shared" si="1"/>
        <v>204</v>
      </c>
      <c r="D25" s="16">
        <v>176</v>
      </c>
      <c r="E25" s="16">
        <v>28</v>
      </c>
      <c r="F25" s="17">
        <v>1804</v>
      </c>
      <c r="G25" s="17">
        <f t="shared" si="5"/>
        <v>10.25</v>
      </c>
      <c r="H25" s="17">
        <f t="shared" si="6"/>
        <v>574</v>
      </c>
      <c r="I25" s="17">
        <f t="shared" si="4"/>
        <v>709.41</v>
      </c>
    </row>
    <row r="26" spans="1:9" x14ac:dyDescent="0.25">
      <c r="A26" s="20" t="s">
        <v>62</v>
      </c>
      <c r="B26" s="16">
        <v>1</v>
      </c>
      <c r="C26" s="16">
        <f t="shared" si="1"/>
        <v>334</v>
      </c>
      <c r="D26" s="16">
        <v>176</v>
      </c>
      <c r="E26" s="16">
        <v>158</v>
      </c>
      <c r="F26" s="17">
        <v>1804</v>
      </c>
      <c r="G26" s="17">
        <f t="shared" si="5"/>
        <v>10.25</v>
      </c>
      <c r="H26" s="17">
        <f t="shared" si="6"/>
        <v>3239</v>
      </c>
      <c r="I26" s="17">
        <f t="shared" si="4"/>
        <v>4003.08</v>
      </c>
    </row>
    <row r="27" spans="1:9" x14ac:dyDescent="0.25">
      <c r="A27" s="20" t="s">
        <v>84</v>
      </c>
      <c r="B27" s="16">
        <v>1</v>
      </c>
      <c r="C27" s="16">
        <f t="shared" si="1"/>
        <v>242</v>
      </c>
      <c r="D27" s="16">
        <v>176</v>
      </c>
      <c r="E27" s="16">
        <v>66</v>
      </c>
      <c r="F27" s="17">
        <v>1804</v>
      </c>
      <c r="G27" s="17">
        <f t="shared" si="5"/>
        <v>10.25</v>
      </c>
      <c r="H27" s="17">
        <f t="shared" si="6"/>
        <v>1353</v>
      </c>
      <c r="I27" s="17">
        <f t="shared" si="4"/>
        <v>1672.17</v>
      </c>
    </row>
    <row r="28" spans="1:9" x14ac:dyDescent="0.25">
      <c r="A28" s="20" t="s">
        <v>115</v>
      </c>
      <c r="B28" s="16">
        <v>1</v>
      </c>
      <c r="C28" s="16">
        <f t="shared" si="1"/>
        <v>208</v>
      </c>
      <c r="D28" s="16">
        <v>176</v>
      </c>
      <c r="E28" s="16">
        <v>32</v>
      </c>
      <c r="F28" s="17">
        <v>1601.6000000000006</v>
      </c>
      <c r="G28" s="17">
        <f t="shared" si="5"/>
        <v>9.1</v>
      </c>
      <c r="H28" s="17">
        <f t="shared" si="6"/>
        <v>582.4</v>
      </c>
      <c r="I28" s="17">
        <f t="shared" si="4"/>
        <v>719.79</v>
      </c>
    </row>
    <row r="29" spans="1:9" x14ac:dyDescent="0.25">
      <c r="A29" s="20" t="s">
        <v>63</v>
      </c>
      <c r="B29" s="16">
        <v>1</v>
      </c>
      <c r="C29" s="16">
        <f t="shared" si="1"/>
        <v>228</v>
      </c>
      <c r="D29" s="16">
        <v>176</v>
      </c>
      <c r="E29" s="16">
        <v>52</v>
      </c>
      <c r="F29" s="17">
        <v>1601.5999999999992</v>
      </c>
      <c r="G29" s="17">
        <f t="shared" si="5"/>
        <v>9.1</v>
      </c>
      <c r="H29" s="17">
        <f t="shared" si="6"/>
        <v>946.4</v>
      </c>
      <c r="I29" s="17">
        <f t="shared" si="4"/>
        <v>1169.6600000000001</v>
      </c>
    </row>
    <row r="30" spans="1:9" x14ac:dyDescent="0.25">
      <c r="A30" s="20" t="s">
        <v>63</v>
      </c>
      <c r="B30" s="16">
        <v>1</v>
      </c>
      <c r="C30" s="16">
        <f t="shared" si="1"/>
        <v>182</v>
      </c>
      <c r="D30" s="16">
        <v>176</v>
      </c>
      <c r="E30" s="16">
        <v>6</v>
      </c>
      <c r="F30" s="17">
        <v>1804</v>
      </c>
      <c r="G30" s="17">
        <f t="shared" si="5"/>
        <v>10.25</v>
      </c>
      <c r="H30" s="17">
        <f t="shared" si="6"/>
        <v>123</v>
      </c>
      <c r="I30" s="17">
        <f t="shared" si="4"/>
        <v>152.02000000000001</v>
      </c>
    </row>
    <row r="31" spans="1:9" x14ac:dyDescent="0.25">
      <c r="A31" s="20" t="s">
        <v>63</v>
      </c>
      <c r="B31" s="16">
        <v>1</v>
      </c>
      <c r="C31" s="16">
        <f t="shared" si="1"/>
        <v>203</v>
      </c>
      <c r="D31" s="16">
        <v>176</v>
      </c>
      <c r="E31" s="16">
        <v>27</v>
      </c>
      <c r="F31" s="17">
        <v>1804</v>
      </c>
      <c r="G31" s="17">
        <f t="shared" si="5"/>
        <v>10.25</v>
      </c>
      <c r="H31" s="17">
        <f t="shared" si="6"/>
        <v>553.5</v>
      </c>
      <c r="I31" s="17">
        <f t="shared" si="4"/>
        <v>684.07</v>
      </c>
    </row>
    <row r="32" spans="1:9" x14ac:dyDescent="0.25">
      <c r="A32" s="20" t="s">
        <v>63</v>
      </c>
      <c r="B32" s="16">
        <v>1</v>
      </c>
      <c r="C32" s="16">
        <f t="shared" si="1"/>
        <v>184</v>
      </c>
      <c r="D32" s="16">
        <v>176</v>
      </c>
      <c r="E32" s="16">
        <v>8</v>
      </c>
      <c r="F32" s="17">
        <v>1804</v>
      </c>
      <c r="G32" s="17">
        <f t="shared" si="5"/>
        <v>10.25</v>
      </c>
      <c r="H32" s="17">
        <f t="shared" si="6"/>
        <v>164</v>
      </c>
      <c r="I32" s="17">
        <f t="shared" si="4"/>
        <v>202.69</v>
      </c>
    </row>
    <row r="33" spans="1:9" x14ac:dyDescent="0.25">
      <c r="A33" s="20" t="s">
        <v>63</v>
      </c>
      <c r="B33" s="16">
        <v>1</v>
      </c>
      <c r="C33" s="16">
        <f t="shared" si="1"/>
        <v>190</v>
      </c>
      <c r="D33" s="16">
        <v>176</v>
      </c>
      <c r="E33" s="16">
        <v>14</v>
      </c>
      <c r="F33" s="17">
        <v>1804</v>
      </c>
      <c r="G33" s="17">
        <f t="shared" si="5"/>
        <v>10.25</v>
      </c>
      <c r="H33" s="17">
        <f t="shared" si="6"/>
        <v>287</v>
      </c>
      <c r="I33" s="17">
        <f t="shared" si="4"/>
        <v>354.7</v>
      </c>
    </row>
    <row r="34" spans="1:9" x14ac:dyDescent="0.25">
      <c r="A34" s="20" t="s">
        <v>63</v>
      </c>
      <c r="B34" s="16">
        <v>1</v>
      </c>
      <c r="C34" s="16">
        <f t="shared" si="1"/>
        <v>199</v>
      </c>
      <c r="D34" s="16">
        <v>176</v>
      </c>
      <c r="E34" s="16">
        <v>23</v>
      </c>
      <c r="F34" s="17">
        <v>1601.599999999999</v>
      </c>
      <c r="G34" s="17">
        <f t="shared" si="5"/>
        <v>9.1</v>
      </c>
      <c r="H34" s="17">
        <f t="shared" si="6"/>
        <v>418.6</v>
      </c>
      <c r="I34" s="17">
        <f t="shared" si="4"/>
        <v>517.35</v>
      </c>
    </row>
    <row r="35" spans="1:9" x14ac:dyDescent="0.25">
      <c r="A35" s="20" t="s">
        <v>63</v>
      </c>
      <c r="B35" s="16">
        <v>1</v>
      </c>
      <c r="C35" s="16">
        <f t="shared" si="1"/>
        <v>188</v>
      </c>
      <c r="D35" s="16">
        <v>176</v>
      </c>
      <c r="E35" s="16">
        <v>12</v>
      </c>
      <c r="F35" s="17">
        <v>1601.599999999999</v>
      </c>
      <c r="G35" s="17">
        <f t="shared" si="5"/>
        <v>9.1</v>
      </c>
      <c r="H35" s="17">
        <f t="shared" si="6"/>
        <v>218.4</v>
      </c>
      <c r="I35" s="17">
        <f t="shared" si="4"/>
        <v>269.92</v>
      </c>
    </row>
    <row r="36" spans="1:9" x14ac:dyDescent="0.25">
      <c r="A36" s="20" t="s">
        <v>116</v>
      </c>
      <c r="B36" s="16">
        <v>1</v>
      </c>
      <c r="C36" s="16">
        <f t="shared" si="1"/>
        <v>212</v>
      </c>
      <c r="D36" s="16">
        <v>176</v>
      </c>
      <c r="E36" s="16">
        <v>36</v>
      </c>
      <c r="F36" s="17">
        <v>1804</v>
      </c>
      <c r="G36" s="17">
        <f t="shared" si="5"/>
        <v>10.25</v>
      </c>
      <c r="H36" s="17">
        <f t="shared" si="6"/>
        <v>738</v>
      </c>
      <c r="I36" s="17">
        <f t="shared" si="4"/>
        <v>912.09</v>
      </c>
    </row>
    <row r="37" spans="1:9" x14ac:dyDescent="0.25">
      <c r="A37" s="20" t="s">
        <v>117</v>
      </c>
      <c r="B37" s="16">
        <v>1</v>
      </c>
      <c r="C37" s="16">
        <f t="shared" si="1"/>
        <v>267</v>
      </c>
      <c r="D37" s="16">
        <v>176</v>
      </c>
      <c r="E37" s="16">
        <v>91</v>
      </c>
      <c r="F37" s="17">
        <v>1601.6</v>
      </c>
      <c r="G37" s="17">
        <f t="shared" si="5"/>
        <v>9.1</v>
      </c>
      <c r="H37" s="17">
        <f t="shared" si="6"/>
        <v>1656.2</v>
      </c>
      <c r="I37" s="17">
        <f t="shared" si="4"/>
        <v>2046.9</v>
      </c>
    </row>
    <row r="38" spans="1:9" x14ac:dyDescent="0.25">
      <c r="A38" s="20" t="s">
        <v>117</v>
      </c>
      <c r="B38" s="16">
        <v>1</v>
      </c>
      <c r="C38" s="16">
        <f t="shared" si="1"/>
        <v>273</v>
      </c>
      <c r="D38" s="16">
        <v>176</v>
      </c>
      <c r="E38" s="16">
        <v>97</v>
      </c>
      <c r="F38" s="17">
        <v>1601.6000000000004</v>
      </c>
      <c r="G38" s="17">
        <f t="shared" si="5"/>
        <v>9.1</v>
      </c>
      <c r="H38" s="17">
        <f t="shared" si="6"/>
        <v>1765.4</v>
      </c>
      <c r="I38" s="17">
        <f t="shared" si="4"/>
        <v>2181.86</v>
      </c>
    </row>
    <row r="39" spans="1:9" x14ac:dyDescent="0.25">
      <c r="A39" s="20" t="s">
        <v>64</v>
      </c>
      <c r="B39" s="16">
        <v>1</v>
      </c>
      <c r="C39" s="16">
        <f t="shared" si="1"/>
        <v>180</v>
      </c>
      <c r="D39" s="16">
        <v>176</v>
      </c>
      <c r="E39" s="16">
        <v>4</v>
      </c>
      <c r="F39" s="17">
        <v>1804</v>
      </c>
      <c r="G39" s="17">
        <f t="shared" si="5"/>
        <v>10.25</v>
      </c>
      <c r="H39" s="17">
        <f t="shared" si="6"/>
        <v>82</v>
      </c>
      <c r="I39" s="17">
        <f t="shared" si="4"/>
        <v>101.34</v>
      </c>
    </row>
    <row r="40" spans="1:9" x14ac:dyDescent="0.25">
      <c r="A40" s="20" t="s">
        <v>64</v>
      </c>
      <c r="B40" s="16">
        <v>1</v>
      </c>
      <c r="C40" s="16">
        <f t="shared" si="1"/>
        <v>199</v>
      </c>
      <c r="D40" s="16">
        <v>176</v>
      </c>
      <c r="E40" s="16">
        <v>23</v>
      </c>
      <c r="F40" s="17">
        <v>1804</v>
      </c>
      <c r="G40" s="17">
        <f t="shared" si="5"/>
        <v>10.25</v>
      </c>
      <c r="H40" s="17">
        <f t="shared" si="6"/>
        <v>471.5</v>
      </c>
      <c r="I40" s="17">
        <f t="shared" si="4"/>
        <v>582.73</v>
      </c>
    </row>
    <row r="41" spans="1:9" x14ac:dyDescent="0.25">
      <c r="A41" s="20" t="s">
        <v>64</v>
      </c>
      <c r="B41" s="16">
        <v>1</v>
      </c>
      <c r="C41" s="16">
        <f t="shared" si="1"/>
        <v>193</v>
      </c>
      <c r="D41" s="16">
        <v>176</v>
      </c>
      <c r="E41" s="16">
        <v>17</v>
      </c>
      <c r="F41" s="17">
        <v>1804</v>
      </c>
      <c r="G41" s="17">
        <f t="shared" si="2"/>
        <v>10.25</v>
      </c>
      <c r="H41" s="17">
        <f t="shared" si="3"/>
        <v>348.5</v>
      </c>
      <c r="I41" s="17">
        <f t="shared" si="4"/>
        <v>430.71</v>
      </c>
    </row>
    <row r="42" spans="1:9" ht="33" x14ac:dyDescent="0.25">
      <c r="A42" s="98" t="s">
        <v>272</v>
      </c>
      <c r="B42" s="100">
        <f>SUM(B43:B101)</f>
        <v>59</v>
      </c>
      <c r="C42" s="99"/>
      <c r="D42" s="99"/>
      <c r="E42" s="100">
        <f>SUM(E43:E101)</f>
        <v>998.8</v>
      </c>
      <c r="F42" s="99"/>
      <c r="G42" s="99"/>
      <c r="H42" s="99">
        <f>SUM(H43:H101)</f>
        <v>13574.619999999999</v>
      </c>
      <c r="I42" s="99">
        <f>SUM(I43:I101)</f>
        <v>16776.879999999997</v>
      </c>
    </row>
    <row r="43" spans="1:9" x14ac:dyDescent="0.25">
      <c r="A43" s="20" t="s">
        <v>67</v>
      </c>
      <c r="B43" s="16">
        <v>1</v>
      </c>
      <c r="C43" s="16">
        <f>D43+E43</f>
        <v>194</v>
      </c>
      <c r="D43" s="16">
        <v>176</v>
      </c>
      <c r="E43" s="16">
        <v>18</v>
      </c>
      <c r="F43" s="17">
        <v>1232</v>
      </c>
      <c r="G43" s="17">
        <f t="shared" ref="G43:G101" si="7">ROUND(F43/D43,2)</f>
        <v>7</v>
      </c>
      <c r="H43" s="17">
        <f t="shared" ref="H43:H101" si="8">ROUND(E43*G43*2,2)</f>
        <v>252</v>
      </c>
      <c r="I43" s="17">
        <f t="shared" si="4"/>
        <v>311.45</v>
      </c>
    </row>
    <row r="44" spans="1:9" x14ac:dyDescent="0.25">
      <c r="A44" s="20" t="s">
        <v>67</v>
      </c>
      <c r="B44" s="16">
        <v>1</v>
      </c>
      <c r="C44" s="16">
        <f t="shared" ref="C44:C101" si="9">D44+E44</f>
        <v>204</v>
      </c>
      <c r="D44" s="16">
        <v>176</v>
      </c>
      <c r="E44" s="16">
        <v>28</v>
      </c>
      <c r="F44" s="17">
        <v>1232</v>
      </c>
      <c r="G44" s="17">
        <f t="shared" si="7"/>
        <v>7</v>
      </c>
      <c r="H44" s="17">
        <f t="shared" si="8"/>
        <v>392</v>
      </c>
      <c r="I44" s="17">
        <f t="shared" si="4"/>
        <v>484.47</v>
      </c>
    </row>
    <row r="45" spans="1:9" x14ac:dyDescent="0.25">
      <c r="A45" s="20" t="s">
        <v>67</v>
      </c>
      <c r="B45" s="16">
        <v>1</v>
      </c>
      <c r="C45" s="16">
        <f t="shared" si="9"/>
        <v>189</v>
      </c>
      <c r="D45" s="16">
        <v>176</v>
      </c>
      <c r="E45" s="16">
        <v>13</v>
      </c>
      <c r="F45" s="17">
        <v>1232</v>
      </c>
      <c r="G45" s="17">
        <f t="shared" si="7"/>
        <v>7</v>
      </c>
      <c r="H45" s="17">
        <f t="shared" si="8"/>
        <v>182</v>
      </c>
      <c r="I45" s="17">
        <f t="shared" si="4"/>
        <v>224.93</v>
      </c>
    </row>
    <row r="46" spans="1:9" x14ac:dyDescent="0.25">
      <c r="A46" s="20" t="s">
        <v>67</v>
      </c>
      <c r="B46" s="16">
        <v>1</v>
      </c>
      <c r="C46" s="16">
        <f t="shared" si="9"/>
        <v>196</v>
      </c>
      <c r="D46" s="16">
        <v>176</v>
      </c>
      <c r="E46" s="16">
        <v>20</v>
      </c>
      <c r="F46" s="17">
        <v>1232</v>
      </c>
      <c r="G46" s="17">
        <f t="shared" si="7"/>
        <v>7</v>
      </c>
      <c r="H46" s="17">
        <f t="shared" si="8"/>
        <v>280</v>
      </c>
      <c r="I46" s="17">
        <f t="shared" si="4"/>
        <v>346.05</v>
      </c>
    </row>
    <row r="47" spans="1:9" x14ac:dyDescent="0.25">
      <c r="A47" s="20" t="s">
        <v>67</v>
      </c>
      <c r="B47" s="16">
        <v>1</v>
      </c>
      <c r="C47" s="16">
        <f t="shared" si="9"/>
        <v>184</v>
      </c>
      <c r="D47" s="16">
        <v>176</v>
      </c>
      <c r="E47" s="16">
        <v>8</v>
      </c>
      <c r="F47" s="17">
        <v>1003.2</v>
      </c>
      <c r="G47" s="17">
        <f t="shared" si="7"/>
        <v>5.7</v>
      </c>
      <c r="H47" s="17">
        <f t="shared" si="8"/>
        <v>91.2</v>
      </c>
      <c r="I47" s="17">
        <f t="shared" si="4"/>
        <v>112.71</v>
      </c>
    </row>
    <row r="48" spans="1:9" x14ac:dyDescent="0.25">
      <c r="A48" s="20" t="s">
        <v>67</v>
      </c>
      <c r="B48" s="16">
        <v>1</v>
      </c>
      <c r="C48" s="16">
        <f t="shared" si="9"/>
        <v>200</v>
      </c>
      <c r="D48" s="16">
        <v>176</v>
      </c>
      <c r="E48" s="16">
        <v>24</v>
      </c>
      <c r="F48" s="17">
        <v>1232</v>
      </c>
      <c r="G48" s="17">
        <f t="shared" si="7"/>
        <v>7</v>
      </c>
      <c r="H48" s="17">
        <f t="shared" si="8"/>
        <v>336</v>
      </c>
      <c r="I48" s="17">
        <f t="shared" si="4"/>
        <v>415.26</v>
      </c>
    </row>
    <row r="49" spans="1:9" x14ac:dyDescent="0.25">
      <c r="A49" s="20" t="s">
        <v>118</v>
      </c>
      <c r="B49" s="16">
        <v>1</v>
      </c>
      <c r="C49" s="16">
        <f t="shared" si="9"/>
        <v>190</v>
      </c>
      <c r="D49" s="16">
        <v>176</v>
      </c>
      <c r="E49" s="16">
        <v>14</v>
      </c>
      <c r="F49" s="17">
        <v>1232</v>
      </c>
      <c r="G49" s="17">
        <f t="shared" si="7"/>
        <v>7</v>
      </c>
      <c r="H49" s="17">
        <f t="shared" si="8"/>
        <v>196</v>
      </c>
      <c r="I49" s="17">
        <f t="shared" si="4"/>
        <v>242.24</v>
      </c>
    </row>
    <row r="50" spans="1:9" x14ac:dyDescent="0.25">
      <c r="A50" s="20" t="s">
        <v>65</v>
      </c>
      <c r="B50" s="16">
        <v>1</v>
      </c>
      <c r="C50" s="16">
        <f t="shared" si="9"/>
        <v>214</v>
      </c>
      <c r="D50" s="16">
        <v>176</v>
      </c>
      <c r="E50" s="16">
        <v>38</v>
      </c>
      <c r="F50" s="17">
        <v>1232</v>
      </c>
      <c r="G50" s="17">
        <f t="shared" si="7"/>
        <v>7</v>
      </c>
      <c r="H50" s="17">
        <f t="shared" si="8"/>
        <v>532</v>
      </c>
      <c r="I50" s="17">
        <f t="shared" si="4"/>
        <v>657.5</v>
      </c>
    </row>
    <row r="51" spans="1:9" x14ac:dyDescent="0.25">
      <c r="A51" s="20" t="s">
        <v>119</v>
      </c>
      <c r="B51" s="16">
        <v>1</v>
      </c>
      <c r="C51" s="16">
        <f t="shared" si="9"/>
        <v>220</v>
      </c>
      <c r="D51" s="16">
        <v>176</v>
      </c>
      <c r="E51" s="16">
        <v>44</v>
      </c>
      <c r="F51" s="17">
        <v>1108.8</v>
      </c>
      <c r="G51" s="17">
        <f t="shared" si="7"/>
        <v>6.3</v>
      </c>
      <c r="H51" s="17">
        <f t="shared" si="8"/>
        <v>554.4</v>
      </c>
      <c r="I51" s="17">
        <f t="shared" si="4"/>
        <v>685.18</v>
      </c>
    </row>
    <row r="52" spans="1:9" x14ac:dyDescent="0.25">
      <c r="A52" s="20" t="s">
        <v>119</v>
      </c>
      <c r="B52" s="16">
        <v>1</v>
      </c>
      <c r="C52" s="16">
        <f t="shared" si="9"/>
        <v>189</v>
      </c>
      <c r="D52" s="16">
        <v>176</v>
      </c>
      <c r="E52" s="16">
        <v>13</v>
      </c>
      <c r="F52" s="17">
        <v>1372.8</v>
      </c>
      <c r="G52" s="17">
        <f t="shared" si="7"/>
        <v>7.8</v>
      </c>
      <c r="H52" s="17">
        <f t="shared" si="8"/>
        <v>202.8</v>
      </c>
      <c r="I52" s="17">
        <f t="shared" si="4"/>
        <v>250.64</v>
      </c>
    </row>
    <row r="53" spans="1:9" x14ac:dyDescent="0.25">
      <c r="A53" s="20" t="s">
        <v>120</v>
      </c>
      <c r="B53" s="16">
        <v>1</v>
      </c>
      <c r="C53" s="16">
        <f t="shared" si="9"/>
        <v>202</v>
      </c>
      <c r="D53" s="16">
        <v>176</v>
      </c>
      <c r="E53" s="16">
        <v>26</v>
      </c>
      <c r="F53" s="17">
        <v>1372.8</v>
      </c>
      <c r="G53" s="17">
        <f t="shared" si="7"/>
        <v>7.8</v>
      </c>
      <c r="H53" s="17">
        <f t="shared" si="8"/>
        <v>405.6</v>
      </c>
      <c r="I53" s="17">
        <f t="shared" si="4"/>
        <v>501.28</v>
      </c>
    </row>
    <row r="54" spans="1:9" x14ac:dyDescent="0.25">
      <c r="A54" s="20" t="s">
        <v>121</v>
      </c>
      <c r="B54" s="16">
        <v>1</v>
      </c>
      <c r="C54" s="16">
        <f t="shared" si="9"/>
        <v>193.8</v>
      </c>
      <c r="D54" s="16">
        <v>176</v>
      </c>
      <c r="E54" s="16">
        <v>17.800000000000011</v>
      </c>
      <c r="F54" s="17">
        <v>1267.2</v>
      </c>
      <c r="G54" s="17">
        <f t="shared" si="7"/>
        <v>7.2</v>
      </c>
      <c r="H54" s="17">
        <f t="shared" si="8"/>
        <v>256.32</v>
      </c>
      <c r="I54" s="17">
        <f t="shared" si="4"/>
        <v>316.79000000000002</v>
      </c>
    </row>
    <row r="55" spans="1:9" x14ac:dyDescent="0.25">
      <c r="A55" s="20" t="s">
        <v>121</v>
      </c>
      <c r="B55" s="16">
        <v>1</v>
      </c>
      <c r="C55" s="16">
        <f t="shared" si="9"/>
        <v>184</v>
      </c>
      <c r="D55" s="16">
        <v>176</v>
      </c>
      <c r="E55" s="16">
        <v>8</v>
      </c>
      <c r="F55" s="17">
        <v>1267.2</v>
      </c>
      <c r="G55" s="17">
        <f t="shared" si="7"/>
        <v>7.2</v>
      </c>
      <c r="H55" s="17">
        <f t="shared" si="8"/>
        <v>115.2</v>
      </c>
      <c r="I55" s="17">
        <f t="shared" si="4"/>
        <v>142.38</v>
      </c>
    </row>
    <row r="56" spans="1:9" x14ac:dyDescent="0.25">
      <c r="A56" s="20" t="s">
        <v>121</v>
      </c>
      <c r="B56" s="16">
        <v>1</v>
      </c>
      <c r="C56" s="16">
        <f t="shared" si="9"/>
        <v>200</v>
      </c>
      <c r="D56" s="16">
        <v>176</v>
      </c>
      <c r="E56" s="16">
        <v>24</v>
      </c>
      <c r="F56" s="17">
        <v>1267.2</v>
      </c>
      <c r="G56" s="17">
        <f t="shared" si="7"/>
        <v>7.2</v>
      </c>
      <c r="H56" s="17">
        <f t="shared" si="8"/>
        <v>345.6</v>
      </c>
      <c r="I56" s="17">
        <f t="shared" si="4"/>
        <v>427.13</v>
      </c>
    </row>
    <row r="57" spans="1:9" x14ac:dyDescent="0.25">
      <c r="A57" s="20" t="s">
        <v>121</v>
      </c>
      <c r="B57" s="16">
        <v>1</v>
      </c>
      <c r="C57" s="16">
        <f t="shared" si="9"/>
        <v>184</v>
      </c>
      <c r="D57" s="16">
        <v>176</v>
      </c>
      <c r="E57" s="16">
        <v>8</v>
      </c>
      <c r="F57" s="17">
        <v>1267.2</v>
      </c>
      <c r="G57" s="17">
        <f t="shared" si="7"/>
        <v>7.2</v>
      </c>
      <c r="H57" s="17">
        <f t="shared" si="8"/>
        <v>115.2</v>
      </c>
      <c r="I57" s="17">
        <f t="shared" si="4"/>
        <v>142.38</v>
      </c>
    </row>
    <row r="58" spans="1:9" x14ac:dyDescent="0.25">
      <c r="A58" s="20" t="s">
        <v>121</v>
      </c>
      <c r="B58" s="16">
        <v>1</v>
      </c>
      <c r="C58" s="16">
        <f t="shared" si="9"/>
        <v>177</v>
      </c>
      <c r="D58" s="16">
        <v>176</v>
      </c>
      <c r="E58" s="16">
        <v>1</v>
      </c>
      <c r="F58" s="17">
        <v>1267.2</v>
      </c>
      <c r="G58" s="17">
        <f t="shared" si="7"/>
        <v>7.2</v>
      </c>
      <c r="H58" s="17">
        <f t="shared" si="8"/>
        <v>14.4</v>
      </c>
      <c r="I58" s="17">
        <f t="shared" si="4"/>
        <v>17.8</v>
      </c>
    </row>
    <row r="59" spans="1:9" x14ac:dyDescent="0.25">
      <c r="A59" s="20" t="s">
        <v>122</v>
      </c>
      <c r="B59" s="16">
        <v>1</v>
      </c>
      <c r="C59" s="16">
        <f t="shared" si="9"/>
        <v>199.5</v>
      </c>
      <c r="D59" s="16">
        <v>176</v>
      </c>
      <c r="E59" s="16">
        <v>23.5</v>
      </c>
      <c r="F59" s="17">
        <v>1003.2</v>
      </c>
      <c r="G59" s="17">
        <f t="shared" si="7"/>
        <v>5.7</v>
      </c>
      <c r="H59" s="17">
        <f t="shared" si="8"/>
        <v>267.89999999999998</v>
      </c>
      <c r="I59" s="17">
        <f t="shared" si="4"/>
        <v>331.1</v>
      </c>
    </row>
    <row r="60" spans="1:9" x14ac:dyDescent="0.25">
      <c r="A60" s="20" t="s">
        <v>122</v>
      </c>
      <c r="B60" s="16">
        <v>1</v>
      </c>
      <c r="C60" s="16">
        <f t="shared" si="9"/>
        <v>188</v>
      </c>
      <c r="D60" s="16">
        <v>176</v>
      </c>
      <c r="E60" s="16">
        <v>12</v>
      </c>
      <c r="F60" s="17">
        <v>1232</v>
      </c>
      <c r="G60" s="17">
        <f t="shared" si="7"/>
        <v>7</v>
      </c>
      <c r="H60" s="17">
        <f t="shared" si="8"/>
        <v>168</v>
      </c>
      <c r="I60" s="17">
        <f t="shared" si="4"/>
        <v>207.63</v>
      </c>
    </row>
    <row r="61" spans="1:9" x14ac:dyDescent="0.25">
      <c r="A61" s="20" t="s">
        <v>123</v>
      </c>
      <c r="B61" s="16">
        <v>1</v>
      </c>
      <c r="C61" s="16">
        <f t="shared" si="9"/>
        <v>180</v>
      </c>
      <c r="D61" s="16">
        <v>176</v>
      </c>
      <c r="E61" s="16">
        <v>4</v>
      </c>
      <c r="F61" s="17">
        <v>1232</v>
      </c>
      <c r="G61" s="17">
        <f t="shared" si="7"/>
        <v>7</v>
      </c>
      <c r="H61" s="17">
        <f t="shared" si="8"/>
        <v>56</v>
      </c>
      <c r="I61" s="17">
        <f t="shared" si="4"/>
        <v>69.209999999999994</v>
      </c>
    </row>
    <row r="62" spans="1:9" x14ac:dyDescent="0.25">
      <c r="A62" s="20" t="s">
        <v>123</v>
      </c>
      <c r="B62" s="16">
        <v>1</v>
      </c>
      <c r="C62" s="16">
        <f t="shared" si="9"/>
        <v>180</v>
      </c>
      <c r="D62" s="16">
        <v>176</v>
      </c>
      <c r="E62" s="16">
        <v>4</v>
      </c>
      <c r="F62" s="17">
        <v>1232</v>
      </c>
      <c r="G62" s="17">
        <f t="shared" si="7"/>
        <v>7</v>
      </c>
      <c r="H62" s="17">
        <f t="shared" si="8"/>
        <v>56</v>
      </c>
      <c r="I62" s="17">
        <f t="shared" si="4"/>
        <v>69.209999999999994</v>
      </c>
    </row>
    <row r="63" spans="1:9" x14ac:dyDescent="0.25">
      <c r="A63" s="20" t="s">
        <v>118</v>
      </c>
      <c r="B63" s="16">
        <v>1</v>
      </c>
      <c r="C63" s="16">
        <f t="shared" si="9"/>
        <v>188</v>
      </c>
      <c r="D63" s="16">
        <v>176</v>
      </c>
      <c r="E63" s="16">
        <v>12</v>
      </c>
      <c r="F63" s="17">
        <v>1232</v>
      </c>
      <c r="G63" s="17">
        <f t="shared" si="7"/>
        <v>7</v>
      </c>
      <c r="H63" s="17">
        <f t="shared" si="8"/>
        <v>168</v>
      </c>
      <c r="I63" s="17">
        <f t="shared" si="4"/>
        <v>207.63</v>
      </c>
    </row>
    <row r="64" spans="1:9" x14ac:dyDescent="0.25">
      <c r="A64" s="20" t="s">
        <v>118</v>
      </c>
      <c r="B64" s="16">
        <v>1</v>
      </c>
      <c r="C64" s="16">
        <f t="shared" si="9"/>
        <v>190</v>
      </c>
      <c r="D64" s="16">
        <v>176</v>
      </c>
      <c r="E64" s="16">
        <v>14</v>
      </c>
      <c r="F64" s="17">
        <v>1003.2</v>
      </c>
      <c r="G64" s="17">
        <f t="shared" si="7"/>
        <v>5.7</v>
      </c>
      <c r="H64" s="17">
        <f t="shared" si="8"/>
        <v>159.6</v>
      </c>
      <c r="I64" s="17">
        <f t="shared" si="4"/>
        <v>197.25</v>
      </c>
    </row>
    <row r="65" spans="1:9" x14ac:dyDescent="0.25">
      <c r="A65" s="20" t="s">
        <v>124</v>
      </c>
      <c r="B65" s="16">
        <v>1</v>
      </c>
      <c r="C65" s="16">
        <f t="shared" si="9"/>
        <v>181</v>
      </c>
      <c r="D65" s="16">
        <v>176</v>
      </c>
      <c r="E65" s="16">
        <v>5</v>
      </c>
      <c r="F65" s="17">
        <v>1232</v>
      </c>
      <c r="G65" s="17">
        <f t="shared" si="7"/>
        <v>7</v>
      </c>
      <c r="H65" s="17">
        <f t="shared" si="8"/>
        <v>70</v>
      </c>
      <c r="I65" s="17">
        <f t="shared" si="4"/>
        <v>86.51</v>
      </c>
    </row>
    <row r="66" spans="1:9" x14ac:dyDescent="0.25">
      <c r="A66" s="20" t="s">
        <v>124</v>
      </c>
      <c r="B66" s="16">
        <v>1</v>
      </c>
      <c r="C66" s="16">
        <f t="shared" si="9"/>
        <v>187</v>
      </c>
      <c r="D66" s="16">
        <v>176</v>
      </c>
      <c r="E66" s="16">
        <v>11</v>
      </c>
      <c r="F66" s="17">
        <v>1232</v>
      </c>
      <c r="G66" s="17">
        <f t="shared" si="7"/>
        <v>7</v>
      </c>
      <c r="H66" s="17">
        <f t="shared" si="8"/>
        <v>154</v>
      </c>
      <c r="I66" s="17">
        <f t="shared" si="4"/>
        <v>190.33</v>
      </c>
    </row>
    <row r="67" spans="1:9" x14ac:dyDescent="0.25">
      <c r="A67" s="20" t="s">
        <v>124</v>
      </c>
      <c r="B67" s="16">
        <v>1</v>
      </c>
      <c r="C67" s="16">
        <f t="shared" si="9"/>
        <v>180.5</v>
      </c>
      <c r="D67" s="16">
        <v>176</v>
      </c>
      <c r="E67" s="16">
        <v>4.5</v>
      </c>
      <c r="F67" s="17">
        <v>1232</v>
      </c>
      <c r="G67" s="17">
        <f t="shared" si="7"/>
        <v>7</v>
      </c>
      <c r="H67" s="17">
        <f t="shared" si="8"/>
        <v>63</v>
      </c>
      <c r="I67" s="17">
        <f t="shared" si="4"/>
        <v>77.86</v>
      </c>
    </row>
    <row r="68" spans="1:9" x14ac:dyDescent="0.25">
      <c r="A68" s="20" t="s">
        <v>124</v>
      </c>
      <c r="B68" s="16">
        <v>1</v>
      </c>
      <c r="C68" s="16">
        <f t="shared" si="9"/>
        <v>188</v>
      </c>
      <c r="D68" s="16">
        <v>176</v>
      </c>
      <c r="E68" s="16">
        <v>12</v>
      </c>
      <c r="F68" s="17">
        <v>1232</v>
      </c>
      <c r="G68" s="17">
        <f t="shared" si="7"/>
        <v>7</v>
      </c>
      <c r="H68" s="17">
        <f t="shared" si="8"/>
        <v>168</v>
      </c>
      <c r="I68" s="17">
        <f t="shared" si="4"/>
        <v>207.63</v>
      </c>
    </row>
    <row r="69" spans="1:9" x14ac:dyDescent="0.25">
      <c r="A69" s="20" t="s">
        <v>123</v>
      </c>
      <c r="B69" s="16">
        <v>1</v>
      </c>
      <c r="C69" s="16">
        <f t="shared" si="9"/>
        <v>184</v>
      </c>
      <c r="D69" s="16">
        <v>176</v>
      </c>
      <c r="E69" s="16">
        <v>8</v>
      </c>
      <c r="F69" s="17">
        <v>1232</v>
      </c>
      <c r="G69" s="17">
        <f t="shared" si="7"/>
        <v>7</v>
      </c>
      <c r="H69" s="17">
        <f t="shared" si="8"/>
        <v>112</v>
      </c>
      <c r="I69" s="17">
        <f t="shared" si="4"/>
        <v>138.41999999999999</v>
      </c>
    </row>
    <row r="70" spans="1:9" x14ac:dyDescent="0.25">
      <c r="A70" s="20" t="s">
        <v>65</v>
      </c>
      <c r="B70" s="16">
        <v>1</v>
      </c>
      <c r="C70" s="16">
        <f t="shared" si="9"/>
        <v>181</v>
      </c>
      <c r="D70" s="16">
        <v>176</v>
      </c>
      <c r="E70" s="16">
        <v>5</v>
      </c>
      <c r="F70" s="17">
        <v>1003.2</v>
      </c>
      <c r="G70" s="17">
        <f t="shared" si="7"/>
        <v>5.7</v>
      </c>
      <c r="H70" s="17">
        <f t="shared" si="8"/>
        <v>57</v>
      </c>
      <c r="I70" s="17">
        <f t="shared" si="4"/>
        <v>70.45</v>
      </c>
    </row>
    <row r="71" spans="1:9" x14ac:dyDescent="0.25">
      <c r="A71" s="20" t="s">
        <v>123</v>
      </c>
      <c r="B71" s="16">
        <v>1</v>
      </c>
      <c r="C71" s="16">
        <f t="shared" si="9"/>
        <v>208</v>
      </c>
      <c r="D71" s="16">
        <v>176</v>
      </c>
      <c r="E71" s="16">
        <v>32</v>
      </c>
      <c r="F71" s="17">
        <v>1003.2</v>
      </c>
      <c r="G71" s="17">
        <f t="shared" si="7"/>
        <v>5.7</v>
      </c>
      <c r="H71" s="17">
        <f t="shared" si="8"/>
        <v>364.8</v>
      </c>
      <c r="I71" s="17">
        <f t="shared" si="4"/>
        <v>450.86</v>
      </c>
    </row>
    <row r="72" spans="1:9" x14ac:dyDescent="0.25">
      <c r="A72" s="20" t="s">
        <v>66</v>
      </c>
      <c r="B72" s="16">
        <v>1</v>
      </c>
      <c r="C72" s="16">
        <f t="shared" si="9"/>
        <v>179</v>
      </c>
      <c r="D72" s="16">
        <v>176</v>
      </c>
      <c r="E72" s="16">
        <v>3</v>
      </c>
      <c r="F72" s="17">
        <v>1232</v>
      </c>
      <c r="G72" s="17">
        <f t="shared" si="7"/>
        <v>7</v>
      </c>
      <c r="H72" s="17">
        <f t="shared" si="8"/>
        <v>42</v>
      </c>
      <c r="I72" s="17">
        <f t="shared" si="4"/>
        <v>51.91</v>
      </c>
    </row>
    <row r="73" spans="1:9" x14ac:dyDescent="0.25">
      <c r="A73" s="20" t="s">
        <v>66</v>
      </c>
      <c r="B73" s="16">
        <v>1</v>
      </c>
      <c r="C73" s="16">
        <f t="shared" si="9"/>
        <v>188</v>
      </c>
      <c r="D73" s="16">
        <v>176</v>
      </c>
      <c r="E73" s="16">
        <v>12</v>
      </c>
      <c r="F73" s="17">
        <v>1232</v>
      </c>
      <c r="G73" s="17">
        <f t="shared" si="7"/>
        <v>7</v>
      </c>
      <c r="H73" s="17">
        <f t="shared" si="8"/>
        <v>168</v>
      </c>
      <c r="I73" s="17">
        <f t="shared" si="4"/>
        <v>207.63</v>
      </c>
    </row>
    <row r="74" spans="1:9" x14ac:dyDescent="0.25">
      <c r="A74" s="20" t="s">
        <v>66</v>
      </c>
      <c r="B74" s="16">
        <v>1</v>
      </c>
      <c r="C74" s="16">
        <f t="shared" si="9"/>
        <v>184</v>
      </c>
      <c r="D74" s="16">
        <v>176</v>
      </c>
      <c r="E74" s="16">
        <v>8</v>
      </c>
      <c r="F74" s="17">
        <v>1232</v>
      </c>
      <c r="G74" s="17">
        <f t="shared" si="7"/>
        <v>7</v>
      </c>
      <c r="H74" s="17">
        <f t="shared" si="8"/>
        <v>112</v>
      </c>
      <c r="I74" s="17">
        <f t="shared" si="4"/>
        <v>138.41999999999999</v>
      </c>
    </row>
    <row r="75" spans="1:9" x14ac:dyDescent="0.25">
      <c r="A75" s="20" t="s">
        <v>85</v>
      </c>
      <c r="B75" s="16">
        <v>1</v>
      </c>
      <c r="C75" s="16">
        <f t="shared" si="9"/>
        <v>184</v>
      </c>
      <c r="D75" s="16">
        <v>176</v>
      </c>
      <c r="E75" s="16">
        <v>8</v>
      </c>
      <c r="F75" s="17">
        <v>1232</v>
      </c>
      <c r="G75" s="17">
        <f t="shared" si="7"/>
        <v>7</v>
      </c>
      <c r="H75" s="17">
        <f t="shared" si="8"/>
        <v>112</v>
      </c>
      <c r="I75" s="17">
        <f t="shared" si="4"/>
        <v>138.41999999999999</v>
      </c>
    </row>
    <row r="76" spans="1:9" x14ac:dyDescent="0.25">
      <c r="A76" s="20" t="s">
        <v>125</v>
      </c>
      <c r="B76" s="16">
        <v>1</v>
      </c>
      <c r="C76" s="16">
        <f t="shared" si="9"/>
        <v>177</v>
      </c>
      <c r="D76" s="16">
        <v>176</v>
      </c>
      <c r="E76" s="16">
        <v>1</v>
      </c>
      <c r="F76" s="17">
        <v>1232</v>
      </c>
      <c r="G76" s="17">
        <f t="shared" si="7"/>
        <v>7</v>
      </c>
      <c r="H76" s="17">
        <f t="shared" si="8"/>
        <v>14</v>
      </c>
      <c r="I76" s="17">
        <f t="shared" si="4"/>
        <v>17.3</v>
      </c>
    </row>
    <row r="77" spans="1:9" x14ac:dyDescent="0.25">
      <c r="A77" s="20" t="s">
        <v>125</v>
      </c>
      <c r="B77" s="16">
        <v>1</v>
      </c>
      <c r="C77" s="16">
        <f t="shared" si="9"/>
        <v>184</v>
      </c>
      <c r="D77" s="16">
        <v>176</v>
      </c>
      <c r="E77" s="16">
        <v>8</v>
      </c>
      <c r="F77" s="17">
        <v>1232</v>
      </c>
      <c r="G77" s="17">
        <f t="shared" si="7"/>
        <v>7</v>
      </c>
      <c r="H77" s="17">
        <f t="shared" si="8"/>
        <v>112</v>
      </c>
      <c r="I77" s="17">
        <f t="shared" si="4"/>
        <v>138.41999999999999</v>
      </c>
    </row>
    <row r="78" spans="1:9" x14ac:dyDescent="0.25">
      <c r="A78" s="20" t="s">
        <v>125</v>
      </c>
      <c r="B78" s="16">
        <v>1</v>
      </c>
      <c r="C78" s="16">
        <f t="shared" si="9"/>
        <v>191</v>
      </c>
      <c r="D78" s="16">
        <v>176</v>
      </c>
      <c r="E78" s="16">
        <v>15</v>
      </c>
      <c r="F78" s="17">
        <v>1232</v>
      </c>
      <c r="G78" s="17">
        <f t="shared" si="7"/>
        <v>7</v>
      </c>
      <c r="H78" s="17">
        <f t="shared" si="8"/>
        <v>210</v>
      </c>
      <c r="I78" s="17">
        <f t="shared" ref="I78:I101" si="10">ROUND(H78*1.2359,2)</f>
        <v>259.54000000000002</v>
      </c>
    </row>
    <row r="79" spans="1:9" x14ac:dyDescent="0.25">
      <c r="A79" s="20" t="s">
        <v>67</v>
      </c>
      <c r="B79" s="16">
        <v>1</v>
      </c>
      <c r="C79" s="16">
        <f t="shared" si="9"/>
        <v>204</v>
      </c>
      <c r="D79" s="16">
        <v>176</v>
      </c>
      <c r="E79" s="16">
        <v>28</v>
      </c>
      <c r="F79" s="17">
        <v>1232</v>
      </c>
      <c r="G79" s="17">
        <f t="shared" si="7"/>
        <v>7</v>
      </c>
      <c r="H79" s="17">
        <f t="shared" si="8"/>
        <v>392</v>
      </c>
      <c r="I79" s="17">
        <f t="shared" si="10"/>
        <v>484.47</v>
      </c>
    </row>
    <row r="80" spans="1:9" x14ac:dyDescent="0.25">
      <c r="A80" s="20" t="s">
        <v>67</v>
      </c>
      <c r="B80" s="16">
        <v>1</v>
      </c>
      <c r="C80" s="16">
        <f t="shared" si="9"/>
        <v>184</v>
      </c>
      <c r="D80" s="16">
        <v>176</v>
      </c>
      <c r="E80" s="16">
        <v>8</v>
      </c>
      <c r="F80" s="17">
        <v>1232</v>
      </c>
      <c r="G80" s="17">
        <f t="shared" si="7"/>
        <v>7</v>
      </c>
      <c r="H80" s="17">
        <f t="shared" si="8"/>
        <v>112</v>
      </c>
      <c r="I80" s="17">
        <f t="shared" si="10"/>
        <v>138.41999999999999</v>
      </c>
    </row>
    <row r="81" spans="1:9" x14ac:dyDescent="0.25">
      <c r="A81" s="20" t="s">
        <v>67</v>
      </c>
      <c r="B81" s="16">
        <v>1</v>
      </c>
      <c r="C81" s="16">
        <f t="shared" si="9"/>
        <v>180</v>
      </c>
      <c r="D81" s="16">
        <v>176</v>
      </c>
      <c r="E81" s="16">
        <v>4</v>
      </c>
      <c r="F81" s="17">
        <v>1232</v>
      </c>
      <c r="G81" s="17">
        <f t="shared" si="7"/>
        <v>7</v>
      </c>
      <c r="H81" s="17">
        <f t="shared" si="8"/>
        <v>56</v>
      </c>
      <c r="I81" s="17">
        <f t="shared" si="10"/>
        <v>69.209999999999994</v>
      </c>
    </row>
    <row r="82" spans="1:9" x14ac:dyDescent="0.25">
      <c r="A82" s="20" t="s">
        <v>67</v>
      </c>
      <c r="B82" s="16">
        <v>1</v>
      </c>
      <c r="C82" s="16">
        <f t="shared" si="9"/>
        <v>205</v>
      </c>
      <c r="D82" s="16">
        <v>176</v>
      </c>
      <c r="E82" s="16">
        <v>29</v>
      </c>
      <c r="F82" s="17">
        <v>1232</v>
      </c>
      <c r="G82" s="17">
        <f t="shared" si="7"/>
        <v>7</v>
      </c>
      <c r="H82" s="17">
        <f t="shared" si="8"/>
        <v>406</v>
      </c>
      <c r="I82" s="17">
        <f t="shared" si="10"/>
        <v>501.78</v>
      </c>
    </row>
    <row r="83" spans="1:9" x14ac:dyDescent="0.25">
      <c r="A83" s="20" t="s">
        <v>65</v>
      </c>
      <c r="B83" s="16">
        <v>1</v>
      </c>
      <c r="C83" s="16">
        <f t="shared" si="9"/>
        <v>184</v>
      </c>
      <c r="D83" s="16">
        <v>176</v>
      </c>
      <c r="E83" s="16">
        <v>8</v>
      </c>
      <c r="F83" s="17">
        <v>1003.2</v>
      </c>
      <c r="G83" s="17">
        <f t="shared" si="7"/>
        <v>5.7</v>
      </c>
      <c r="H83" s="17">
        <f t="shared" si="8"/>
        <v>91.2</v>
      </c>
      <c r="I83" s="17">
        <f t="shared" si="10"/>
        <v>112.71</v>
      </c>
    </row>
    <row r="84" spans="1:9" x14ac:dyDescent="0.25">
      <c r="A84" s="20" t="s">
        <v>67</v>
      </c>
      <c r="B84" s="16">
        <v>1</v>
      </c>
      <c r="C84" s="16">
        <f t="shared" si="9"/>
        <v>184</v>
      </c>
      <c r="D84" s="16">
        <v>176</v>
      </c>
      <c r="E84" s="16">
        <v>8</v>
      </c>
      <c r="F84" s="17">
        <v>1232</v>
      </c>
      <c r="G84" s="17">
        <f t="shared" si="7"/>
        <v>7</v>
      </c>
      <c r="H84" s="17">
        <f t="shared" si="8"/>
        <v>112</v>
      </c>
      <c r="I84" s="17">
        <f t="shared" si="10"/>
        <v>138.41999999999999</v>
      </c>
    </row>
    <row r="85" spans="1:9" x14ac:dyDescent="0.25">
      <c r="A85" s="20" t="s">
        <v>67</v>
      </c>
      <c r="B85" s="16">
        <v>1</v>
      </c>
      <c r="C85" s="16">
        <f t="shared" si="9"/>
        <v>188</v>
      </c>
      <c r="D85" s="16">
        <v>176</v>
      </c>
      <c r="E85" s="16">
        <v>12</v>
      </c>
      <c r="F85" s="17">
        <v>1232</v>
      </c>
      <c r="G85" s="17">
        <f t="shared" si="7"/>
        <v>7</v>
      </c>
      <c r="H85" s="17">
        <f t="shared" si="8"/>
        <v>168</v>
      </c>
      <c r="I85" s="17">
        <f t="shared" si="10"/>
        <v>207.63</v>
      </c>
    </row>
    <row r="86" spans="1:9" x14ac:dyDescent="0.25">
      <c r="A86" s="20" t="s">
        <v>126</v>
      </c>
      <c r="B86" s="16">
        <v>1</v>
      </c>
      <c r="C86" s="16">
        <f t="shared" si="9"/>
        <v>198</v>
      </c>
      <c r="D86" s="16">
        <v>176</v>
      </c>
      <c r="E86" s="16">
        <v>22</v>
      </c>
      <c r="F86" s="17">
        <v>1232</v>
      </c>
      <c r="G86" s="17">
        <f t="shared" si="7"/>
        <v>7</v>
      </c>
      <c r="H86" s="17">
        <f t="shared" si="8"/>
        <v>308</v>
      </c>
      <c r="I86" s="17">
        <f t="shared" si="10"/>
        <v>380.66</v>
      </c>
    </row>
    <row r="87" spans="1:9" x14ac:dyDescent="0.25">
      <c r="A87" s="20" t="s">
        <v>126</v>
      </c>
      <c r="B87" s="16">
        <v>1</v>
      </c>
      <c r="C87" s="16">
        <f t="shared" si="9"/>
        <v>182</v>
      </c>
      <c r="D87" s="16">
        <v>176</v>
      </c>
      <c r="E87" s="16">
        <v>6</v>
      </c>
      <c r="F87" s="17">
        <v>1232</v>
      </c>
      <c r="G87" s="17">
        <f t="shared" si="7"/>
        <v>7</v>
      </c>
      <c r="H87" s="17">
        <f t="shared" si="8"/>
        <v>84</v>
      </c>
      <c r="I87" s="17">
        <f t="shared" si="10"/>
        <v>103.82</v>
      </c>
    </row>
    <row r="88" spans="1:9" x14ac:dyDescent="0.25">
      <c r="A88" s="20" t="s">
        <v>126</v>
      </c>
      <c r="B88" s="16">
        <v>1</v>
      </c>
      <c r="C88" s="16">
        <f t="shared" si="9"/>
        <v>198</v>
      </c>
      <c r="D88" s="16">
        <v>176</v>
      </c>
      <c r="E88" s="16">
        <v>22</v>
      </c>
      <c r="F88" s="17">
        <v>1003.2</v>
      </c>
      <c r="G88" s="17">
        <f t="shared" si="7"/>
        <v>5.7</v>
      </c>
      <c r="H88" s="17">
        <f t="shared" si="8"/>
        <v>250.8</v>
      </c>
      <c r="I88" s="17">
        <f t="shared" si="10"/>
        <v>309.95999999999998</v>
      </c>
    </row>
    <row r="89" spans="1:9" x14ac:dyDescent="0.25">
      <c r="A89" s="20" t="s">
        <v>126</v>
      </c>
      <c r="B89" s="16">
        <v>1</v>
      </c>
      <c r="C89" s="16">
        <f t="shared" si="9"/>
        <v>190</v>
      </c>
      <c r="D89" s="16">
        <v>176</v>
      </c>
      <c r="E89" s="16">
        <v>14</v>
      </c>
      <c r="F89" s="17">
        <v>1232</v>
      </c>
      <c r="G89" s="17">
        <f t="shared" si="7"/>
        <v>7</v>
      </c>
      <c r="H89" s="17">
        <f t="shared" si="8"/>
        <v>196</v>
      </c>
      <c r="I89" s="17">
        <f t="shared" si="10"/>
        <v>242.24</v>
      </c>
    </row>
    <row r="90" spans="1:9" x14ac:dyDescent="0.25">
      <c r="A90" s="20" t="s">
        <v>85</v>
      </c>
      <c r="B90" s="16">
        <v>1</v>
      </c>
      <c r="C90" s="16">
        <f t="shared" si="9"/>
        <v>206</v>
      </c>
      <c r="D90" s="16">
        <v>176</v>
      </c>
      <c r="E90" s="16">
        <v>30</v>
      </c>
      <c r="F90" s="17">
        <v>1232</v>
      </c>
      <c r="G90" s="17">
        <f t="shared" si="7"/>
        <v>7</v>
      </c>
      <c r="H90" s="17">
        <f t="shared" si="8"/>
        <v>420</v>
      </c>
      <c r="I90" s="17">
        <f t="shared" si="10"/>
        <v>519.08000000000004</v>
      </c>
    </row>
    <row r="91" spans="1:9" x14ac:dyDescent="0.25">
      <c r="A91" s="20" t="s">
        <v>126</v>
      </c>
      <c r="B91" s="16">
        <v>1</v>
      </c>
      <c r="C91" s="16">
        <f t="shared" si="9"/>
        <v>181</v>
      </c>
      <c r="D91" s="16">
        <v>176</v>
      </c>
      <c r="E91" s="16">
        <v>5</v>
      </c>
      <c r="F91" s="17">
        <v>1232</v>
      </c>
      <c r="G91" s="17">
        <f t="shared" si="7"/>
        <v>7</v>
      </c>
      <c r="H91" s="17">
        <f t="shared" si="8"/>
        <v>70</v>
      </c>
      <c r="I91" s="17">
        <f t="shared" si="10"/>
        <v>86.51</v>
      </c>
    </row>
    <row r="92" spans="1:9" x14ac:dyDescent="0.25">
      <c r="A92" s="20" t="s">
        <v>126</v>
      </c>
      <c r="B92" s="16">
        <v>1</v>
      </c>
      <c r="C92" s="16">
        <f t="shared" si="9"/>
        <v>222</v>
      </c>
      <c r="D92" s="16">
        <v>176</v>
      </c>
      <c r="E92" s="16">
        <v>46</v>
      </c>
      <c r="F92" s="17">
        <v>1232</v>
      </c>
      <c r="G92" s="17">
        <f t="shared" si="7"/>
        <v>7</v>
      </c>
      <c r="H92" s="17">
        <f t="shared" si="8"/>
        <v>644</v>
      </c>
      <c r="I92" s="17">
        <f t="shared" si="10"/>
        <v>795.92</v>
      </c>
    </row>
    <row r="93" spans="1:9" x14ac:dyDescent="0.25">
      <c r="A93" s="20" t="s">
        <v>68</v>
      </c>
      <c r="B93" s="16">
        <v>1</v>
      </c>
      <c r="C93" s="16">
        <f t="shared" si="9"/>
        <v>216</v>
      </c>
      <c r="D93" s="16">
        <v>176</v>
      </c>
      <c r="E93" s="16">
        <v>40</v>
      </c>
      <c r="F93" s="17">
        <v>1003.2</v>
      </c>
      <c r="G93" s="17">
        <f t="shared" si="7"/>
        <v>5.7</v>
      </c>
      <c r="H93" s="17">
        <f t="shared" si="8"/>
        <v>456</v>
      </c>
      <c r="I93" s="17">
        <f t="shared" si="10"/>
        <v>563.57000000000005</v>
      </c>
    </row>
    <row r="94" spans="1:9" x14ac:dyDescent="0.25">
      <c r="A94" s="20" t="s">
        <v>127</v>
      </c>
      <c r="B94" s="16">
        <v>1</v>
      </c>
      <c r="C94" s="16">
        <f t="shared" si="9"/>
        <v>180</v>
      </c>
      <c r="D94" s="16">
        <v>176</v>
      </c>
      <c r="E94" s="16">
        <v>4</v>
      </c>
      <c r="F94" s="17">
        <v>1232</v>
      </c>
      <c r="G94" s="17">
        <f t="shared" si="7"/>
        <v>7</v>
      </c>
      <c r="H94" s="17">
        <f t="shared" si="8"/>
        <v>56</v>
      </c>
      <c r="I94" s="17">
        <f t="shared" si="10"/>
        <v>69.209999999999994</v>
      </c>
    </row>
    <row r="95" spans="1:9" x14ac:dyDescent="0.25">
      <c r="A95" s="20" t="s">
        <v>68</v>
      </c>
      <c r="B95" s="16">
        <v>1</v>
      </c>
      <c r="C95" s="16">
        <f t="shared" si="9"/>
        <v>186</v>
      </c>
      <c r="D95" s="16">
        <v>176</v>
      </c>
      <c r="E95" s="16">
        <v>10</v>
      </c>
      <c r="F95" s="17">
        <v>1232</v>
      </c>
      <c r="G95" s="17">
        <f t="shared" si="7"/>
        <v>7</v>
      </c>
      <c r="H95" s="17">
        <f t="shared" si="8"/>
        <v>140</v>
      </c>
      <c r="I95" s="17">
        <f t="shared" si="10"/>
        <v>173.03</v>
      </c>
    </row>
    <row r="96" spans="1:9" x14ac:dyDescent="0.25">
      <c r="A96" s="20" t="s">
        <v>85</v>
      </c>
      <c r="B96" s="16">
        <v>1</v>
      </c>
      <c r="C96" s="16">
        <f t="shared" si="9"/>
        <v>236</v>
      </c>
      <c r="D96" s="16">
        <v>176</v>
      </c>
      <c r="E96" s="16">
        <v>60</v>
      </c>
      <c r="F96" s="17">
        <v>1232</v>
      </c>
      <c r="G96" s="17">
        <f t="shared" si="7"/>
        <v>7</v>
      </c>
      <c r="H96" s="17">
        <f t="shared" si="8"/>
        <v>840</v>
      </c>
      <c r="I96" s="17">
        <f t="shared" si="10"/>
        <v>1038.1600000000001</v>
      </c>
    </row>
    <row r="97" spans="1:9" x14ac:dyDescent="0.25">
      <c r="A97" s="20" t="s">
        <v>68</v>
      </c>
      <c r="B97" s="16">
        <v>1</v>
      </c>
      <c r="C97" s="16">
        <f t="shared" si="9"/>
        <v>190</v>
      </c>
      <c r="D97" s="16">
        <v>176</v>
      </c>
      <c r="E97" s="16">
        <v>14</v>
      </c>
      <c r="F97" s="17">
        <v>1003.2</v>
      </c>
      <c r="G97" s="17">
        <f t="shared" si="7"/>
        <v>5.7</v>
      </c>
      <c r="H97" s="17">
        <f t="shared" si="8"/>
        <v>159.6</v>
      </c>
      <c r="I97" s="17">
        <f t="shared" si="10"/>
        <v>197.25</v>
      </c>
    </row>
    <row r="98" spans="1:9" x14ac:dyDescent="0.25">
      <c r="A98" s="20" t="s">
        <v>128</v>
      </c>
      <c r="B98" s="16">
        <v>1</v>
      </c>
      <c r="C98" s="16">
        <f t="shared" si="9"/>
        <v>196</v>
      </c>
      <c r="D98" s="16">
        <v>176</v>
      </c>
      <c r="E98" s="16">
        <v>20</v>
      </c>
      <c r="F98" s="17">
        <v>1232</v>
      </c>
      <c r="G98" s="17">
        <f t="shared" si="7"/>
        <v>7</v>
      </c>
      <c r="H98" s="17">
        <f t="shared" si="8"/>
        <v>280</v>
      </c>
      <c r="I98" s="17">
        <f t="shared" si="10"/>
        <v>346.05</v>
      </c>
    </row>
    <row r="99" spans="1:9" x14ac:dyDescent="0.25">
      <c r="A99" s="20" t="s">
        <v>128</v>
      </c>
      <c r="B99" s="16">
        <v>1</v>
      </c>
      <c r="C99" s="16">
        <f t="shared" si="9"/>
        <v>192</v>
      </c>
      <c r="D99" s="16">
        <v>176</v>
      </c>
      <c r="E99" s="16">
        <v>16</v>
      </c>
      <c r="F99" s="17">
        <v>1232</v>
      </c>
      <c r="G99" s="17">
        <f t="shared" si="7"/>
        <v>7</v>
      </c>
      <c r="H99" s="17">
        <f t="shared" si="8"/>
        <v>224</v>
      </c>
      <c r="I99" s="17">
        <f t="shared" si="10"/>
        <v>276.83999999999997</v>
      </c>
    </row>
    <row r="100" spans="1:9" x14ac:dyDescent="0.25">
      <c r="A100" s="20" t="s">
        <v>128</v>
      </c>
      <c r="B100" s="16">
        <v>1</v>
      </c>
      <c r="C100" s="16">
        <f t="shared" si="9"/>
        <v>222</v>
      </c>
      <c r="D100" s="16">
        <v>176</v>
      </c>
      <c r="E100" s="16">
        <v>46</v>
      </c>
      <c r="F100" s="17">
        <v>1232</v>
      </c>
      <c r="G100" s="17">
        <f t="shared" si="7"/>
        <v>7</v>
      </c>
      <c r="H100" s="17">
        <f t="shared" si="8"/>
        <v>644</v>
      </c>
      <c r="I100" s="17">
        <f t="shared" si="10"/>
        <v>795.92</v>
      </c>
    </row>
    <row r="101" spans="1:9" x14ac:dyDescent="0.25">
      <c r="A101" s="20" t="s">
        <v>128</v>
      </c>
      <c r="B101" s="16">
        <v>1</v>
      </c>
      <c r="C101" s="16">
        <f t="shared" si="9"/>
        <v>216</v>
      </c>
      <c r="D101" s="16">
        <v>176</v>
      </c>
      <c r="E101" s="16">
        <v>40</v>
      </c>
      <c r="F101" s="17">
        <v>1232</v>
      </c>
      <c r="G101" s="17">
        <f t="shared" si="7"/>
        <v>7</v>
      </c>
      <c r="H101" s="17">
        <f t="shared" si="8"/>
        <v>560</v>
      </c>
      <c r="I101" s="17">
        <f t="shared" si="10"/>
        <v>692.1</v>
      </c>
    </row>
    <row r="102" spans="1:9" ht="33" x14ac:dyDescent="0.25">
      <c r="A102" s="98" t="s">
        <v>277</v>
      </c>
      <c r="B102" s="100">
        <f>SUM(B103:B150)</f>
        <v>48</v>
      </c>
      <c r="C102" s="99"/>
      <c r="D102" s="99"/>
      <c r="E102" s="100">
        <f>SUM(E103:E150)</f>
        <v>931</v>
      </c>
      <c r="F102" s="99"/>
      <c r="G102" s="99"/>
      <c r="H102" s="99">
        <f>SUM(H103:H150)</f>
        <v>9083.82</v>
      </c>
      <c r="I102" s="99">
        <f>SUM(I103:I150)</f>
        <v>11226.67</v>
      </c>
    </row>
    <row r="103" spans="1:9" x14ac:dyDescent="0.25">
      <c r="A103" s="20" t="s">
        <v>69</v>
      </c>
      <c r="B103" s="16">
        <v>1</v>
      </c>
      <c r="C103" s="16">
        <f t="shared" ref="C103:C150" si="11">D103+E103</f>
        <v>188</v>
      </c>
      <c r="D103" s="16">
        <v>176</v>
      </c>
      <c r="E103" s="16">
        <v>12</v>
      </c>
      <c r="F103" s="17">
        <v>730.40000000000009</v>
      </c>
      <c r="G103" s="17">
        <f t="shared" ref="G103:G150" si="12">ROUND(F103/D103,2)</f>
        <v>4.1500000000000004</v>
      </c>
      <c r="H103" s="17">
        <f>ROUND(E103*G103*2,2)</f>
        <v>99.6</v>
      </c>
      <c r="I103" s="17">
        <f>ROUND(H103*1.2359,2)</f>
        <v>123.1</v>
      </c>
    </row>
    <row r="104" spans="1:9" x14ac:dyDescent="0.25">
      <c r="A104" s="20" t="s">
        <v>69</v>
      </c>
      <c r="B104" s="16">
        <v>1</v>
      </c>
      <c r="C104" s="16">
        <f t="shared" si="11"/>
        <v>219</v>
      </c>
      <c r="D104" s="16">
        <v>176</v>
      </c>
      <c r="E104" s="16">
        <v>43</v>
      </c>
      <c r="F104" s="17">
        <v>862.40000000000009</v>
      </c>
      <c r="G104" s="17">
        <f t="shared" si="12"/>
        <v>4.9000000000000004</v>
      </c>
      <c r="H104" s="17">
        <f t="shared" ref="H104:H150" si="13">ROUND(E104*G104*2,2)</f>
        <v>421.4</v>
      </c>
      <c r="I104" s="17">
        <f t="shared" ref="I104:I150" si="14">ROUND(H104*1.2359,2)</f>
        <v>520.80999999999995</v>
      </c>
    </row>
    <row r="105" spans="1:9" x14ac:dyDescent="0.25">
      <c r="A105" s="20" t="s">
        <v>69</v>
      </c>
      <c r="B105" s="16">
        <v>1</v>
      </c>
      <c r="C105" s="16">
        <f t="shared" si="11"/>
        <v>177</v>
      </c>
      <c r="D105" s="16">
        <v>176</v>
      </c>
      <c r="E105" s="16">
        <v>1</v>
      </c>
      <c r="F105" s="17">
        <v>862.40000000000009</v>
      </c>
      <c r="G105" s="17">
        <f t="shared" si="12"/>
        <v>4.9000000000000004</v>
      </c>
      <c r="H105" s="17">
        <f t="shared" si="13"/>
        <v>9.8000000000000007</v>
      </c>
      <c r="I105" s="17">
        <f t="shared" si="14"/>
        <v>12.11</v>
      </c>
    </row>
    <row r="106" spans="1:9" x14ac:dyDescent="0.25">
      <c r="A106" s="20" t="s">
        <v>69</v>
      </c>
      <c r="B106" s="16">
        <v>1</v>
      </c>
      <c r="C106" s="16">
        <f t="shared" si="11"/>
        <v>185</v>
      </c>
      <c r="D106" s="16">
        <v>176</v>
      </c>
      <c r="E106" s="16">
        <v>9</v>
      </c>
      <c r="F106" s="17">
        <v>862.40000000000009</v>
      </c>
      <c r="G106" s="17">
        <f t="shared" si="12"/>
        <v>4.9000000000000004</v>
      </c>
      <c r="H106" s="17">
        <f t="shared" si="13"/>
        <v>88.2</v>
      </c>
      <c r="I106" s="17">
        <f t="shared" si="14"/>
        <v>109.01</v>
      </c>
    </row>
    <row r="107" spans="1:9" x14ac:dyDescent="0.25">
      <c r="A107" s="20" t="s">
        <v>69</v>
      </c>
      <c r="B107" s="16">
        <v>1</v>
      </c>
      <c r="C107" s="16">
        <f t="shared" si="11"/>
        <v>185</v>
      </c>
      <c r="D107" s="16">
        <v>176</v>
      </c>
      <c r="E107" s="16">
        <v>9</v>
      </c>
      <c r="F107" s="17">
        <v>862.40000000000009</v>
      </c>
      <c r="G107" s="17">
        <f t="shared" si="12"/>
        <v>4.9000000000000004</v>
      </c>
      <c r="H107" s="17">
        <f t="shared" si="13"/>
        <v>88.2</v>
      </c>
      <c r="I107" s="17">
        <f t="shared" si="14"/>
        <v>109.01</v>
      </c>
    </row>
    <row r="108" spans="1:9" x14ac:dyDescent="0.25">
      <c r="A108" s="20" t="s">
        <v>69</v>
      </c>
      <c r="B108" s="16">
        <v>1</v>
      </c>
      <c r="C108" s="16">
        <f t="shared" si="11"/>
        <v>188</v>
      </c>
      <c r="D108" s="16">
        <v>176</v>
      </c>
      <c r="E108" s="16">
        <v>12</v>
      </c>
      <c r="F108" s="17">
        <v>862.40000000000009</v>
      </c>
      <c r="G108" s="17">
        <f t="shared" si="12"/>
        <v>4.9000000000000004</v>
      </c>
      <c r="H108" s="17">
        <f t="shared" si="13"/>
        <v>117.6</v>
      </c>
      <c r="I108" s="17">
        <f t="shared" si="14"/>
        <v>145.34</v>
      </c>
    </row>
    <row r="109" spans="1:9" x14ac:dyDescent="0.25">
      <c r="A109" s="20" t="s">
        <v>69</v>
      </c>
      <c r="B109" s="16">
        <v>1</v>
      </c>
      <c r="C109" s="16">
        <f t="shared" si="11"/>
        <v>181</v>
      </c>
      <c r="D109" s="16">
        <v>176</v>
      </c>
      <c r="E109" s="16">
        <v>5</v>
      </c>
      <c r="F109" s="17">
        <v>862.40000000000009</v>
      </c>
      <c r="G109" s="17">
        <f t="shared" si="12"/>
        <v>4.9000000000000004</v>
      </c>
      <c r="H109" s="17">
        <f t="shared" si="13"/>
        <v>49</v>
      </c>
      <c r="I109" s="17">
        <f t="shared" si="14"/>
        <v>60.56</v>
      </c>
    </row>
    <row r="110" spans="1:9" x14ac:dyDescent="0.25">
      <c r="A110" s="20" t="s">
        <v>69</v>
      </c>
      <c r="B110" s="16">
        <v>1</v>
      </c>
      <c r="C110" s="16">
        <f t="shared" si="11"/>
        <v>184</v>
      </c>
      <c r="D110" s="16">
        <v>176</v>
      </c>
      <c r="E110" s="16">
        <v>8</v>
      </c>
      <c r="F110" s="17">
        <v>862.40000000000009</v>
      </c>
      <c r="G110" s="17">
        <f t="shared" si="12"/>
        <v>4.9000000000000004</v>
      </c>
      <c r="H110" s="17">
        <f t="shared" si="13"/>
        <v>78.400000000000006</v>
      </c>
      <c r="I110" s="17">
        <f t="shared" si="14"/>
        <v>96.89</v>
      </c>
    </row>
    <row r="111" spans="1:9" x14ac:dyDescent="0.25">
      <c r="A111" s="20" t="s">
        <v>69</v>
      </c>
      <c r="B111" s="16">
        <v>1</v>
      </c>
      <c r="C111" s="16">
        <f t="shared" si="11"/>
        <v>192</v>
      </c>
      <c r="D111" s="16">
        <v>176</v>
      </c>
      <c r="E111" s="16">
        <v>16</v>
      </c>
      <c r="F111" s="17">
        <v>862.40000000000009</v>
      </c>
      <c r="G111" s="17">
        <f t="shared" si="12"/>
        <v>4.9000000000000004</v>
      </c>
      <c r="H111" s="17">
        <f t="shared" si="13"/>
        <v>156.80000000000001</v>
      </c>
      <c r="I111" s="17">
        <f t="shared" si="14"/>
        <v>193.79</v>
      </c>
    </row>
    <row r="112" spans="1:9" x14ac:dyDescent="0.25">
      <c r="A112" s="20" t="s">
        <v>69</v>
      </c>
      <c r="B112" s="16">
        <v>1</v>
      </c>
      <c r="C112" s="16">
        <f t="shared" si="11"/>
        <v>185</v>
      </c>
      <c r="D112" s="16">
        <v>176</v>
      </c>
      <c r="E112" s="16">
        <v>9</v>
      </c>
      <c r="F112" s="17">
        <v>862.40000000000009</v>
      </c>
      <c r="G112" s="17">
        <f t="shared" si="12"/>
        <v>4.9000000000000004</v>
      </c>
      <c r="H112" s="17">
        <f t="shared" si="13"/>
        <v>88.2</v>
      </c>
      <c r="I112" s="17">
        <f t="shared" si="14"/>
        <v>109.01</v>
      </c>
    </row>
    <row r="113" spans="1:9" x14ac:dyDescent="0.25">
      <c r="A113" s="20" t="s">
        <v>69</v>
      </c>
      <c r="B113" s="16">
        <v>1</v>
      </c>
      <c r="C113" s="16">
        <f t="shared" si="11"/>
        <v>192</v>
      </c>
      <c r="D113" s="16">
        <v>176</v>
      </c>
      <c r="E113" s="16">
        <v>16</v>
      </c>
      <c r="F113" s="17">
        <v>862.40000000000009</v>
      </c>
      <c r="G113" s="17">
        <f t="shared" si="12"/>
        <v>4.9000000000000004</v>
      </c>
      <c r="H113" s="17">
        <f t="shared" si="13"/>
        <v>156.80000000000001</v>
      </c>
      <c r="I113" s="17">
        <f t="shared" si="14"/>
        <v>193.79</v>
      </c>
    </row>
    <row r="114" spans="1:9" x14ac:dyDescent="0.25">
      <c r="A114" s="20" t="s">
        <v>69</v>
      </c>
      <c r="B114" s="16">
        <v>1</v>
      </c>
      <c r="C114" s="16">
        <f t="shared" si="11"/>
        <v>192</v>
      </c>
      <c r="D114" s="16">
        <v>176</v>
      </c>
      <c r="E114" s="16">
        <v>16</v>
      </c>
      <c r="F114" s="17">
        <v>862.40000000000009</v>
      </c>
      <c r="G114" s="17">
        <f t="shared" si="12"/>
        <v>4.9000000000000004</v>
      </c>
      <c r="H114" s="17">
        <f t="shared" si="13"/>
        <v>156.80000000000001</v>
      </c>
      <c r="I114" s="17">
        <f t="shared" si="14"/>
        <v>193.79</v>
      </c>
    </row>
    <row r="115" spans="1:9" x14ac:dyDescent="0.25">
      <c r="A115" s="20" t="s">
        <v>69</v>
      </c>
      <c r="B115" s="16">
        <v>1</v>
      </c>
      <c r="C115" s="16">
        <f t="shared" si="11"/>
        <v>180</v>
      </c>
      <c r="D115" s="16">
        <v>176</v>
      </c>
      <c r="E115" s="16">
        <v>4</v>
      </c>
      <c r="F115" s="17">
        <v>862.40000000000009</v>
      </c>
      <c r="G115" s="17">
        <f t="shared" si="12"/>
        <v>4.9000000000000004</v>
      </c>
      <c r="H115" s="17">
        <f t="shared" si="13"/>
        <v>39.200000000000003</v>
      </c>
      <c r="I115" s="17">
        <f t="shared" si="14"/>
        <v>48.45</v>
      </c>
    </row>
    <row r="116" spans="1:9" x14ac:dyDescent="0.25">
      <c r="A116" s="20" t="s">
        <v>69</v>
      </c>
      <c r="B116" s="16">
        <v>1</v>
      </c>
      <c r="C116" s="16">
        <f t="shared" si="11"/>
        <v>204</v>
      </c>
      <c r="D116" s="16">
        <v>176</v>
      </c>
      <c r="E116" s="16">
        <v>28</v>
      </c>
      <c r="F116" s="17">
        <v>862.40000000000009</v>
      </c>
      <c r="G116" s="17">
        <f t="shared" si="12"/>
        <v>4.9000000000000004</v>
      </c>
      <c r="H116" s="17">
        <f t="shared" si="13"/>
        <v>274.39999999999998</v>
      </c>
      <c r="I116" s="17">
        <f t="shared" si="14"/>
        <v>339.13</v>
      </c>
    </row>
    <row r="117" spans="1:9" x14ac:dyDescent="0.25">
      <c r="A117" s="20" t="s">
        <v>69</v>
      </c>
      <c r="B117" s="16">
        <v>1</v>
      </c>
      <c r="C117" s="16">
        <f t="shared" si="11"/>
        <v>180</v>
      </c>
      <c r="D117" s="16">
        <v>176</v>
      </c>
      <c r="E117" s="16">
        <v>4</v>
      </c>
      <c r="F117" s="17">
        <v>862.40000000000009</v>
      </c>
      <c r="G117" s="17">
        <f t="shared" si="12"/>
        <v>4.9000000000000004</v>
      </c>
      <c r="H117" s="17">
        <f t="shared" si="13"/>
        <v>39.200000000000003</v>
      </c>
      <c r="I117" s="17">
        <f t="shared" si="14"/>
        <v>48.45</v>
      </c>
    </row>
    <row r="118" spans="1:9" x14ac:dyDescent="0.25">
      <c r="A118" s="20" t="s">
        <v>69</v>
      </c>
      <c r="B118" s="16">
        <v>1</v>
      </c>
      <c r="C118" s="16">
        <f t="shared" si="11"/>
        <v>238</v>
      </c>
      <c r="D118" s="16">
        <v>176</v>
      </c>
      <c r="E118" s="16">
        <v>62</v>
      </c>
      <c r="F118" s="17">
        <v>862.40000000000009</v>
      </c>
      <c r="G118" s="17">
        <f t="shared" si="12"/>
        <v>4.9000000000000004</v>
      </c>
      <c r="H118" s="17">
        <f t="shared" si="13"/>
        <v>607.6</v>
      </c>
      <c r="I118" s="17">
        <f t="shared" si="14"/>
        <v>750.93</v>
      </c>
    </row>
    <row r="119" spans="1:9" x14ac:dyDescent="0.25">
      <c r="A119" s="20" t="s">
        <v>69</v>
      </c>
      <c r="B119" s="16">
        <v>1</v>
      </c>
      <c r="C119" s="16">
        <f t="shared" si="11"/>
        <v>185</v>
      </c>
      <c r="D119" s="16">
        <v>176</v>
      </c>
      <c r="E119" s="16">
        <v>9</v>
      </c>
      <c r="F119" s="17">
        <v>862.40000000000009</v>
      </c>
      <c r="G119" s="17">
        <f t="shared" si="12"/>
        <v>4.9000000000000004</v>
      </c>
      <c r="H119" s="17">
        <f t="shared" si="13"/>
        <v>88.2</v>
      </c>
      <c r="I119" s="17">
        <f t="shared" si="14"/>
        <v>109.01</v>
      </c>
    </row>
    <row r="120" spans="1:9" x14ac:dyDescent="0.25">
      <c r="A120" s="20" t="s">
        <v>69</v>
      </c>
      <c r="B120" s="16">
        <v>1</v>
      </c>
      <c r="C120" s="16">
        <f t="shared" si="11"/>
        <v>180</v>
      </c>
      <c r="D120" s="16">
        <v>176</v>
      </c>
      <c r="E120" s="16">
        <v>4</v>
      </c>
      <c r="F120" s="17">
        <v>862.40000000000009</v>
      </c>
      <c r="G120" s="17">
        <f t="shared" si="12"/>
        <v>4.9000000000000004</v>
      </c>
      <c r="H120" s="17">
        <f t="shared" si="13"/>
        <v>39.200000000000003</v>
      </c>
      <c r="I120" s="17">
        <f t="shared" si="14"/>
        <v>48.45</v>
      </c>
    </row>
    <row r="121" spans="1:9" x14ac:dyDescent="0.25">
      <c r="A121" s="20" t="s">
        <v>69</v>
      </c>
      <c r="B121" s="16">
        <v>1</v>
      </c>
      <c r="C121" s="16">
        <f t="shared" si="11"/>
        <v>188</v>
      </c>
      <c r="D121" s="16">
        <v>176</v>
      </c>
      <c r="E121" s="16">
        <v>12</v>
      </c>
      <c r="F121" s="17">
        <v>862.40000000000009</v>
      </c>
      <c r="G121" s="17">
        <f t="shared" si="12"/>
        <v>4.9000000000000004</v>
      </c>
      <c r="H121" s="17">
        <f t="shared" si="13"/>
        <v>117.6</v>
      </c>
      <c r="I121" s="17">
        <f t="shared" si="14"/>
        <v>145.34</v>
      </c>
    </row>
    <row r="122" spans="1:9" x14ac:dyDescent="0.25">
      <c r="A122" s="20" t="s">
        <v>69</v>
      </c>
      <c r="B122" s="16">
        <v>1</v>
      </c>
      <c r="C122" s="16">
        <f t="shared" si="11"/>
        <v>200</v>
      </c>
      <c r="D122" s="16">
        <v>176</v>
      </c>
      <c r="E122" s="16">
        <v>24</v>
      </c>
      <c r="F122" s="17">
        <v>862.40000000000009</v>
      </c>
      <c r="G122" s="17">
        <f t="shared" si="12"/>
        <v>4.9000000000000004</v>
      </c>
      <c r="H122" s="17">
        <f t="shared" si="13"/>
        <v>235.2</v>
      </c>
      <c r="I122" s="17">
        <f t="shared" si="14"/>
        <v>290.68</v>
      </c>
    </row>
    <row r="123" spans="1:9" x14ac:dyDescent="0.25">
      <c r="A123" s="20" t="s">
        <v>69</v>
      </c>
      <c r="B123" s="16">
        <v>1</v>
      </c>
      <c r="C123" s="16">
        <f t="shared" si="11"/>
        <v>192</v>
      </c>
      <c r="D123" s="16">
        <v>176</v>
      </c>
      <c r="E123" s="16">
        <v>16</v>
      </c>
      <c r="F123" s="17">
        <v>862.40000000000009</v>
      </c>
      <c r="G123" s="17">
        <f t="shared" si="12"/>
        <v>4.9000000000000004</v>
      </c>
      <c r="H123" s="17">
        <f t="shared" si="13"/>
        <v>156.80000000000001</v>
      </c>
      <c r="I123" s="17">
        <f t="shared" si="14"/>
        <v>193.79</v>
      </c>
    </row>
    <row r="124" spans="1:9" x14ac:dyDescent="0.25">
      <c r="A124" s="20" t="s">
        <v>69</v>
      </c>
      <c r="B124" s="16">
        <v>1</v>
      </c>
      <c r="C124" s="16">
        <f t="shared" si="11"/>
        <v>185</v>
      </c>
      <c r="D124" s="16">
        <v>176</v>
      </c>
      <c r="E124" s="16">
        <v>9</v>
      </c>
      <c r="F124" s="17">
        <v>730.40000000000009</v>
      </c>
      <c r="G124" s="17">
        <f t="shared" si="12"/>
        <v>4.1500000000000004</v>
      </c>
      <c r="H124" s="17">
        <f t="shared" si="13"/>
        <v>74.7</v>
      </c>
      <c r="I124" s="17">
        <f t="shared" si="14"/>
        <v>92.32</v>
      </c>
    </row>
    <row r="125" spans="1:9" x14ac:dyDescent="0.25">
      <c r="A125" s="20" t="s">
        <v>69</v>
      </c>
      <c r="B125" s="16">
        <v>1</v>
      </c>
      <c r="C125" s="16">
        <f t="shared" si="11"/>
        <v>178</v>
      </c>
      <c r="D125" s="16">
        <v>176</v>
      </c>
      <c r="E125" s="16">
        <v>2</v>
      </c>
      <c r="F125" s="17">
        <v>862.40000000000009</v>
      </c>
      <c r="G125" s="17">
        <f t="shared" si="12"/>
        <v>4.9000000000000004</v>
      </c>
      <c r="H125" s="17">
        <f t="shared" si="13"/>
        <v>19.600000000000001</v>
      </c>
      <c r="I125" s="17">
        <f t="shared" si="14"/>
        <v>24.22</v>
      </c>
    </row>
    <row r="126" spans="1:9" x14ac:dyDescent="0.25">
      <c r="A126" s="20" t="s">
        <v>69</v>
      </c>
      <c r="B126" s="16">
        <v>1</v>
      </c>
      <c r="C126" s="16">
        <f t="shared" si="11"/>
        <v>225</v>
      </c>
      <c r="D126" s="16">
        <v>176</v>
      </c>
      <c r="E126" s="16">
        <v>49</v>
      </c>
      <c r="F126" s="17">
        <v>862.40000000000009</v>
      </c>
      <c r="G126" s="17">
        <f t="shared" si="12"/>
        <v>4.9000000000000004</v>
      </c>
      <c r="H126" s="17">
        <f t="shared" si="13"/>
        <v>480.2</v>
      </c>
      <c r="I126" s="17">
        <f t="shared" si="14"/>
        <v>593.48</v>
      </c>
    </row>
    <row r="127" spans="1:9" x14ac:dyDescent="0.25">
      <c r="A127" s="20" t="s">
        <v>69</v>
      </c>
      <c r="B127" s="16">
        <v>1</v>
      </c>
      <c r="C127" s="16">
        <f t="shared" si="11"/>
        <v>200</v>
      </c>
      <c r="D127" s="16">
        <v>176</v>
      </c>
      <c r="E127" s="16">
        <v>24</v>
      </c>
      <c r="F127" s="17">
        <v>862.40000000000009</v>
      </c>
      <c r="G127" s="17">
        <f t="shared" si="12"/>
        <v>4.9000000000000004</v>
      </c>
      <c r="H127" s="17">
        <f t="shared" si="13"/>
        <v>235.2</v>
      </c>
      <c r="I127" s="17">
        <f t="shared" si="14"/>
        <v>290.68</v>
      </c>
    </row>
    <row r="128" spans="1:9" x14ac:dyDescent="0.25">
      <c r="A128" s="20" t="s">
        <v>69</v>
      </c>
      <c r="B128" s="16">
        <v>1</v>
      </c>
      <c r="C128" s="16">
        <f t="shared" si="11"/>
        <v>199</v>
      </c>
      <c r="D128" s="16">
        <v>176</v>
      </c>
      <c r="E128" s="16">
        <v>23</v>
      </c>
      <c r="F128" s="17">
        <v>862.40000000000009</v>
      </c>
      <c r="G128" s="17">
        <f t="shared" si="12"/>
        <v>4.9000000000000004</v>
      </c>
      <c r="H128" s="17">
        <f t="shared" si="13"/>
        <v>225.4</v>
      </c>
      <c r="I128" s="17">
        <f t="shared" si="14"/>
        <v>278.57</v>
      </c>
    </row>
    <row r="129" spans="1:9" x14ac:dyDescent="0.25">
      <c r="A129" s="20" t="s">
        <v>69</v>
      </c>
      <c r="B129" s="16">
        <v>1</v>
      </c>
      <c r="C129" s="16">
        <f t="shared" si="11"/>
        <v>189</v>
      </c>
      <c r="D129" s="16">
        <v>176</v>
      </c>
      <c r="E129" s="16">
        <v>13</v>
      </c>
      <c r="F129" s="17">
        <v>862.40000000000009</v>
      </c>
      <c r="G129" s="17">
        <f t="shared" si="12"/>
        <v>4.9000000000000004</v>
      </c>
      <c r="H129" s="17">
        <f t="shared" si="13"/>
        <v>127.4</v>
      </c>
      <c r="I129" s="17">
        <f t="shared" si="14"/>
        <v>157.44999999999999</v>
      </c>
    </row>
    <row r="130" spans="1:9" x14ac:dyDescent="0.25">
      <c r="A130" s="20" t="s">
        <v>69</v>
      </c>
      <c r="B130" s="16">
        <v>1</v>
      </c>
      <c r="C130" s="16">
        <f t="shared" si="11"/>
        <v>188</v>
      </c>
      <c r="D130" s="16">
        <v>176</v>
      </c>
      <c r="E130" s="16">
        <v>12</v>
      </c>
      <c r="F130" s="17">
        <v>862.40000000000009</v>
      </c>
      <c r="G130" s="17">
        <f t="shared" si="12"/>
        <v>4.9000000000000004</v>
      </c>
      <c r="H130" s="17">
        <f t="shared" si="13"/>
        <v>117.6</v>
      </c>
      <c r="I130" s="17">
        <f t="shared" si="14"/>
        <v>145.34</v>
      </c>
    </row>
    <row r="131" spans="1:9" x14ac:dyDescent="0.25">
      <c r="A131" s="20" t="s">
        <v>69</v>
      </c>
      <c r="B131" s="16">
        <v>1</v>
      </c>
      <c r="C131" s="16">
        <f t="shared" si="11"/>
        <v>185</v>
      </c>
      <c r="D131" s="16">
        <v>176</v>
      </c>
      <c r="E131" s="16">
        <v>9</v>
      </c>
      <c r="F131" s="17">
        <v>862.40000000000009</v>
      </c>
      <c r="G131" s="17">
        <f t="shared" si="12"/>
        <v>4.9000000000000004</v>
      </c>
      <c r="H131" s="17">
        <f t="shared" si="13"/>
        <v>88.2</v>
      </c>
      <c r="I131" s="17">
        <f t="shared" si="14"/>
        <v>109.01</v>
      </c>
    </row>
    <row r="132" spans="1:9" x14ac:dyDescent="0.25">
      <c r="A132" s="20" t="s">
        <v>69</v>
      </c>
      <c r="B132" s="16">
        <v>1</v>
      </c>
      <c r="C132" s="16">
        <f t="shared" si="11"/>
        <v>258</v>
      </c>
      <c r="D132" s="16">
        <v>176</v>
      </c>
      <c r="E132" s="16">
        <v>82</v>
      </c>
      <c r="F132" s="17">
        <v>862.40000000000009</v>
      </c>
      <c r="G132" s="17">
        <f t="shared" si="12"/>
        <v>4.9000000000000004</v>
      </c>
      <c r="H132" s="17">
        <f t="shared" si="13"/>
        <v>803.6</v>
      </c>
      <c r="I132" s="17">
        <f t="shared" si="14"/>
        <v>993.17</v>
      </c>
    </row>
    <row r="133" spans="1:9" x14ac:dyDescent="0.25">
      <c r="A133" s="20" t="s">
        <v>69</v>
      </c>
      <c r="B133" s="16">
        <v>1</v>
      </c>
      <c r="C133" s="16">
        <f t="shared" si="11"/>
        <v>213</v>
      </c>
      <c r="D133" s="16">
        <v>176</v>
      </c>
      <c r="E133" s="16">
        <v>37</v>
      </c>
      <c r="F133" s="17">
        <v>862.40000000000009</v>
      </c>
      <c r="G133" s="17">
        <f t="shared" si="12"/>
        <v>4.9000000000000004</v>
      </c>
      <c r="H133" s="17">
        <f t="shared" si="13"/>
        <v>362.6</v>
      </c>
      <c r="I133" s="17">
        <f t="shared" si="14"/>
        <v>448.14</v>
      </c>
    </row>
    <row r="134" spans="1:9" x14ac:dyDescent="0.25">
      <c r="A134" s="20" t="s">
        <v>129</v>
      </c>
      <c r="B134" s="16">
        <v>1</v>
      </c>
      <c r="C134" s="16">
        <f t="shared" si="11"/>
        <v>184</v>
      </c>
      <c r="D134" s="16">
        <v>176</v>
      </c>
      <c r="E134" s="16">
        <v>8</v>
      </c>
      <c r="F134" s="17">
        <v>862.40000000000009</v>
      </c>
      <c r="G134" s="17">
        <f t="shared" si="12"/>
        <v>4.9000000000000004</v>
      </c>
      <c r="H134" s="17">
        <f t="shared" si="13"/>
        <v>78.400000000000006</v>
      </c>
      <c r="I134" s="17">
        <f t="shared" si="14"/>
        <v>96.89</v>
      </c>
    </row>
    <row r="135" spans="1:9" x14ac:dyDescent="0.25">
      <c r="A135" s="20" t="s">
        <v>69</v>
      </c>
      <c r="B135" s="16">
        <v>1</v>
      </c>
      <c r="C135" s="16">
        <f t="shared" si="11"/>
        <v>194</v>
      </c>
      <c r="D135" s="16">
        <v>176</v>
      </c>
      <c r="E135" s="16">
        <v>18</v>
      </c>
      <c r="F135" s="17">
        <v>862.40000000000009</v>
      </c>
      <c r="G135" s="17">
        <f t="shared" si="12"/>
        <v>4.9000000000000004</v>
      </c>
      <c r="H135" s="17">
        <f t="shared" si="13"/>
        <v>176.4</v>
      </c>
      <c r="I135" s="17">
        <f t="shared" si="14"/>
        <v>218.01</v>
      </c>
    </row>
    <row r="136" spans="1:9" x14ac:dyDescent="0.25">
      <c r="A136" s="20" t="s">
        <v>69</v>
      </c>
      <c r="B136" s="16">
        <v>1</v>
      </c>
      <c r="C136" s="16">
        <f t="shared" si="11"/>
        <v>210</v>
      </c>
      <c r="D136" s="16">
        <v>176</v>
      </c>
      <c r="E136" s="16">
        <v>34</v>
      </c>
      <c r="F136" s="17">
        <v>862.40000000000009</v>
      </c>
      <c r="G136" s="17">
        <f t="shared" si="12"/>
        <v>4.9000000000000004</v>
      </c>
      <c r="H136" s="17">
        <f t="shared" si="13"/>
        <v>333.2</v>
      </c>
      <c r="I136" s="17">
        <f t="shared" si="14"/>
        <v>411.8</v>
      </c>
    </row>
    <row r="137" spans="1:9" x14ac:dyDescent="0.25">
      <c r="A137" s="20" t="s">
        <v>69</v>
      </c>
      <c r="B137" s="16">
        <v>1</v>
      </c>
      <c r="C137" s="16">
        <f t="shared" si="11"/>
        <v>198</v>
      </c>
      <c r="D137" s="16">
        <v>176</v>
      </c>
      <c r="E137" s="16">
        <v>22</v>
      </c>
      <c r="F137" s="17">
        <v>862.40000000000009</v>
      </c>
      <c r="G137" s="17">
        <f t="shared" si="12"/>
        <v>4.9000000000000004</v>
      </c>
      <c r="H137" s="17">
        <f t="shared" si="13"/>
        <v>215.6</v>
      </c>
      <c r="I137" s="17">
        <f t="shared" si="14"/>
        <v>266.45999999999998</v>
      </c>
    </row>
    <row r="138" spans="1:9" x14ac:dyDescent="0.25">
      <c r="A138" s="20" t="s">
        <v>69</v>
      </c>
      <c r="B138" s="16">
        <v>1</v>
      </c>
      <c r="C138" s="16">
        <f t="shared" si="11"/>
        <v>200</v>
      </c>
      <c r="D138" s="16">
        <v>176</v>
      </c>
      <c r="E138" s="16">
        <v>24</v>
      </c>
      <c r="F138" s="17">
        <v>862.40000000000009</v>
      </c>
      <c r="G138" s="17">
        <f t="shared" si="12"/>
        <v>4.9000000000000004</v>
      </c>
      <c r="H138" s="17">
        <f t="shared" si="13"/>
        <v>235.2</v>
      </c>
      <c r="I138" s="17">
        <f t="shared" si="14"/>
        <v>290.68</v>
      </c>
    </row>
    <row r="139" spans="1:9" x14ac:dyDescent="0.25">
      <c r="A139" s="20" t="s">
        <v>69</v>
      </c>
      <c r="B139" s="16">
        <v>1</v>
      </c>
      <c r="C139" s="16">
        <f t="shared" si="11"/>
        <v>184</v>
      </c>
      <c r="D139" s="16">
        <v>176</v>
      </c>
      <c r="E139" s="16">
        <v>8</v>
      </c>
      <c r="F139" s="17">
        <v>769.12</v>
      </c>
      <c r="G139" s="17">
        <f t="shared" si="12"/>
        <v>4.37</v>
      </c>
      <c r="H139" s="17">
        <f t="shared" si="13"/>
        <v>69.92</v>
      </c>
      <c r="I139" s="17">
        <f t="shared" si="14"/>
        <v>86.41</v>
      </c>
    </row>
    <row r="140" spans="1:9" x14ac:dyDescent="0.25">
      <c r="A140" s="20" t="s">
        <v>69</v>
      </c>
      <c r="B140" s="16">
        <v>1</v>
      </c>
      <c r="C140" s="16">
        <f t="shared" si="11"/>
        <v>196</v>
      </c>
      <c r="D140" s="16">
        <v>176</v>
      </c>
      <c r="E140" s="16">
        <v>20</v>
      </c>
      <c r="F140" s="17">
        <v>862.40000000000009</v>
      </c>
      <c r="G140" s="17">
        <f t="shared" si="12"/>
        <v>4.9000000000000004</v>
      </c>
      <c r="H140" s="17">
        <f t="shared" si="13"/>
        <v>196</v>
      </c>
      <c r="I140" s="17">
        <f t="shared" si="14"/>
        <v>242.24</v>
      </c>
    </row>
    <row r="141" spans="1:9" x14ac:dyDescent="0.25">
      <c r="A141" s="20" t="s">
        <v>69</v>
      </c>
      <c r="B141" s="16">
        <v>1</v>
      </c>
      <c r="C141" s="16">
        <f t="shared" si="11"/>
        <v>188</v>
      </c>
      <c r="D141" s="16">
        <v>176</v>
      </c>
      <c r="E141" s="16">
        <v>12</v>
      </c>
      <c r="F141" s="17">
        <v>862.40000000000009</v>
      </c>
      <c r="G141" s="17">
        <f t="shared" si="12"/>
        <v>4.9000000000000004</v>
      </c>
      <c r="H141" s="17">
        <f t="shared" si="13"/>
        <v>117.6</v>
      </c>
      <c r="I141" s="17">
        <f t="shared" si="14"/>
        <v>145.34</v>
      </c>
    </row>
    <row r="142" spans="1:9" x14ac:dyDescent="0.25">
      <c r="A142" s="20" t="s">
        <v>69</v>
      </c>
      <c r="B142" s="16">
        <v>1</v>
      </c>
      <c r="C142" s="16">
        <f t="shared" si="11"/>
        <v>206</v>
      </c>
      <c r="D142" s="16">
        <v>176</v>
      </c>
      <c r="E142" s="16">
        <v>30</v>
      </c>
      <c r="F142" s="17">
        <v>862.40000000000009</v>
      </c>
      <c r="G142" s="17">
        <f t="shared" si="12"/>
        <v>4.9000000000000004</v>
      </c>
      <c r="H142" s="17">
        <f t="shared" si="13"/>
        <v>294</v>
      </c>
      <c r="I142" s="17">
        <f t="shared" si="14"/>
        <v>363.35</v>
      </c>
    </row>
    <row r="143" spans="1:9" x14ac:dyDescent="0.25">
      <c r="A143" s="20" t="s">
        <v>69</v>
      </c>
      <c r="B143" s="16">
        <v>1</v>
      </c>
      <c r="C143" s="16">
        <f t="shared" si="11"/>
        <v>192</v>
      </c>
      <c r="D143" s="16">
        <v>176</v>
      </c>
      <c r="E143" s="16">
        <v>16</v>
      </c>
      <c r="F143" s="17">
        <v>862.40000000000009</v>
      </c>
      <c r="G143" s="17">
        <f t="shared" si="12"/>
        <v>4.9000000000000004</v>
      </c>
      <c r="H143" s="17">
        <f t="shared" si="13"/>
        <v>156.80000000000001</v>
      </c>
      <c r="I143" s="17">
        <f t="shared" si="14"/>
        <v>193.79</v>
      </c>
    </row>
    <row r="144" spans="1:9" x14ac:dyDescent="0.25">
      <c r="A144" s="20" t="s">
        <v>69</v>
      </c>
      <c r="B144" s="16">
        <v>1</v>
      </c>
      <c r="C144" s="16">
        <f t="shared" si="11"/>
        <v>192</v>
      </c>
      <c r="D144" s="16">
        <v>176</v>
      </c>
      <c r="E144" s="16">
        <v>16</v>
      </c>
      <c r="F144" s="17">
        <v>862.40000000000009</v>
      </c>
      <c r="G144" s="17">
        <f t="shared" si="12"/>
        <v>4.9000000000000004</v>
      </c>
      <c r="H144" s="17">
        <f t="shared" si="13"/>
        <v>156.80000000000001</v>
      </c>
      <c r="I144" s="17">
        <f t="shared" si="14"/>
        <v>193.79</v>
      </c>
    </row>
    <row r="145" spans="1:9" x14ac:dyDescent="0.25">
      <c r="A145" s="20" t="s">
        <v>69</v>
      </c>
      <c r="B145" s="16">
        <v>1</v>
      </c>
      <c r="C145" s="16">
        <f t="shared" si="11"/>
        <v>200</v>
      </c>
      <c r="D145" s="16">
        <v>176</v>
      </c>
      <c r="E145" s="16">
        <v>24</v>
      </c>
      <c r="F145" s="17">
        <v>862.40000000000009</v>
      </c>
      <c r="G145" s="17">
        <f t="shared" si="12"/>
        <v>4.9000000000000004</v>
      </c>
      <c r="H145" s="17">
        <f t="shared" si="13"/>
        <v>235.2</v>
      </c>
      <c r="I145" s="17">
        <f t="shared" si="14"/>
        <v>290.68</v>
      </c>
    </row>
    <row r="146" spans="1:9" x14ac:dyDescent="0.25">
      <c r="A146" s="20" t="s">
        <v>69</v>
      </c>
      <c r="B146" s="16">
        <v>1</v>
      </c>
      <c r="C146" s="16">
        <f t="shared" si="11"/>
        <v>210</v>
      </c>
      <c r="D146" s="16">
        <v>176</v>
      </c>
      <c r="E146" s="16">
        <v>34</v>
      </c>
      <c r="F146" s="17">
        <v>862.40000000000009</v>
      </c>
      <c r="G146" s="17">
        <f t="shared" si="12"/>
        <v>4.9000000000000004</v>
      </c>
      <c r="H146" s="17">
        <f t="shared" si="13"/>
        <v>333.2</v>
      </c>
      <c r="I146" s="17">
        <f t="shared" si="14"/>
        <v>411.8</v>
      </c>
    </row>
    <row r="147" spans="1:9" x14ac:dyDescent="0.25">
      <c r="A147" s="20" t="s">
        <v>69</v>
      </c>
      <c r="B147" s="16">
        <v>1</v>
      </c>
      <c r="C147" s="16">
        <f t="shared" si="11"/>
        <v>224</v>
      </c>
      <c r="D147" s="16">
        <v>176</v>
      </c>
      <c r="E147" s="16">
        <v>48</v>
      </c>
      <c r="F147" s="17">
        <v>862.40000000000009</v>
      </c>
      <c r="G147" s="17">
        <f t="shared" si="12"/>
        <v>4.9000000000000004</v>
      </c>
      <c r="H147" s="17">
        <f t="shared" si="13"/>
        <v>470.4</v>
      </c>
      <c r="I147" s="17">
        <f t="shared" si="14"/>
        <v>581.37</v>
      </c>
    </row>
    <row r="148" spans="1:9" x14ac:dyDescent="0.25">
      <c r="A148" s="20" t="s">
        <v>69</v>
      </c>
      <c r="B148" s="16">
        <v>1</v>
      </c>
      <c r="C148" s="16">
        <f t="shared" si="11"/>
        <v>178</v>
      </c>
      <c r="D148" s="16">
        <v>176</v>
      </c>
      <c r="E148" s="16">
        <v>2</v>
      </c>
      <c r="F148" s="17">
        <v>862.40000000000009</v>
      </c>
      <c r="G148" s="17">
        <f t="shared" si="12"/>
        <v>4.9000000000000004</v>
      </c>
      <c r="H148" s="17">
        <f t="shared" si="13"/>
        <v>19.600000000000001</v>
      </c>
      <c r="I148" s="17">
        <f t="shared" si="14"/>
        <v>24.22</v>
      </c>
    </row>
    <row r="149" spans="1:9" x14ac:dyDescent="0.25">
      <c r="A149" s="20" t="s">
        <v>69</v>
      </c>
      <c r="B149" s="16">
        <v>1</v>
      </c>
      <c r="C149" s="16">
        <f t="shared" si="11"/>
        <v>204</v>
      </c>
      <c r="D149" s="16">
        <v>176</v>
      </c>
      <c r="E149" s="16">
        <v>28</v>
      </c>
      <c r="F149" s="17">
        <v>862.40000000000009</v>
      </c>
      <c r="G149" s="17">
        <f t="shared" si="12"/>
        <v>4.9000000000000004</v>
      </c>
      <c r="H149" s="17">
        <f t="shared" si="13"/>
        <v>274.39999999999998</v>
      </c>
      <c r="I149" s="17">
        <f t="shared" si="14"/>
        <v>339.13</v>
      </c>
    </row>
    <row r="150" spans="1:9" x14ac:dyDescent="0.25">
      <c r="A150" s="20" t="s">
        <v>69</v>
      </c>
      <c r="B150" s="16">
        <v>1</v>
      </c>
      <c r="C150" s="16">
        <f t="shared" si="11"/>
        <v>184</v>
      </c>
      <c r="D150" s="16">
        <v>176</v>
      </c>
      <c r="E150" s="16">
        <v>8</v>
      </c>
      <c r="F150" s="17">
        <v>862.40000000000009</v>
      </c>
      <c r="G150" s="17">
        <f t="shared" si="12"/>
        <v>4.9000000000000004</v>
      </c>
      <c r="H150" s="17">
        <f t="shared" si="13"/>
        <v>78.400000000000006</v>
      </c>
      <c r="I150" s="17">
        <f t="shared" si="14"/>
        <v>96.89</v>
      </c>
    </row>
  </sheetData>
  <mergeCells count="12">
    <mergeCell ref="H1:I1"/>
    <mergeCell ref="A2:I2"/>
    <mergeCell ref="A7:A9"/>
    <mergeCell ref="B7:B9"/>
    <mergeCell ref="C7:E7"/>
    <mergeCell ref="F7:F9"/>
    <mergeCell ref="G7:G9"/>
    <mergeCell ref="H7:H9"/>
    <mergeCell ref="I7:I9"/>
    <mergeCell ref="C8:C9"/>
    <mergeCell ref="D8:D9"/>
    <mergeCell ref="E8:E9"/>
  </mergeCells>
  <pageMargins left="0.70866141732283472" right="0.70866141732283472" top="0.74803149606299213" bottom="0.74803149606299213" header="0.31496062992125984" footer="0.31496062992125984"/>
  <pageSetup paperSize="9" scale="15" orientation="landscape"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51E9CE-B138-4340-928A-FDD707052168}">
  <sheetPr>
    <tabColor theme="9" tint="0.59999389629810485"/>
  </sheetPr>
  <dimension ref="A1:I159"/>
  <sheetViews>
    <sheetView zoomScale="80" zoomScaleNormal="80" workbookViewId="0">
      <selection activeCell="H1" sqref="H1:I1"/>
    </sheetView>
  </sheetViews>
  <sheetFormatPr defaultRowHeight="16.5" x14ac:dyDescent="0.25"/>
  <cols>
    <col min="1" max="1" width="54.140625" style="1" customWidth="1"/>
    <col min="2" max="2" width="15.28515625" style="1" customWidth="1"/>
    <col min="3" max="3" width="14.5703125" style="1" customWidth="1"/>
    <col min="4" max="4" width="14.7109375" style="1" customWidth="1"/>
    <col min="5" max="5" width="18.42578125" style="1" customWidth="1"/>
    <col min="6" max="7" width="20.140625" style="1" customWidth="1"/>
    <col min="8" max="8" width="23.42578125" style="1" customWidth="1"/>
    <col min="9" max="9" width="19" style="1" customWidth="1"/>
    <col min="10" max="16384" width="9.140625" style="1"/>
  </cols>
  <sheetData>
    <row r="1" spans="1:9" x14ac:dyDescent="0.25">
      <c r="H1" s="327" t="s">
        <v>364</v>
      </c>
      <c r="I1" s="327"/>
    </row>
    <row r="2" spans="1:9" s="3" customFormat="1" ht="39.75" customHeight="1" x14ac:dyDescent="0.25">
      <c r="A2" s="255" t="s">
        <v>261</v>
      </c>
      <c r="B2" s="255"/>
      <c r="C2" s="255"/>
      <c r="D2" s="255"/>
      <c r="E2" s="255"/>
      <c r="F2" s="255"/>
      <c r="G2" s="255"/>
      <c r="H2" s="255"/>
      <c r="I2" s="255"/>
    </row>
    <row r="4" spans="1:9" x14ac:dyDescent="0.25">
      <c r="A4" s="1" t="s">
        <v>297</v>
      </c>
    </row>
    <row r="5" spans="1:9" x14ac:dyDescent="0.25">
      <c r="A5" s="1" t="s">
        <v>298</v>
      </c>
    </row>
    <row r="6" spans="1:9" x14ac:dyDescent="0.25">
      <c r="B6" s="90"/>
      <c r="C6" s="90"/>
      <c r="D6" s="90"/>
      <c r="E6" s="91"/>
      <c r="F6" s="90"/>
      <c r="G6" s="90"/>
      <c r="H6" s="92"/>
      <c r="I6" s="90"/>
    </row>
    <row r="7" spans="1:9" ht="36" customHeight="1" x14ac:dyDescent="0.25">
      <c r="A7" s="328"/>
      <c r="B7" s="328" t="s">
        <v>7</v>
      </c>
      <c r="C7" s="326" t="s">
        <v>9</v>
      </c>
      <c r="D7" s="326"/>
      <c r="E7" s="326"/>
      <c r="F7" s="326" t="s">
        <v>5</v>
      </c>
      <c r="G7" s="326" t="s">
        <v>266</v>
      </c>
      <c r="H7" s="329" t="s">
        <v>10</v>
      </c>
      <c r="I7" s="330" t="s">
        <v>3</v>
      </c>
    </row>
    <row r="8" spans="1:9" ht="24" customHeight="1" x14ac:dyDescent="0.25">
      <c r="A8" s="328"/>
      <c r="B8" s="328"/>
      <c r="C8" s="324" t="s">
        <v>179</v>
      </c>
      <c r="D8" s="324" t="s">
        <v>275</v>
      </c>
      <c r="E8" s="326" t="s">
        <v>11</v>
      </c>
      <c r="F8" s="326"/>
      <c r="G8" s="326"/>
      <c r="H8" s="329"/>
      <c r="I8" s="330"/>
    </row>
    <row r="9" spans="1:9" ht="55.5" customHeight="1" x14ac:dyDescent="0.25">
      <c r="A9" s="328"/>
      <c r="B9" s="328"/>
      <c r="C9" s="325"/>
      <c r="D9" s="325"/>
      <c r="E9" s="326"/>
      <c r="F9" s="326"/>
      <c r="G9" s="326"/>
      <c r="H9" s="329"/>
      <c r="I9" s="330"/>
    </row>
    <row r="10" spans="1:9" x14ac:dyDescent="0.25">
      <c r="A10" s="6">
        <v>1</v>
      </c>
      <c r="B10" s="6">
        <v>2</v>
      </c>
      <c r="C10" s="6" t="s">
        <v>45</v>
      </c>
      <c r="D10" s="6">
        <v>4</v>
      </c>
      <c r="E10" s="6">
        <v>5</v>
      </c>
      <c r="F10" s="6">
        <v>6</v>
      </c>
      <c r="G10" s="6">
        <v>7</v>
      </c>
      <c r="H10" s="6">
        <v>8</v>
      </c>
      <c r="I10" s="6" t="s">
        <v>268</v>
      </c>
    </row>
    <row r="11" spans="1:9" s="3" customFormat="1" x14ac:dyDescent="0.25">
      <c r="A11" s="8" t="s">
        <v>0</v>
      </c>
      <c r="B11" s="10">
        <f>B12+B38+B108</f>
        <v>145</v>
      </c>
      <c r="C11" s="10"/>
      <c r="D11" s="10"/>
      <c r="E11" s="10">
        <f t="shared" ref="E11:I11" si="0">E12+E38+E108</f>
        <v>4069.7</v>
      </c>
      <c r="F11" s="10"/>
      <c r="G11" s="10"/>
      <c r="H11" s="10">
        <f t="shared" si="0"/>
        <v>55101.420000000006</v>
      </c>
      <c r="I11" s="10">
        <f t="shared" si="0"/>
        <v>68074.37</v>
      </c>
    </row>
    <row r="12" spans="1:9" ht="33" x14ac:dyDescent="0.25">
      <c r="A12" s="98" t="s">
        <v>276</v>
      </c>
      <c r="B12" s="99">
        <f>SUM(B13:B37)</f>
        <v>25</v>
      </c>
      <c r="C12" s="99"/>
      <c r="D12" s="99"/>
      <c r="E12" s="99">
        <f>SUM(E13:E37)</f>
        <v>866</v>
      </c>
      <c r="F12" s="99"/>
      <c r="G12" s="99"/>
      <c r="H12" s="99">
        <f>SUM(H13:H37)</f>
        <v>16858.099999999999</v>
      </c>
      <c r="I12" s="99">
        <f>SUM(I13:I37)</f>
        <v>20834.930000000004</v>
      </c>
    </row>
    <row r="13" spans="1:9" x14ac:dyDescent="0.25">
      <c r="A13" s="20" t="s">
        <v>58</v>
      </c>
      <c r="B13" s="16">
        <v>1</v>
      </c>
      <c r="C13" s="16">
        <f>D13+E13</f>
        <v>194</v>
      </c>
      <c r="D13" s="16">
        <v>168</v>
      </c>
      <c r="E13" s="16">
        <v>26</v>
      </c>
      <c r="F13" s="17">
        <v>1528.8</v>
      </c>
      <c r="G13" s="17">
        <f>ROUND(F13/D13,2)</f>
        <v>9.1</v>
      </c>
      <c r="H13" s="17">
        <f>ROUND(E13*G13*2,2)</f>
        <v>473.2</v>
      </c>
      <c r="I13" s="17">
        <f>ROUND(H13*1.2359,2)</f>
        <v>584.83000000000004</v>
      </c>
    </row>
    <row r="14" spans="1:9" x14ac:dyDescent="0.25">
      <c r="A14" s="20" t="s">
        <v>58</v>
      </c>
      <c r="B14" s="16">
        <v>1</v>
      </c>
      <c r="C14" s="16">
        <f t="shared" ref="C14:C37" si="1">D14+E14</f>
        <v>192</v>
      </c>
      <c r="D14" s="16">
        <v>168</v>
      </c>
      <c r="E14" s="16">
        <v>24</v>
      </c>
      <c r="F14" s="17">
        <v>1528.8</v>
      </c>
      <c r="G14" s="17">
        <f t="shared" ref="G14:G15" si="2">ROUND(F14/D14,2)</f>
        <v>9.1</v>
      </c>
      <c r="H14" s="17">
        <f t="shared" ref="H14:H15" si="3">ROUND(E14*G14*2,2)</f>
        <v>436.8</v>
      </c>
      <c r="I14" s="17">
        <f t="shared" ref="I14:I88" si="4">ROUND(H14*1.2359,2)</f>
        <v>539.84</v>
      </c>
    </row>
    <row r="15" spans="1:9" x14ac:dyDescent="0.25">
      <c r="A15" s="20" t="s">
        <v>60</v>
      </c>
      <c r="B15" s="16">
        <v>1</v>
      </c>
      <c r="C15" s="16">
        <f t="shared" si="1"/>
        <v>189</v>
      </c>
      <c r="D15" s="16">
        <v>168</v>
      </c>
      <c r="E15" s="16">
        <v>21</v>
      </c>
      <c r="F15" s="17">
        <v>1528.8</v>
      </c>
      <c r="G15" s="17">
        <f t="shared" si="2"/>
        <v>9.1</v>
      </c>
      <c r="H15" s="17">
        <f t="shared" si="3"/>
        <v>382.2</v>
      </c>
      <c r="I15" s="17">
        <f t="shared" si="4"/>
        <v>472.36</v>
      </c>
    </row>
    <row r="16" spans="1:9" x14ac:dyDescent="0.25">
      <c r="A16" s="20" t="s">
        <v>115</v>
      </c>
      <c r="B16" s="16">
        <v>1</v>
      </c>
      <c r="C16" s="16">
        <f t="shared" si="1"/>
        <v>208</v>
      </c>
      <c r="D16" s="16">
        <v>168</v>
      </c>
      <c r="E16" s="16">
        <v>40</v>
      </c>
      <c r="F16" s="17">
        <v>1528.8</v>
      </c>
      <c r="G16" s="17">
        <f>ROUND(F16/D16,2)</f>
        <v>9.1</v>
      </c>
      <c r="H16" s="17">
        <f>ROUND(E16*G16*2,2)</f>
        <v>728</v>
      </c>
      <c r="I16" s="17">
        <f t="shared" si="4"/>
        <v>899.74</v>
      </c>
    </row>
    <row r="17" spans="1:9" x14ac:dyDescent="0.25">
      <c r="A17" s="20" t="s">
        <v>63</v>
      </c>
      <c r="B17" s="16">
        <v>1</v>
      </c>
      <c r="C17" s="16">
        <f t="shared" si="1"/>
        <v>221</v>
      </c>
      <c r="D17" s="16">
        <v>168</v>
      </c>
      <c r="E17" s="16">
        <v>53</v>
      </c>
      <c r="F17" s="17">
        <v>1528.8</v>
      </c>
      <c r="G17" s="17">
        <f t="shared" ref="G17:G37" si="5">ROUND(F17/D17,2)</f>
        <v>9.1</v>
      </c>
      <c r="H17" s="17">
        <f t="shared" ref="H17:H37" si="6">ROUND(E17*G17*2,2)</f>
        <v>964.6</v>
      </c>
      <c r="I17" s="17">
        <f t="shared" si="4"/>
        <v>1192.1500000000001</v>
      </c>
    </row>
    <row r="18" spans="1:9" x14ac:dyDescent="0.25">
      <c r="A18" s="20" t="s">
        <v>63</v>
      </c>
      <c r="B18" s="16">
        <v>1</v>
      </c>
      <c r="C18" s="16">
        <f t="shared" si="1"/>
        <v>211</v>
      </c>
      <c r="D18" s="16">
        <v>168</v>
      </c>
      <c r="E18" s="16">
        <v>43</v>
      </c>
      <c r="F18" s="17">
        <v>1528.8</v>
      </c>
      <c r="G18" s="17">
        <f t="shared" si="5"/>
        <v>9.1</v>
      </c>
      <c r="H18" s="17">
        <f t="shared" si="6"/>
        <v>782.6</v>
      </c>
      <c r="I18" s="17">
        <f t="shared" si="4"/>
        <v>967.22</v>
      </c>
    </row>
    <row r="19" spans="1:9" x14ac:dyDescent="0.25">
      <c r="A19" s="20" t="s">
        <v>63</v>
      </c>
      <c r="B19" s="16">
        <v>1</v>
      </c>
      <c r="C19" s="16">
        <f t="shared" si="1"/>
        <v>202</v>
      </c>
      <c r="D19" s="16">
        <v>168</v>
      </c>
      <c r="E19" s="16">
        <v>34</v>
      </c>
      <c r="F19" s="17">
        <v>1528.8</v>
      </c>
      <c r="G19" s="17">
        <f t="shared" si="5"/>
        <v>9.1</v>
      </c>
      <c r="H19" s="17">
        <f t="shared" si="6"/>
        <v>618.79999999999995</v>
      </c>
      <c r="I19" s="17">
        <f t="shared" si="4"/>
        <v>764.77</v>
      </c>
    </row>
    <row r="20" spans="1:9" x14ac:dyDescent="0.25">
      <c r="A20" s="20" t="s">
        <v>64</v>
      </c>
      <c r="B20" s="16">
        <v>1</v>
      </c>
      <c r="C20" s="16">
        <f t="shared" si="1"/>
        <v>229</v>
      </c>
      <c r="D20" s="16">
        <v>168</v>
      </c>
      <c r="E20" s="16">
        <v>61</v>
      </c>
      <c r="F20" s="17">
        <v>1528.8</v>
      </c>
      <c r="G20" s="17">
        <f t="shared" si="5"/>
        <v>9.1</v>
      </c>
      <c r="H20" s="17">
        <f t="shared" si="6"/>
        <v>1110.2</v>
      </c>
      <c r="I20" s="17">
        <f t="shared" si="4"/>
        <v>1372.1</v>
      </c>
    </row>
    <row r="21" spans="1:9" x14ac:dyDescent="0.25">
      <c r="A21" s="20" t="s">
        <v>64</v>
      </c>
      <c r="B21" s="16">
        <v>1</v>
      </c>
      <c r="C21" s="16">
        <f t="shared" si="1"/>
        <v>229</v>
      </c>
      <c r="D21" s="16">
        <v>168</v>
      </c>
      <c r="E21" s="16">
        <v>61</v>
      </c>
      <c r="F21" s="17">
        <v>1528.8</v>
      </c>
      <c r="G21" s="17">
        <f t="shared" si="5"/>
        <v>9.1</v>
      </c>
      <c r="H21" s="17">
        <f t="shared" si="6"/>
        <v>1110.2</v>
      </c>
      <c r="I21" s="17">
        <f t="shared" si="4"/>
        <v>1372.1</v>
      </c>
    </row>
    <row r="22" spans="1:9" x14ac:dyDescent="0.25">
      <c r="A22" s="20" t="s">
        <v>222</v>
      </c>
      <c r="B22" s="16">
        <v>1</v>
      </c>
      <c r="C22" s="16">
        <f t="shared" si="1"/>
        <v>176</v>
      </c>
      <c r="D22" s="16">
        <v>168</v>
      </c>
      <c r="E22" s="16">
        <v>8</v>
      </c>
      <c r="F22" s="17">
        <v>1092</v>
      </c>
      <c r="G22" s="17">
        <f t="shared" si="5"/>
        <v>6.5</v>
      </c>
      <c r="H22" s="17">
        <f t="shared" si="6"/>
        <v>104</v>
      </c>
      <c r="I22" s="17">
        <f t="shared" si="4"/>
        <v>128.53</v>
      </c>
    </row>
    <row r="23" spans="1:9" x14ac:dyDescent="0.25">
      <c r="A23" s="20" t="s">
        <v>58</v>
      </c>
      <c r="B23" s="16">
        <v>1</v>
      </c>
      <c r="C23" s="16">
        <f t="shared" si="1"/>
        <v>180</v>
      </c>
      <c r="D23" s="16">
        <v>168</v>
      </c>
      <c r="E23" s="16">
        <v>12</v>
      </c>
      <c r="F23" s="17">
        <v>1722</v>
      </c>
      <c r="G23" s="17">
        <f t="shared" si="5"/>
        <v>10.25</v>
      </c>
      <c r="H23" s="17">
        <f t="shared" si="6"/>
        <v>246</v>
      </c>
      <c r="I23" s="17">
        <f t="shared" si="4"/>
        <v>304.02999999999997</v>
      </c>
    </row>
    <row r="24" spans="1:9" x14ac:dyDescent="0.25">
      <c r="A24" s="20" t="s">
        <v>60</v>
      </c>
      <c r="B24" s="16">
        <v>1</v>
      </c>
      <c r="C24" s="16">
        <f t="shared" si="1"/>
        <v>176</v>
      </c>
      <c r="D24" s="16">
        <v>168</v>
      </c>
      <c r="E24" s="16">
        <v>8</v>
      </c>
      <c r="F24" s="17">
        <v>1722</v>
      </c>
      <c r="G24" s="17">
        <f t="shared" si="5"/>
        <v>10.25</v>
      </c>
      <c r="H24" s="17">
        <f t="shared" si="6"/>
        <v>164</v>
      </c>
      <c r="I24" s="17">
        <f t="shared" si="4"/>
        <v>202.69</v>
      </c>
    </row>
    <row r="25" spans="1:9" x14ac:dyDescent="0.25">
      <c r="A25" s="20" t="s">
        <v>60</v>
      </c>
      <c r="B25" s="16">
        <v>1</v>
      </c>
      <c r="C25" s="16">
        <f t="shared" si="1"/>
        <v>199</v>
      </c>
      <c r="D25" s="16">
        <v>168</v>
      </c>
      <c r="E25" s="16">
        <v>31</v>
      </c>
      <c r="F25" s="17">
        <v>1722</v>
      </c>
      <c r="G25" s="17">
        <f t="shared" si="5"/>
        <v>10.25</v>
      </c>
      <c r="H25" s="17">
        <f t="shared" si="6"/>
        <v>635.5</v>
      </c>
      <c r="I25" s="17">
        <f t="shared" si="4"/>
        <v>785.41</v>
      </c>
    </row>
    <row r="26" spans="1:9" x14ac:dyDescent="0.25">
      <c r="A26" s="20" t="s">
        <v>223</v>
      </c>
      <c r="B26" s="16">
        <v>1</v>
      </c>
      <c r="C26" s="16">
        <f t="shared" si="1"/>
        <v>184</v>
      </c>
      <c r="D26" s="16">
        <v>168</v>
      </c>
      <c r="E26" s="16">
        <v>16</v>
      </c>
      <c r="F26" s="17">
        <v>1722</v>
      </c>
      <c r="G26" s="17">
        <f t="shared" si="5"/>
        <v>10.25</v>
      </c>
      <c r="H26" s="17">
        <f t="shared" si="6"/>
        <v>328</v>
      </c>
      <c r="I26" s="17">
        <f t="shared" si="4"/>
        <v>405.38</v>
      </c>
    </row>
    <row r="27" spans="1:9" x14ac:dyDescent="0.25">
      <c r="A27" s="20" t="s">
        <v>59</v>
      </c>
      <c r="B27" s="16">
        <v>1</v>
      </c>
      <c r="C27" s="16">
        <f t="shared" si="1"/>
        <v>174</v>
      </c>
      <c r="D27" s="16">
        <v>168</v>
      </c>
      <c r="E27" s="16">
        <v>6</v>
      </c>
      <c r="F27" s="17">
        <v>1722</v>
      </c>
      <c r="G27" s="17">
        <f t="shared" si="5"/>
        <v>10.25</v>
      </c>
      <c r="H27" s="17">
        <f t="shared" si="6"/>
        <v>123</v>
      </c>
      <c r="I27" s="17">
        <f t="shared" si="4"/>
        <v>152.02000000000001</v>
      </c>
    </row>
    <row r="28" spans="1:9" x14ac:dyDescent="0.25">
      <c r="A28" s="20" t="s">
        <v>62</v>
      </c>
      <c r="B28" s="16">
        <v>1</v>
      </c>
      <c r="C28" s="16">
        <f t="shared" si="1"/>
        <v>202</v>
      </c>
      <c r="D28" s="16">
        <v>168</v>
      </c>
      <c r="E28" s="16">
        <v>34</v>
      </c>
      <c r="F28" s="17">
        <v>1722</v>
      </c>
      <c r="G28" s="17">
        <f t="shared" si="5"/>
        <v>10.25</v>
      </c>
      <c r="H28" s="17">
        <f t="shared" si="6"/>
        <v>697</v>
      </c>
      <c r="I28" s="17">
        <f t="shared" si="4"/>
        <v>861.42</v>
      </c>
    </row>
    <row r="29" spans="1:9" x14ac:dyDescent="0.25">
      <c r="A29" s="20" t="s">
        <v>62</v>
      </c>
      <c r="B29" s="16">
        <v>1</v>
      </c>
      <c r="C29" s="16">
        <f t="shared" si="1"/>
        <v>245</v>
      </c>
      <c r="D29" s="16">
        <v>168</v>
      </c>
      <c r="E29" s="16">
        <v>77</v>
      </c>
      <c r="F29" s="17">
        <v>1722</v>
      </c>
      <c r="G29" s="17">
        <f t="shared" si="5"/>
        <v>10.25</v>
      </c>
      <c r="H29" s="17">
        <f t="shared" si="6"/>
        <v>1578.5</v>
      </c>
      <c r="I29" s="17">
        <f t="shared" si="4"/>
        <v>1950.87</v>
      </c>
    </row>
    <row r="30" spans="1:9" x14ac:dyDescent="0.25">
      <c r="A30" s="20" t="s">
        <v>84</v>
      </c>
      <c r="B30" s="16">
        <v>1</v>
      </c>
      <c r="C30" s="16">
        <f t="shared" si="1"/>
        <v>229</v>
      </c>
      <c r="D30" s="16">
        <v>168</v>
      </c>
      <c r="E30" s="16">
        <v>61</v>
      </c>
      <c r="F30" s="17">
        <v>1722</v>
      </c>
      <c r="G30" s="17">
        <f t="shared" si="5"/>
        <v>10.25</v>
      </c>
      <c r="H30" s="17">
        <f t="shared" si="6"/>
        <v>1250.5</v>
      </c>
      <c r="I30" s="17">
        <f t="shared" si="4"/>
        <v>1545.49</v>
      </c>
    </row>
    <row r="31" spans="1:9" ht="33" x14ac:dyDescent="0.25">
      <c r="A31" s="20" t="s">
        <v>224</v>
      </c>
      <c r="B31" s="16">
        <v>1</v>
      </c>
      <c r="C31" s="16">
        <f t="shared" si="1"/>
        <v>243</v>
      </c>
      <c r="D31" s="16">
        <v>168</v>
      </c>
      <c r="E31" s="16">
        <v>75</v>
      </c>
      <c r="F31" s="17">
        <v>1722</v>
      </c>
      <c r="G31" s="17">
        <f t="shared" si="5"/>
        <v>10.25</v>
      </c>
      <c r="H31" s="17">
        <f t="shared" si="6"/>
        <v>1537.5</v>
      </c>
      <c r="I31" s="17">
        <f t="shared" si="4"/>
        <v>1900.2</v>
      </c>
    </row>
    <row r="32" spans="1:9" x14ac:dyDescent="0.25">
      <c r="A32" s="20" t="s">
        <v>63</v>
      </c>
      <c r="B32" s="16">
        <v>1</v>
      </c>
      <c r="C32" s="16">
        <f t="shared" si="1"/>
        <v>196</v>
      </c>
      <c r="D32" s="16">
        <v>168</v>
      </c>
      <c r="E32" s="16">
        <v>28</v>
      </c>
      <c r="F32" s="17">
        <v>1722</v>
      </c>
      <c r="G32" s="17">
        <f t="shared" si="5"/>
        <v>10.25</v>
      </c>
      <c r="H32" s="17">
        <f t="shared" si="6"/>
        <v>574</v>
      </c>
      <c r="I32" s="17">
        <f t="shared" si="4"/>
        <v>709.41</v>
      </c>
    </row>
    <row r="33" spans="1:9" x14ac:dyDescent="0.25">
      <c r="A33" s="20" t="s">
        <v>63</v>
      </c>
      <c r="B33" s="16">
        <v>1</v>
      </c>
      <c r="C33" s="16">
        <f t="shared" si="1"/>
        <v>205</v>
      </c>
      <c r="D33" s="16">
        <v>168</v>
      </c>
      <c r="E33" s="16">
        <v>37</v>
      </c>
      <c r="F33" s="17">
        <v>1722</v>
      </c>
      <c r="G33" s="17">
        <f t="shared" si="5"/>
        <v>10.25</v>
      </c>
      <c r="H33" s="17">
        <f t="shared" si="6"/>
        <v>758.5</v>
      </c>
      <c r="I33" s="17">
        <f t="shared" si="4"/>
        <v>937.43</v>
      </c>
    </row>
    <row r="34" spans="1:9" x14ac:dyDescent="0.25">
      <c r="A34" s="20" t="s">
        <v>116</v>
      </c>
      <c r="B34" s="16">
        <v>1</v>
      </c>
      <c r="C34" s="16">
        <f t="shared" si="1"/>
        <v>194</v>
      </c>
      <c r="D34" s="16">
        <v>168</v>
      </c>
      <c r="E34" s="16">
        <v>26</v>
      </c>
      <c r="F34" s="17">
        <v>1722</v>
      </c>
      <c r="G34" s="17">
        <f t="shared" si="5"/>
        <v>10.25</v>
      </c>
      <c r="H34" s="17">
        <f t="shared" si="6"/>
        <v>533</v>
      </c>
      <c r="I34" s="17">
        <f t="shared" si="4"/>
        <v>658.73</v>
      </c>
    </row>
    <row r="35" spans="1:9" x14ac:dyDescent="0.25">
      <c r="A35" s="20" t="s">
        <v>63</v>
      </c>
      <c r="B35" s="16">
        <v>1</v>
      </c>
      <c r="C35" s="16">
        <f t="shared" si="1"/>
        <v>192</v>
      </c>
      <c r="D35" s="16">
        <v>168</v>
      </c>
      <c r="E35" s="16">
        <v>24</v>
      </c>
      <c r="F35" s="17">
        <v>1722</v>
      </c>
      <c r="G35" s="17">
        <f t="shared" si="5"/>
        <v>10.25</v>
      </c>
      <c r="H35" s="17">
        <f t="shared" si="6"/>
        <v>492</v>
      </c>
      <c r="I35" s="17">
        <f t="shared" si="4"/>
        <v>608.05999999999995</v>
      </c>
    </row>
    <row r="36" spans="1:9" x14ac:dyDescent="0.25">
      <c r="A36" s="20" t="s">
        <v>116</v>
      </c>
      <c r="B36" s="16">
        <v>1</v>
      </c>
      <c r="C36" s="16">
        <f t="shared" si="1"/>
        <v>204</v>
      </c>
      <c r="D36" s="16">
        <v>168</v>
      </c>
      <c r="E36" s="16">
        <v>36</v>
      </c>
      <c r="F36" s="17">
        <v>1722</v>
      </c>
      <c r="G36" s="17">
        <f t="shared" si="5"/>
        <v>10.25</v>
      </c>
      <c r="H36" s="17">
        <f t="shared" si="6"/>
        <v>738</v>
      </c>
      <c r="I36" s="17">
        <f t="shared" si="4"/>
        <v>912.09</v>
      </c>
    </row>
    <row r="37" spans="1:9" x14ac:dyDescent="0.25">
      <c r="A37" s="20" t="s">
        <v>64</v>
      </c>
      <c r="B37" s="16">
        <v>1</v>
      </c>
      <c r="C37" s="16">
        <f t="shared" si="1"/>
        <v>192</v>
      </c>
      <c r="D37" s="16">
        <v>168</v>
      </c>
      <c r="E37" s="16">
        <v>24</v>
      </c>
      <c r="F37" s="17">
        <v>1722</v>
      </c>
      <c r="G37" s="17">
        <f t="shared" si="5"/>
        <v>10.25</v>
      </c>
      <c r="H37" s="17">
        <f t="shared" si="6"/>
        <v>492</v>
      </c>
      <c r="I37" s="17">
        <f t="shared" si="4"/>
        <v>608.05999999999995</v>
      </c>
    </row>
    <row r="38" spans="1:9" ht="49.5" x14ac:dyDescent="0.25">
      <c r="A38" s="98" t="s">
        <v>272</v>
      </c>
      <c r="B38" s="99">
        <f>SUM(B39:B107)</f>
        <v>69</v>
      </c>
      <c r="C38" s="99">
        <f>SUM(C39:C107)</f>
        <v>13427.7</v>
      </c>
      <c r="D38" s="99">
        <f>SUM(D39:D107)</f>
        <v>11592</v>
      </c>
      <c r="E38" s="99">
        <f>SUM(E39:E107)</f>
        <v>1835.7</v>
      </c>
      <c r="F38" s="99">
        <f>SUM(F39:F107)</f>
        <v>79104.479999999981</v>
      </c>
      <c r="G38" s="99"/>
      <c r="H38" s="99">
        <f>SUM(H39:H107)</f>
        <v>24887.920000000002</v>
      </c>
      <c r="I38" s="99">
        <f>SUM(I39:I107)</f>
        <v>30739.030000000002</v>
      </c>
    </row>
    <row r="39" spans="1:9" x14ac:dyDescent="0.25">
      <c r="A39" s="20" t="s">
        <v>220</v>
      </c>
      <c r="B39" s="16">
        <v>1</v>
      </c>
      <c r="C39" s="16">
        <f>D39+E39</f>
        <v>169</v>
      </c>
      <c r="D39" s="16">
        <v>168</v>
      </c>
      <c r="E39" s="16">
        <v>1</v>
      </c>
      <c r="F39" s="17">
        <v>957.6</v>
      </c>
      <c r="G39" s="17">
        <f t="shared" ref="G39:G107" si="7">ROUND(F39/D39,2)</f>
        <v>5.7</v>
      </c>
      <c r="H39" s="17">
        <f t="shared" ref="H39:H107" si="8">ROUND(E39*G39*2,2)</f>
        <v>11.4</v>
      </c>
      <c r="I39" s="17">
        <f t="shared" si="4"/>
        <v>14.09</v>
      </c>
    </row>
    <row r="40" spans="1:9" x14ac:dyDescent="0.25">
      <c r="A40" s="20" t="s">
        <v>220</v>
      </c>
      <c r="B40" s="16">
        <v>1</v>
      </c>
      <c r="C40" s="16">
        <f t="shared" ref="C40:C107" si="9">D40+E40</f>
        <v>200</v>
      </c>
      <c r="D40" s="16">
        <v>168</v>
      </c>
      <c r="E40" s="16">
        <v>32</v>
      </c>
      <c r="F40" s="17">
        <v>957.6</v>
      </c>
      <c r="G40" s="17">
        <f t="shared" si="7"/>
        <v>5.7</v>
      </c>
      <c r="H40" s="17">
        <f t="shared" si="8"/>
        <v>364.8</v>
      </c>
      <c r="I40" s="17">
        <f t="shared" si="4"/>
        <v>450.86</v>
      </c>
    </row>
    <row r="41" spans="1:9" x14ac:dyDescent="0.25">
      <c r="A41" s="20" t="s">
        <v>67</v>
      </c>
      <c r="B41" s="16">
        <v>1</v>
      </c>
      <c r="C41" s="16">
        <f t="shared" si="9"/>
        <v>180</v>
      </c>
      <c r="D41" s="16">
        <v>168</v>
      </c>
      <c r="E41" s="16">
        <v>12</v>
      </c>
      <c r="F41" s="17">
        <v>957.6</v>
      </c>
      <c r="G41" s="17">
        <f t="shared" si="7"/>
        <v>5.7</v>
      </c>
      <c r="H41" s="17">
        <f t="shared" si="8"/>
        <v>136.80000000000001</v>
      </c>
      <c r="I41" s="17">
        <f t="shared" si="4"/>
        <v>169.07</v>
      </c>
    </row>
    <row r="42" spans="1:9" x14ac:dyDescent="0.25">
      <c r="A42" s="20" t="s">
        <v>122</v>
      </c>
      <c r="B42" s="16">
        <v>1</v>
      </c>
      <c r="C42" s="16">
        <f t="shared" si="9"/>
        <v>200</v>
      </c>
      <c r="D42" s="16">
        <v>168</v>
      </c>
      <c r="E42" s="16">
        <v>32</v>
      </c>
      <c r="F42" s="17">
        <v>957.6</v>
      </c>
      <c r="G42" s="17">
        <f t="shared" si="7"/>
        <v>5.7</v>
      </c>
      <c r="H42" s="17">
        <f t="shared" si="8"/>
        <v>364.8</v>
      </c>
      <c r="I42" s="17">
        <f t="shared" si="4"/>
        <v>450.86</v>
      </c>
    </row>
    <row r="43" spans="1:9" x14ac:dyDescent="0.25">
      <c r="A43" s="20" t="s">
        <v>124</v>
      </c>
      <c r="B43" s="16">
        <v>1</v>
      </c>
      <c r="C43" s="16">
        <f t="shared" si="9"/>
        <v>214</v>
      </c>
      <c r="D43" s="16">
        <v>168</v>
      </c>
      <c r="E43" s="16">
        <v>46</v>
      </c>
      <c r="F43" s="17">
        <v>957.6</v>
      </c>
      <c r="G43" s="17">
        <f t="shared" si="7"/>
        <v>5.7</v>
      </c>
      <c r="H43" s="17">
        <f t="shared" si="8"/>
        <v>524.4</v>
      </c>
      <c r="I43" s="17">
        <f t="shared" si="4"/>
        <v>648.11</v>
      </c>
    </row>
    <row r="44" spans="1:9" x14ac:dyDescent="0.25">
      <c r="A44" s="20" t="s">
        <v>65</v>
      </c>
      <c r="B44" s="16">
        <v>1</v>
      </c>
      <c r="C44" s="16">
        <f t="shared" si="9"/>
        <v>169</v>
      </c>
      <c r="D44" s="16">
        <v>168</v>
      </c>
      <c r="E44" s="16">
        <v>1</v>
      </c>
      <c r="F44" s="17">
        <v>957.6</v>
      </c>
      <c r="G44" s="17">
        <f t="shared" si="7"/>
        <v>5.7</v>
      </c>
      <c r="H44" s="17">
        <f t="shared" si="8"/>
        <v>11.4</v>
      </c>
      <c r="I44" s="17">
        <f t="shared" si="4"/>
        <v>14.09</v>
      </c>
    </row>
    <row r="45" spans="1:9" x14ac:dyDescent="0.25">
      <c r="A45" s="20" t="s">
        <v>65</v>
      </c>
      <c r="B45" s="16">
        <v>1</v>
      </c>
      <c r="C45" s="16">
        <f t="shared" si="9"/>
        <v>212</v>
      </c>
      <c r="D45" s="16">
        <v>168</v>
      </c>
      <c r="E45" s="16">
        <v>44</v>
      </c>
      <c r="F45" s="17">
        <v>957.6</v>
      </c>
      <c r="G45" s="17">
        <f t="shared" si="7"/>
        <v>5.7</v>
      </c>
      <c r="H45" s="17">
        <f t="shared" si="8"/>
        <v>501.6</v>
      </c>
      <c r="I45" s="17">
        <f t="shared" si="4"/>
        <v>619.92999999999995</v>
      </c>
    </row>
    <row r="46" spans="1:9" x14ac:dyDescent="0.25">
      <c r="A46" s="20" t="s">
        <v>65</v>
      </c>
      <c r="B46" s="16">
        <v>1</v>
      </c>
      <c r="C46" s="16">
        <f t="shared" si="9"/>
        <v>180</v>
      </c>
      <c r="D46" s="16">
        <v>168</v>
      </c>
      <c r="E46" s="16">
        <v>12</v>
      </c>
      <c r="F46" s="17">
        <v>957.6</v>
      </c>
      <c r="G46" s="17">
        <f t="shared" si="7"/>
        <v>5.7</v>
      </c>
      <c r="H46" s="17">
        <f t="shared" si="8"/>
        <v>136.80000000000001</v>
      </c>
      <c r="I46" s="17">
        <f t="shared" si="4"/>
        <v>169.07</v>
      </c>
    </row>
    <row r="47" spans="1:9" x14ac:dyDescent="0.25">
      <c r="A47" s="20" t="s">
        <v>126</v>
      </c>
      <c r="B47" s="16">
        <v>1</v>
      </c>
      <c r="C47" s="16">
        <f t="shared" si="9"/>
        <v>222</v>
      </c>
      <c r="D47" s="16">
        <v>168</v>
      </c>
      <c r="E47" s="16">
        <v>54</v>
      </c>
      <c r="F47" s="17">
        <v>957.6</v>
      </c>
      <c r="G47" s="17">
        <f t="shared" si="7"/>
        <v>5.7</v>
      </c>
      <c r="H47" s="17">
        <f t="shared" si="8"/>
        <v>615.6</v>
      </c>
      <c r="I47" s="17">
        <f t="shared" si="4"/>
        <v>760.82</v>
      </c>
    </row>
    <row r="48" spans="1:9" x14ac:dyDescent="0.25">
      <c r="A48" s="20" t="s">
        <v>225</v>
      </c>
      <c r="B48" s="16">
        <v>1</v>
      </c>
      <c r="C48" s="16">
        <f t="shared" si="9"/>
        <v>193</v>
      </c>
      <c r="D48" s="16">
        <v>168</v>
      </c>
      <c r="E48" s="16">
        <v>25</v>
      </c>
      <c r="F48" s="17">
        <v>957.6</v>
      </c>
      <c r="G48" s="17">
        <f t="shared" si="7"/>
        <v>5.7</v>
      </c>
      <c r="H48" s="17">
        <f t="shared" si="8"/>
        <v>285</v>
      </c>
      <c r="I48" s="17">
        <f t="shared" si="4"/>
        <v>352.23</v>
      </c>
    </row>
    <row r="49" spans="1:9" x14ac:dyDescent="0.25">
      <c r="A49" s="20" t="s">
        <v>126</v>
      </c>
      <c r="B49" s="16">
        <v>1</v>
      </c>
      <c r="C49" s="16">
        <f t="shared" si="9"/>
        <v>175</v>
      </c>
      <c r="D49" s="16">
        <v>168</v>
      </c>
      <c r="E49" s="16">
        <v>7</v>
      </c>
      <c r="F49" s="17">
        <v>957.6</v>
      </c>
      <c r="G49" s="17">
        <f t="shared" si="7"/>
        <v>5.7</v>
      </c>
      <c r="H49" s="17">
        <f t="shared" si="8"/>
        <v>79.8</v>
      </c>
      <c r="I49" s="17">
        <f t="shared" si="4"/>
        <v>98.62</v>
      </c>
    </row>
    <row r="50" spans="1:9" x14ac:dyDescent="0.25">
      <c r="A50" s="20" t="s">
        <v>126</v>
      </c>
      <c r="B50" s="16">
        <v>1</v>
      </c>
      <c r="C50" s="16">
        <f t="shared" si="9"/>
        <v>184</v>
      </c>
      <c r="D50" s="16">
        <v>168</v>
      </c>
      <c r="E50" s="16">
        <v>16</v>
      </c>
      <c r="F50" s="17">
        <v>957.6</v>
      </c>
      <c r="G50" s="17">
        <f t="shared" si="7"/>
        <v>5.7</v>
      </c>
      <c r="H50" s="17">
        <f t="shared" si="8"/>
        <v>182.4</v>
      </c>
      <c r="I50" s="17">
        <f t="shared" si="4"/>
        <v>225.43</v>
      </c>
    </row>
    <row r="51" spans="1:9" x14ac:dyDescent="0.25">
      <c r="A51" s="20" t="s">
        <v>65</v>
      </c>
      <c r="B51" s="16">
        <v>1</v>
      </c>
      <c r="C51" s="16">
        <f t="shared" si="9"/>
        <v>226</v>
      </c>
      <c r="D51" s="16">
        <v>168</v>
      </c>
      <c r="E51" s="16">
        <v>58</v>
      </c>
      <c r="F51" s="17">
        <v>957.6</v>
      </c>
      <c r="G51" s="17">
        <f t="shared" si="7"/>
        <v>5.7</v>
      </c>
      <c r="H51" s="17">
        <f t="shared" si="8"/>
        <v>661.2</v>
      </c>
      <c r="I51" s="17">
        <f t="shared" si="4"/>
        <v>817.18</v>
      </c>
    </row>
    <row r="52" spans="1:9" x14ac:dyDescent="0.25">
      <c r="A52" s="20" t="s">
        <v>68</v>
      </c>
      <c r="B52" s="16">
        <v>1</v>
      </c>
      <c r="C52" s="16">
        <f t="shared" si="9"/>
        <v>210</v>
      </c>
      <c r="D52" s="16">
        <v>168</v>
      </c>
      <c r="E52" s="16">
        <v>42</v>
      </c>
      <c r="F52" s="17">
        <v>957.6</v>
      </c>
      <c r="G52" s="17">
        <f t="shared" si="7"/>
        <v>5.7</v>
      </c>
      <c r="H52" s="17">
        <f t="shared" si="8"/>
        <v>478.8</v>
      </c>
      <c r="I52" s="17">
        <f t="shared" si="4"/>
        <v>591.75</v>
      </c>
    </row>
    <row r="53" spans="1:9" x14ac:dyDescent="0.25">
      <c r="A53" s="20" t="s">
        <v>68</v>
      </c>
      <c r="B53" s="16">
        <v>1</v>
      </c>
      <c r="C53" s="16">
        <f t="shared" si="9"/>
        <v>184</v>
      </c>
      <c r="D53" s="16">
        <v>168</v>
      </c>
      <c r="E53" s="16">
        <v>16</v>
      </c>
      <c r="F53" s="17">
        <v>957.6</v>
      </c>
      <c r="G53" s="17">
        <f t="shared" si="7"/>
        <v>5.7</v>
      </c>
      <c r="H53" s="17">
        <f t="shared" si="8"/>
        <v>182.4</v>
      </c>
      <c r="I53" s="17">
        <f t="shared" si="4"/>
        <v>225.43</v>
      </c>
    </row>
    <row r="54" spans="1:9" x14ac:dyDescent="0.25">
      <c r="A54" s="20" t="s">
        <v>119</v>
      </c>
      <c r="B54" s="16">
        <v>1</v>
      </c>
      <c r="C54" s="16">
        <f t="shared" si="9"/>
        <v>172</v>
      </c>
      <c r="D54" s="16">
        <v>168</v>
      </c>
      <c r="E54" s="16">
        <v>4</v>
      </c>
      <c r="F54" s="17">
        <v>1142.4000000000001</v>
      </c>
      <c r="G54" s="17">
        <f t="shared" si="7"/>
        <v>6.8</v>
      </c>
      <c r="H54" s="17">
        <f t="shared" si="8"/>
        <v>54.4</v>
      </c>
      <c r="I54" s="17">
        <f t="shared" si="4"/>
        <v>67.23</v>
      </c>
    </row>
    <row r="55" spans="1:9" x14ac:dyDescent="0.25">
      <c r="A55" s="20" t="s">
        <v>226</v>
      </c>
      <c r="B55" s="16">
        <v>1</v>
      </c>
      <c r="C55" s="16">
        <f t="shared" si="9"/>
        <v>198</v>
      </c>
      <c r="D55" s="16">
        <v>168</v>
      </c>
      <c r="E55" s="16">
        <v>30</v>
      </c>
      <c r="F55" s="17">
        <v>1448.16</v>
      </c>
      <c r="G55" s="17">
        <f t="shared" si="7"/>
        <v>8.6199999999999992</v>
      </c>
      <c r="H55" s="17">
        <f t="shared" si="8"/>
        <v>517.20000000000005</v>
      </c>
      <c r="I55" s="17">
        <f t="shared" si="4"/>
        <v>639.21</v>
      </c>
    </row>
    <row r="56" spans="1:9" x14ac:dyDescent="0.25">
      <c r="A56" s="20" t="s">
        <v>226</v>
      </c>
      <c r="B56" s="16">
        <v>1</v>
      </c>
      <c r="C56" s="16">
        <f t="shared" si="9"/>
        <v>170</v>
      </c>
      <c r="D56" s="16">
        <v>168</v>
      </c>
      <c r="E56" s="16">
        <v>2</v>
      </c>
      <c r="F56" s="17">
        <v>1448.16</v>
      </c>
      <c r="G56" s="17">
        <f t="shared" si="7"/>
        <v>8.6199999999999992</v>
      </c>
      <c r="H56" s="17">
        <f t="shared" si="8"/>
        <v>34.479999999999997</v>
      </c>
      <c r="I56" s="17">
        <f t="shared" si="4"/>
        <v>42.61</v>
      </c>
    </row>
    <row r="57" spans="1:9" x14ac:dyDescent="0.25">
      <c r="A57" s="20" t="s">
        <v>124</v>
      </c>
      <c r="B57" s="16">
        <v>1</v>
      </c>
      <c r="C57" s="16">
        <f t="shared" si="9"/>
        <v>206</v>
      </c>
      <c r="D57" s="16">
        <v>168</v>
      </c>
      <c r="E57" s="16">
        <v>38</v>
      </c>
      <c r="F57" s="17">
        <v>1176</v>
      </c>
      <c r="G57" s="17">
        <f t="shared" si="7"/>
        <v>7</v>
      </c>
      <c r="H57" s="17">
        <f t="shared" si="8"/>
        <v>532</v>
      </c>
      <c r="I57" s="17">
        <f t="shared" si="4"/>
        <v>657.5</v>
      </c>
    </row>
    <row r="58" spans="1:9" x14ac:dyDescent="0.25">
      <c r="A58" s="20" t="s">
        <v>124</v>
      </c>
      <c r="B58" s="16">
        <v>1</v>
      </c>
      <c r="C58" s="16">
        <f t="shared" si="9"/>
        <v>172</v>
      </c>
      <c r="D58" s="16">
        <v>168</v>
      </c>
      <c r="E58" s="16">
        <v>4</v>
      </c>
      <c r="F58" s="17">
        <v>1176</v>
      </c>
      <c r="G58" s="17">
        <f t="shared" si="7"/>
        <v>7</v>
      </c>
      <c r="H58" s="17">
        <f t="shared" si="8"/>
        <v>56</v>
      </c>
      <c r="I58" s="17">
        <f t="shared" si="4"/>
        <v>69.209999999999994</v>
      </c>
    </row>
    <row r="59" spans="1:9" x14ac:dyDescent="0.25">
      <c r="A59" s="20" t="s">
        <v>124</v>
      </c>
      <c r="B59" s="16">
        <v>1</v>
      </c>
      <c r="C59" s="16">
        <f t="shared" si="9"/>
        <v>182</v>
      </c>
      <c r="D59" s="16">
        <v>168</v>
      </c>
      <c r="E59" s="16">
        <v>14</v>
      </c>
      <c r="F59" s="17">
        <v>1176</v>
      </c>
      <c r="G59" s="17">
        <f t="shared" si="7"/>
        <v>7</v>
      </c>
      <c r="H59" s="17">
        <f t="shared" si="8"/>
        <v>196</v>
      </c>
      <c r="I59" s="17">
        <f>ROUND(H59*1.2194,2)</f>
        <v>239</v>
      </c>
    </row>
    <row r="60" spans="1:9" x14ac:dyDescent="0.25">
      <c r="A60" s="20" t="s">
        <v>124</v>
      </c>
      <c r="B60" s="16">
        <v>1</v>
      </c>
      <c r="C60" s="16">
        <f t="shared" si="9"/>
        <v>216</v>
      </c>
      <c r="D60" s="16">
        <v>168</v>
      </c>
      <c r="E60" s="16">
        <v>48</v>
      </c>
      <c r="F60" s="17">
        <v>1176</v>
      </c>
      <c r="G60" s="17">
        <f t="shared" si="7"/>
        <v>7</v>
      </c>
      <c r="H60" s="17">
        <f t="shared" si="8"/>
        <v>672</v>
      </c>
      <c r="I60" s="17">
        <f t="shared" si="4"/>
        <v>830.52</v>
      </c>
    </row>
    <row r="61" spans="1:9" x14ac:dyDescent="0.25">
      <c r="A61" s="20" t="s">
        <v>124</v>
      </c>
      <c r="B61" s="16">
        <v>1</v>
      </c>
      <c r="C61" s="16">
        <f t="shared" si="9"/>
        <v>235</v>
      </c>
      <c r="D61" s="16">
        <v>168</v>
      </c>
      <c r="E61" s="16">
        <v>67</v>
      </c>
      <c r="F61" s="17">
        <v>1176</v>
      </c>
      <c r="G61" s="17">
        <f t="shared" si="7"/>
        <v>7</v>
      </c>
      <c r="H61" s="17">
        <f t="shared" si="8"/>
        <v>938</v>
      </c>
      <c r="I61" s="17">
        <f t="shared" si="4"/>
        <v>1159.27</v>
      </c>
    </row>
    <row r="62" spans="1:9" x14ac:dyDescent="0.25">
      <c r="A62" s="20" t="s">
        <v>66</v>
      </c>
      <c r="B62" s="16">
        <v>1</v>
      </c>
      <c r="C62" s="16">
        <f t="shared" si="9"/>
        <v>177</v>
      </c>
      <c r="D62" s="16">
        <v>168</v>
      </c>
      <c r="E62" s="16">
        <v>9</v>
      </c>
      <c r="F62" s="17">
        <v>1176</v>
      </c>
      <c r="G62" s="17">
        <f t="shared" si="7"/>
        <v>7</v>
      </c>
      <c r="H62" s="17">
        <f t="shared" si="8"/>
        <v>126</v>
      </c>
      <c r="I62" s="17">
        <f t="shared" si="4"/>
        <v>155.72</v>
      </c>
    </row>
    <row r="63" spans="1:9" x14ac:dyDescent="0.25">
      <c r="A63" s="20" t="s">
        <v>66</v>
      </c>
      <c r="B63" s="16">
        <v>1</v>
      </c>
      <c r="C63" s="16">
        <f t="shared" si="9"/>
        <v>184</v>
      </c>
      <c r="D63" s="16">
        <v>168</v>
      </c>
      <c r="E63" s="16">
        <v>16</v>
      </c>
      <c r="F63" s="17">
        <v>1176</v>
      </c>
      <c r="G63" s="17">
        <f t="shared" si="7"/>
        <v>7</v>
      </c>
      <c r="H63" s="17">
        <f t="shared" si="8"/>
        <v>224</v>
      </c>
      <c r="I63" s="17">
        <f t="shared" si="4"/>
        <v>276.83999999999997</v>
      </c>
    </row>
    <row r="64" spans="1:9" x14ac:dyDescent="0.25">
      <c r="A64" s="20" t="s">
        <v>66</v>
      </c>
      <c r="B64" s="16">
        <v>1</v>
      </c>
      <c r="C64" s="16">
        <f t="shared" si="9"/>
        <v>222</v>
      </c>
      <c r="D64" s="16">
        <v>168</v>
      </c>
      <c r="E64" s="16">
        <v>54</v>
      </c>
      <c r="F64" s="17">
        <v>1176</v>
      </c>
      <c r="G64" s="17">
        <f t="shared" si="7"/>
        <v>7</v>
      </c>
      <c r="H64" s="17">
        <f t="shared" si="8"/>
        <v>756</v>
      </c>
      <c r="I64" s="17">
        <f t="shared" si="4"/>
        <v>934.34</v>
      </c>
    </row>
    <row r="65" spans="1:9" x14ac:dyDescent="0.25">
      <c r="A65" s="20" t="s">
        <v>66</v>
      </c>
      <c r="B65" s="16">
        <v>1</v>
      </c>
      <c r="C65" s="16">
        <f t="shared" si="9"/>
        <v>185</v>
      </c>
      <c r="D65" s="16">
        <v>168</v>
      </c>
      <c r="E65" s="16">
        <v>17</v>
      </c>
      <c r="F65" s="17">
        <v>1176</v>
      </c>
      <c r="G65" s="17">
        <f t="shared" si="7"/>
        <v>7</v>
      </c>
      <c r="H65" s="17">
        <f t="shared" si="8"/>
        <v>238</v>
      </c>
      <c r="I65" s="17">
        <f t="shared" si="4"/>
        <v>294.14</v>
      </c>
    </row>
    <row r="66" spans="1:9" x14ac:dyDescent="0.25">
      <c r="A66" s="20" t="s">
        <v>66</v>
      </c>
      <c r="B66" s="16">
        <v>1</v>
      </c>
      <c r="C66" s="16">
        <f t="shared" si="9"/>
        <v>184</v>
      </c>
      <c r="D66" s="16">
        <v>168</v>
      </c>
      <c r="E66" s="16">
        <v>16</v>
      </c>
      <c r="F66" s="17">
        <v>1176</v>
      </c>
      <c r="G66" s="17">
        <f t="shared" si="7"/>
        <v>7</v>
      </c>
      <c r="H66" s="17">
        <f t="shared" si="8"/>
        <v>224</v>
      </c>
      <c r="I66" s="17">
        <f t="shared" si="4"/>
        <v>276.83999999999997</v>
      </c>
    </row>
    <row r="67" spans="1:9" x14ac:dyDescent="0.25">
      <c r="A67" s="20" t="s">
        <v>66</v>
      </c>
      <c r="B67" s="16">
        <v>1</v>
      </c>
      <c r="C67" s="16">
        <f t="shared" si="9"/>
        <v>184</v>
      </c>
      <c r="D67" s="16">
        <v>168</v>
      </c>
      <c r="E67" s="16">
        <v>16</v>
      </c>
      <c r="F67" s="17">
        <v>1176</v>
      </c>
      <c r="G67" s="17">
        <f t="shared" si="7"/>
        <v>7</v>
      </c>
      <c r="H67" s="17">
        <f t="shared" si="8"/>
        <v>224</v>
      </c>
      <c r="I67" s="17">
        <f t="shared" si="4"/>
        <v>276.83999999999997</v>
      </c>
    </row>
    <row r="68" spans="1:9" x14ac:dyDescent="0.25">
      <c r="A68" s="20" t="s">
        <v>125</v>
      </c>
      <c r="B68" s="16">
        <v>1</v>
      </c>
      <c r="C68" s="16">
        <f t="shared" si="9"/>
        <v>177</v>
      </c>
      <c r="D68" s="16">
        <v>168</v>
      </c>
      <c r="E68" s="16">
        <v>9</v>
      </c>
      <c r="F68" s="17">
        <v>1176</v>
      </c>
      <c r="G68" s="17">
        <f t="shared" si="7"/>
        <v>7</v>
      </c>
      <c r="H68" s="17">
        <f t="shared" si="8"/>
        <v>126</v>
      </c>
      <c r="I68" s="17">
        <f t="shared" si="4"/>
        <v>155.72</v>
      </c>
    </row>
    <row r="69" spans="1:9" x14ac:dyDescent="0.25">
      <c r="A69" s="20" t="s">
        <v>225</v>
      </c>
      <c r="B69" s="16">
        <v>1</v>
      </c>
      <c r="C69" s="16">
        <f t="shared" si="9"/>
        <v>183.5</v>
      </c>
      <c r="D69" s="16">
        <v>168</v>
      </c>
      <c r="E69" s="16">
        <v>15.5</v>
      </c>
      <c r="F69" s="17">
        <v>1176</v>
      </c>
      <c r="G69" s="17">
        <f t="shared" si="7"/>
        <v>7</v>
      </c>
      <c r="H69" s="17">
        <f t="shared" si="8"/>
        <v>217</v>
      </c>
      <c r="I69" s="17">
        <f t="shared" si="4"/>
        <v>268.19</v>
      </c>
    </row>
    <row r="70" spans="1:9" x14ac:dyDescent="0.25">
      <c r="A70" s="20" t="s">
        <v>125</v>
      </c>
      <c r="B70" s="16">
        <v>1</v>
      </c>
      <c r="C70" s="16">
        <f t="shared" si="9"/>
        <v>188.5</v>
      </c>
      <c r="D70" s="16">
        <v>168</v>
      </c>
      <c r="E70" s="16">
        <v>20.5</v>
      </c>
      <c r="F70" s="17">
        <v>1176</v>
      </c>
      <c r="G70" s="17">
        <f t="shared" si="7"/>
        <v>7</v>
      </c>
      <c r="H70" s="17">
        <f t="shared" si="8"/>
        <v>287</v>
      </c>
      <c r="I70" s="17">
        <f t="shared" si="4"/>
        <v>354.7</v>
      </c>
    </row>
    <row r="71" spans="1:9" x14ac:dyDescent="0.25">
      <c r="A71" s="20" t="s">
        <v>67</v>
      </c>
      <c r="B71" s="16">
        <v>1</v>
      </c>
      <c r="C71" s="16">
        <f t="shared" si="9"/>
        <v>205</v>
      </c>
      <c r="D71" s="16">
        <v>168</v>
      </c>
      <c r="E71" s="16">
        <v>37</v>
      </c>
      <c r="F71" s="17">
        <v>1176</v>
      </c>
      <c r="G71" s="17">
        <f t="shared" si="7"/>
        <v>7</v>
      </c>
      <c r="H71" s="17">
        <f t="shared" si="8"/>
        <v>518</v>
      </c>
      <c r="I71" s="17">
        <f t="shared" si="4"/>
        <v>640.20000000000005</v>
      </c>
    </row>
    <row r="72" spans="1:9" x14ac:dyDescent="0.25">
      <c r="A72" s="20" t="s">
        <v>67</v>
      </c>
      <c r="B72" s="16">
        <v>1</v>
      </c>
      <c r="C72" s="16">
        <f t="shared" si="9"/>
        <v>172</v>
      </c>
      <c r="D72" s="16">
        <v>168</v>
      </c>
      <c r="E72" s="16">
        <v>4</v>
      </c>
      <c r="F72" s="17">
        <v>1176</v>
      </c>
      <c r="G72" s="17">
        <f t="shared" si="7"/>
        <v>7</v>
      </c>
      <c r="H72" s="17">
        <f t="shared" si="8"/>
        <v>56</v>
      </c>
      <c r="I72" s="17">
        <f t="shared" si="4"/>
        <v>69.209999999999994</v>
      </c>
    </row>
    <row r="73" spans="1:9" x14ac:dyDescent="0.25">
      <c r="A73" s="20" t="s">
        <v>67</v>
      </c>
      <c r="B73" s="16">
        <v>1</v>
      </c>
      <c r="C73" s="16">
        <f t="shared" si="9"/>
        <v>204</v>
      </c>
      <c r="D73" s="16">
        <v>168</v>
      </c>
      <c r="E73" s="16">
        <v>36</v>
      </c>
      <c r="F73" s="17">
        <v>1176</v>
      </c>
      <c r="G73" s="17">
        <f t="shared" si="7"/>
        <v>7</v>
      </c>
      <c r="H73" s="17">
        <f t="shared" si="8"/>
        <v>504</v>
      </c>
      <c r="I73" s="17">
        <f t="shared" si="4"/>
        <v>622.89</v>
      </c>
    </row>
    <row r="74" spans="1:9" x14ac:dyDescent="0.25">
      <c r="A74" s="20" t="s">
        <v>67</v>
      </c>
      <c r="B74" s="16">
        <v>1</v>
      </c>
      <c r="C74" s="16">
        <f t="shared" si="9"/>
        <v>188</v>
      </c>
      <c r="D74" s="16">
        <v>168</v>
      </c>
      <c r="E74" s="16">
        <v>20</v>
      </c>
      <c r="F74" s="17">
        <v>1176</v>
      </c>
      <c r="G74" s="17">
        <f t="shared" si="7"/>
        <v>7</v>
      </c>
      <c r="H74" s="17">
        <f t="shared" si="8"/>
        <v>280</v>
      </c>
      <c r="I74" s="17">
        <f t="shared" si="4"/>
        <v>346.05</v>
      </c>
    </row>
    <row r="75" spans="1:9" x14ac:dyDescent="0.25">
      <c r="A75" s="20" t="s">
        <v>67</v>
      </c>
      <c r="B75" s="16">
        <v>1</v>
      </c>
      <c r="C75" s="16">
        <f t="shared" si="9"/>
        <v>221</v>
      </c>
      <c r="D75" s="16">
        <v>168</v>
      </c>
      <c r="E75" s="16">
        <v>53</v>
      </c>
      <c r="F75" s="17">
        <v>1176</v>
      </c>
      <c r="G75" s="17">
        <f t="shared" si="7"/>
        <v>7</v>
      </c>
      <c r="H75" s="17">
        <f t="shared" si="8"/>
        <v>742</v>
      </c>
      <c r="I75" s="17">
        <f t="shared" si="4"/>
        <v>917.04</v>
      </c>
    </row>
    <row r="76" spans="1:9" x14ac:dyDescent="0.25">
      <c r="A76" s="20" t="s">
        <v>67</v>
      </c>
      <c r="B76" s="16">
        <v>1</v>
      </c>
      <c r="C76" s="16">
        <f t="shared" si="9"/>
        <v>204</v>
      </c>
      <c r="D76" s="16">
        <v>168</v>
      </c>
      <c r="E76" s="16">
        <v>36</v>
      </c>
      <c r="F76" s="17">
        <v>1176</v>
      </c>
      <c r="G76" s="17">
        <f t="shared" si="7"/>
        <v>7</v>
      </c>
      <c r="H76" s="17">
        <f t="shared" si="8"/>
        <v>504</v>
      </c>
      <c r="I76" s="17">
        <f t="shared" si="4"/>
        <v>622.89</v>
      </c>
    </row>
    <row r="77" spans="1:9" x14ac:dyDescent="0.25">
      <c r="A77" s="20" t="s">
        <v>67</v>
      </c>
      <c r="B77" s="16">
        <v>1</v>
      </c>
      <c r="C77" s="16">
        <f t="shared" si="9"/>
        <v>200</v>
      </c>
      <c r="D77" s="16">
        <v>168</v>
      </c>
      <c r="E77" s="16">
        <v>32</v>
      </c>
      <c r="F77" s="17">
        <v>1176</v>
      </c>
      <c r="G77" s="17">
        <f t="shared" si="7"/>
        <v>7</v>
      </c>
      <c r="H77" s="17">
        <f t="shared" si="8"/>
        <v>448</v>
      </c>
      <c r="I77" s="17">
        <f t="shared" si="4"/>
        <v>553.67999999999995</v>
      </c>
    </row>
    <row r="78" spans="1:9" x14ac:dyDescent="0.25">
      <c r="A78" s="20" t="s">
        <v>67</v>
      </c>
      <c r="B78" s="16">
        <v>1</v>
      </c>
      <c r="C78" s="16">
        <f t="shared" si="9"/>
        <v>205</v>
      </c>
      <c r="D78" s="16">
        <v>168</v>
      </c>
      <c r="E78" s="16">
        <v>37</v>
      </c>
      <c r="F78" s="17">
        <v>1176</v>
      </c>
      <c r="G78" s="17">
        <f t="shared" si="7"/>
        <v>7</v>
      </c>
      <c r="H78" s="17">
        <f t="shared" si="8"/>
        <v>518</v>
      </c>
      <c r="I78" s="17">
        <f t="shared" si="4"/>
        <v>640.20000000000005</v>
      </c>
    </row>
    <row r="79" spans="1:9" x14ac:dyDescent="0.25">
      <c r="A79" s="20" t="s">
        <v>126</v>
      </c>
      <c r="B79" s="16">
        <v>1</v>
      </c>
      <c r="C79" s="16">
        <f t="shared" si="9"/>
        <v>198</v>
      </c>
      <c r="D79" s="16">
        <v>168</v>
      </c>
      <c r="E79" s="16">
        <v>30</v>
      </c>
      <c r="F79" s="17">
        <v>1176</v>
      </c>
      <c r="G79" s="17">
        <f t="shared" si="7"/>
        <v>7</v>
      </c>
      <c r="H79" s="17">
        <f t="shared" si="8"/>
        <v>420</v>
      </c>
      <c r="I79" s="17">
        <f t="shared" si="4"/>
        <v>519.08000000000004</v>
      </c>
    </row>
    <row r="80" spans="1:9" x14ac:dyDescent="0.25">
      <c r="A80" s="20" t="s">
        <v>126</v>
      </c>
      <c r="B80" s="16">
        <v>1</v>
      </c>
      <c r="C80" s="16">
        <f t="shared" si="9"/>
        <v>245</v>
      </c>
      <c r="D80" s="16">
        <v>168</v>
      </c>
      <c r="E80" s="16">
        <v>77</v>
      </c>
      <c r="F80" s="17">
        <v>1176</v>
      </c>
      <c r="G80" s="17">
        <f t="shared" si="7"/>
        <v>7</v>
      </c>
      <c r="H80" s="17">
        <f t="shared" si="8"/>
        <v>1078</v>
      </c>
      <c r="I80" s="17">
        <f t="shared" si="4"/>
        <v>1332.3</v>
      </c>
    </row>
    <row r="81" spans="1:9" x14ac:dyDescent="0.25">
      <c r="A81" s="20" t="s">
        <v>126</v>
      </c>
      <c r="B81" s="16">
        <v>1</v>
      </c>
      <c r="C81" s="16">
        <f t="shared" si="9"/>
        <v>262</v>
      </c>
      <c r="D81" s="16">
        <v>168</v>
      </c>
      <c r="E81" s="16">
        <v>94</v>
      </c>
      <c r="F81" s="17">
        <v>1176</v>
      </c>
      <c r="G81" s="17">
        <f t="shared" si="7"/>
        <v>7</v>
      </c>
      <c r="H81" s="17">
        <f t="shared" si="8"/>
        <v>1316</v>
      </c>
      <c r="I81" s="17">
        <f t="shared" si="4"/>
        <v>1626.44</v>
      </c>
    </row>
    <row r="82" spans="1:9" x14ac:dyDescent="0.25">
      <c r="A82" s="20" t="s">
        <v>126</v>
      </c>
      <c r="B82" s="16">
        <v>1</v>
      </c>
      <c r="C82" s="16">
        <f t="shared" si="9"/>
        <v>169</v>
      </c>
      <c r="D82" s="16">
        <v>168</v>
      </c>
      <c r="E82" s="16">
        <v>1</v>
      </c>
      <c r="F82" s="17">
        <v>1176</v>
      </c>
      <c r="G82" s="17">
        <f t="shared" si="7"/>
        <v>7</v>
      </c>
      <c r="H82" s="17">
        <f t="shared" si="8"/>
        <v>14</v>
      </c>
      <c r="I82" s="17">
        <f t="shared" si="4"/>
        <v>17.3</v>
      </c>
    </row>
    <row r="83" spans="1:9" x14ac:dyDescent="0.25">
      <c r="A83" s="20" t="s">
        <v>126</v>
      </c>
      <c r="B83" s="16">
        <v>1</v>
      </c>
      <c r="C83" s="16">
        <f t="shared" si="9"/>
        <v>182</v>
      </c>
      <c r="D83" s="16">
        <v>168</v>
      </c>
      <c r="E83" s="16">
        <v>14</v>
      </c>
      <c r="F83" s="17">
        <v>1176</v>
      </c>
      <c r="G83" s="17">
        <f t="shared" si="7"/>
        <v>7</v>
      </c>
      <c r="H83" s="17">
        <f t="shared" si="8"/>
        <v>196</v>
      </c>
      <c r="I83" s="17">
        <f t="shared" si="4"/>
        <v>242.24</v>
      </c>
    </row>
    <row r="84" spans="1:9" x14ac:dyDescent="0.25">
      <c r="A84" s="20" t="s">
        <v>126</v>
      </c>
      <c r="B84" s="16">
        <v>1</v>
      </c>
      <c r="C84" s="16">
        <f t="shared" si="9"/>
        <v>206</v>
      </c>
      <c r="D84" s="16">
        <v>168</v>
      </c>
      <c r="E84" s="16">
        <v>38</v>
      </c>
      <c r="F84" s="17">
        <v>1176</v>
      </c>
      <c r="G84" s="17">
        <f t="shared" si="7"/>
        <v>7</v>
      </c>
      <c r="H84" s="17">
        <f t="shared" si="8"/>
        <v>532</v>
      </c>
      <c r="I84" s="17">
        <f t="shared" si="4"/>
        <v>657.5</v>
      </c>
    </row>
    <row r="85" spans="1:9" x14ac:dyDescent="0.25">
      <c r="A85" s="20" t="s">
        <v>127</v>
      </c>
      <c r="B85" s="16">
        <v>1</v>
      </c>
      <c r="C85" s="16">
        <f t="shared" si="9"/>
        <v>218</v>
      </c>
      <c r="D85" s="16">
        <v>168</v>
      </c>
      <c r="E85" s="16">
        <v>50</v>
      </c>
      <c r="F85" s="17">
        <v>1176</v>
      </c>
      <c r="G85" s="17">
        <f t="shared" si="7"/>
        <v>7</v>
      </c>
      <c r="H85" s="17">
        <f t="shared" si="8"/>
        <v>700</v>
      </c>
      <c r="I85" s="17">
        <f t="shared" si="4"/>
        <v>865.13</v>
      </c>
    </row>
    <row r="86" spans="1:9" x14ac:dyDescent="0.25">
      <c r="A86" s="20" t="s">
        <v>68</v>
      </c>
      <c r="B86" s="16">
        <v>1</v>
      </c>
      <c r="C86" s="16">
        <f t="shared" si="9"/>
        <v>235</v>
      </c>
      <c r="D86" s="16">
        <v>168</v>
      </c>
      <c r="E86" s="16">
        <v>67</v>
      </c>
      <c r="F86" s="17">
        <v>1176</v>
      </c>
      <c r="G86" s="17">
        <f t="shared" si="7"/>
        <v>7</v>
      </c>
      <c r="H86" s="17">
        <f t="shared" si="8"/>
        <v>938</v>
      </c>
      <c r="I86" s="17">
        <f t="shared" si="4"/>
        <v>1159.27</v>
      </c>
    </row>
    <row r="87" spans="1:9" x14ac:dyDescent="0.25">
      <c r="A87" s="20" t="s">
        <v>68</v>
      </c>
      <c r="B87" s="16">
        <v>1</v>
      </c>
      <c r="C87" s="16">
        <f t="shared" si="9"/>
        <v>178</v>
      </c>
      <c r="D87" s="16">
        <v>168</v>
      </c>
      <c r="E87" s="16">
        <v>10</v>
      </c>
      <c r="F87" s="17">
        <v>1176</v>
      </c>
      <c r="G87" s="17">
        <f t="shared" si="7"/>
        <v>7</v>
      </c>
      <c r="H87" s="17">
        <f t="shared" si="8"/>
        <v>140</v>
      </c>
      <c r="I87" s="17">
        <f t="shared" si="4"/>
        <v>173.03</v>
      </c>
    </row>
    <row r="88" spans="1:9" x14ac:dyDescent="0.25">
      <c r="A88" s="20" t="s">
        <v>128</v>
      </c>
      <c r="B88" s="16">
        <v>1</v>
      </c>
      <c r="C88" s="16">
        <f t="shared" si="9"/>
        <v>234</v>
      </c>
      <c r="D88" s="16">
        <v>168</v>
      </c>
      <c r="E88" s="16">
        <v>66</v>
      </c>
      <c r="F88" s="17">
        <v>1176</v>
      </c>
      <c r="G88" s="17">
        <f t="shared" si="7"/>
        <v>7</v>
      </c>
      <c r="H88" s="17">
        <f t="shared" si="8"/>
        <v>924</v>
      </c>
      <c r="I88" s="17">
        <f t="shared" si="4"/>
        <v>1141.97</v>
      </c>
    </row>
    <row r="89" spans="1:9" x14ac:dyDescent="0.25">
      <c r="A89" s="20" t="s">
        <v>121</v>
      </c>
      <c r="B89" s="16">
        <v>1</v>
      </c>
      <c r="C89" s="16">
        <f t="shared" si="9"/>
        <v>176</v>
      </c>
      <c r="D89" s="16">
        <v>168</v>
      </c>
      <c r="E89" s="16">
        <v>8</v>
      </c>
      <c r="F89" s="17">
        <v>1209.5999999999999</v>
      </c>
      <c r="G89" s="17">
        <f t="shared" si="7"/>
        <v>7.2</v>
      </c>
      <c r="H89" s="17">
        <f t="shared" si="8"/>
        <v>115.2</v>
      </c>
      <c r="I89" s="17">
        <f t="shared" ref="I89:I107" si="10">ROUND(H89*1.2359,2)</f>
        <v>142.38</v>
      </c>
    </row>
    <row r="90" spans="1:9" x14ac:dyDescent="0.25">
      <c r="A90" s="20" t="s">
        <v>121</v>
      </c>
      <c r="B90" s="16">
        <v>1</v>
      </c>
      <c r="C90" s="16">
        <f t="shared" si="9"/>
        <v>183.2</v>
      </c>
      <c r="D90" s="16">
        <v>168</v>
      </c>
      <c r="E90" s="16">
        <v>15.2</v>
      </c>
      <c r="F90" s="17">
        <v>1209.5999999999999</v>
      </c>
      <c r="G90" s="17">
        <f t="shared" si="7"/>
        <v>7.2</v>
      </c>
      <c r="H90" s="17">
        <f t="shared" si="8"/>
        <v>218.88</v>
      </c>
      <c r="I90" s="17">
        <f t="shared" si="10"/>
        <v>270.51</v>
      </c>
    </row>
    <row r="91" spans="1:9" x14ac:dyDescent="0.25">
      <c r="A91" s="20" t="s">
        <v>121</v>
      </c>
      <c r="B91" s="16">
        <v>1</v>
      </c>
      <c r="C91" s="16">
        <f t="shared" si="9"/>
        <v>182</v>
      </c>
      <c r="D91" s="16">
        <v>168</v>
      </c>
      <c r="E91" s="16">
        <v>14</v>
      </c>
      <c r="F91" s="17">
        <v>1209.5999999999999</v>
      </c>
      <c r="G91" s="17">
        <f t="shared" si="7"/>
        <v>7.2</v>
      </c>
      <c r="H91" s="17">
        <f t="shared" si="8"/>
        <v>201.6</v>
      </c>
      <c r="I91" s="17">
        <f>ROUND(H91*1.2077,2)</f>
        <v>243.47</v>
      </c>
    </row>
    <row r="92" spans="1:9" x14ac:dyDescent="0.25">
      <c r="A92" s="20" t="s">
        <v>121</v>
      </c>
      <c r="B92" s="16">
        <v>1</v>
      </c>
      <c r="C92" s="16">
        <f t="shared" si="9"/>
        <v>179</v>
      </c>
      <c r="D92" s="16">
        <v>168</v>
      </c>
      <c r="E92" s="16">
        <v>11</v>
      </c>
      <c r="F92" s="17">
        <v>1209.5999999999999</v>
      </c>
      <c r="G92" s="17">
        <f t="shared" si="7"/>
        <v>7.2</v>
      </c>
      <c r="H92" s="17">
        <f t="shared" si="8"/>
        <v>158.4</v>
      </c>
      <c r="I92" s="17">
        <f t="shared" si="10"/>
        <v>195.77</v>
      </c>
    </row>
    <row r="93" spans="1:9" x14ac:dyDescent="0.25">
      <c r="A93" s="20" t="s">
        <v>227</v>
      </c>
      <c r="B93" s="16">
        <v>1</v>
      </c>
      <c r="C93" s="16">
        <f t="shared" si="9"/>
        <v>194.5</v>
      </c>
      <c r="D93" s="16">
        <v>168</v>
      </c>
      <c r="E93" s="16">
        <v>26.5</v>
      </c>
      <c r="F93" s="17">
        <v>1209.5999999999999</v>
      </c>
      <c r="G93" s="17">
        <f t="shared" si="7"/>
        <v>7.2</v>
      </c>
      <c r="H93" s="17">
        <f t="shared" si="8"/>
        <v>381.6</v>
      </c>
      <c r="I93" s="17">
        <f t="shared" si="10"/>
        <v>471.62</v>
      </c>
    </row>
    <row r="94" spans="1:9" x14ac:dyDescent="0.25">
      <c r="A94" s="20" t="s">
        <v>121</v>
      </c>
      <c r="B94" s="16">
        <v>1</v>
      </c>
      <c r="C94" s="16">
        <f t="shared" si="9"/>
        <v>175</v>
      </c>
      <c r="D94" s="16">
        <v>168</v>
      </c>
      <c r="E94" s="16">
        <v>7</v>
      </c>
      <c r="F94" s="17">
        <v>1209.5999999999999</v>
      </c>
      <c r="G94" s="17">
        <f t="shared" si="7"/>
        <v>7.2</v>
      </c>
      <c r="H94" s="17">
        <f t="shared" si="8"/>
        <v>100.8</v>
      </c>
      <c r="I94" s="17">
        <f t="shared" si="10"/>
        <v>124.58</v>
      </c>
    </row>
    <row r="95" spans="1:9" x14ac:dyDescent="0.25">
      <c r="A95" s="20" t="s">
        <v>121</v>
      </c>
      <c r="B95" s="16">
        <v>1</v>
      </c>
      <c r="C95" s="16">
        <f t="shared" si="9"/>
        <v>175</v>
      </c>
      <c r="D95" s="16">
        <v>168</v>
      </c>
      <c r="E95" s="16">
        <v>7</v>
      </c>
      <c r="F95" s="17">
        <v>1209.5999999999999</v>
      </c>
      <c r="G95" s="17">
        <f t="shared" si="7"/>
        <v>7.2</v>
      </c>
      <c r="H95" s="17">
        <f t="shared" si="8"/>
        <v>100.8</v>
      </c>
      <c r="I95" s="17">
        <f t="shared" si="10"/>
        <v>124.58</v>
      </c>
    </row>
    <row r="96" spans="1:9" x14ac:dyDescent="0.25">
      <c r="A96" s="20" t="s">
        <v>121</v>
      </c>
      <c r="B96" s="16">
        <v>1</v>
      </c>
      <c r="C96" s="16">
        <f t="shared" si="9"/>
        <v>176</v>
      </c>
      <c r="D96" s="16">
        <v>168</v>
      </c>
      <c r="E96" s="16">
        <v>8</v>
      </c>
      <c r="F96" s="17">
        <v>1209.5999999999999</v>
      </c>
      <c r="G96" s="17">
        <f t="shared" si="7"/>
        <v>7.2</v>
      </c>
      <c r="H96" s="17">
        <f t="shared" si="8"/>
        <v>115.2</v>
      </c>
      <c r="I96" s="17">
        <f t="shared" si="10"/>
        <v>142.38</v>
      </c>
    </row>
    <row r="97" spans="1:9" x14ac:dyDescent="0.25">
      <c r="A97" s="20" t="s">
        <v>121</v>
      </c>
      <c r="B97" s="16">
        <v>1</v>
      </c>
      <c r="C97" s="16">
        <f t="shared" si="9"/>
        <v>184</v>
      </c>
      <c r="D97" s="16">
        <v>168</v>
      </c>
      <c r="E97" s="16">
        <v>16</v>
      </c>
      <c r="F97" s="17">
        <v>1209.5999999999999</v>
      </c>
      <c r="G97" s="17">
        <f t="shared" si="7"/>
        <v>7.2</v>
      </c>
      <c r="H97" s="17">
        <f t="shared" si="8"/>
        <v>230.4</v>
      </c>
      <c r="I97" s="17">
        <f t="shared" si="10"/>
        <v>284.75</v>
      </c>
    </row>
    <row r="98" spans="1:9" x14ac:dyDescent="0.25">
      <c r="A98" s="20" t="s">
        <v>85</v>
      </c>
      <c r="B98" s="16">
        <v>1</v>
      </c>
      <c r="C98" s="16">
        <f t="shared" si="9"/>
        <v>184</v>
      </c>
      <c r="D98" s="16">
        <v>168</v>
      </c>
      <c r="E98" s="16">
        <v>16</v>
      </c>
      <c r="F98" s="17">
        <v>1176</v>
      </c>
      <c r="G98" s="17">
        <f t="shared" si="7"/>
        <v>7</v>
      </c>
      <c r="H98" s="17">
        <f t="shared" si="8"/>
        <v>224</v>
      </c>
      <c r="I98" s="17">
        <f t="shared" si="10"/>
        <v>276.83999999999997</v>
      </c>
    </row>
    <row r="99" spans="1:9" x14ac:dyDescent="0.25">
      <c r="A99" s="20" t="s">
        <v>85</v>
      </c>
      <c r="B99" s="16">
        <v>1</v>
      </c>
      <c r="C99" s="16">
        <f t="shared" si="9"/>
        <v>184</v>
      </c>
      <c r="D99" s="16">
        <v>168</v>
      </c>
      <c r="E99" s="16">
        <v>16</v>
      </c>
      <c r="F99" s="17">
        <v>1176</v>
      </c>
      <c r="G99" s="17">
        <f t="shared" si="7"/>
        <v>7</v>
      </c>
      <c r="H99" s="17">
        <f t="shared" si="8"/>
        <v>224</v>
      </c>
      <c r="I99" s="17">
        <f t="shared" si="10"/>
        <v>276.83999999999997</v>
      </c>
    </row>
    <row r="100" spans="1:9" x14ac:dyDescent="0.25">
      <c r="A100" s="20" t="s">
        <v>85</v>
      </c>
      <c r="B100" s="16">
        <v>1</v>
      </c>
      <c r="C100" s="16">
        <f t="shared" si="9"/>
        <v>176</v>
      </c>
      <c r="D100" s="16">
        <v>168</v>
      </c>
      <c r="E100" s="16">
        <v>8</v>
      </c>
      <c r="F100" s="17">
        <v>1176</v>
      </c>
      <c r="G100" s="17">
        <f t="shared" si="7"/>
        <v>7</v>
      </c>
      <c r="H100" s="17">
        <f t="shared" si="8"/>
        <v>112</v>
      </c>
      <c r="I100" s="17">
        <f t="shared" si="10"/>
        <v>138.41999999999999</v>
      </c>
    </row>
    <row r="101" spans="1:9" x14ac:dyDescent="0.25">
      <c r="A101" s="20" t="s">
        <v>85</v>
      </c>
      <c r="B101" s="16">
        <v>1</v>
      </c>
      <c r="C101" s="16">
        <f t="shared" si="9"/>
        <v>192</v>
      </c>
      <c r="D101" s="16">
        <v>168</v>
      </c>
      <c r="E101" s="16">
        <v>24</v>
      </c>
      <c r="F101" s="17">
        <v>1176</v>
      </c>
      <c r="G101" s="17">
        <f t="shared" si="7"/>
        <v>7</v>
      </c>
      <c r="H101" s="17">
        <f t="shared" si="8"/>
        <v>336</v>
      </c>
      <c r="I101" s="17">
        <f t="shared" si="10"/>
        <v>415.26</v>
      </c>
    </row>
    <row r="102" spans="1:9" x14ac:dyDescent="0.25">
      <c r="A102" s="20" t="s">
        <v>85</v>
      </c>
      <c r="B102" s="16">
        <v>1</v>
      </c>
      <c r="C102" s="16">
        <f t="shared" si="9"/>
        <v>170</v>
      </c>
      <c r="D102" s="16">
        <v>168</v>
      </c>
      <c r="E102" s="16">
        <v>2</v>
      </c>
      <c r="F102" s="17">
        <v>1176</v>
      </c>
      <c r="G102" s="17">
        <f t="shared" si="7"/>
        <v>7</v>
      </c>
      <c r="H102" s="17">
        <f t="shared" si="8"/>
        <v>28</v>
      </c>
      <c r="I102" s="17">
        <f t="shared" si="10"/>
        <v>34.61</v>
      </c>
    </row>
    <row r="103" spans="1:9" x14ac:dyDescent="0.25">
      <c r="A103" s="20" t="s">
        <v>85</v>
      </c>
      <c r="B103" s="16">
        <v>1</v>
      </c>
      <c r="C103" s="16">
        <f t="shared" si="9"/>
        <v>259</v>
      </c>
      <c r="D103" s="16">
        <v>168</v>
      </c>
      <c r="E103" s="16">
        <v>91</v>
      </c>
      <c r="F103" s="17">
        <v>1176</v>
      </c>
      <c r="G103" s="17">
        <f t="shared" si="7"/>
        <v>7</v>
      </c>
      <c r="H103" s="17">
        <f t="shared" si="8"/>
        <v>1274</v>
      </c>
      <c r="I103" s="17">
        <f t="shared" si="10"/>
        <v>1574.54</v>
      </c>
    </row>
    <row r="104" spans="1:9" x14ac:dyDescent="0.25">
      <c r="A104" s="20" t="s">
        <v>228</v>
      </c>
      <c r="B104" s="16">
        <v>1</v>
      </c>
      <c r="C104" s="16">
        <f t="shared" si="9"/>
        <v>187</v>
      </c>
      <c r="D104" s="16">
        <v>168</v>
      </c>
      <c r="E104" s="16">
        <v>19</v>
      </c>
      <c r="F104" s="17">
        <v>1448.16</v>
      </c>
      <c r="G104" s="17">
        <f t="shared" si="7"/>
        <v>8.6199999999999992</v>
      </c>
      <c r="H104" s="17">
        <f t="shared" si="8"/>
        <v>327.56</v>
      </c>
      <c r="I104" s="17">
        <f t="shared" si="10"/>
        <v>404.83</v>
      </c>
    </row>
    <row r="105" spans="1:9" x14ac:dyDescent="0.25">
      <c r="A105" s="20" t="s">
        <v>119</v>
      </c>
      <c r="B105" s="16">
        <v>1</v>
      </c>
      <c r="C105" s="16">
        <f t="shared" si="9"/>
        <v>199</v>
      </c>
      <c r="D105" s="16">
        <v>168</v>
      </c>
      <c r="E105" s="16">
        <v>31</v>
      </c>
      <c r="F105" s="17">
        <v>1058.4000000000001</v>
      </c>
      <c r="G105" s="17">
        <f t="shared" si="7"/>
        <v>6.3</v>
      </c>
      <c r="H105" s="17">
        <f t="shared" si="8"/>
        <v>390.6</v>
      </c>
      <c r="I105" s="17">
        <f>ROUND(H105*1.2077,2)</f>
        <v>471.73</v>
      </c>
    </row>
    <row r="106" spans="1:9" x14ac:dyDescent="0.25">
      <c r="A106" s="20" t="s">
        <v>119</v>
      </c>
      <c r="B106" s="16">
        <v>1</v>
      </c>
      <c r="C106" s="16">
        <f t="shared" si="9"/>
        <v>175</v>
      </c>
      <c r="D106" s="16">
        <v>168</v>
      </c>
      <c r="E106" s="16">
        <v>7</v>
      </c>
      <c r="F106" s="17">
        <v>1310.4000000000001</v>
      </c>
      <c r="G106" s="17">
        <f t="shared" si="7"/>
        <v>7.8</v>
      </c>
      <c r="H106" s="17">
        <f t="shared" si="8"/>
        <v>109.2</v>
      </c>
      <c r="I106" s="17">
        <f t="shared" si="10"/>
        <v>134.96</v>
      </c>
    </row>
    <row r="107" spans="1:9" x14ac:dyDescent="0.25">
      <c r="A107" s="20" t="s">
        <v>120</v>
      </c>
      <c r="B107" s="16">
        <v>1</v>
      </c>
      <c r="C107" s="16">
        <f t="shared" si="9"/>
        <v>197</v>
      </c>
      <c r="D107" s="16">
        <v>168</v>
      </c>
      <c r="E107" s="16">
        <v>29</v>
      </c>
      <c r="F107" s="17">
        <v>1310.4000000000001</v>
      </c>
      <c r="G107" s="17">
        <f t="shared" si="7"/>
        <v>7.8</v>
      </c>
      <c r="H107" s="17">
        <f t="shared" si="8"/>
        <v>452.4</v>
      </c>
      <c r="I107" s="17">
        <f t="shared" si="10"/>
        <v>559.12</v>
      </c>
    </row>
    <row r="108" spans="1:9" ht="49.5" x14ac:dyDescent="0.25">
      <c r="A108" s="98" t="s">
        <v>277</v>
      </c>
      <c r="B108" s="99">
        <f>SUM(B109:B159)</f>
        <v>51</v>
      </c>
      <c r="C108" s="99">
        <f>SUM(C109:C159)</f>
        <v>9936</v>
      </c>
      <c r="D108" s="99">
        <f>SUM(D109:D159)</f>
        <v>8568</v>
      </c>
      <c r="E108" s="99">
        <f>SUM(E109:E159)</f>
        <v>1368</v>
      </c>
      <c r="F108" s="99">
        <f>SUM(F109:F159)</f>
        <v>41731.19999999999</v>
      </c>
      <c r="G108" s="99"/>
      <c r="H108" s="99">
        <f>SUM(H109:H159)</f>
        <v>13355.4</v>
      </c>
      <c r="I108" s="99">
        <f>SUM(I109:I159)</f>
        <v>16500.409999999996</v>
      </c>
    </row>
    <row r="109" spans="1:9" x14ac:dyDescent="0.25">
      <c r="A109" s="20" t="s">
        <v>69</v>
      </c>
      <c r="B109" s="16">
        <v>1</v>
      </c>
      <c r="C109" s="16">
        <f t="shared" ref="C109:C159" si="11">D109+E109</f>
        <v>192</v>
      </c>
      <c r="D109" s="16">
        <v>168</v>
      </c>
      <c r="E109" s="16">
        <v>24</v>
      </c>
      <c r="F109" s="17">
        <v>697.2</v>
      </c>
      <c r="G109" s="17">
        <f t="shared" ref="G109:G159" si="12">ROUND(F109/D109,2)</f>
        <v>4.1500000000000004</v>
      </c>
      <c r="H109" s="17">
        <f>ROUND(E109*G109*2,2)</f>
        <v>199.2</v>
      </c>
      <c r="I109" s="17">
        <f>ROUND(H109*1.2359,2)</f>
        <v>246.19</v>
      </c>
    </row>
    <row r="110" spans="1:9" x14ac:dyDescent="0.25">
      <c r="A110" s="20" t="s">
        <v>69</v>
      </c>
      <c r="B110" s="16">
        <v>1</v>
      </c>
      <c r="C110" s="16">
        <f t="shared" si="11"/>
        <v>178</v>
      </c>
      <c r="D110" s="16">
        <v>168</v>
      </c>
      <c r="E110" s="16">
        <v>10</v>
      </c>
      <c r="F110" s="17">
        <v>697.2</v>
      </c>
      <c r="G110" s="17">
        <f t="shared" si="12"/>
        <v>4.1500000000000004</v>
      </c>
      <c r="H110" s="17">
        <f t="shared" ref="H110:H159" si="13">ROUND(E110*G110*2,2)</f>
        <v>83</v>
      </c>
      <c r="I110" s="17">
        <f t="shared" ref="I110:I159" si="14">ROUND(H110*1.2359,2)</f>
        <v>102.58</v>
      </c>
    </row>
    <row r="111" spans="1:9" x14ac:dyDescent="0.25">
      <c r="A111" s="20" t="s">
        <v>69</v>
      </c>
      <c r="B111" s="16">
        <v>1</v>
      </c>
      <c r="C111" s="16">
        <f t="shared" si="11"/>
        <v>190</v>
      </c>
      <c r="D111" s="16">
        <v>168</v>
      </c>
      <c r="E111" s="16">
        <v>22</v>
      </c>
      <c r="F111" s="17">
        <v>823.2</v>
      </c>
      <c r="G111" s="17">
        <f t="shared" si="12"/>
        <v>4.9000000000000004</v>
      </c>
      <c r="H111" s="17">
        <f t="shared" si="13"/>
        <v>215.6</v>
      </c>
      <c r="I111" s="17">
        <f t="shared" si="14"/>
        <v>266.45999999999998</v>
      </c>
    </row>
    <row r="112" spans="1:9" x14ac:dyDescent="0.25">
      <c r="A112" s="20" t="s">
        <v>69</v>
      </c>
      <c r="B112" s="16">
        <v>1</v>
      </c>
      <c r="C112" s="16">
        <f t="shared" si="11"/>
        <v>177</v>
      </c>
      <c r="D112" s="16">
        <v>168</v>
      </c>
      <c r="E112" s="16">
        <v>9</v>
      </c>
      <c r="F112" s="17">
        <v>823.2</v>
      </c>
      <c r="G112" s="17">
        <f t="shared" si="12"/>
        <v>4.9000000000000004</v>
      </c>
      <c r="H112" s="17">
        <f t="shared" si="13"/>
        <v>88.2</v>
      </c>
      <c r="I112" s="17">
        <f t="shared" si="14"/>
        <v>109.01</v>
      </c>
    </row>
    <row r="113" spans="1:9" x14ac:dyDescent="0.25">
      <c r="A113" s="20" t="s">
        <v>69</v>
      </c>
      <c r="B113" s="16">
        <v>1</v>
      </c>
      <c r="C113" s="16">
        <f t="shared" si="11"/>
        <v>192</v>
      </c>
      <c r="D113" s="16">
        <v>168</v>
      </c>
      <c r="E113" s="16">
        <v>24</v>
      </c>
      <c r="F113" s="17">
        <v>823.2</v>
      </c>
      <c r="G113" s="17">
        <f t="shared" si="12"/>
        <v>4.9000000000000004</v>
      </c>
      <c r="H113" s="17">
        <f t="shared" si="13"/>
        <v>235.2</v>
      </c>
      <c r="I113" s="17">
        <f t="shared" si="14"/>
        <v>290.68</v>
      </c>
    </row>
    <row r="114" spans="1:9" x14ac:dyDescent="0.25">
      <c r="A114" s="20" t="s">
        <v>69</v>
      </c>
      <c r="B114" s="16">
        <v>1</v>
      </c>
      <c r="C114" s="16">
        <f t="shared" si="11"/>
        <v>192</v>
      </c>
      <c r="D114" s="16">
        <v>168</v>
      </c>
      <c r="E114" s="16">
        <v>24</v>
      </c>
      <c r="F114" s="17">
        <v>823.2</v>
      </c>
      <c r="G114" s="17">
        <f t="shared" si="12"/>
        <v>4.9000000000000004</v>
      </c>
      <c r="H114" s="17">
        <f t="shared" si="13"/>
        <v>235.2</v>
      </c>
      <c r="I114" s="17">
        <f t="shared" si="14"/>
        <v>290.68</v>
      </c>
    </row>
    <row r="115" spans="1:9" x14ac:dyDescent="0.25">
      <c r="A115" s="20" t="s">
        <v>69</v>
      </c>
      <c r="B115" s="16">
        <v>1</v>
      </c>
      <c r="C115" s="16">
        <f t="shared" si="11"/>
        <v>192</v>
      </c>
      <c r="D115" s="16">
        <v>168</v>
      </c>
      <c r="E115" s="16">
        <v>24</v>
      </c>
      <c r="F115" s="17">
        <v>823.2</v>
      </c>
      <c r="G115" s="17">
        <f t="shared" si="12"/>
        <v>4.9000000000000004</v>
      </c>
      <c r="H115" s="17">
        <f t="shared" si="13"/>
        <v>235.2</v>
      </c>
      <c r="I115" s="17">
        <f t="shared" si="14"/>
        <v>290.68</v>
      </c>
    </row>
    <row r="116" spans="1:9" x14ac:dyDescent="0.25">
      <c r="A116" s="20" t="s">
        <v>69</v>
      </c>
      <c r="B116" s="16">
        <v>1</v>
      </c>
      <c r="C116" s="16">
        <f t="shared" si="11"/>
        <v>194</v>
      </c>
      <c r="D116" s="16">
        <v>168</v>
      </c>
      <c r="E116" s="16">
        <v>26</v>
      </c>
      <c r="F116" s="17">
        <v>823.2</v>
      </c>
      <c r="G116" s="17">
        <f t="shared" si="12"/>
        <v>4.9000000000000004</v>
      </c>
      <c r="H116" s="17">
        <f t="shared" si="13"/>
        <v>254.8</v>
      </c>
      <c r="I116" s="17">
        <f t="shared" si="14"/>
        <v>314.91000000000003</v>
      </c>
    </row>
    <row r="117" spans="1:9" x14ac:dyDescent="0.25">
      <c r="A117" s="20" t="s">
        <v>69</v>
      </c>
      <c r="B117" s="16">
        <v>1</v>
      </c>
      <c r="C117" s="16">
        <f t="shared" si="11"/>
        <v>192</v>
      </c>
      <c r="D117" s="16">
        <v>168</v>
      </c>
      <c r="E117" s="16">
        <v>24</v>
      </c>
      <c r="F117" s="17">
        <v>823.2</v>
      </c>
      <c r="G117" s="17">
        <f t="shared" si="12"/>
        <v>4.9000000000000004</v>
      </c>
      <c r="H117" s="17">
        <f t="shared" si="13"/>
        <v>235.2</v>
      </c>
      <c r="I117" s="17">
        <f t="shared" si="14"/>
        <v>290.68</v>
      </c>
    </row>
    <row r="118" spans="1:9" x14ac:dyDescent="0.25">
      <c r="A118" s="20" t="s">
        <v>69</v>
      </c>
      <c r="B118" s="16">
        <v>1</v>
      </c>
      <c r="C118" s="16">
        <f t="shared" si="11"/>
        <v>205</v>
      </c>
      <c r="D118" s="16">
        <v>168</v>
      </c>
      <c r="E118" s="16">
        <v>37</v>
      </c>
      <c r="F118" s="17">
        <v>823.2</v>
      </c>
      <c r="G118" s="17">
        <f t="shared" si="12"/>
        <v>4.9000000000000004</v>
      </c>
      <c r="H118" s="17">
        <f t="shared" si="13"/>
        <v>362.6</v>
      </c>
      <c r="I118" s="17">
        <f t="shared" si="14"/>
        <v>448.14</v>
      </c>
    </row>
    <row r="119" spans="1:9" x14ac:dyDescent="0.25">
      <c r="A119" s="20" t="s">
        <v>69</v>
      </c>
      <c r="B119" s="16">
        <v>1</v>
      </c>
      <c r="C119" s="16">
        <f t="shared" si="11"/>
        <v>200</v>
      </c>
      <c r="D119" s="16">
        <v>168</v>
      </c>
      <c r="E119" s="16">
        <v>32</v>
      </c>
      <c r="F119" s="17">
        <v>823.2</v>
      </c>
      <c r="G119" s="17">
        <f t="shared" si="12"/>
        <v>4.9000000000000004</v>
      </c>
      <c r="H119" s="17">
        <f t="shared" si="13"/>
        <v>313.60000000000002</v>
      </c>
      <c r="I119" s="17">
        <f t="shared" si="14"/>
        <v>387.58</v>
      </c>
    </row>
    <row r="120" spans="1:9" x14ac:dyDescent="0.25">
      <c r="A120" s="20" t="s">
        <v>69</v>
      </c>
      <c r="B120" s="16">
        <v>1</v>
      </c>
      <c r="C120" s="16">
        <f t="shared" si="11"/>
        <v>204</v>
      </c>
      <c r="D120" s="16">
        <v>168</v>
      </c>
      <c r="E120" s="16">
        <v>36</v>
      </c>
      <c r="F120" s="17">
        <v>823.2</v>
      </c>
      <c r="G120" s="17">
        <f t="shared" si="12"/>
        <v>4.9000000000000004</v>
      </c>
      <c r="H120" s="17">
        <f t="shared" si="13"/>
        <v>352.8</v>
      </c>
      <c r="I120" s="17">
        <f t="shared" si="14"/>
        <v>436.03</v>
      </c>
    </row>
    <row r="121" spans="1:9" x14ac:dyDescent="0.25">
      <c r="A121" s="20" t="s">
        <v>69</v>
      </c>
      <c r="B121" s="16">
        <v>1</v>
      </c>
      <c r="C121" s="16">
        <f t="shared" si="11"/>
        <v>202</v>
      </c>
      <c r="D121" s="16">
        <v>168</v>
      </c>
      <c r="E121" s="16">
        <v>34</v>
      </c>
      <c r="F121" s="17">
        <v>823.2</v>
      </c>
      <c r="G121" s="17">
        <f t="shared" si="12"/>
        <v>4.9000000000000004</v>
      </c>
      <c r="H121" s="17">
        <f t="shared" si="13"/>
        <v>333.2</v>
      </c>
      <c r="I121" s="17">
        <f t="shared" si="14"/>
        <v>411.8</v>
      </c>
    </row>
    <row r="122" spans="1:9" x14ac:dyDescent="0.25">
      <c r="A122" s="20" t="s">
        <v>69</v>
      </c>
      <c r="B122" s="16">
        <v>1</v>
      </c>
      <c r="C122" s="16">
        <f t="shared" si="11"/>
        <v>184</v>
      </c>
      <c r="D122" s="16">
        <v>168</v>
      </c>
      <c r="E122" s="16">
        <v>16</v>
      </c>
      <c r="F122" s="17">
        <v>823.2</v>
      </c>
      <c r="G122" s="17">
        <f t="shared" si="12"/>
        <v>4.9000000000000004</v>
      </c>
      <c r="H122" s="17">
        <f t="shared" si="13"/>
        <v>156.80000000000001</v>
      </c>
      <c r="I122" s="17">
        <f t="shared" si="14"/>
        <v>193.79</v>
      </c>
    </row>
    <row r="123" spans="1:9" x14ac:dyDescent="0.25">
      <c r="A123" s="20" t="s">
        <v>69</v>
      </c>
      <c r="B123" s="16">
        <v>1</v>
      </c>
      <c r="C123" s="16">
        <f t="shared" si="11"/>
        <v>217</v>
      </c>
      <c r="D123" s="16">
        <v>168</v>
      </c>
      <c r="E123" s="16">
        <v>49</v>
      </c>
      <c r="F123" s="17">
        <v>823.2</v>
      </c>
      <c r="G123" s="17">
        <f t="shared" si="12"/>
        <v>4.9000000000000004</v>
      </c>
      <c r="H123" s="17">
        <f t="shared" si="13"/>
        <v>480.2</v>
      </c>
      <c r="I123" s="17">
        <f t="shared" si="14"/>
        <v>593.48</v>
      </c>
    </row>
    <row r="124" spans="1:9" x14ac:dyDescent="0.25">
      <c r="A124" s="20" t="s">
        <v>69</v>
      </c>
      <c r="B124" s="16">
        <v>1</v>
      </c>
      <c r="C124" s="16">
        <f t="shared" si="11"/>
        <v>208</v>
      </c>
      <c r="D124" s="16">
        <v>168</v>
      </c>
      <c r="E124" s="16">
        <v>40</v>
      </c>
      <c r="F124" s="17">
        <v>823.2</v>
      </c>
      <c r="G124" s="17">
        <f t="shared" si="12"/>
        <v>4.9000000000000004</v>
      </c>
      <c r="H124" s="17">
        <f t="shared" si="13"/>
        <v>392</v>
      </c>
      <c r="I124" s="17">
        <f t="shared" si="14"/>
        <v>484.47</v>
      </c>
    </row>
    <row r="125" spans="1:9" x14ac:dyDescent="0.25">
      <c r="A125" s="20" t="s">
        <v>69</v>
      </c>
      <c r="B125" s="16">
        <v>1</v>
      </c>
      <c r="C125" s="16">
        <f t="shared" si="11"/>
        <v>182</v>
      </c>
      <c r="D125" s="16">
        <v>168</v>
      </c>
      <c r="E125" s="16">
        <v>14</v>
      </c>
      <c r="F125" s="17">
        <v>823.2</v>
      </c>
      <c r="G125" s="17">
        <f t="shared" si="12"/>
        <v>4.9000000000000004</v>
      </c>
      <c r="H125" s="17">
        <f t="shared" si="13"/>
        <v>137.19999999999999</v>
      </c>
      <c r="I125" s="17">
        <f t="shared" si="14"/>
        <v>169.57</v>
      </c>
    </row>
    <row r="126" spans="1:9" x14ac:dyDescent="0.25">
      <c r="A126" s="20" t="s">
        <v>69</v>
      </c>
      <c r="B126" s="16">
        <v>1</v>
      </c>
      <c r="C126" s="16">
        <f t="shared" si="11"/>
        <v>172</v>
      </c>
      <c r="D126" s="16">
        <v>168</v>
      </c>
      <c r="E126" s="16">
        <v>4</v>
      </c>
      <c r="F126" s="17">
        <v>823.2</v>
      </c>
      <c r="G126" s="17">
        <f t="shared" si="12"/>
        <v>4.9000000000000004</v>
      </c>
      <c r="H126" s="17">
        <f t="shared" si="13"/>
        <v>39.200000000000003</v>
      </c>
      <c r="I126" s="17">
        <f t="shared" si="14"/>
        <v>48.45</v>
      </c>
    </row>
    <row r="127" spans="1:9" x14ac:dyDescent="0.25">
      <c r="A127" s="20" t="s">
        <v>69</v>
      </c>
      <c r="B127" s="16">
        <v>1</v>
      </c>
      <c r="C127" s="16">
        <f t="shared" si="11"/>
        <v>172</v>
      </c>
      <c r="D127" s="16">
        <v>168</v>
      </c>
      <c r="E127" s="16">
        <v>4</v>
      </c>
      <c r="F127" s="17">
        <v>823.2</v>
      </c>
      <c r="G127" s="17">
        <f t="shared" si="12"/>
        <v>4.9000000000000004</v>
      </c>
      <c r="H127" s="17">
        <f t="shared" si="13"/>
        <v>39.200000000000003</v>
      </c>
      <c r="I127" s="17">
        <f t="shared" si="14"/>
        <v>48.45</v>
      </c>
    </row>
    <row r="128" spans="1:9" x14ac:dyDescent="0.25">
      <c r="A128" s="20" t="s">
        <v>69</v>
      </c>
      <c r="B128" s="16">
        <v>1</v>
      </c>
      <c r="C128" s="16">
        <f t="shared" si="11"/>
        <v>172</v>
      </c>
      <c r="D128" s="16">
        <v>168</v>
      </c>
      <c r="E128" s="16">
        <v>4</v>
      </c>
      <c r="F128" s="17">
        <v>823.2</v>
      </c>
      <c r="G128" s="17">
        <f t="shared" si="12"/>
        <v>4.9000000000000004</v>
      </c>
      <c r="H128" s="17">
        <f t="shared" si="13"/>
        <v>39.200000000000003</v>
      </c>
      <c r="I128" s="17">
        <f t="shared" si="14"/>
        <v>48.45</v>
      </c>
    </row>
    <row r="129" spans="1:9" x14ac:dyDescent="0.25">
      <c r="A129" s="20" t="s">
        <v>69</v>
      </c>
      <c r="B129" s="16">
        <v>1</v>
      </c>
      <c r="C129" s="16">
        <f t="shared" si="11"/>
        <v>220</v>
      </c>
      <c r="D129" s="16">
        <v>168</v>
      </c>
      <c r="E129" s="16">
        <v>52</v>
      </c>
      <c r="F129" s="17">
        <v>823.2</v>
      </c>
      <c r="G129" s="17">
        <f t="shared" si="12"/>
        <v>4.9000000000000004</v>
      </c>
      <c r="H129" s="17">
        <f t="shared" si="13"/>
        <v>509.6</v>
      </c>
      <c r="I129" s="17">
        <f t="shared" si="14"/>
        <v>629.80999999999995</v>
      </c>
    </row>
    <row r="130" spans="1:9" x14ac:dyDescent="0.25">
      <c r="A130" s="20" t="s">
        <v>69</v>
      </c>
      <c r="B130" s="16">
        <v>1</v>
      </c>
      <c r="C130" s="16">
        <f t="shared" si="11"/>
        <v>177</v>
      </c>
      <c r="D130" s="16">
        <v>168</v>
      </c>
      <c r="E130" s="16">
        <v>9</v>
      </c>
      <c r="F130" s="17">
        <v>823.2</v>
      </c>
      <c r="G130" s="17">
        <f t="shared" si="12"/>
        <v>4.9000000000000004</v>
      </c>
      <c r="H130" s="17">
        <f t="shared" si="13"/>
        <v>88.2</v>
      </c>
      <c r="I130" s="17">
        <f t="shared" si="14"/>
        <v>109.01</v>
      </c>
    </row>
    <row r="131" spans="1:9" x14ac:dyDescent="0.25">
      <c r="A131" s="20" t="s">
        <v>69</v>
      </c>
      <c r="B131" s="16">
        <v>1</v>
      </c>
      <c r="C131" s="16">
        <f t="shared" si="11"/>
        <v>190</v>
      </c>
      <c r="D131" s="16">
        <v>168</v>
      </c>
      <c r="E131" s="16">
        <v>22</v>
      </c>
      <c r="F131" s="17">
        <v>823.2</v>
      </c>
      <c r="G131" s="17">
        <f t="shared" si="12"/>
        <v>4.9000000000000004</v>
      </c>
      <c r="H131" s="17">
        <f t="shared" si="13"/>
        <v>215.6</v>
      </c>
      <c r="I131" s="17">
        <f t="shared" si="14"/>
        <v>266.45999999999998</v>
      </c>
    </row>
    <row r="132" spans="1:9" x14ac:dyDescent="0.25">
      <c r="A132" s="20" t="s">
        <v>69</v>
      </c>
      <c r="B132" s="16">
        <v>1</v>
      </c>
      <c r="C132" s="16">
        <f t="shared" si="11"/>
        <v>180</v>
      </c>
      <c r="D132" s="16">
        <v>168</v>
      </c>
      <c r="E132" s="16">
        <v>12</v>
      </c>
      <c r="F132" s="17">
        <v>823.2</v>
      </c>
      <c r="G132" s="17">
        <f t="shared" si="12"/>
        <v>4.9000000000000004</v>
      </c>
      <c r="H132" s="17">
        <f t="shared" si="13"/>
        <v>117.6</v>
      </c>
      <c r="I132" s="17">
        <f t="shared" si="14"/>
        <v>145.34</v>
      </c>
    </row>
    <row r="133" spans="1:9" x14ac:dyDescent="0.25">
      <c r="A133" s="20" t="s">
        <v>69</v>
      </c>
      <c r="B133" s="16">
        <v>1</v>
      </c>
      <c r="C133" s="16">
        <f t="shared" si="11"/>
        <v>176</v>
      </c>
      <c r="D133" s="16">
        <v>168</v>
      </c>
      <c r="E133" s="16">
        <v>8</v>
      </c>
      <c r="F133" s="17">
        <v>823.2</v>
      </c>
      <c r="G133" s="17">
        <f t="shared" si="12"/>
        <v>4.9000000000000004</v>
      </c>
      <c r="H133" s="17">
        <f t="shared" si="13"/>
        <v>78.400000000000006</v>
      </c>
      <c r="I133" s="17">
        <f t="shared" si="14"/>
        <v>96.89</v>
      </c>
    </row>
    <row r="134" spans="1:9" x14ac:dyDescent="0.25">
      <c r="A134" s="20" t="s">
        <v>69</v>
      </c>
      <c r="B134" s="16">
        <v>1</v>
      </c>
      <c r="C134" s="16">
        <f t="shared" si="11"/>
        <v>201</v>
      </c>
      <c r="D134" s="16">
        <v>168</v>
      </c>
      <c r="E134" s="16">
        <v>33</v>
      </c>
      <c r="F134" s="17">
        <v>823.2</v>
      </c>
      <c r="G134" s="17">
        <f t="shared" si="12"/>
        <v>4.9000000000000004</v>
      </c>
      <c r="H134" s="17">
        <f t="shared" si="13"/>
        <v>323.39999999999998</v>
      </c>
      <c r="I134" s="17">
        <f t="shared" si="14"/>
        <v>399.69</v>
      </c>
    </row>
    <row r="135" spans="1:9" x14ac:dyDescent="0.25">
      <c r="A135" s="20" t="s">
        <v>69</v>
      </c>
      <c r="B135" s="16">
        <v>1</v>
      </c>
      <c r="C135" s="16">
        <f t="shared" si="11"/>
        <v>187</v>
      </c>
      <c r="D135" s="16">
        <v>168</v>
      </c>
      <c r="E135" s="16">
        <v>19</v>
      </c>
      <c r="F135" s="17">
        <v>823.2</v>
      </c>
      <c r="G135" s="17">
        <f t="shared" si="12"/>
        <v>4.9000000000000004</v>
      </c>
      <c r="H135" s="17">
        <f t="shared" si="13"/>
        <v>186.2</v>
      </c>
      <c r="I135" s="17">
        <f t="shared" si="14"/>
        <v>230.12</v>
      </c>
    </row>
    <row r="136" spans="1:9" x14ac:dyDescent="0.25">
      <c r="A136" s="20" t="s">
        <v>69</v>
      </c>
      <c r="B136" s="16">
        <v>1</v>
      </c>
      <c r="C136" s="16">
        <f t="shared" si="11"/>
        <v>180</v>
      </c>
      <c r="D136" s="16">
        <v>168</v>
      </c>
      <c r="E136" s="16">
        <v>12</v>
      </c>
      <c r="F136" s="17">
        <v>823.2</v>
      </c>
      <c r="G136" s="17">
        <f t="shared" si="12"/>
        <v>4.9000000000000004</v>
      </c>
      <c r="H136" s="17">
        <f t="shared" si="13"/>
        <v>117.6</v>
      </c>
      <c r="I136" s="17">
        <f>ROUND(H136*1.2077,2)</f>
        <v>142.03</v>
      </c>
    </row>
    <row r="137" spans="1:9" x14ac:dyDescent="0.25">
      <c r="A137" s="20" t="s">
        <v>69</v>
      </c>
      <c r="B137" s="16">
        <v>1</v>
      </c>
      <c r="C137" s="16">
        <f t="shared" si="11"/>
        <v>184</v>
      </c>
      <c r="D137" s="16">
        <v>168</v>
      </c>
      <c r="E137" s="16">
        <v>16</v>
      </c>
      <c r="F137" s="17">
        <v>823.2</v>
      </c>
      <c r="G137" s="17">
        <f t="shared" si="12"/>
        <v>4.9000000000000004</v>
      </c>
      <c r="H137" s="17">
        <f t="shared" si="13"/>
        <v>156.80000000000001</v>
      </c>
      <c r="I137" s="17">
        <f t="shared" si="14"/>
        <v>193.79</v>
      </c>
    </row>
    <row r="138" spans="1:9" x14ac:dyDescent="0.25">
      <c r="A138" s="20" t="s">
        <v>69</v>
      </c>
      <c r="B138" s="16">
        <v>1</v>
      </c>
      <c r="C138" s="16">
        <f t="shared" si="11"/>
        <v>187</v>
      </c>
      <c r="D138" s="16">
        <v>168</v>
      </c>
      <c r="E138" s="16">
        <v>19</v>
      </c>
      <c r="F138" s="17">
        <v>823.2</v>
      </c>
      <c r="G138" s="17">
        <f t="shared" si="12"/>
        <v>4.9000000000000004</v>
      </c>
      <c r="H138" s="17">
        <f t="shared" si="13"/>
        <v>186.2</v>
      </c>
      <c r="I138" s="17">
        <f t="shared" si="14"/>
        <v>230.12</v>
      </c>
    </row>
    <row r="139" spans="1:9" x14ac:dyDescent="0.25">
      <c r="A139" s="20" t="s">
        <v>69</v>
      </c>
      <c r="B139" s="16">
        <v>1</v>
      </c>
      <c r="C139" s="16">
        <f t="shared" si="11"/>
        <v>185</v>
      </c>
      <c r="D139" s="16">
        <v>168</v>
      </c>
      <c r="E139" s="16">
        <v>17</v>
      </c>
      <c r="F139" s="17">
        <v>823.2</v>
      </c>
      <c r="G139" s="17">
        <f t="shared" si="12"/>
        <v>4.9000000000000004</v>
      </c>
      <c r="H139" s="17">
        <f t="shared" si="13"/>
        <v>166.6</v>
      </c>
      <c r="I139" s="17">
        <f t="shared" si="14"/>
        <v>205.9</v>
      </c>
    </row>
    <row r="140" spans="1:9" x14ac:dyDescent="0.25">
      <c r="A140" s="20" t="s">
        <v>69</v>
      </c>
      <c r="B140" s="16">
        <v>1</v>
      </c>
      <c r="C140" s="16">
        <f t="shared" si="11"/>
        <v>237</v>
      </c>
      <c r="D140" s="16">
        <v>168</v>
      </c>
      <c r="E140" s="16">
        <v>69</v>
      </c>
      <c r="F140" s="17">
        <v>823.2</v>
      </c>
      <c r="G140" s="17">
        <f t="shared" si="12"/>
        <v>4.9000000000000004</v>
      </c>
      <c r="H140" s="17">
        <f t="shared" si="13"/>
        <v>676.2</v>
      </c>
      <c r="I140" s="17">
        <f t="shared" si="14"/>
        <v>835.72</v>
      </c>
    </row>
    <row r="141" spans="1:9" x14ac:dyDescent="0.25">
      <c r="A141" s="20" t="s">
        <v>69</v>
      </c>
      <c r="B141" s="16">
        <v>1</v>
      </c>
      <c r="C141" s="16">
        <f t="shared" si="11"/>
        <v>190</v>
      </c>
      <c r="D141" s="16">
        <v>168</v>
      </c>
      <c r="E141" s="16">
        <v>22</v>
      </c>
      <c r="F141" s="17">
        <v>823.2</v>
      </c>
      <c r="G141" s="17">
        <f t="shared" si="12"/>
        <v>4.9000000000000004</v>
      </c>
      <c r="H141" s="17">
        <f t="shared" si="13"/>
        <v>215.6</v>
      </c>
      <c r="I141" s="17">
        <f t="shared" si="14"/>
        <v>266.45999999999998</v>
      </c>
    </row>
    <row r="142" spans="1:9" x14ac:dyDescent="0.25">
      <c r="A142" s="20" t="s">
        <v>69</v>
      </c>
      <c r="B142" s="16">
        <v>1</v>
      </c>
      <c r="C142" s="16">
        <f t="shared" si="11"/>
        <v>180</v>
      </c>
      <c r="D142" s="16">
        <v>168</v>
      </c>
      <c r="E142" s="16">
        <v>12</v>
      </c>
      <c r="F142" s="17">
        <v>823.2</v>
      </c>
      <c r="G142" s="17">
        <f t="shared" si="12"/>
        <v>4.9000000000000004</v>
      </c>
      <c r="H142" s="17">
        <f t="shared" si="13"/>
        <v>117.6</v>
      </c>
      <c r="I142" s="17">
        <f t="shared" si="14"/>
        <v>145.34</v>
      </c>
    </row>
    <row r="143" spans="1:9" x14ac:dyDescent="0.25">
      <c r="A143" s="20" t="s">
        <v>69</v>
      </c>
      <c r="B143" s="16">
        <v>1</v>
      </c>
      <c r="C143" s="16">
        <f t="shared" si="11"/>
        <v>173</v>
      </c>
      <c r="D143" s="16">
        <v>168</v>
      </c>
      <c r="E143" s="16">
        <v>5</v>
      </c>
      <c r="F143" s="17">
        <v>823.2</v>
      </c>
      <c r="G143" s="17">
        <f t="shared" si="12"/>
        <v>4.9000000000000004</v>
      </c>
      <c r="H143" s="17">
        <f t="shared" si="13"/>
        <v>49</v>
      </c>
      <c r="I143" s="17">
        <f t="shared" si="14"/>
        <v>60.56</v>
      </c>
    </row>
    <row r="144" spans="1:9" x14ac:dyDescent="0.25">
      <c r="A144" s="20" t="s">
        <v>69</v>
      </c>
      <c r="B144" s="16">
        <v>1</v>
      </c>
      <c r="C144" s="16">
        <f t="shared" si="11"/>
        <v>176</v>
      </c>
      <c r="D144" s="16">
        <v>168</v>
      </c>
      <c r="E144" s="16">
        <v>8</v>
      </c>
      <c r="F144" s="17">
        <v>823.2</v>
      </c>
      <c r="G144" s="17">
        <f t="shared" si="12"/>
        <v>4.9000000000000004</v>
      </c>
      <c r="H144" s="17">
        <f t="shared" si="13"/>
        <v>78.400000000000006</v>
      </c>
      <c r="I144" s="17">
        <f>ROUND(H144*1.2077,2)</f>
        <v>94.68</v>
      </c>
    </row>
    <row r="145" spans="1:9" x14ac:dyDescent="0.25">
      <c r="A145" s="20" t="s">
        <v>69</v>
      </c>
      <c r="B145" s="16">
        <v>1</v>
      </c>
      <c r="C145" s="16">
        <f t="shared" si="11"/>
        <v>169</v>
      </c>
      <c r="D145" s="16">
        <v>168</v>
      </c>
      <c r="E145" s="16">
        <v>1</v>
      </c>
      <c r="F145" s="17">
        <v>823.2</v>
      </c>
      <c r="G145" s="17">
        <f t="shared" si="12"/>
        <v>4.9000000000000004</v>
      </c>
      <c r="H145" s="17">
        <f t="shared" si="13"/>
        <v>9.8000000000000007</v>
      </c>
      <c r="I145" s="17">
        <f t="shared" si="14"/>
        <v>12.11</v>
      </c>
    </row>
    <row r="146" spans="1:9" x14ac:dyDescent="0.25">
      <c r="A146" s="20" t="s">
        <v>69</v>
      </c>
      <c r="B146" s="16">
        <v>1</v>
      </c>
      <c r="C146" s="16">
        <f t="shared" si="11"/>
        <v>208</v>
      </c>
      <c r="D146" s="16">
        <v>168</v>
      </c>
      <c r="E146" s="16">
        <v>40</v>
      </c>
      <c r="F146" s="17">
        <v>823.2</v>
      </c>
      <c r="G146" s="17">
        <f t="shared" si="12"/>
        <v>4.9000000000000004</v>
      </c>
      <c r="H146" s="17">
        <f t="shared" si="13"/>
        <v>392</v>
      </c>
      <c r="I146" s="17">
        <f t="shared" si="14"/>
        <v>484.47</v>
      </c>
    </row>
    <row r="147" spans="1:9" x14ac:dyDescent="0.25">
      <c r="A147" s="20" t="s">
        <v>69</v>
      </c>
      <c r="B147" s="16">
        <v>1</v>
      </c>
      <c r="C147" s="16">
        <f t="shared" si="11"/>
        <v>182</v>
      </c>
      <c r="D147" s="16">
        <v>168</v>
      </c>
      <c r="E147" s="16">
        <v>14</v>
      </c>
      <c r="F147" s="17">
        <v>823.2</v>
      </c>
      <c r="G147" s="17">
        <f t="shared" si="12"/>
        <v>4.9000000000000004</v>
      </c>
      <c r="H147" s="17">
        <f t="shared" si="13"/>
        <v>137.19999999999999</v>
      </c>
      <c r="I147" s="17">
        <f t="shared" si="14"/>
        <v>169.57</v>
      </c>
    </row>
    <row r="148" spans="1:9" x14ac:dyDescent="0.25">
      <c r="A148" s="20" t="s">
        <v>69</v>
      </c>
      <c r="B148" s="16">
        <v>1</v>
      </c>
      <c r="C148" s="16">
        <f t="shared" si="11"/>
        <v>245</v>
      </c>
      <c r="D148" s="16">
        <v>168</v>
      </c>
      <c r="E148" s="16">
        <v>77</v>
      </c>
      <c r="F148" s="17">
        <v>823.2</v>
      </c>
      <c r="G148" s="17">
        <f t="shared" si="12"/>
        <v>4.9000000000000004</v>
      </c>
      <c r="H148" s="17">
        <f t="shared" si="13"/>
        <v>754.6</v>
      </c>
      <c r="I148" s="17">
        <f t="shared" si="14"/>
        <v>932.61</v>
      </c>
    </row>
    <row r="149" spans="1:9" x14ac:dyDescent="0.25">
      <c r="A149" s="20" t="s">
        <v>69</v>
      </c>
      <c r="B149" s="16">
        <v>1</v>
      </c>
      <c r="C149" s="16">
        <f t="shared" si="11"/>
        <v>274</v>
      </c>
      <c r="D149" s="16">
        <v>168</v>
      </c>
      <c r="E149" s="16">
        <v>106</v>
      </c>
      <c r="F149" s="17">
        <v>823.2</v>
      </c>
      <c r="G149" s="17">
        <f t="shared" si="12"/>
        <v>4.9000000000000004</v>
      </c>
      <c r="H149" s="17">
        <f t="shared" si="13"/>
        <v>1038.8</v>
      </c>
      <c r="I149" s="17">
        <f t="shared" si="14"/>
        <v>1283.8499999999999</v>
      </c>
    </row>
    <row r="150" spans="1:9" x14ac:dyDescent="0.25">
      <c r="A150" s="20" t="s">
        <v>69</v>
      </c>
      <c r="B150" s="16">
        <v>1</v>
      </c>
      <c r="C150" s="16">
        <f t="shared" si="11"/>
        <v>214</v>
      </c>
      <c r="D150" s="16">
        <v>168</v>
      </c>
      <c r="E150" s="16">
        <v>46</v>
      </c>
      <c r="F150" s="17">
        <v>823.2</v>
      </c>
      <c r="G150" s="17">
        <f t="shared" si="12"/>
        <v>4.9000000000000004</v>
      </c>
      <c r="H150" s="17">
        <f t="shared" si="13"/>
        <v>450.8</v>
      </c>
      <c r="I150" s="17">
        <f t="shared" si="14"/>
        <v>557.14</v>
      </c>
    </row>
    <row r="151" spans="1:9" x14ac:dyDescent="0.25">
      <c r="A151" s="20" t="s">
        <v>69</v>
      </c>
      <c r="B151" s="16">
        <v>1</v>
      </c>
      <c r="C151" s="16">
        <f t="shared" si="11"/>
        <v>210</v>
      </c>
      <c r="D151" s="16">
        <v>168</v>
      </c>
      <c r="E151" s="16">
        <v>42</v>
      </c>
      <c r="F151" s="17">
        <v>823.2</v>
      </c>
      <c r="G151" s="17">
        <f t="shared" si="12"/>
        <v>4.9000000000000004</v>
      </c>
      <c r="H151" s="17">
        <f t="shared" si="13"/>
        <v>411.6</v>
      </c>
      <c r="I151" s="17">
        <f t="shared" si="14"/>
        <v>508.7</v>
      </c>
    </row>
    <row r="152" spans="1:9" x14ac:dyDescent="0.25">
      <c r="A152" s="20" t="s">
        <v>69</v>
      </c>
      <c r="B152" s="16">
        <v>1</v>
      </c>
      <c r="C152" s="16">
        <f t="shared" si="11"/>
        <v>196</v>
      </c>
      <c r="D152" s="16">
        <v>168</v>
      </c>
      <c r="E152" s="16">
        <v>28</v>
      </c>
      <c r="F152" s="17">
        <v>823.2</v>
      </c>
      <c r="G152" s="17">
        <f t="shared" si="12"/>
        <v>4.9000000000000004</v>
      </c>
      <c r="H152" s="17">
        <f t="shared" si="13"/>
        <v>274.39999999999998</v>
      </c>
      <c r="I152" s="17">
        <f t="shared" si="14"/>
        <v>339.13</v>
      </c>
    </row>
    <row r="153" spans="1:9" x14ac:dyDescent="0.25">
      <c r="A153" s="20" t="s">
        <v>69</v>
      </c>
      <c r="B153" s="16">
        <v>1</v>
      </c>
      <c r="C153" s="16">
        <f t="shared" si="11"/>
        <v>198</v>
      </c>
      <c r="D153" s="16">
        <v>168</v>
      </c>
      <c r="E153" s="16">
        <v>30</v>
      </c>
      <c r="F153" s="17">
        <v>823.2</v>
      </c>
      <c r="G153" s="17">
        <f t="shared" si="12"/>
        <v>4.9000000000000004</v>
      </c>
      <c r="H153" s="17">
        <f t="shared" si="13"/>
        <v>294</v>
      </c>
      <c r="I153" s="17">
        <f t="shared" si="14"/>
        <v>363.35</v>
      </c>
    </row>
    <row r="154" spans="1:9" x14ac:dyDescent="0.25">
      <c r="A154" s="20" t="s">
        <v>69</v>
      </c>
      <c r="B154" s="16">
        <v>1</v>
      </c>
      <c r="C154" s="16">
        <f t="shared" si="11"/>
        <v>199</v>
      </c>
      <c r="D154" s="16">
        <v>168</v>
      </c>
      <c r="E154" s="16">
        <v>31</v>
      </c>
      <c r="F154" s="17">
        <v>823.2</v>
      </c>
      <c r="G154" s="17">
        <f t="shared" si="12"/>
        <v>4.9000000000000004</v>
      </c>
      <c r="H154" s="17">
        <f t="shared" si="13"/>
        <v>303.8</v>
      </c>
      <c r="I154" s="17">
        <f t="shared" si="14"/>
        <v>375.47</v>
      </c>
    </row>
    <row r="155" spans="1:9" x14ac:dyDescent="0.25">
      <c r="A155" s="20" t="s">
        <v>69</v>
      </c>
      <c r="B155" s="16">
        <v>1</v>
      </c>
      <c r="C155" s="16">
        <f t="shared" si="11"/>
        <v>188</v>
      </c>
      <c r="D155" s="16">
        <v>168</v>
      </c>
      <c r="E155" s="16">
        <v>20</v>
      </c>
      <c r="F155" s="17">
        <v>823.2</v>
      </c>
      <c r="G155" s="17">
        <f t="shared" si="12"/>
        <v>4.9000000000000004</v>
      </c>
      <c r="H155" s="17">
        <f t="shared" si="13"/>
        <v>196</v>
      </c>
      <c r="I155" s="17">
        <f t="shared" si="14"/>
        <v>242.24</v>
      </c>
    </row>
    <row r="156" spans="1:9" x14ac:dyDescent="0.25">
      <c r="A156" s="20" t="s">
        <v>69</v>
      </c>
      <c r="B156" s="16">
        <v>1</v>
      </c>
      <c r="C156" s="16">
        <f t="shared" si="11"/>
        <v>182</v>
      </c>
      <c r="D156" s="16">
        <v>168</v>
      </c>
      <c r="E156" s="16">
        <v>14</v>
      </c>
      <c r="F156" s="17">
        <v>823.2</v>
      </c>
      <c r="G156" s="17">
        <f t="shared" si="12"/>
        <v>4.9000000000000004</v>
      </c>
      <c r="H156" s="17">
        <f t="shared" si="13"/>
        <v>137.19999999999999</v>
      </c>
      <c r="I156" s="17">
        <f t="shared" si="14"/>
        <v>169.57</v>
      </c>
    </row>
    <row r="157" spans="1:9" x14ac:dyDescent="0.25">
      <c r="A157" s="20" t="s">
        <v>69</v>
      </c>
      <c r="B157" s="16">
        <v>1</v>
      </c>
      <c r="C157" s="16">
        <f t="shared" si="11"/>
        <v>203</v>
      </c>
      <c r="D157" s="16">
        <v>168</v>
      </c>
      <c r="E157" s="16">
        <v>35</v>
      </c>
      <c r="F157" s="17">
        <v>823.2</v>
      </c>
      <c r="G157" s="17">
        <f t="shared" si="12"/>
        <v>4.9000000000000004</v>
      </c>
      <c r="H157" s="17">
        <f t="shared" si="13"/>
        <v>343</v>
      </c>
      <c r="I157" s="17">
        <f t="shared" si="14"/>
        <v>423.91</v>
      </c>
    </row>
    <row r="158" spans="1:9" x14ac:dyDescent="0.25">
      <c r="A158" s="20" t="s">
        <v>69</v>
      </c>
      <c r="B158" s="16">
        <v>1</v>
      </c>
      <c r="C158" s="16">
        <f t="shared" si="11"/>
        <v>240</v>
      </c>
      <c r="D158" s="16">
        <v>168</v>
      </c>
      <c r="E158" s="16">
        <v>72</v>
      </c>
      <c r="F158" s="17">
        <v>823.2</v>
      </c>
      <c r="G158" s="17">
        <f t="shared" si="12"/>
        <v>4.9000000000000004</v>
      </c>
      <c r="H158" s="17">
        <f t="shared" si="13"/>
        <v>705.6</v>
      </c>
      <c r="I158" s="17">
        <f t="shared" si="14"/>
        <v>872.05</v>
      </c>
    </row>
    <row r="159" spans="1:9" x14ac:dyDescent="0.25">
      <c r="A159" s="20" t="s">
        <v>69</v>
      </c>
      <c r="B159" s="16">
        <v>1</v>
      </c>
      <c r="C159" s="16">
        <f t="shared" si="11"/>
        <v>188</v>
      </c>
      <c r="D159" s="16">
        <v>168</v>
      </c>
      <c r="E159" s="16">
        <v>20</v>
      </c>
      <c r="F159" s="17">
        <v>823.2</v>
      </c>
      <c r="G159" s="17">
        <f t="shared" si="12"/>
        <v>4.9000000000000004</v>
      </c>
      <c r="H159" s="17">
        <f t="shared" si="13"/>
        <v>196</v>
      </c>
      <c r="I159" s="17">
        <f t="shared" si="14"/>
        <v>242.24</v>
      </c>
    </row>
  </sheetData>
  <mergeCells count="12">
    <mergeCell ref="H1:I1"/>
    <mergeCell ref="A2:I2"/>
    <mergeCell ref="A7:A9"/>
    <mergeCell ref="B7:B9"/>
    <mergeCell ref="C7:E7"/>
    <mergeCell ref="F7:F9"/>
    <mergeCell ref="G7:G9"/>
    <mergeCell ref="H7:H9"/>
    <mergeCell ref="I7:I9"/>
    <mergeCell ref="C8:C9"/>
    <mergeCell ref="D8:D9"/>
    <mergeCell ref="E8:E9"/>
  </mergeCells>
  <pageMargins left="0.7" right="0.7" top="0.75" bottom="0.75" header="0.3" footer="0.3"/>
  <legacyDrawing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D5A2E7-C25A-4214-B9D8-575357692C17}">
  <sheetPr>
    <tabColor theme="5" tint="0.59999389629810485"/>
  </sheetPr>
  <dimension ref="A1:I95"/>
  <sheetViews>
    <sheetView zoomScale="80" zoomScaleNormal="80" workbookViewId="0">
      <selection activeCell="H1" sqref="H1:I1"/>
    </sheetView>
  </sheetViews>
  <sheetFormatPr defaultColWidth="9.140625" defaultRowHeight="16.5" x14ac:dyDescent="0.25"/>
  <cols>
    <col min="1" max="1" width="57.85546875" style="1" customWidth="1"/>
    <col min="2" max="2" width="15.28515625" style="1" customWidth="1"/>
    <col min="3" max="3" width="14.5703125" style="1" customWidth="1"/>
    <col min="4" max="4" width="14.7109375" style="1" customWidth="1"/>
    <col min="5" max="5" width="18.42578125" style="1" customWidth="1"/>
    <col min="6" max="7" width="20.140625" style="1" customWidth="1"/>
    <col min="8" max="8" width="19.7109375" style="1" customWidth="1"/>
    <col min="9" max="9" width="20.85546875" style="1" customWidth="1"/>
    <col min="10" max="16384" width="9.140625" style="1"/>
  </cols>
  <sheetData>
    <row r="1" spans="1:9" x14ac:dyDescent="0.25">
      <c r="H1" s="327" t="s">
        <v>365</v>
      </c>
      <c r="I1" s="327"/>
    </row>
    <row r="2" spans="1:9" s="3" customFormat="1" ht="39.75" customHeight="1" x14ac:dyDescent="0.25">
      <c r="A2" s="255" t="s">
        <v>261</v>
      </c>
      <c r="B2" s="255"/>
      <c r="C2" s="255"/>
      <c r="D2" s="255"/>
      <c r="E2" s="255"/>
      <c r="F2" s="255"/>
      <c r="G2" s="255"/>
      <c r="H2" s="255"/>
      <c r="I2" s="255"/>
    </row>
    <row r="4" spans="1:9" x14ac:dyDescent="0.25">
      <c r="A4" s="1" t="s">
        <v>299</v>
      </c>
    </row>
    <row r="5" spans="1:9" x14ac:dyDescent="0.25">
      <c r="A5" s="1" t="s">
        <v>300</v>
      </c>
    </row>
    <row r="6" spans="1:9" x14ac:dyDescent="0.25">
      <c r="E6" s="19"/>
      <c r="H6" s="5"/>
    </row>
    <row r="7" spans="1:9" ht="30.75" customHeight="1" x14ac:dyDescent="0.25">
      <c r="A7" s="328"/>
      <c r="B7" s="328" t="s">
        <v>7</v>
      </c>
      <c r="C7" s="326" t="s">
        <v>9</v>
      </c>
      <c r="D7" s="326"/>
      <c r="E7" s="326"/>
      <c r="F7" s="326" t="s">
        <v>5</v>
      </c>
      <c r="G7" s="326" t="s">
        <v>266</v>
      </c>
      <c r="H7" s="329" t="s">
        <v>10</v>
      </c>
      <c r="I7" s="330" t="s">
        <v>3</v>
      </c>
    </row>
    <row r="8" spans="1:9" ht="24" customHeight="1" x14ac:dyDescent="0.25">
      <c r="A8" s="328"/>
      <c r="B8" s="328"/>
      <c r="C8" s="324" t="s">
        <v>179</v>
      </c>
      <c r="D8" s="324" t="s">
        <v>275</v>
      </c>
      <c r="E8" s="326" t="s">
        <v>11</v>
      </c>
      <c r="F8" s="326"/>
      <c r="G8" s="326"/>
      <c r="H8" s="329"/>
      <c r="I8" s="330"/>
    </row>
    <row r="9" spans="1:9" ht="70.5" customHeight="1" x14ac:dyDescent="0.25">
      <c r="A9" s="328"/>
      <c r="B9" s="328"/>
      <c r="C9" s="325"/>
      <c r="D9" s="325"/>
      <c r="E9" s="326"/>
      <c r="F9" s="326"/>
      <c r="G9" s="326"/>
      <c r="H9" s="329"/>
      <c r="I9" s="330"/>
    </row>
    <row r="10" spans="1:9" x14ac:dyDescent="0.25">
      <c r="A10" s="6">
        <v>1</v>
      </c>
      <c r="B10" s="6">
        <v>2</v>
      </c>
      <c r="C10" s="6" t="s">
        <v>45</v>
      </c>
      <c r="D10" s="6">
        <v>4</v>
      </c>
      <c r="E10" s="6">
        <v>5</v>
      </c>
      <c r="F10" s="6">
        <v>6</v>
      </c>
      <c r="G10" s="6">
        <v>7</v>
      </c>
      <c r="H10" s="6">
        <v>8</v>
      </c>
      <c r="I10" s="6" t="s">
        <v>268</v>
      </c>
    </row>
    <row r="11" spans="1:9" s="3" customFormat="1" ht="21.75" customHeight="1" x14ac:dyDescent="0.25">
      <c r="A11" s="8" t="s">
        <v>0</v>
      </c>
      <c r="B11" s="9">
        <f t="shared" ref="B11" si="0">B12+B22+B66+B94</f>
        <v>80</v>
      </c>
      <c r="C11" s="9"/>
      <c r="D11" s="9"/>
      <c r="E11" s="9">
        <f t="shared" ref="E11:I11" si="1">E12+E22+E66+E94</f>
        <v>3465.5</v>
      </c>
      <c r="F11" s="10"/>
      <c r="G11" s="10"/>
      <c r="H11" s="10">
        <f t="shared" si="1"/>
        <v>41125.440000000002</v>
      </c>
      <c r="I11" s="10">
        <f t="shared" si="1"/>
        <v>50793.7</v>
      </c>
    </row>
    <row r="12" spans="1:9" ht="33" x14ac:dyDescent="0.25">
      <c r="A12" s="98" t="s">
        <v>276</v>
      </c>
      <c r="B12" s="100">
        <f>SUM(B13:B21)</f>
        <v>9</v>
      </c>
      <c r="C12" s="100"/>
      <c r="D12" s="100"/>
      <c r="E12" s="100">
        <f t="shared" ref="E12:I12" si="2">SUM(E13:E21)</f>
        <v>360</v>
      </c>
      <c r="F12" s="99"/>
      <c r="G12" s="99"/>
      <c r="H12" s="99">
        <f t="shared" si="2"/>
        <v>6647.9999999999991</v>
      </c>
      <c r="I12" s="99">
        <f t="shared" si="2"/>
        <v>8209.7099999999991</v>
      </c>
    </row>
    <row r="13" spans="1:9" s="30" customFormat="1" ht="17.25" x14ac:dyDescent="0.3">
      <c r="A13" s="207" t="s">
        <v>86</v>
      </c>
      <c r="B13" s="145">
        <v>1</v>
      </c>
      <c r="C13" s="145">
        <f>D13+E13</f>
        <v>498</v>
      </c>
      <c r="D13" s="145">
        <v>462</v>
      </c>
      <c r="E13" s="152">
        <v>36</v>
      </c>
      <c r="F13" s="154" t="s">
        <v>87</v>
      </c>
      <c r="G13" s="149">
        <f>ROUND(F13*3/D13,2)</f>
        <v>9.67</v>
      </c>
      <c r="H13" s="149">
        <f>ROUND(E13*G13*2,2)</f>
        <v>696.24</v>
      </c>
      <c r="I13" s="149">
        <f>ROUND(H13*1.2359,2)</f>
        <v>860.48</v>
      </c>
    </row>
    <row r="14" spans="1:9" s="30" customFormat="1" ht="17.25" x14ac:dyDescent="0.3">
      <c r="A14" s="208" t="s">
        <v>86</v>
      </c>
      <c r="B14" s="145">
        <v>1</v>
      </c>
      <c r="C14" s="145">
        <f t="shared" ref="C14:C21" si="3">D14+E14</f>
        <v>686</v>
      </c>
      <c r="D14" s="145">
        <v>462</v>
      </c>
      <c r="E14" s="209">
        <v>224</v>
      </c>
      <c r="F14" s="154" t="s">
        <v>87</v>
      </c>
      <c r="G14" s="149">
        <f t="shared" ref="G14:G21" si="4">ROUND(F14*3/D14,2)</f>
        <v>9.67</v>
      </c>
      <c r="H14" s="149">
        <f t="shared" ref="H14:H21" si="5">ROUND(E14*G14*2,2)</f>
        <v>4332.16</v>
      </c>
      <c r="I14" s="149">
        <f t="shared" ref="I14:I21" si="6">ROUND(H14*1.2359,2)</f>
        <v>5354.12</v>
      </c>
    </row>
    <row r="15" spans="1:9" s="30" customFormat="1" ht="17.25" x14ac:dyDescent="0.3">
      <c r="A15" s="207" t="s">
        <v>88</v>
      </c>
      <c r="B15" s="145">
        <v>1</v>
      </c>
      <c r="C15" s="145">
        <f t="shared" si="3"/>
        <v>463</v>
      </c>
      <c r="D15" s="145">
        <v>462</v>
      </c>
      <c r="E15" s="152">
        <v>1</v>
      </c>
      <c r="F15" s="154" t="s">
        <v>87</v>
      </c>
      <c r="G15" s="149">
        <f t="shared" si="4"/>
        <v>9.67</v>
      </c>
      <c r="H15" s="149">
        <f t="shared" si="5"/>
        <v>19.34</v>
      </c>
      <c r="I15" s="149">
        <f t="shared" si="6"/>
        <v>23.9</v>
      </c>
    </row>
    <row r="16" spans="1:9" s="30" customFormat="1" ht="17.25" x14ac:dyDescent="0.3">
      <c r="A16" s="208" t="s">
        <v>89</v>
      </c>
      <c r="B16" s="145">
        <v>1</v>
      </c>
      <c r="C16" s="145">
        <f t="shared" si="3"/>
        <v>535</v>
      </c>
      <c r="D16" s="145">
        <v>528</v>
      </c>
      <c r="E16" s="209">
        <v>7</v>
      </c>
      <c r="F16" s="154" t="s">
        <v>87</v>
      </c>
      <c r="G16" s="149">
        <f t="shared" si="4"/>
        <v>8.4600000000000009</v>
      </c>
      <c r="H16" s="149">
        <f t="shared" si="5"/>
        <v>118.44</v>
      </c>
      <c r="I16" s="149">
        <f t="shared" si="6"/>
        <v>146.38</v>
      </c>
    </row>
    <row r="17" spans="1:9" s="30" customFormat="1" ht="17.25" x14ac:dyDescent="0.3">
      <c r="A17" s="207" t="s">
        <v>88</v>
      </c>
      <c r="B17" s="145">
        <v>1</v>
      </c>
      <c r="C17" s="145">
        <f t="shared" si="3"/>
        <v>464</v>
      </c>
      <c r="D17" s="145">
        <v>462</v>
      </c>
      <c r="E17" s="152">
        <v>2</v>
      </c>
      <c r="F17" s="154" t="s">
        <v>87</v>
      </c>
      <c r="G17" s="149">
        <f t="shared" si="4"/>
        <v>9.67</v>
      </c>
      <c r="H17" s="149">
        <f t="shared" si="5"/>
        <v>38.68</v>
      </c>
      <c r="I17" s="149">
        <f t="shared" si="6"/>
        <v>47.8</v>
      </c>
    </row>
    <row r="18" spans="1:9" s="30" customFormat="1" ht="17.25" x14ac:dyDescent="0.3">
      <c r="A18" s="207" t="s">
        <v>89</v>
      </c>
      <c r="B18" s="145">
        <v>1</v>
      </c>
      <c r="C18" s="145">
        <f t="shared" si="3"/>
        <v>474</v>
      </c>
      <c r="D18" s="145">
        <v>462</v>
      </c>
      <c r="E18" s="152">
        <v>12</v>
      </c>
      <c r="F18" s="154" t="s">
        <v>87</v>
      </c>
      <c r="G18" s="149">
        <f t="shared" si="4"/>
        <v>9.67</v>
      </c>
      <c r="H18" s="149">
        <f t="shared" si="5"/>
        <v>232.08</v>
      </c>
      <c r="I18" s="149">
        <f>ROUND(H18*1.2077,2)</f>
        <v>280.27999999999997</v>
      </c>
    </row>
    <row r="19" spans="1:9" s="30" customFormat="1" ht="17.25" x14ac:dyDescent="0.3">
      <c r="A19" s="207" t="s">
        <v>89</v>
      </c>
      <c r="B19" s="145">
        <v>1</v>
      </c>
      <c r="C19" s="145">
        <f t="shared" si="3"/>
        <v>539</v>
      </c>
      <c r="D19" s="145">
        <v>528</v>
      </c>
      <c r="E19" s="152">
        <v>11</v>
      </c>
      <c r="F19" s="154" t="s">
        <v>87</v>
      </c>
      <c r="G19" s="149">
        <f t="shared" si="4"/>
        <v>8.4600000000000009</v>
      </c>
      <c r="H19" s="149">
        <f t="shared" si="5"/>
        <v>186.12</v>
      </c>
      <c r="I19" s="149">
        <f t="shared" si="6"/>
        <v>230.03</v>
      </c>
    </row>
    <row r="20" spans="1:9" s="30" customFormat="1" ht="17.25" x14ac:dyDescent="0.3">
      <c r="A20" s="208" t="s">
        <v>90</v>
      </c>
      <c r="B20" s="145">
        <v>1</v>
      </c>
      <c r="C20" s="145">
        <f t="shared" si="3"/>
        <v>589</v>
      </c>
      <c r="D20" s="145">
        <v>528</v>
      </c>
      <c r="E20" s="209">
        <v>61</v>
      </c>
      <c r="F20" s="154" t="s">
        <v>91</v>
      </c>
      <c r="G20" s="149">
        <f t="shared" si="4"/>
        <v>7.45</v>
      </c>
      <c r="H20" s="149">
        <f t="shared" si="5"/>
        <v>908.9</v>
      </c>
      <c r="I20" s="149">
        <f t="shared" si="6"/>
        <v>1123.31</v>
      </c>
    </row>
    <row r="21" spans="1:9" s="30" customFormat="1" ht="17.25" x14ac:dyDescent="0.3">
      <c r="A21" s="207" t="s">
        <v>88</v>
      </c>
      <c r="B21" s="145">
        <v>1</v>
      </c>
      <c r="C21" s="145">
        <f t="shared" si="3"/>
        <v>468</v>
      </c>
      <c r="D21" s="145">
        <v>462</v>
      </c>
      <c r="E21" s="209">
        <v>6</v>
      </c>
      <c r="F21" s="154" t="s">
        <v>87</v>
      </c>
      <c r="G21" s="149">
        <f t="shared" si="4"/>
        <v>9.67</v>
      </c>
      <c r="H21" s="149">
        <f t="shared" si="5"/>
        <v>116.04</v>
      </c>
      <c r="I21" s="149">
        <f t="shared" si="6"/>
        <v>143.41</v>
      </c>
    </row>
    <row r="22" spans="1:9" ht="33" x14ac:dyDescent="0.25">
      <c r="A22" s="98" t="s">
        <v>272</v>
      </c>
      <c r="B22" s="100">
        <f t="shared" ref="B22:I22" si="7">SUM(B23:B65)</f>
        <v>43</v>
      </c>
      <c r="C22" s="100"/>
      <c r="D22" s="100"/>
      <c r="E22" s="100">
        <f t="shared" si="7"/>
        <v>1825.5</v>
      </c>
      <c r="F22" s="99"/>
      <c r="G22" s="99"/>
      <c r="H22" s="99">
        <f t="shared" si="7"/>
        <v>22679.300000000007</v>
      </c>
      <c r="I22" s="99">
        <f t="shared" si="7"/>
        <v>28002.639999999999</v>
      </c>
    </row>
    <row r="23" spans="1:9" s="30" customFormat="1" ht="17.25" x14ac:dyDescent="0.3">
      <c r="A23" s="208" t="s">
        <v>92</v>
      </c>
      <c r="B23" s="145">
        <v>1</v>
      </c>
      <c r="C23" s="145">
        <f t="shared" ref="C23:C86" si="8">D23+E23</f>
        <v>552</v>
      </c>
      <c r="D23" s="145">
        <v>528</v>
      </c>
      <c r="E23" s="209">
        <v>24</v>
      </c>
      <c r="F23" s="211" t="s">
        <v>93</v>
      </c>
      <c r="G23" s="149">
        <f t="shared" ref="G23:G65" si="9">ROUND(F23*3/D23,2)</f>
        <v>5.6</v>
      </c>
      <c r="H23" s="149">
        <f>ROUND(E23*G23*2,2)</f>
        <v>268.8</v>
      </c>
      <c r="I23" s="149">
        <f t="shared" ref="I23:I65" si="10">ROUND(H23*1.2359,2)</f>
        <v>332.21</v>
      </c>
    </row>
    <row r="24" spans="1:9" s="30" customFormat="1" ht="17.25" x14ac:dyDescent="0.3">
      <c r="A24" s="207" t="s">
        <v>94</v>
      </c>
      <c r="B24" s="145">
        <v>1</v>
      </c>
      <c r="C24" s="145">
        <f t="shared" si="8"/>
        <v>473</v>
      </c>
      <c r="D24" s="145">
        <v>462</v>
      </c>
      <c r="E24" s="152">
        <v>11</v>
      </c>
      <c r="F24" s="154" t="s">
        <v>95</v>
      </c>
      <c r="G24" s="149">
        <f t="shared" si="9"/>
        <v>5.63</v>
      </c>
      <c r="H24" s="149">
        <f t="shared" ref="H24:H65" si="11">ROUND(E24*G24*2,2)</f>
        <v>123.86</v>
      </c>
      <c r="I24" s="149">
        <f t="shared" si="10"/>
        <v>153.08000000000001</v>
      </c>
    </row>
    <row r="25" spans="1:9" s="30" customFormat="1" ht="17.25" x14ac:dyDescent="0.3">
      <c r="A25" s="207" t="s">
        <v>94</v>
      </c>
      <c r="B25" s="145">
        <v>1</v>
      </c>
      <c r="C25" s="145">
        <f t="shared" si="8"/>
        <v>591</v>
      </c>
      <c r="D25" s="145">
        <v>528</v>
      </c>
      <c r="E25" s="152">
        <v>63</v>
      </c>
      <c r="F25" s="154" t="s">
        <v>93</v>
      </c>
      <c r="G25" s="149">
        <f t="shared" si="9"/>
        <v>5.6</v>
      </c>
      <c r="H25" s="149">
        <f t="shared" si="11"/>
        <v>705.6</v>
      </c>
      <c r="I25" s="149">
        <f t="shared" si="10"/>
        <v>872.05</v>
      </c>
    </row>
    <row r="26" spans="1:9" s="30" customFormat="1" ht="17.25" x14ac:dyDescent="0.3">
      <c r="A26" s="208" t="s">
        <v>96</v>
      </c>
      <c r="B26" s="145">
        <v>1</v>
      </c>
      <c r="C26" s="145">
        <f t="shared" si="8"/>
        <v>506</v>
      </c>
      <c r="D26" s="145">
        <v>462</v>
      </c>
      <c r="E26" s="152">
        <v>44</v>
      </c>
      <c r="F26" s="154" t="s">
        <v>93</v>
      </c>
      <c r="G26" s="149">
        <f t="shared" si="9"/>
        <v>6.4</v>
      </c>
      <c r="H26" s="149">
        <f t="shared" si="11"/>
        <v>563.20000000000005</v>
      </c>
      <c r="I26" s="149">
        <f t="shared" si="10"/>
        <v>696.06</v>
      </c>
    </row>
    <row r="27" spans="1:9" s="30" customFormat="1" ht="17.25" x14ac:dyDescent="0.3">
      <c r="A27" s="208" t="s">
        <v>94</v>
      </c>
      <c r="B27" s="145">
        <v>1</v>
      </c>
      <c r="C27" s="145">
        <f t="shared" si="8"/>
        <v>577</v>
      </c>
      <c r="D27" s="145">
        <v>462</v>
      </c>
      <c r="E27" s="210">
        <v>115</v>
      </c>
      <c r="F27" s="154" t="s">
        <v>97</v>
      </c>
      <c r="G27" s="149">
        <f t="shared" si="9"/>
        <v>6.46</v>
      </c>
      <c r="H27" s="149">
        <f t="shared" si="11"/>
        <v>1485.8</v>
      </c>
      <c r="I27" s="149">
        <f t="shared" si="10"/>
        <v>1836.3</v>
      </c>
    </row>
    <row r="28" spans="1:9" s="30" customFormat="1" ht="17.25" x14ac:dyDescent="0.3">
      <c r="A28" s="207" t="s">
        <v>98</v>
      </c>
      <c r="B28" s="145">
        <v>1</v>
      </c>
      <c r="C28" s="145">
        <f t="shared" si="8"/>
        <v>486</v>
      </c>
      <c r="D28" s="145">
        <v>462</v>
      </c>
      <c r="E28" s="152">
        <v>24</v>
      </c>
      <c r="F28" s="154" t="s">
        <v>95</v>
      </c>
      <c r="G28" s="149">
        <f t="shared" si="9"/>
        <v>5.63</v>
      </c>
      <c r="H28" s="149">
        <f t="shared" si="11"/>
        <v>270.24</v>
      </c>
      <c r="I28" s="149">
        <f t="shared" si="10"/>
        <v>333.99</v>
      </c>
    </row>
    <row r="29" spans="1:9" s="30" customFormat="1" ht="17.25" x14ac:dyDescent="0.3">
      <c r="A29" s="207" t="s">
        <v>98</v>
      </c>
      <c r="B29" s="145">
        <v>1</v>
      </c>
      <c r="C29" s="145">
        <f t="shared" si="8"/>
        <v>464</v>
      </c>
      <c r="D29" s="145">
        <v>462</v>
      </c>
      <c r="E29" s="210">
        <v>2</v>
      </c>
      <c r="F29" s="154" t="s">
        <v>99</v>
      </c>
      <c r="G29" s="149">
        <f t="shared" si="9"/>
        <v>6.56</v>
      </c>
      <c r="H29" s="149">
        <f t="shared" si="11"/>
        <v>26.24</v>
      </c>
      <c r="I29" s="149">
        <f t="shared" si="10"/>
        <v>32.43</v>
      </c>
    </row>
    <row r="30" spans="1:9" s="30" customFormat="1" ht="17.25" x14ac:dyDescent="0.3">
      <c r="A30" s="207" t="s">
        <v>98</v>
      </c>
      <c r="B30" s="145">
        <v>1</v>
      </c>
      <c r="C30" s="145">
        <f t="shared" si="8"/>
        <v>488</v>
      </c>
      <c r="D30" s="145">
        <v>462</v>
      </c>
      <c r="E30" s="210">
        <v>26</v>
      </c>
      <c r="F30" s="154" t="s">
        <v>93</v>
      </c>
      <c r="G30" s="149">
        <f t="shared" si="9"/>
        <v>6.4</v>
      </c>
      <c r="H30" s="149">
        <f t="shared" si="11"/>
        <v>332.8</v>
      </c>
      <c r="I30" s="149">
        <f t="shared" si="10"/>
        <v>411.31</v>
      </c>
    </row>
    <row r="31" spans="1:9" s="30" customFormat="1" ht="17.25" x14ac:dyDescent="0.3">
      <c r="A31" s="207" t="s">
        <v>98</v>
      </c>
      <c r="B31" s="145">
        <v>1</v>
      </c>
      <c r="C31" s="145">
        <f t="shared" si="8"/>
        <v>473</v>
      </c>
      <c r="D31" s="145">
        <v>462</v>
      </c>
      <c r="E31" s="152">
        <v>11</v>
      </c>
      <c r="F31" s="154" t="s">
        <v>95</v>
      </c>
      <c r="G31" s="149">
        <f t="shared" si="9"/>
        <v>5.63</v>
      </c>
      <c r="H31" s="149">
        <f t="shared" si="11"/>
        <v>123.86</v>
      </c>
      <c r="I31" s="149">
        <f t="shared" si="10"/>
        <v>153.08000000000001</v>
      </c>
    </row>
    <row r="32" spans="1:9" s="30" customFormat="1" ht="17.25" x14ac:dyDescent="0.3">
      <c r="A32" s="207" t="s">
        <v>100</v>
      </c>
      <c r="B32" s="145">
        <v>1</v>
      </c>
      <c r="C32" s="145">
        <f t="shared" si="8"/>
        <v>561</v>
      </c>
      <c r="D32" s="145">
        <v>528</v>
      </c>
      <c r="E32" s="152">
        <v>33</v>
      </c>
      <c r="F32" s="154" t="s">
        <v>93</v>
      </c>
      <c r="G32" s="149">
        <f t="shared" si="9"/>
        <v>5.6</v>
      </c>
      <c r="H32" s="149">
        <f t="shared" si="11"/>
        <v>369.6</v>
      </c>
      <c r="I32" s="149">
        <f t="shared" si="10"/>
        <v>456.79</v>
      </c>
    </row>
    <row r="33" spans="1:9" s="30" customFormat="1" ht="17.25" x14ac:dyDescent="0.3">
      <c r="A33" s="207" t="s">
        <v>100</v>
      </c>
      <c r="B33" s="145">
        <v>1</v>
      </c>
      <c r="C33" s="145">
        <f t="shared" si="8"/>
        <v>489</v>
      </c>
      <c r="D33" s="145">
        <v>462</v>
      </c>
      <c r="E33" s="152">
        <v>27</v>
      </c>
      <c r="F33" s="154" t="s">
        <v>93</v>
      </c>
      <c r="G33" s="149">
        <f t="shared" si="9"/>
        <v>6.4</v>
      </c>
      <c r="H33" s="149">
        <f t="shared" si="11"/>
        <v>345.6</v>
      </c>
      <c r="I33" s="149">
        <f t="shared" si="10"/>
        <v>427.13</v>
      </c>
    </row>
    <row r="34" spans="1:9" s="30" customFormat="1" ht="17.25" x14ac:dyDescent="0.3">
      <c r="A34" s="207" t="s">
        <v>101</v>
      </c>
      <c r="B34" s="145">
        <v>1</v>
      </c>
      <c r="C34" s="145">
        <f t="shared" si="8"/>
        <v>525</v>
      </c>
      <c r="D34" s="145">
        <v>462</v>
      </c>
      <c r="E34" s="152">
        <v>63</v>
      </c>
      <c r="F34" s="154" t="s">
        <v>93</v>
      </c>
      <c r="G34" s="149">
        <f t="shared" si="9"/>
        <v>6.4</v>
      </c>
      <c r="H34" s="149">
        <f t="shared" si="11"/>
        <v>806.4</v>
      </c>
      <c r="I34" s="149">
        <f t="shared" si="10"/>
        <v>996.63</v>
      </c>
    </row>
    <row r="35" spans="1:9" s="30" customFormat="1" ht="17.25" x14ac:dyDescent="0.3">
      <c r="A35" s="207" t="s">
        <v>101</v>
      </c>
      <c r="B35" s="145">
        <v>1</v>
      </c>
      <c r="C35" s="145">
        <f t="shared" si="8"/>
        <v>470</v>
      </c>
      <c r="D35" s="145">
        <v>462</v>
      </c>
      <c r="E35" s="152">
        <v>8</v>
      </c>
      <c r="F35" s="154" t="s">
        <v>93</v>
      </c>
      <c r="G35" s="149">
        <f t="shared" si="9"/>
        <v>6.4</v>
      </c>
      <c r="H35" s="149">
        <f t="shared" si="11"/>
        <v>102.4</v>
      </c>
      <c r="I35" s="149">
        <f>ROUND(H35*1.2077,2)</f>
        <v>123.67</v>
      </c>
    </row>
    <row r="36" spans="1:9" s="30" customFormat="1" ht="17.25" x14ac:dyDescent="0.3">
      <c r="A36" s="207" t="s">
        <v>101</v>
      </c>
      <c r="B36" s="145">
        <v>1</v>
      </c>
      <c r="C36" s="145">
        <f t="shared" si="8"/>
        <v>484</v>
      </c>
      <c r="D36" s="145">
        <v>462</v>
      </c>
      <c r="E36" s="152">
        <v>22</v>
      </c>
      <c r="F36" s="154" t="s">
        <v>93</v>
      </c>
      <c r="G36" s="149">
        <f t="shared" si="9"/>
        <v>6.4</v>
      </c>
      <c r="H36" s="149">
        <f t="shared" si="11"/>
        <v>281.60000000000002</v>
      </c>
      <c r="I36" s="149">
        <f t="shared" si="10"/>
        <v>348.03</v>
      </c>
    </row>
    <row r="37" spans="1:9" s="30" customFormat="1" ht="17.25" x14ac:dyDescent="0.3">
      <c r="A37" s="207" t="s">
        <v>101</v>
      </c>
      <c r="B37" s="145">
        <v>1</v>
      </c>
      <c r="C37" s="145">
        <f t="shared" si="8"/>
        <v>499</v>
      </c>
      <c r="D37" s="145">
        <v>462</v>
      </c>
      <c r="E37" s="152">
        <v>37</v>
      </c>
      <c r="F37" s="154" t="s">
        <v>97</v>
      </c>
      <c r="G37" s="149">
        <f t="shared" si="9"/>
        <v>6.46</v>
      </c>
      <c r="H37" s="149">
        <f t="shared" si="11"/>
        <v>478.04</v>
      </c>
      <c r="I37" s="149">
        <f t="shared" si="10"/>
        <v>590.80999999999995</v>
      </c>
    </row>
    <row r="38" spans="1:9" s="30" customFormat="1" ht="17.25" x14ac:dyDescent="0.3">
      <c r="A38" s="207" t="s">
        <v>101</v>
      </c>
      <c r="B38" s="145">
        <v>1</v>
      </c>
      <c r="C38" s="145">
        <f t="shared" si="8"/>
        <v>502</v>
      </c>
      <c r="D38" s="145">
        <v>462</v>
      </c>
      <c r="E38" s="152">
        <v>40</v>
      </c>
      <c r="F38" s="154" t="s">
        <v>97</v>
      </c>
      <c r="G38" s="149">
        <f t="shared" si="9"/>
        <v>6.46</v>
      </c>
      <c r="H38" s="149">
        <f t="shared" si="11"/>
        <v>516.79999999999995</v>
      </c>
      <c r="I38" s="149">
        <f t="shared" si="10"/>
        <v>638.71</v>
      </c>
    </row>
    <row r="39" spans="1:9" s="30" customFormat="1" ht="17.25" x14ac:dyDescent="0.3">
      <c r="A39" s="207" t="s">
        <v>101</v>
      </c>
      <c r="B39" s="145">
        <v>1</v>
      </c>
      <c r="C39" s="145">
        <f t="shared" si="8"/>
        <v>518</v>
      </c>
      <c r="D39" s="145">
        <v>462</v>
      </c>
      <c r="E39" s="152">
        <v>56</v>
      </c>
      <c r="F39" s="154" t="s">
        <v>93</v>
      </c>
      <c r="G39" s="149">
        <f t="shared" si="9"/>
        <v>6.4</v>
      </c>
      <c r="H39" s="149">
        <f t="shared" si="11"/>
        <v>716.8</v>
      </c>
      <c r="I39" s="149">
        <f t="shared" si="10"/>
        <v>885.89</v>
      </c>
    </row>
    <row r="40" spans="1:9" s="30" customFormat="1" ht="17.25" x14ac:dyDescent="0.3">
      <c r="A40" s="207" t="s">
        <v>101</v>
      </c>
      <c r="B40" s="145">
        <v>1</v>
      </c>
      <c r="C40" s="145">
        <f t="shared" si="8"/>
        <v>494</v>
      </c>
      <c r="D40" s="145">
        <v>462</v>
      </c>
      <c r="E40" s="152">
        <v>32</v>
      </c>
      <c r="F40" s="154" t="s">
        <v>93</v>
      </c>
      <c r="G40" s="149">
        <f t="shared" si="9"/>
        <v>6.4</v>
      </c>
      <c r="H40" s="149">
        <f t="shared" si="11"/>
        <v>409.6</v>
      </c>
      <c r="I40" s="149">
        <f t="shared" si="10"/>
        <v>506.22</v>
      </c>
    </row>
    <row r="41" spans="1:9" s="30" customFormat="1" ht="17.25" x14ac:dyDescent="0.3">
      <c r="A41" s="207" t="s">
        <v>101</v>
      </c>
      <c r="B41" s="145">
        <v>1</v>
      </c>
      <c r="C41" s="145">
        <f t="shared" si="8"/>
        <v>535</v>
      </c>
      <c r="D41" s="145">
        <v>462</v>
      </c>
      <c r="E41" s="152">
        <v>73</v>
      </c>
      <c r="F41" s="154" t="s">
        <v>95</v>
      </c>
      <c r="G41" s="149">
        <f t="shared" si="9"/>
        <v>5.63</v>
      </c>
      <c r="H41" s="149">
        <f t="shared" si="11"/>
        <v>821.98</v>
      </c>
      <c r="I41" s="149">
        <f t="shared" si="10"/>
        <v>1015.89</v>
      </c>
    </row>
    <row r="42" spans="1:9" s="30" customFormat="1" ht="17.25" x14ac:dyDescent="0.3">
      <c r="A42" s="208" t="s">
        <v>102</v>
      </c>
      <c r="B42" s="145">
        <v>1</v>
      </c>
      <c r="C42" s="145">
        <f t="shared" si="8"/>
        <v>497</v>
      </c>
      <c r="D42" s="145">
        <v>462</v>
      </c>
      <c r="E42" s="209">
        <v>35</v>
      </c>
      <c r="F42" s="211" t="s">
        <v>93</v>
      </c>
      <c r="G42" s="149">
        <f t="shared" si="9"/>
        <v>6.4</v>
      </c>
      <c r="H42" s="149">
        <f t="shared" si="11"/>
        <v>448</v>
      </c>
      <c r="I42" s="149">
        <f t="shared" si="10"/>
        <v>553.67999999999995</v>
      </c>
    </row>
    <row r="43" spans="1:9" s="30" customFormat="1" ht="17.25" x14ac:dyDescent="0.3">
      <c r="A43" s="207" t="s">
        <v>98</v>
      </c>
      <c r="B43" s="145">
        <v>1</v>
      </c>
      <c r="C43" s="145">
        <f t="shared" si="8"/>
        <v>486</v>
      </c>
      <c r="D43" s="145">
        <v>462</v>
      </c>
      <c r="E43" s="152">
        <v>24</v>
      </c>
      <c r="F43" s="154" t="s">
        <v>95</v>
      </c>
      <c r="G43" s="149">
        <f t="shared" si="9"/>
        <v>5.63</v>
      </c>
      <c r="H43" s="149">
        <f t="shared" si="11"/>
        <v>270.24</v>
      </c>
      <c r="I43" s="149">
        <f t="shared" si="10"/>
        <v>333.99</v>
      </c>
    </row>
    <row r="44" spans="1:9" s="30" customFormat="1" ht="17.25" x14ac:dyDescent="0.3">
      <c r="A44" s="208" t="s">
        <v>103</v>
      </c>
      <c r="B44" s="145">
        <v>1</v>
      </c>
      <c r="C44" s="145">
        <f t="shared" si="8"/>
        <v>555.5</v>
      </c>
      <c r="D44" s="145">
        <v>528</v>
      </c>
      <c r="E44" s="209">
        <v>27.5</v>
      </c>
      <c r="F44" s="211" t="s">
        <v>93</v>
      </c>
      <c r="G44" s="149">
        <f t="shared" si="9"/>
        <v>5.6</v>
      </c>
      <c r="H44" s="149">
        <f t="shared" si="11"/>
        <v>308</v>
      </c>
      <c r="I44" s="149">
        <f t="shared" si="10"/>
        <v>380.66</v>
      </c>
    </row>
    <row r="45" spans="1:9" s="30" customFormat="1" ht="17.25" x14ac:dyDescent="0.3">
      <c r="A45" s="208" t="s">
        <v>103</v>
      </c>
      <c r="B45" s="145">
        <v>1</v>
      </c>
      <c r="C45" s="145">
        <f t="shared" si="8"/>
        <v>552</v>
      </c>
      <c r="D45" s="145">
        <v>528</v>
      </c>
      <c r="E45" s="152">
        <v>24</v>
      </c>
      <c r="F45" s="154" t="s">
        <v>93</v>
      </c>
      <c r="G45" s="149">
        <f t="shared" si="9"/>
        <v>5.6</v>
      </c>
      <c r="H45" s="149">
        <f t="shared" si="11"/>
        <v>268.8</v>
      </c>
      <c r="I45" s="149">
        <f t="shared" si="10"/>
        <v>332.21</v>
      </c>
    </row>
    <row r="46" spans="1:9" s="30" customFormat="1" ht="17.25" x14ac:dyDescent="0.3">
      <c r="A46" s="208" t="s">
        <v>103</v>
      </c>
      <c r="B46" s="145">
        <v>1</v>
      </c>
      <c r="C46" s="145">
        <f t="shared" si="8"/>
        <v>547</v>
      </c>
      <c r="D46" s="145">
        <v>528</v>
      </c>
      <c r="E46" s="152">
        <v>19</v>
      </c>
      <c r="F46" s="154" t="s">
        <v>93</v>
      </c>
      <c r="G46" s="149">
        <f t="shared" si="9"/>
        <v>5.6</v>
      </c>
      <c r="H46" s="149">
        <f t="shared" si="11"/>
        <v>212.8</v>
      </c>
      <c r="I46" s="149">
        <f t="shared" si="10"/>
        <v>263</v>
      </c>
    </row>
    <row r="47" spans="1:9" s="30" customFormat="1" ht="17.25" x14ac:dyDescent="0.3">
      <c r="A47" s="208" t="s">
        <v>102</v>
      </c>
      <c r="B47" s="145">
        <v>1</v>
      </c>
      <c r="C47" s="145">
        <f t="shared" si="8"/>
        <v>519</v>
      </c>
      <c r="D47" s="145">
        <v>462</v>
      </c>
      <c r="E47" s="209">
        <v>57</v>
      </c>
      <c r="F47" s="211" t="s">
        <v>93</v>
      </c>
      <c r="G47" s="149">
        <f t="shared" si="9"/>
        <v>6.4</v>
      </c>
      <c r="H47" s="149">
        <f t="shared" si="11"/>
        <v>729.6</v>
      </c>
      <c r="I47" s="149">
        <f>ROUND(H47*1.2077,2)</f>
        <v>881.14</v>
      </c>
    </row>
    <row r="48" spans="1:9" s="30" customFormat="1" ht="17.25" x14ac:dyDescent="0.3">
      <c r="A48" s="208" t="s">
        <v>102</v>
      </c>
      <c r="B48" s="145">
        <v>1</v>
      </c>
      <c r="C48" s="145">
        <f t="shared" si="8"/>
        <v>473</v>
      </c>
      <c r="D48" s="145">
        <v>462</v>
      </c>
      <c r="E48" s="209">
        <v>11</v>
      </c>
      <c r="F48" s="211" t="s">
        <v>93</v>
      </c>
      <c r="G48" s="149">
        <f t="shared" si="9"/>
        <v>6.4</v>
      </c>
      <c r="H48" s="149">
        <f t="shared" si="11"/>
        <v>140.80000000000001</v>
      </c>
      <c r="I48" s="149">
        <f t="shared" si="10"/>
        <v>174.01</v>
      </c>
    </row>
    <row r="49" spans="1:9" s="30" customFormat="1" ht="17.25" x14ac:dyDescent="0.3">
      <c r="A49" s="208" t="s">
        <v>102</v>
      </c>
      <c r="B49" s="145">
        <v>1</v>
      </c>
      <c r="C49" s="145">
        <f t="shared" si="8"/>
        <v>536</v>
      </c>
      <c r="D49" s="145">
        <v>462</v>
      </c>
      <c r="E49" s="209">
        <v>74</v>
      </c>
      <c r="F49" s="211" t="s">
        <v>93</v>
      </c>
      <c r="G49" s="149">
        <f t="shared" si="9"/>
        <v>6.4</v>
      </c>
      <c r="H49" s="149">
        <f t="shared" si="11"/>
        <v>947.2</v>
      </c>
      <c r="I49" s="149">
        <f t="shared" si="10"/>
        <v>1170.6400000000001</v>
      </c>
    </row>
    <row r="50" spans="1:9" s="30" customFormat="1" ht="17.25" x14ac:dyDescent="0.3">
      <c r="A50" s="208" t="s">
        <v>102</v>
      </c>
      <c r="B50" s="145">
        <v>1</v>
      </c>
      <c r="C50" s="145">
        <f t="shared" si="8"/>
        <v>536</v>
      </c>
      <c r="D50" s="145">
        <v>462</v>
      </c>
      <c r="E50" s="209">
        <v>74</v>
      </c>
      <c r="F50" s="211" t="s">
        <v>93</v>
      </c>
      <c r="G50" s="149">
        <f t="shared" si="9"/>
        <v>6.4</v>
      </c>
      <c r="H50" s="149">
        <f t="shared" si="11"/>
        <v>947.2</v>
      </c>
      <c r="I50" s="149">
        <f t="shared" si="10"/>
        <v>1170.6400000000001</v>
      </c>
    </row>
    <row r="51" spans="1:9" s="30" customFormat="1" ht="17.25" x14ac:dyDescent="0.3">
      <c r="A51" s="208" t="s">
        <v>104</v>
      </c>
      <c r="B51" s="145">
        <v>1</v>
      </c>
      <c r="C51" s="145">
        <f t="shared" si="8"/>
        <v>550</v>
      </c>
      <c r="D51" s="145">
        <v>528</v>
      </c>
      <c r="E51" s="209">
        <v>22</v>
      </c>
      <c r="F51" s="211" t="s">
        <v>93</v>
      </c>
      <c r="G51" s="149">
        <f t="shared" si="9"/>
        <v>5.6</v>
      </c>
      <c r="H51" s="149">
        <f t="shared" si="11"/>
        <v>246.4</v>
      </c>
      <c r="I51" s="149">
        <f t="shared" si="10"/>
        <v>304.52999999999997</v>
      </c>
    </row>
    <row r="52" spans="1:9" s="30" customFormat="1" ht="17.25" x14ac:dyDescent="0.3">
      <c r="A52" s="208" t="s">
        <v>102</v>
      </c>
      <c r="B52" s="145">
        <v>1</v>
      </c>
      <c r="C52" s="145">
        <f t="shared" si="8"/>
        <v>499</v>
      </c>
      <c r="D52" s="145">
        <v>462</v>
      </c>
      <c r="E52" s="209">
        <v>37</v>
      </c>
      <c r="F52" s="211" t="s">
        <v>97</v>
      </c>
      <c r="G52" s="149">
        <f t="shared" si="9"/>
        <v>6.46</v>
      </c>
      <c r="H52" s="149">
        <f t="shared" si="11"/>
        <v>478.04</v>
      </c>
      <c r="I52" s="149">
        <f t="shared" si="10"/>
        <v>590.80999999999995</v>
      </c>
    </row>
    <row r="53" spans="1:9" s="30" customFormat="1" ht="17.25" x14ac:dyDescent="0.3">
      <c r="A53" s="207" t="s">
        <v>105</v>
      </c>
      <c r="B53" s="145">
        <v>1</v>
      </c>
      <c r="C53" s="145">
        <f t="shared" si="8"/>
        <v>551</v>
      </c>
      <c r="D53" s="145">
        <v>528</v>
      </c>
      <c r="E53" s="152">
        <v>23</v>
      </c>
      <c r="F53" s="154" t="s">
        <v>95</v>
      </c>
      <c r="G53" s="149">
        <f t="shared" si="9"/>
        <v>4.93</v>
      </c>
      <c r="H53" s="149">
        <f t="shared" si="11"/>
        <v>226.78</v>
      </c>
      <c r="I53" s="149">
        <f t="shared" si="10"/>
        <v>280.27999999999997</v>
      </c>
    </row>
    <row r="54" spans="1:9" s="30" customFormat="1" ht="17.25" x14ac:dyDescent="0.3">
      <c r="A54" s="207" t="s">
        <v>94</v>
      </c>
      <c r="B54" s="145">
        <v>1</v>
      </c>
      <c r="C54" s="145">
        <f t="shared" si="8"/>
        <v>576</v>
      </c>
      <c r="D54" s="145">
        <v>528</v>
      </c>
      <c r="E54" s="152">
        <v>48</v>
      </c>
      <c r="F54" s="154" t="s">
        <v>97</v>
      </c>
      <c r="G54" s="149">
        <f t="shared" si="9"/>
        <v>5.65</v>
      </c>
      <c r="H54" s="149">
        <f t="shared" si="11"/>
        <v>542.4</v>
      </c>
      <c r="I54" s="149">
        <f t="shared" si="10"/>
        <v>670.35</v>
      </c>
    </row>
    <row r="55" spans="1:9" s="30" customFormat="1" ht="17.25" x14ac:dyDescent="0.3">
      <c r="A55" s="208" t="s">
        <v>102</v>
      </c>
      <c r="B55" s="145">
        <v>1</v>
      </c>
      <c r="C55" s="145">
        <f t="shared" si="8"/>
        <v>521</v>
      </c>
      <c r="D55" s="145">
        <v>462</v>
      </c>
      <c r="E55" s="209">
        <v>59</v>
      </c>
      <c r="F55" s="211" t="s">
        <v>97</v>
      </c>
      <c r="G55" s="149">
        <f t="shared" si="9"/>
        <v>6.46</v>
      </c>
      <c r="H55" s="149">
        <f t="shared" si="11"/>
        <v>762.28</v>
      </c>
      <c r="I55" s="149">
        <f t="shared" si="10"/>
        <v>942.1</v>
      </c>
    </row>
    <row r="56" spans="1:9" s="30" customFormat="1" ht="17.25" x14ac:dyDescent="0.3">
      <c r="A56" s="208" t="s">
        <v>102</v>
      </c>
      <c r="B56" s="145">
        <v>1</v>
      </c>
      <c r="C56" s="145">
        <f t="shared" si="8"/>
        <v>545</v>
      </c>
      <c r="D56" s="145">
        <v>462</v>
      </c>
      <c r="E56" s="209">
        <v>83</v>
      </c>
      <c r="F56" s="211" t="s">
        <v>97</v>
      </c>
      <c r="G56" s="149">
        <f t="shared" si="9"/>
        <v>6.46</v>
      </c>
      <c r="H56" s="149">
        <f t="shared" si="11"/>
        <v>1072.3599999999999</v>
      </c>
      <c r="I56" s="149">
        <f t="shared" si="10"/>
        <v>1325.33</v>
      </c>
    </row>
    <row r="57" spans="1:9" s="30" customFormat="1" ht="17.25" x14ac:dyDescent="0.3">
      <c r="A57" s="208" t="s">
        <v>102</v>
      </c>
      <c r="B57" s="145">
        <v>1</v>
      </c>
      <c r="C57" s="145">
        <f t="shared" si="8"/>
        <v>604</v>
      </c>
      <c r="D57" s="145">
        <v>462</v>
      </c>
      <c r="E57" s="209">
        <v>142</v>
      </c>
      <c r="F57" s="211" t="s">
        <v>97</v>
      </c>
      <c r="G57" s="149">
        <f t="shared" si="9"/>
        <v>6.46</v>
      </c>
      <c r="H57" s="149">
        <f t="shared" si="11"/>
        <v>1834.64</v>
      </c>
      <c r="I57" s="149">
        <f t="shared" si="10"/>
        <v>2267.4299999999998</v>
      </c>
    </row>
    <row r="58" spans="1:9" s="30" customFormat="1" ht="17.25" x14ac:dyDescent="0.3">
      <c r="A58" s="208" t="s">
        <v>102</v>
      </c>
      <c r="B58" s="145">
        <v>1</v>
      </c>
      <c r="C58" s="145">
        <f t="shared" si="8"/>
        <v>475</v>
      </c>
      <c r="D58" s="145">
        <v>462</v>
      </c>
      <c r="E58" s="209">
        <v>13</v>
      </c>
      <c r="F58" s="211" t="s">
        <v>97</v>
      </c>
      <c r="G58" s="149">
        <f t="shared" si="9"/>
        <v>6.46</v>
      </c>
      <c r="H58" s="149">
        <f t="shared" si="11"/>
        <v>167.96</v>
      </c>
      <c r="I58" s="149">
        <f t="shared" si="10"/>
        <v>207.58</v>
      </c>
    </row>
    <row r="59" spans="1:9" s="30" customFormat="1" ht="17.25" x14ac:dyDescent="0.3">
      <c r="A59" s="208" t="s">
        <v>98</v>
      </c>
      <c r="B59" s="145">
        <v>1</v>
      </c>
      <c r="C59" s="145">
        <f t="shared" si="8"/>
        <v>486</v>
      </c>
      <c r="D59" s="145">
        <v>462</v>
      </c>
      <c r="E59" s="209">
        <v>24</v>
      </c>
      <c r="F59" s="211" t="s">
        <v>97</v>
      </c>
      <c r="G59" s="149">
        <f t="shared" si="9"/>
        <v>6.46</v>
      </c>
      <c r="H59" s="149">
        <f t="shared" si="11"/>
        <v>310.08</v>
      </c>
      <c r="I59" s="149">
        <f t="shared" si="10"/>
        <v>383.23</v>
      </c>
    </row>
    <row r="60" spans="1:9" s="30" customFormat="1" ht="17.25" x14ac:dyDescent="0.3">
      <c r="A60" s="208" t="s">
        <v>102</v>
      </c>
      <c r="B60" s="145">
        <v>1</v>
      </c>
      <c r="C60" s="145">
        <f t="shared" si="8"/>
        <v>510</v>
      </c>
      <c r="D60" s="145">
        <v>462</v>
      </c>
      <c r="E60" s="152">
        <v>48</v>
      </c>
      <c r="F60" s="154" t="s">
        <v>93</v>
      </c>
      <c r="G60" s="149">
        <f t="shared" si="9"/>
        <v>6.4</v>
      </c>
      <c r="H60" s="149">
        <f t="shared" si="11"/>
        <v>614.4</v>
      </c>
      <c r="I60" s="149">
        <f t="shared" si="10"/>
        <v>759.34</v>
      </c>
    </row>
    <row r="61" spans="1:9" s="30" customFormat="1" ht="17.25" x14ac:dyDescent="0.3">
      <c r="A61" s="208" t="s">
        <v>94</v>
      </c>
      <c r="B61" s="145">
        <v>1</v>
      </c>
      <c r="C61" s="145">
        <f t="shared" si="8"/>
        <v>595</v>
      </c>
      <c r="D61" s="145">
        <v>462</v>
      </c>
      <c r="E61" s="209">
        <v>133</v>
      </c>
      <c r="F61" s="211" t="s">
        <v>93</v>
      </c>
      <c r="G61" s="149">
        <f t="shared" si="9"/>
        <v>6.4</v>
      </c>
      <c r="H61" s="149">
        <f t="shared" si="11"/>
        <v>1702.4</v>
      </c>
      <c r="I61" s="149">
        <f t="shared" si="10"/>
        <v>2104</v>
      </c>
    </row>
    <row r="62" spans="1:9" s="30" customFormat="1" ht="17.25" x14ac:dyDescent="0.3">
      <c r="A62" s="207" t="s">
        <v>98</v>
      </c>
      <c r="B62" s="145">
        <v>1</v>
      </c>
      <c r="C62" s="145">
        <f t="shared" si="8"/>
        <v>497</v>
      </c>
      <c r="D62" s="145">
        <v>462</v>
      </c>
      <c r="E62" s="152">
        <v>35</v>
      </c>
      <c r="F62" s="154" t="s">
        <v>95</v>
      </c>
      <c r="G62" s="149">
        <f t="shared" si="9"/>
        <v>5.63</v>
      </c>
      <c r="H62" s="149">
        <f t="shared" si="11"/>
        <v>394.1</v>
      </c>
      <c r="I62" s="149">
        <f t="shared" si="10"/>
        <v>487.07</v>
      </c>
    </row>
    <row r="63" spans="1:9" s="30" customFormat="1" ht="17.25" x14ac:dyDescent="0.3">
      <c r="A63" s="207" t="s">
        <v>101</v>
      </c>
      <c r="B63" s="145">
        <v>1</v>
      </c>
      <c r="C63" s="145">
        <f t="shared" si="8"/>
        <v>471</v>
      </c>
      <c r="D63" s="145">
        <v>462</v>
      </c>
      <c r="E63" s="209">
        <v>9</v>
      </c>
      <c r="F63" s="211" t="s">
        <v>93</v>
      </c>
      <c r="G63" s="149">
        <f t="shared" si="9"/>
        <v>6.4</v>
      </c>
      <c r="H63" s="149">
        <f t="shared" si="11"/>
        <v>115.2</v>
      </c>
      <c r="I63" s="149">
        <f>ROUND(H63*1.2077,2)</f>
        <v>139.13</v>
      </c>
    </row>
    <row r="64" spans="1:9" s="30" customFormat="1" ht="17.25" x14ac:dyDescent="0.3">
      <c r="A64" s="207" t="s">
        <v>101</v>
      </c>
      <c r="B64" s="145">
        <v>1</v>
      </c>
      <c r="C64" s="145">
        <f t="shared" si="8"/>
        <v>477</v>
      </c>
      <c r="D64" s="145">
        <v>462</v>
      </c>
      <c r="E64" s="209">
        <v>15</v>
      </c>
      <c r="F64" s="211" t="s">
        <v>93</v>
      </c>
      <c r="G64" s="149">
        <f t="shared" si="9"/>
        <v>6.4</v>
      </c>
      <c r="H64" s="149">
        <f t="shared" si="11"/>
        <v>192</v>
      </c>
      <c r="I64" s="149">
        <f t="shared" si="10"/>
        <v>237.29</v>
      </c>
    </row>
    <row r="65" spans="1:9" s="30" customFormat="1" ht="17.25" x14ac:dyDescent="0.3">
      <c r="A65" s="208" t="s">
        <v>102</v>
      </c>
      <c r="B65" s="145">
        <v>1</v>
      </c>
      <c r="C65" s="145">
        <f t="shared" si="8"/>
        <v>540</v>
      </c>
      <c r="D65" s="145">
        <v>462</v>
      </c>
      <c r="E65" s="152">
        <v>78</v>
      </c>
      <c r="F65" s="154" t="s">
        <v>93</v>
      </c>
      <c r="G65" s="149">
        <f t="shared" si="9"/>
        <v>6.4</v>
      </c>
      <c r="H65" s="149">
        <f t="shared" si="11"/>
        <v>998.4</v>
      </c>
      <c r="I65" s="149">
        <f t="shared" si="10"/>
        <v>1233.92</v>
      </c>
    </row>
    <row r="66" spans="1:9" ht="33" x14ac:dyDescent="0.25">
      <c r="A66" s="98" t="s">
        <v>277</v>
      </c>
      <c r="B66" s="100">
        <f>SUM(B67:B93)</f>
        <v>27</v>
      </c>
      <c r="C66" s="100"/>
      <c r="D66" s="100"/>
      <c r="E66" s="100">
        <f t="shared" ref="E66:I66" si="12">SUM(E67:E93)</f>
        <v>1277</v>
      </c>
      <c r="F66" s="99"/>
      <c r="G66" s="99"/>
      <c r="H66" s="99">
        <f t="shared" si="12"/>
        <v>11780.439999999997</v>
      </c>
      <c r="I66" s="99">
        <f t="shared" si="12"/>
        <v>14559.470000000003</v>
      </c>
    </row>
    <row r="67" spans="1:9" s="30" customFormat="1" ht="17.25" x14ac:dyDescent="0.3">
      <c r="A67" s="208" t="s">
        <v>106</v>
      </c>
      <c r="B67" s="145">
        <v>1</v>
      </c>
      <c r="C67" s="145">
        <f t="shared" si="8"/>
        <v>558</v>
      </c>
      <c r="D67" s="145">
        <v>462</v>
      </c>
      <c r="E67" s="209">
        <v>96</v>
      </c>
      <c r="F67" s="211" t="s">
        <v>107</v>
      </c>
      <c r="G67" s="149">
        <f t="shared" ref="G67:G90" si="13">ROUND(F67*3/D67,2)</f>
        <v>4.7699999999999996</v>
      </c>
      <c r="H67" s="149">
        <f t="shared" ref="H67:H95" si="14">ROUND(E67*G67*2,2)</f>
        <v>915.84</v>
      </c>
      <c r="I67" s="149">
        <f t="shared" ref="I67:I95" si="15">ROUND(H67*1.2359,2)</f>
        <v>1131.8900000000001</v>
      </c>
    </row>
    <row r="68" spans="1:9" s="30" customFormat="1" ht="17.25" x14ac:dyDescent="0.3">
      <c r="A68" s="207" t="s">
        <v>106</v>
      </c>
      <c r="B68" s="145">
        <v>1</v>
      </c>
      <c r="C68" s="145">
        <f t="shared" si="8"/>
        <v>611</v>
      </c>
      <c r="D68" s="145">
        <v>528</v>
      </c>
      <c r="E68" s="152">
        <v>83</v>
      </c>
      <c r="F68" s="154" t="s">
        <v>108</v>
      </c>
      <c r="G68" s="149">
        <f t="shared" si="13"/>
        <v>4.1100000000000003</v>
      </c>
      <c r="H68" s="149">
        <f t="shared" si="14"/>
        <v>682.26</v>
      </c>
      <c r="I68" s="149">
        <f t="shared" si="15"/>
        <v>843.21</v>
      </c>
    </row>
    <row r="69" spans="1:9" s="30" customFormat="1" ht="17.25" x14ac:dyDescent="0.3">
      <c r="A69" s="207" t="s">
        <v>106</v>
      </c>
      <c r="B69" s="145">
        <v>1</v>
      </c>
      <c r="C69" s="145">
        <f t="shared" si="8"/>
        <v>474</v>
      </c>
      <c r="D69" s="145">
        <v>462</v>
      </c>
      <c r="E69" s="152">
        <v>12</v>
      </c>
      <c r="F69" s="154" t="s">
        <v>108</v>
      </c>
      <c r="G69" s="149">
        <f t="shared" si="13"/>
        <v>4.6900000000000004</v>
      </c>
      <c r="H69" s="149">
        <f t="shared" si="14"/>
        <v>112.56</v>
      </c>
      <c r="I69" s="149">
        <f t="shared" si="15"/>
        <v>139.11000000000001</v>
      </c>
    </row>
    <row r="70" spans="1:9" s="30" customFormat="1" ht="17.25" x14ac:dyDescent="0.3">
      <c r="A70" s="207" t="s">
        <v>106</v>
      </c>
      <c r="B70" s="145">
        <v>1</v>
      </c>
      <c r="C70" s="145">
        <f t="shared" si="8"/>
        <v>491</v>
      </c>
      <c r="D70" s="145">
        <v>462</v>
      </c>
      <c r="E70" s="152">
        <v>29</v>
      </c>
      <c r="F70" s="154" t="s">
        <v>107</v>
      </c>
      <c r="G70" s="149">
        <f t="shared" si="13"/>
        <v>4.7699999999999996</v>
      </c>
      <c r="H70" s="149">
        <f t="shared" si="14"/>
        <v>276.66000000000003</v>
      </c>
      <c r="I70" s="149">
        <f t="shared" si="15"/>
        <v>341.92</v>
      </c>
    </row>
    <row r="71" spans="1:9" s="30" customFormat="1" ht="17.25" x14ac:dyDescent="0.3">
      <c r="A71" s="208" t="s">
        <v>106</v>
      </c>
      <c r="B71" s="145">
        <v>1</v>
      </c>
      <c r="C71" s="145">
        <f t="shared" si="8"/>
        <v>560</v>
      </c>
      <c r="D71" s="145">
        <v>462</v>
      </c>
      <c r="E71" s="209">
        <v>98</v>
      </c>
      <c r="F71" s="211" t="s">
        <v>107</v>
      </c>
      <c r="G71" s="149">
        <f t="shared" si="13"/>
        <v>4.7699999999999996</v>
      </c>
      <c r="H71" s="149">
        <f t="shared" si="14"/>
        <v>934.92</v>
      </c>
      <c r="I71" s="149">
        <f t="shared" si="15"/>
        <v>1155.47</v>
      </c>
    </row>
    <row r="72" spans="1:9" s="30" customFormat="1" ht="17.25" x14ac:dyDescent="0.3">
      <c r="A72" s="207" t="s">
        <v>106</v>
      </c>
      <c r="B72" s="145">
        <v>1</v>
      </c>
      <c r="C72" s="145">
        <f t="shared" si="8"/>
        <v>470</v>
      </c>
      <c r="D72" s="145">
        <v>462</v>
      </c>
      <c r="E72" s="152">
        <v>8</v>
      </c>
      <c r="F72" s="154" t="s">
        <v>107</v>
      </c>
      <c r="G72" s="149">
        <f t="shared" si="13"/>
        <v>4.7699999999999996</v>
      </c>
      <c r="H72" s="149">
        <f t="shared" si="14"/>
        <v>76.319999999999993</v>
      </c>
      <c r="I72" s="149">
        <f t="shared" si="15"/>
        <v>94.32</v>
      </c>
    </row>
    <row r="73" spans="1:9" s="30" customFormat="1" ht="17.25" x14ac:dyDescent="0.3">
      <c r="A73" s="207" t="s">
        <v>106</v>
      </c>
      <c r="B73" s="145">
        <v>1</v>
      </c>
      <c r="C73" s="145">
        <f t="shared" si="8"/>
        <v>464</v>
      </c>
      <c r="D73" s="145">
        <v>462</v>
      </c>
      <c r="E73" s="152">
        <v>2</v>
      </c>
      <c r="F73" s="154" t="s">
        <v>108</v>
      </c>
      <c r="G73" s="149">
        <f t="shared" si="13"/>
        <v>4.6900000000000004</v>
      </c>
      <c r="H73" s="149">
        <f t="shared" si="14"/>
        <v>18.760000000000002</v>
      </c>
      <c r="I73" s="149">
        <f t="shared" si="15"/>
        <v>23.19</v>
      </c>
    </row>
    <row r="74" spans="1:9" s="30" customFormat="1" ht="17.25" x14ac:dyDescent="0.3">
      <c r="A74" s="207" t="s">
        <v>106</v>
      </c>
      <c r="B74" s="145">
        <v>1</v>
      </c>
      <c r="C74" s="145">
        <f t="shared" si="8"/>
        <v>499</v>
      </c>
      <c r="D74" s="145">
        <v>462</v>
      </c>
      <c r="E74" s="152">
        <v>37</v>
      </c>
      <c r="F74" s="154" t="s">
        <v>107</v>
      </c>
      <c r="G74" s="149">
        <f t="shared" si="13"/>
        <v>4.7699999999999996</v>
      </c>
      <c r="H74" s="149">
        <f t="shared" si="14"/>
        <v>352.98</v>
      </c>
      <c r="I74" s="149">
        <f t="shared" si="15"/>
        <v>436.25</v>
      </c>
    </row>
    <row r="75" spans="1:9" s="30" customFormat="1" ht="17.25" x14ac:dyDescent="0.3">
      <c r="A75" s="207" t="s">
        <v>106</v>
      </c>
      <c r="B75" s="145">
        <v>1</v>
      </c>
      <c r="C75" s="145">
        <f t="shared" si="8"/>
        <v>478</v>
      </c>
      <c r="D75" s="145">
        <v>462</v>
      </c>
      <c r="E75" s="152">
        <v>16</v>
      </c>
      <c r="F75" s="154" t="s">
        <v>107</v>
      </c>
      <c r="G75" s="149">
        <f t="shared" si="13"/>
        <v>4.7699999999999996</v>
      </c>
      <c r="H75" s="149">
        <f t="shared" si="14"/>
        <v>152.63999999999999</v>
      </c>
      <c r="I75" s="149">
        <f t="shared" si="15"/>
        <v>188.65</v>
      </c>
    </row>
    <row r="76" spans="1:9" s="30" customFormat="1" ht="17.25" x14ac:dyDescent="0.3">
      <c r="A76" s="207" t="s">
        <v>106</v>
      </c>
      <c r="B76" s="145">
        <v>1</v>
      </c>
      <c r="C76" s="145">
        <f t="shared" si="8"/>
        <v>495</v>
      </c>
      <c r="D76" s="145">
        <v>462</v>
      </c>
      <c r="E76" s="152">
        <v>33</v>
      </c>
      <c r="F76" s="154" t="s">
        <v>107</v>
      </c>
      <c r="G76" s="149">
        <f t="shared" si="13"/>
        <v>4.7699999999999996</v>
      </c>
      <c r="H76" s="149">
        <f t="shared" si="14"/>
        <v>314.82</v>
      </c>
      <c r="I76" s="149">
        <f t="shared" si="15"/>
        <v>389.09</v>
      </c>
    </row>
    <row r="77" spans="1:9" s="30" customFormat="1" ht="17.25" x14ac:dyDescent="0.3">
      <c r="A77" s="207" t="s">
        <v>106</v>
      </c>
      <c r="B77" s="145">
        <v>1</v>
      </c>
      <c r="C77" s="145">
        <f t="shared" si="8"/>
        <v>523</v>
      </c>
      <c r="D77" s="145">
        <v>462</v>
      </c>
      <c r="E77" s="152">
        <v>61</v>
      </c>
      <c r="F77" s="154" t="s">
        <v>107</v>
      </c>
      <c r="G77" s="149">
        <f t="shared" si="13"/>
        <v>4.7699999999999996</v>
      </c>
      <c r="H77" s="149">
        <f t="shared" si="14"/>
        <v>581.94000000000005</v>
      </c>
      <c r="I77" s="149">
        <f t="shared" si="15"/>
        <v>719.22</v>
      </c>
    </row>
    <row r="78" spans="1:9" s="30" customFormat="1" ht="17.25" x14ac:dyDescent="0.3">
      <c r="A78" s="207" t="s">
        <v>106</v>
      </c>
      <c r="B78" s="145">
        <v>1</v>
      </c>
      <c r="C78" s="145">
        <f t="shared" si="8"/>
        <v>481</v>
      </c>
      <c r="D78" s="145">
        <v>462</v>
      </c>
      <c r="E78" s="152">
        <v>19</v>
      </c>
      <c r="F78" s="154" t="s">
        <v>107</v>
      </c>
      <c r="G78" s="149">
        <f t="shared" si="13"/>
        <v>4.7699999999999996</v>
      </c>
      <c r="H78" s="149">
        <f t="shared" si="14"/>
        <v>181.26</v>
      </c>
      <c r="I78" s="149">
        <f t="shared" si="15"/>
        <v>224.02</v>
      </c>
    </row>
    <row r="79" spans="1:9" s="30" customFormat="1" ht="17.25" x14ac:dyDescent="0.3">
      <c r="A79" s="207" t="s">
        <v>106</v>
      </c>
      <c r="B79" s="145">
        <v>1</v>
      </c>
      <c r="C79" s="145">
        <f t="shared" si="8"/>
        <v>499</v>
      </c>
      <c r="D79" s="145">
        <v>462</v>
      </c>
      <c r="E79" s="210">
        <v>37</v>
      </c>
      <c r="F79" s="154" t="s">
        <v>107</v>
      </c>
      <c r="G79" s="149">
        <f t="shared" si="13"/>
        <v>4.7699999999999996</v>
      </c>
      <c r="H79" s="149">
        <f t="shared" si="14"/>
        <v>352.98</v>
      </c>
      <c r="I79" s="149">
        <f t="shared" si="15"/>
        <v>436.25</v>
      </c>
    </row>
    <row r="80" spans="1:9" s="30" customFormat="1" ht="17.25" x14ac:dyDescent="0.3">
      <c r="A80" s="208" t="s">
        <v>106</v>
      </c>
      <c r="B80" s="145">
        <v>1</v>
      </c>
      <c r="C80" s="145">
        <f t="shared" si="8"/>
        <v>509</v>
      </c>
      <c r="D80" s="145">
        <v>462</v>
      </c>
      <c r="E80" s="209">
        <v>47</v>
      </c>
      <c r="F80" s="211" t="s">
        <v>107</v>
      </c>
      <c r="G80" s="149">
        <f t="shared" si="13"/>
        <v>4.7699999999999996</v>
      </c>
      <c r="H80" s="149">
        <f t="shared" si="14"/>
        <v>448.38</v>
      </c>
      <c r="I80" s="149">
        <f t="shared" si="15"/>
        <v>554.15</v>
      </c>
    </row>
    <row r="81" spans="1:9" s="30" customFormat="1" ht="17.25" x14ac:dyDescent="0.3">
      <c r="A81" s="208" t="s">
        <v>106</v>
      </c>
      <c r="B81" s="145">
        <v>1</v>
      </c>
      <c r="C81" s="145">
        <f t="shared" si="8"/>
        <v>467</v>
      </c>
      <c r="D81" s="145">
        <v>462</v>
      </c>
      <c r="E81" s="209">
        <v>5</v>
      </c>
      <c r="F81" s="211" t="s">
        <v>107</v>
      </c>
      <c r="G81" s="149">
        <f t="shared" si="13"/>
        <v>4.7699999999999996</v>
      </c>
      <c r="H81" s="149">
        <f t="shared" si="14"/>
        <v>47.7</v>
      </c>
      <c r="I81" s="149">
        <f t="shared" si="15"/>
        <v>58.95</v>
      </c>
    </row>
    <row r="82" spans="1:9" s="30" customFormat="1" ht="17.25" x14ac:dyDescent="0.3">
      <c r="A82" s="208" t="s">
        <v>106</v>
      </c>
      <c r="B82" s="145">
        <v>1</v>
      </c>
      <c r="C82" s="145">
        <f t="shared" si="8"/>
        <v>486</v>
      </c>
      <c r="D82" s="145">
        <v>462</v>
      </c>
      <c r="E82" s="209">
        <v>24</v>
      </c>
      <c r="F82" s="211" t="s">
        <v>108</v>
      </c>
      <c r="G82" s="149">
        <f t="shared" si="13"/>
        <v>4.6900000000000004</v>
      </c>
      <c r="H82" s="149">
        <f t="shared" si="14"/>
        <v>225.12</v>
      </c>
      <c r="I82" s="149">
        <f t="shared" si="15"/>
        <v>278.23</v>
      </c>
    </row>
    <row r="83" spans="1:9" s="30" customFormat="1" ht="17.25" x14ac:dyDescent="0.3">
      <c r="A83" s="207" t="s">
        <v>106</v>
      </c>
      <c r="B83" s="145">
        <v>1</v>
      </c>
      <c r="C83" s="145">
        <f t="shared" si="8"/>
        <v>512</v>
      </c>
      <c r="D83" s="145">
        <v>462</v>
      </c>
      <c r="E83" s="152">
        <v>50</v>
      </c>
      <c r="F83" s="154" t="s">
        <v>108</v>
      </c>
      <c r="G83" s="149">
        <f t="shared" si="13"/>
        <v>4.6900000000000004</v>
      </c>
      <c r="H83" s="149">
        <f t="shared" si="14"/>
        <v>469</v>
      </c>
      <c r="I83" s="149">
        <f t="shared" si="15"/>
        <v>579.64</v>
      </c>
    </row>
    <row r="84" spans="1:9" s="30" customFormat="1" ht="17.25" x14ac:dyDescent="0.3">
      <c r="A84" s="207" t="s">
        <v>106</v>
      </c>
      <c r="B84" s="145">
        <v>1</v>
      </c>
      <c r="C84" s="145">
        <f t="shared" si="8"/>
        <v>523</v>
      </c>
      <c r="D84" s="145">
        <v>462</v>
      </c>
      <c r="E84" s="152">
        <v>61</v>
      </c>
      <c r="F84" s="154" t="s">
        <v>107</v>
      </c>
      <c r="G84" s="149">
        <f t="shared" si="13"/>
        <v>4.7699999999999996</v>
      </c>
      <c r="H84" s="149">
        <f t="shared" si="14"/>
        <v>581.94000000000005</v>
      </c>
      <c r="I84" s="149">
        <f t="shared" si="15"/>
        <v>719.22</v>
      </c>
    </row>
    <row r="85" spans="1:9" s="30" customFormat="1" ht="17.25" x14ac:dyDescent="0.3">
      <c r="A85" s="208" t="s">
        <v>106</v>
      </c>
      <c r="B85" s="145">
        <v>1</v>
      </c>
      <c r="C85" s="145">
        <f t="shared" si="8"/>
        <v>487</v>
      </c>
      <c r="D85" s="145">
        <v>462</v>
      </c>
      <c r="E85" s="209">
        <v>25</v>
      </c>
      <c r="F85" s="211" t="s">
        <v>108</v>
      </c>
      <c r="G85" s="149">
        <f t="shared" si="13"/>
        <v>4.6900000000000004</v>
      </c>
      <c r="H85" s="149">
        <f t="shared" si="14"/>
        <v>234.5</v>
      </c>
      <c r="I85" s="149">
        <f t="shared" si="15"/>
        <v>289.82</v>
      </c>
    </row>
    <row r="86" spans="1:9" s="30" customFormat="1" ht="17.25" x14ac:dyDescent="0.3">
      <c r="A86" s="207" t="s">
        <v>106</v>
      </c>
      <c r="B86" s="145">
        <v>1</v>
      </c>
      <c r="C86" s="145">
        <f t="shared" si="8"/>
        <v>484</v>
      </c>
      <c r="D86" s="145">
        <v>462</v>
      </c>
      <c r="E86" s="152">
        <v>22</v>
      </c>
      <c r="F86" s="154" t="s">
        <v>108</v>
      </c>
      <c r="G86" s="149">
        <f t="shared" si="13"/>
        <v>4.6900000000000004</v>
      </c>
      <c r="H86" s="149">
        <f t="shared" si="14"/>
        <v>206.36</v>
      </c>
      <c r="I86" s="149">
        <f t="shared" si="15"/>
        <v>255.04</v>
      </c>
    </row>
    <row r="87" spans="1:9" s="30" customFormat="1" ht="17.25" x14ac:dyDescent="0.3">
      <c r="A87" s="208" t="s">
        <v>106</v>
      </c>
      <c r="B87" s="145">
        <v>1</v>
      </c>
      <c r="C87" s="145">
        <f t="shared" ref="C87:C89" si="16">D87+E87</f>
        <v>499</v>
      </c>
      <c r="D87" s="145">
        <v>462</v>
      </c>
      <c r="E87" s="209">
        <v>37</v>
      </c>
      <c r="F87" s="211" t="s">
        <v>108</v>
      </c>
      <c r="G87" s="149">
        <f t="shared" si="13"/>
        <v>4.6900000000000004</v>
      </c>
      <c r="H87" s="149">
        <f t="shared" si="14"/>
        <v>347.06</v>
      </c>
      <c r="I87" s="149">
        <f t="shared" si="15"/>
        <v>428.93</v>
      </c>
    </row>
    <row r="88" spans="1:9" s="30" customFormat="1" ht="17.25" x14ac:dyDescent="0.3">
      <c r="A88" s="207" t="s">
        <v>106</v>
      </c>
      <c r="B88" s="145">
        <v>1</v>
      </c>
      <c r="C88" s="145">
        <f t="shared" si="16"/>
        <v>484</v>
      </c>
      <c r="D88" s="145">
        <v>462</v>
      </c>
      <c r="E88" s="152">
        <v>22</v>
      </c>
      <c r="F88" s="154" t="s">
        <v>108</v>
      </c>
      <c r="G88" s="149">
        <f t="shared" si="13"/>
        <v>4.6900000000000004</v>
      </c>
      <c r="H88" s="149">
        <f t="shared" si="14"/>
        <v>206.36</v>
      </c>
      <c r="I88" s="149">
        <f t="shared" si="15"/>
        <v>255.04</v>
      </c>
    </row>
    <row r="89" spans="1:9" s="30" customFormat="1" ht="17.25" x14ac:dyDescent="0.3">
      <c r="A89" s="208" t="s">
        <v>106</v>
      </c>
      <c r="B89" s="145">
        <v>1</v>
      </c>
      <c r="C89" s="145">
        <f t="shared" si="16"/>
        <v>611</v>
      </c>
      <c r="D89" s="145">
        <v>528</v>
      </c>
      <c r="E89" s="209">
        <v>83</v>
      </c>
      <c r="F89" s="211" t="s">
        <v>107</v>
      </c>
      <c r="G89" s="149">
        <f t="shared" si="13"/>
        <v>4.18</v>
      </c>
      <c r="H89" s="149">
        <f t="shared" si="14"/>
        <v>693.88</v>
      </c>
      <c r="I89" s="149">
        <f t="shared" si="15"/>
        <v>857.57</v>
      </c>
    </row>
    <row r="90" spans="1:9" s="30" customFormat="1" ht="17.25" x14ac:dyDescent="0.3">
      <c r="A90" s="208" t="s">
        <v>106</v>
      </c>
      <c r="B90" s="145">
        <v>1</v>
      </c>
      <c r="C90" s="145">
        <f>E90+D90</f>
        <v>618</v>
      </c>
      <c r="D90" s="145">
        <v>528</v>
      </c>
      <c r="E90" s="209">
        <v>90</v>
      </c>
      <c r="F90" s="211" t="s">
        <v>108</v>
      </c>
      <c r="G90" s="149">
        <f t="shared" si="13"/>
        <v>4.1100000000000003</v>
      </c>
      <c r="H90" s="149">
        <f t="shared" si="14"/>
        <v>739.8</v>
      </c>
      <c r="I90" s="149">
        <f t="shared" si="15"/>
        <v>914.32</v>
      </c>
    </row>
    <row r="91" spans="1:9" s="30" customFormat="1" ht="17.25" x14ac:dyDescent="0.3">
      <c r="A91" s="208" t="s">
        <v>106</v>
      </c>
      <c r="B91" s="145">
        <v>1</v>
      </c>
      <c r="C91" s="145">
        <f t="shared" ref="C91:C93" si="17">D91+E91</f>
        <v>545</v>
      </c>
      <c r="D91" s="145">
        <v>462</v>
      </c>
      <c r="E91" s="209">
        <v>83</v>
      </c>
      <c r="F91" s="211" t="s">
        <v>108</v>
      </c>
      <c r="G91" s="149">
        <f>ROUND(F91*3/D91,2)</f>
        <v>4.6900000000000004</v>
      </c>
      <c r="H91" s="149">
        <f t="shared" si="14"/>
        <v>778.54</v>
      </c>
      <c r="I91" s="149">
        <f t="shared" si="15"/>
        <v>962.2</v>
      </c>
    </row>
    <row r="92" spans="1:9" s="30" customFormat="1" ht="17.25" x14ac:dyDescent="0.3">
      <c r="A92" s="208" t="s">
        <v>106</v>
      </c>
      <c r="B92" s="145">
        <v>1</v>
      </c>
      <c r="C92" s="145">
        <f t="shared" si="17"/>
        <v>465</v>
      </c>
      <c r="D92" s="145">
        <v>462</v>
      </c>
      <c r="E92" s="209">
        <v>3</v>
      </c>
      <c r="F92" s="211" t="s">
        <v>108</v>
      </c>
      <c r="G92" s="149">
        <f>ROUND(F92*3/D92,2)</f>
        <v>4.6900000000000004</v>
      </c>
      <c r="H92" s="149">
        <f t="shared" si="14"/>
        <v>28.14</v>
      </c>
      <c r="I92" s="149">
        <f t="shared" si="15"/>
        <v>34.78</v>
      </c>
    </row>
    <row r="93" spans="1:9" s="30" customFormat="1" ht="17.25" x14ac:dyDescent="0.3">
      <c r="A93" s="207" t="s">
        <v>106</v>
      </c>
      <c r="B93" s="145">
        <v>1</v>
      </c>
      <c r="C93" s="145">
        <f t="shared" si="17"/>
        <v>656</v>
      </c>
      <c r="D93" s="145">
        <v>462</v>
      </c>
      <c r="E93" s="152">
        <v>194</v>
      </c>
      <c r="F93" s="154" t="s">
        <v>108</v>
      </c>
      <c r="G93" s="149">
        <f>ROUND(F93*3/D93,2)</f>
        <v>4.6900000000000004</v>
      </c>
      <c r="H93" s="149">
        <f t="shared" si="14"/>
        <v>1819.72</v>
      </c>
      <c r="I93" s="149">
        <f t="shared" si="15"/>
        <v>2248.9899999999998</v>
      </c>
    </row>
    <row r="94" spans="1:9" ht="33" x14ac:dyDescent="0.25">
      <c r="A94" s="98" t="s">
        <v>267</v>
      </c>
      <c r="B94" s="100">
        <f>SUM(B95:B95)</f>
        <v>1</v>
      </c>
      <c r="C94" s="100"/>
      <c r="D94" s="100"/>
      <c r="E94" s="100">
        <f t="shared" ref="E94:I94" si="18">SUM(E95:E95)</f>
        <v>3</v>
      </c>
      <c r="F94" s="99"/>
      <c r="G94" s="99"/>
      <c r="H94" s="99">
        <f t="shared" si="18"/>
        <v>17.7</v>
      </c>
      <c r="I94" s="99">
        <f t="shared" si="18"/>
        <v>21.88</v>
      </c>
    </row>
    <row r="95" spans="1:9" s="31" customFormat="1" ht="17.25" x14ac:dyDescent="0.3">
      <c r="A95" s="207" t="s">
        <v>109</v>
      </c>
      <c r="B95" s="145">
        <v>1</v>
      </c>
      <c r="C95" s="145">
        <f>E95+D95</f>
        <v>531</v>
      </c>
      <c r="D95" s="145">
        <v>528</v>
      </c>
      <c r="E95" s="209">
        <v>3</v>
      </c>
      <c r="F95" s="149">
        <v>520</v>
      </c>
      <c r="G95" s="149">
        <f>ROUND(F95*3/D95,2)</f>
        <v>2.95</v>
      </c>
      <c r="H95" s="149">
        <f t="shared" si="14"/>
        <v>17.7</v>
      </c>
      <c r="I95" s="149">
        <f t="shared" si="15"/>
        <v>21.88</v>
      </c>
    </row>
  </sheetData>
  <mergeCells count="12">
    <mergeCell ref="H1:I1"/>
    <mergeCell ref="A2:I2"/>
    <mergeCell ref="A7:A9"/>
    <mergeCell ref="B7:B9"/>
    <mergeCell ref="C7:E7"/>
    <mergeCell ref="F7:F9"/>
    <mergeCell ref="G7:G9"/>
    <mergeCell ref="H7:H9"/>
    <mergeCell ref="I7:I9"/>
    <mergeCell ref="C8:C9"/>
    <mergeCell ref="D8:D9"/>
    <mergeCell ref="E8:E9"/>
  </mergeCells>
  <pageMargins left="0.31496062992125984" right="0.31496062992125984" top="0.55118110236220474" bottom="0.35433070866141736" header="0.31496062992125984" footer="0.31496062992125984"/>
  <pageSetup paperSize="9" scale="45" orientation="portrait" r:id="rId1"/>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F5A680-C083-4445-9A58-A2D85E48591D}">
  <sheetPr>
    <tabColor theme="9" tint="0.59999389629810485"/>
  </sheetPr>
  <dimension ref="A1:I63"/>
  <sheetViews>
    <sheetView zoomScale="80" zoomScaleNormal="80" workbookViewId="0">
      <selection activeCell="H1" sqref="H1:I1"/>
    </sheetView>
  </sheetViews>
  <sheetFormatPr defaultRowHeight="16.5" x14ac:dyDescent="0.25"/>
  <cols>
    <col min="1" max="1" width="55.5703125" style="1" customWidth="1"/>
    <col min="2" max="2" width="15.28515625" style="1" customWidth="1"/>
    <col min="3" max="3" width="14.5703125" style="1" customWidth="1"/>
    <col min="4" max="4" width="14.7109375" style="1" customWidth="1"/>
    <col min="5" max="5" width="18.42578125" style="1" customWidth="1"/>
    <col min="6" max="7" width="20.140625" style="1" customWidth="1"/>
    <col min="8" max="8" width="23.42578125" style="1" customWidth="1"/>
    <col min="9" max="9" width="21.85546875" style="1" customWidth="1"/>
    <col min="10" max="16384" width="9.140625" style="1"/>
  </cols>
  <sheetData>
    <row r="1" spans="1:9" x14ac:dyDescent="0.25">
      <c r="H1" s="327" t="s">
        <v>366</v>
      </c>
      <c r="I1" s="327"/>
    </row>
    <row r="2" spans="1:9" s="3" customFormat="1" ht="39.75" customHeight="1" x14ac:dyDescent="0.25">
      <c r="A2" s="331" t="s">
        <v>261</v>
      </c>
      <c r="B2" s="331"/>
      <c r="C2" s="331"/>
      <c r="D2" s="331"/>
      <c r="E2" s="331"/>
      <c r="F2" s="331"/>
      <c r="G2" s="331"/>
      <c r="H2" s="331"/>
      <c r="I2" s="331"/>
    </row>
    <row r="4" spans="1:9" x14ac:dyDescent="0.25">
      <c r="A4" s="1" t="s">
        <v>302</v>
      </c>
    </row>
    <row r="5" spans="1:9" x14ac:dyDescent="0.25">
      <c r="A5" s="1" t="s">
        <v>270</v>
      </c>
    </row>
    <row r="6" spans="1:9" ht="17.25" thickBot="1" x14ac:dyDescent="0.3">
      <c r="B6" s="93"/>
      <c r="C6" s="93"/>
      <c r="D6" s="93"/>
      <c r="E6" s="94"/>
      <c r="F6" s="93"/>
      <c r="G6" s="93"/>
      <c r="H6" s="94"/>
      <c r="I6" s="93"/>
    </row>
    <row r="7" spans="1:9" ht="32.25" customHeight="1" x14ac:dyDescent="0.25">
      <c r="A7" s="332"/>
      <c r="B7" s="334" t="s">
        <v>7</v>
      </c>
      <c r="C7" s="335" t="s">
        <v>9</v>
      </c>
      <c r="D7" s="335"/>
      <c r="E7" s="335"/>
      <c r="F7" s="335" t="s">
        <v>5</v>
      </c>
      <c r="G7" s="335" t="s">
        <v>180</v>
      </c>
      <c r="H7" s="337" t="s">
        <v>10</v>
      </c>
      <c r="I7" s="339" t="s">
        <v>3</v>
      </c>
    </row>
    <row r="8" spans="1:9" ht="24" customHeight="1" x14ac:dyDescent="0.25">
      <c r="A8" s="333"/>
      <c r="B8" s="328"/>
      <c r="C8" s="341" t="s">
        <v>179</v>
      </c>
      <c r="D8" s="341" t="s">
        <v>284</v>
      </c>
      <c r="E8" s="336" t="s">
        <v>11</v>
      </c>
      <c r="F8" s="336"/>
      <c r="G8" s="336"/>
      <c r="H8" s="338"/>
      <c r="I8" s="340"/>
    </row>
    <row r="9" spans="1:9" ht="57.75" customHeight="1" x14ac:dyDescent="0.25">
      <c r="A9" s="333"/>
      <c r="B9" s="328"/>
      <c r="C9" s="342"/>
      <c r="D9" s="342"/>
      <c r="E9" s="336"/>
      <c r="F9" s="336"/>
      <c r="G9" s="336"/>
      <c r="H9" s="338"/>
      <c r="I9" s="340"/>
    </row>
    <row r="10" spans="1:9" x14ac:dyDescent="0.25">
      <c r="A10" s="56">
        <v>1</v>
      </c>
      <c r="B10" s="6">
        <v>2</v>
      </c>
      <c r="C10" s="6" t="s">
        <v>45</v>
      </c>
      <c r="D10" s="6">
        <v>4</v>
      </c>
      <c r="E10" s="6">
        <v>5</v>
      </c>
      <c r="F10" s="6">
        <v>6</v>
      </c>
      <c r="G10" s="6">
        <v>7</v>
      </c>
      <c r="H10" s="6">
        <v>8</v>
      </c>
      <c r="I10" s="57" t="s">
        <v>204</v>
      </c>
    </row>
    <row r="11" spans="1:9" s="3" customFormat="1" x14ac:dyDescent="0.25">
      <c r="A11" s="58" t="s">
        <v>0</v>
      </c>
      <c r="B11" s="9">
        <f>B12+B29+B49</f>
        <v>49</v>
      </c>
      <c r="C11" s="9"/>
      <c r="D11" s="9"/>
      <c r="E11" s="9">
        <f t="shared" ref="E11:I11" si="0">E12+E29+E49</f>
        <v>1062</v>
      </c>
      <c r="F11" s="10"/>
      <c r="G11" s="10"/>
      <c r="H11" s="10">
        <f t="shared" si="0"/>
        <v>10962.720000000001</v>
      </c>
      <c r="I11" s="10">
        <f t="shared" si="0"/>
        <v>13500.35</v>
      </c>
    </row>
    <row r="12" spans="1:9" ht="33" x14ac:dyDescent="0.25">
      <c r="A12" s="214" t="s">
        <v>272</v>
      </c>
      <c r="B12" s="100">
        <f t="shared" ref="B12:I12" si="1">SUM(B13:B28)</f>
        <v>16</v>
      </c>
      <c r="C12" s="100"/>
      <c r="D12" s="100"/>
      <c r="E12" s="100">
        <f t="shared" si="1"/>
        <v>267</v>
      </c>
      <c r="F12" s="99"/>
      <c r="G12" s="99"/>
      <c r="H12" s="99">
        <f t="shared" si="1"/>
        <v>3658.0799999999995</v>
      </c>
      <c r="I12" s="99">
        <f t="shared" si="1"/>
        <v>4505.21</v>
      </c>
    </row>
    <row r="13" spans="1:9" x14ac:dyDescent="0.25">
      <c r="A13" s="60" t="s">
        <v>205</v>
      </c>
      <c r="B13" s="16">
        <v>1</v>
      </c>
      <c r="C13" s="16">
        <f>D13+E13</f>
        <v>180</v>
      </c>
      <c r="D13" s="16">
        <v>168</v>
      </c>
      <c r="E13" s="16">
        <v>12</v>
      </c>
      <c r="F13" s="17">
        <v>1086</v>
      </c>
      <c r="G13" s="17">
        <f>ROUND(F13/D13,2)</f>
        <v>6.46</v>
      </c>
      <c r="H13" s="17">
        <f>ROUND(E13*G13*2,2)</f>
        <v>155.04</v>
      </c>
      <c r="I13" s="59">
        <f t="shared" ref="I13:I28" si="2">ROUND(H13*1.2359,2)</f>
        <v>191.61</v>
      </c>
    </row>
    <row r="14" spans="1:9" x14ac:dyDescent="0.25">
      <c r="A14" s="60" t="s">
        <v>205</v>
      </c>
      <c r="B14" s="16">
        <v>1</v>
      </c>
      <c r="C14" s="16">
        <f>D14+E14</f>
        <v>192</v>
      </c>
      <c r="D14" s="16">
        <v>168</v>
      </c>
      <c r="E14" s="16">
        <v>24</v>
      </c>
      <c r="F14" s="17">
        <v>1086</v>
      </c>
      <c r="G14" s="17">
        <f t="shared" ref="G14:G28" si="3">ROUND(F14/D14,2)</f>
        <v>6.46</v>
      </c>
      <c r="H14" s="17">
        <f t="shared" ref="H14:H28" si="4">ROUND(E14*G14*2,2)</f>
        <v>310.08</v>
      </c>
      <c r="I14" s="59">
        <f t="shared" si="2"/>
        <v>383.23</v>
      </c>
    </row>
    <row r="15" spans="1:9" x14ac:dyDescent="0.25">
      <c r="A15" s="60" t="s">
        <v>205</v>
      </c>
      <c r="B15" s="16">
        <v>1</v>
      </c>
      <c r="C15" s="16">
        <f>D15+E15</f>
        <v>180</v>
      </c>
      <c r="D15" s="16">
        <v>168</v>
      </c>
      <c r="E15" s="16">
        <v>12</v>
      </c>
      <c r="F15" s="17">
        <v>1086</v>
      </c>
      <c r="G15" s="17">
        <f t="shared" si="3"/>
        <v>6.46</v>
      </c>
      <c r="H15" s="17">
        <f t="shared" si="4"/>
        <v>155.04</v>
      </c>
      <c r="I15" s="59">
        <f t="shared" si="2"/>
        <v>191.61</v>
      </c>
    </row>
    <row r="16" spans="1:9" x14ac:dyDescent="0.25">
      <c r="A16" s="60" t="s">
        <v>205</v>
      </c>
      <c r="B16" s="16">
        <v>1</v>
      </c>
      <c r="C16" s="16">
        <f t="shared" ref="C16:C63" si="5">D16+E16</f>
        <v>184</v>
      </c>
      <c r="D16" s="16">
        <v>168</v>
      </c>
      <c r="E16" s="16">
        <v>16</v>
      </c>
      <c r="F16" s="17">
        <v>1086</v>
      </c>
      <c r="G16" s="17">
        <f t="shared" si="3"/>
        <v>6.46</v>
      </c>
      <c r="H16" s="17">
        <f t="shared" si="4"/>
        <v>206.72</v>
      </c>
      <c r="I16" s="59">
        <f>ROUND(H16*1.2077,2)</f>
        <v>249.66</v>
      </c>
    </row>
    <row r="17" spans="1:9" x14ac:dyDescent="0.25">
      <c r="A17" s="60" t="s">
        <v>205</v>
      </c>
      <c r="B17" s="16">
        <v>1</v>
      </c>
      <c r="C17" s="16">
        <f t="shared" si="5"/>
        <v>180</v>
      </c>
      <c r="D17" s="16">
        <v>168</v>
      </c>
      <c r="E17" s="16">
        <v>12</v>
      </c>
      <c r="F17" s="17">
        <v>1086</v>
      </c>
      <c r="G17" s="17">
        <f t="shared" si="3"/>
        <v>6.46</v>
      </c>
      <c r="H17" s="17">
        <f t="shared" si="4"/>
        <v>155.04</v>
      </c>
      <c r="I17" s="59">
        <f t="shared" si="2"/>
        <v>191.61</v>
      </c>
    </row>
    <row r="18" spans="1:9" x14ac:dyDescent="0.25">
      <c r="A18" s="60" t="s">
        <v>205</v>
      </c>
      <c r="B18" s="16">
        <v>1</v>
      </c>
      <c r="C18" s="16">
        <f t="shared" si="5"/>
        <v>168</v>
      </c>
      <c r="D18" s="16">
        <v>147</v>
      </c>
      <c r="E18" s="16">
        <v>21</v>
      </c>
      <c r="F18" s="17">
        <v>1086</v>
      </c>
      <c r="G18" s="17">
        <f t="shared" si="3"/>
        <v>7.39</v>
      </c>
      <c r="H18" s="17">
        <f t="shared" si="4"/>
        <v>310.38</v>
      </c>
      <c r="I18" s="59">
        <f t="shared" si="2"/>
        <v>383.6</v>
      </c>
    </row>
    <row r="19" spans="1:9" x14ac:dyDescent="0.25">
      <c r="A19" s="60" t="s">
        <v>205</v>
      </c>
      <c r="B19" s="16">
        <v>1</v>
      </c>
      <c r="C19" s="16">
        <f t="shared" si="5"/>
        <v>160</v>
      </c>
      <c r="D19" s="16">
        <v>147</v>
      </c>
      <c r="E19" s="16">
        <v>13</v>
      </c>
      <c r="F19" s="17">
        <v>1122</v>
      </c>
      <c r="G19" s="17">
        <f t="shared" si="3"/>
        <v>7.63</v>
      </c>
      <c r="H19" s="17">
        <f t="shared" si="4"/>
        <v>198.38</v>
      </c>
      <c r="I19" s="59">
        <f t="shared" si="2"/>
        <v>245.18</v>
      </c>
    </row>
    <row r="20" spans="1:9" x14ac:dyDescent="0.25">
      <c r="A20" s="60" t="s">
        <v>205</v>
      </c>
      <c r="B20" s="16">
        <v>1</v>
      </c>
      <c r="C20" s="16">
        <f t="shared" si="5"/>
        <v>171</v>
      </c>
      <c r="D20" s="16">
        <v>147</v>
      </c>
      <c r="E20" s="16">
        <v>24</v>
      </c>
      <c r="F20" s="17">
        <v>1086</v>
      </c>
      <c r="G20" s="17">
        <f t="shared" si="3"/>
        <v>7.39</v>
      </c>
      <c r="H20" s="17">
        <f t="shared" si="4"/>
        <v>354.72</v>
      </c>
      <c r="I20" s="59">
        <f>ROUND(H20*1.2077,2)</f>
        <v>428.4</v>
      </c>
    </row>
    <row r="21" spans="1:9" x14ac:dyDescent="0.25">
      <c r="A21" s="60" t="s">
        <v>205</v>
      </c>
      <c r="B21" s="16">
        <v>1</v>
      </c>
      <c r="C21" s="16">
        <f t="shared" si="5"/>
        <v>171</v>
      </c>
      <c r="D21" s="16">
        <v>147</v>
      </c>
      <c r="E21" s="16">
        <v>24</v>
      </c>
      <c r="F21" s="17">
        <v>1122</v>
      </c>
      <c r="G21" s="17">
        <f t="shared" si="3"/>
        <v>7.63</v>
      </c>
      <c r="H21" s="17">
        <f t="shared" si="4"/>
        <v>366.24</v>
      </c>
      <c r="I21" s="59">
        <f t="shared" si="2"/>
        <v>452.64</v>
      </c>
    </row>
    <row r="22" spans="1:9" x14ac:dyDescent="0.25">
      <c r="A22" s="60" t="s">
        <v>205</v>
      </c>
      <c r="B22" s="16">
        <v>1</v>
      </c>
      <c r="C22" s="16">
        <f t="shared" si="5"/>
        <v>163</v>
      </c>
      <c r="D22" s="16">
        <v>147</v>
      </c>
      <c r="E22" s="16">
        <v>16</v>
      </c>
      <c r="F22" s="17">
        <v>1122</v>
      </c>
      <c r="G22" s="17">
        <f t="shared" si="3"/>
        <v>7.63</v>
      </c>
      <c r="H22" s="17">
        <f t="shared" si="4"/>
        <v>244.16</v>
      </c>
      <c r="I22" s="59">
        <f t="shared" si="2"/>
        <v>301.76</v>
      </c>
    </row>
    <row r="23" spans="1:9" x14ac:dyDescent="0.25">
      <c r="A23" s="60" t="s">
        <v>205</v>
      </c>
      <c r="B23" s="16">
        <v>1</v>
      </c>
      <c r="C23" s="16">
        <f t="shared" si="5"/>
        <v>184</v>
      </c>
      <c r="D23" s="16">
        <v>168</v>
      </c>
      <c r="E23" s="16">
        <v>16</v>
      </c>
      <c r="F23" s="17">
        <v>1086</v>
      </c>
      <c r="G23" s="17">
        <f t="shared" si="3"/>
        <v>6.46</v>
      </c>
      <c r="H23" s="17">
        <f t="shared" si="4"/>
        <v>206.72</v>
      </c>
      <c r="I23" s="59">
        <f t="shared" si="2"/>
        <v>255.49</v>
      </c>
    </row>
    <row r="24" spans="1:9" x14ac:dyDescent="0.25">
      <c r="A24" s="60" t="s">
        <v>205</v>
      </c>
      <c r="B24" s="16">
        <v>1</v>
      </c>
      <c r="C24" s="16">
        <f t="shared" si="5"/>
        <v>192</v>
      </c>
      <c r="D24" s="16">
        <v>168</v>
      </c>
      <c r="E24" s="16">
        <v>24</v>
      </c>
      <c r="F24" s="17">
        <v>1086</v>
      </c>
      <c r="G24" s="17">
        <f t="shared" si="3"/>
        <v>6.46</v>
      </c>
      <c r="H24" s="17">
        <f t="shared" si="4"/>
        <v>310.08</v>
      </c>
      <c r="I24" s="59">
        <f>ROUND(H24*1.2359,2)</f>
        <v>383.23</v>
      </c>
    </row>
    <row r="25" spans="1:9" x14ac:dyDescent="0.25">
      <c r="A25" s="60" t="s">
        <v>205</v>
      </c>
      <c r="B25" s="16">
        <v>1</v>
      </c>
      <c r="C25" s="16">
        <f t="shared" si="5"/>
        <v>192</v>
      </c>
      <c r="D25" s="16">
        <v>168</v>
      </c>
      <c r="E25" s="16">
        <v>24</v>
      </c>
      <c r="F25" s="17">
        <v>1086</v>
      </c>
      <c r="G25" s="17">
        <f t="shared" si="3"/>
        <v>6.46</v>
      </c>
      <c r="H25" s="17">
        <f t="shared" si="4"/>
        <v>310.08</v>
      </c>
      <c r="I25" s="59">
        <f t="shared" si="2"/>
        <v>383.23</v>
      </c>
    </row>
    <row r="26" spans="1:9" x14ac:dyDescent="0.25">
      <c r="A26" s="60" t="s">
        <v>65</v>
      </c>
      <c r="B26" s="16">
        <v>1</v>
      </c>
      <c r="C26" s="16">
        <f t="shared" si="5"/>
        <v>180</v>
      </c>
      <c r="D26" s="16">
        <v>168</v>
      </c>
      <c r="E26" s="16">
        <v>12</v>
      </c>
      <c r="F26" s="17">
        <v>1054</v>
      </c>
      <c r="G26" s="17">
        <f t="shared" si="3"/>
        <v>6.27</v>
      </c>
      <c r="H26" s="17">
        <f t="shared" si="4"/>
        <v>150.47999999999999</v>
      </c>
      <c r="I26" s="59">
        <f t="shared" si="2"/>
        <v>185.98</v>
      </c>
    </row>
    <row r="27" spans="1:9" x14ac:dyDescent="0.25">
      <c r="A27" s="60" t="s">
        <v>206</v>
      </c>
      <c r="B27" s="16">
        <v>1</v>
      </c>
      <c r="C27" s="16">
        <f t="shared" si="5"/>
        <v>173</v>
      </c>
      <c r="D27" s="16">
        <v>168</v>
      </c>
      <c r="E27" s="16">
        <v>5</v>
      </c>
      <c r="F27" s="17">
        <v>1086</v>
      </c>
      <c r="G27" s="17">
        <f t="shared" si="3"/>
        <v>6.46</v>
      </c>
      <c r="H27" s="17">
        <f t="shared" si="4"/>
        <v>64.599999999999994</v>
      </c>
      <c r="I27" s="59">
        <f t="shared" si="2"/>
        <v>79.84</v>
      </c>
    </row>
    <row r="28" spans="1:9" x14ac:dyDescent="0.25">
      <c r="A28" s="60" t="s">
        <v>206</v>
      </c>
      <c r="B28" s="16">
        <v>1</v>
      </c>
      <c r="C28" s="16">
        <f t="shared" si="5"/>
        <v>180</v>
      </c>
      <c r="D28" s="16">
        <v>168</v>
      </c>
      <c r="E28" s="16">
        <v>12</v>
      </c>
      <c r="F28" s="17">
        <v>1122</v>
      </c>
      <c r="G28" s="17">
        <f t="shared" si="3"/>
        <v>6.68</v>
      </c>
      <c r="H28" s="17">
        <f t="shared" si="4"/>
        <v>160.32</v>
      </c>
      <c r="I28" s="59">
        <f t="shared" si="2"/>
        <v>198.14</v>
      </c>
    </row>
    <row r="29" spans="1:9" ht="49.5" x14ac:dyDescent="0.25">
      <c r="A29" s="214" t="s">
        <v>277</v>
      </c>
      <c r="B29" s="100">
        <f>SUM(B30:B48)</f>
        <v>19</v>
      </c>
      <c r="C29" s="100"/>
      <c r="D29" s="100"/>
      <c r="E29" s="100">
        <f t="shared" ref="E29:I29" si="6">SUM(E30:E48)</f>
        <v>461</v>
      </c>
      <c r="F29" s="99"/>
      <c r="G29" s="99"/>
      <c r="H29" s="99">
        <f t="shared" si="6"/>
        <v>4489.5800000000008</v>
      </c>
      <c r="I29" s="99">
        <f t="shared" si="6"/>
        <v>5531.3</v>
      </c>
    </row>
    <row r="30" spans="1:9" x14ac:dyDescent="0.25">
      <c r="A30" s="60" t="s">
        <v>207</v>
      </c>
      <c r="B30" s="16">
        <v>1</v>
      </c>
      <c r="C30" s="16">
        <f t="shared" si="5"/>
        <v>192</v>
      </c>
      <c r="D30" s="16">
        <v>168</v>
      </c>
      <c r="E30" s="16">
        <v>24</v>
      </c>
      <c r="F30" s="17">
        <v>810</v>
      </c>
      <c r="G30" s="17">
        <f t="shared" ref="G30:G63" si="7">ROUND(F30/D30,2)</f>
        <v>4.82</v>
      </c>
      <c r="H30" s="17">
        <f t="shared" ref="H30:H63" si="8">ROUND(E30*G30*2,2)</f>
        <v>231.36</v>
      </c>
      <c r="I30" s="59">
        <f t="shared" ref="I30:I63" si="9">ROUND(H30*1.2359,2)</f>
        <v>285.94</v>
      </c>
    </row>
    <row r="31" spans="1:9" x14ac:dyDescent="0.25">
      <c r="A31" s="60" t="s">
        <v>207</v>
      </c>
      <c r="B31" s="16">
        <v>1</v>
      </c>
      <c r="C31" s="16">
        <f t="shared" si="5"/>
        <v>192</v>
      </c>
      <c r="D31" s="16">
        <v>168</v>
      </c>
      <c r="E31" s="16">
        <v>24</v>
      </c>
      <c r="F31" s="17">
        <v>810</v>
      </c>
      <c r="G31" s="17">
        <f t="shared" si="7"/>
        <v>4.82</v>
      </c>
      <c r="H31" s="17">
        <f t="shared" si="8"/>
        <v>231.36</v>
      </c>
      <c r="I31" s="59">
        <f t="shared" si="9"/>
        <v>285.94</v>
      </c>
    </row>
    <row r="32" spans="1:9" x14ac:dyDescent="0.25">
      <c r="A32" s="60" t="s">
        <v>207</v>
      </c>
      <c r="B32" s="16">
        <v>1</v>
      </c>
      <c r="C32" s="16">
        <f t="shared" si="5"/>
        <v>216</v>
      </c>
      <c r="D32" s="16">
        <v>168</v>
      </c>
      <c r="E32" s="16">
        <v>48</v>
      </c>
      <c r="F32" s="17">
        <v>810</v>
      </c>
      <c r="G32" s="17">
        <f t="shared" si="7"/>
        <v>4.82</v>
      </c>
      <c r="H32" s="17">
        <f t="shared" si="8"/>
        <v>462.72</v>
      </c>
      <c r="I32" s="59">
        <f t="shared" si="9"/>
        <v>571.88</v>
      </c>
    </row>
    <row r="33" spans="1:9" x14ac:dyDescent="0.25">
      <c r="A33" s="60" t="s">
        <v>207</v>
      </c>
      <c r="B33" s="16">
        <v>1</v>
      </c>
      <c r="C33" s="16">
        <f t="shared" si="5"/>
        <v>192</v>
      </c>
      <c r="D33" s="16">
        <v>168</v>
      </c>
      <c r="E33" s="16">
        <v>24</v>
      </c>
      <c r="F33" s="17">
        <v>810</v>
      </c>
      <c r="G33" s="17">
        <f t="shared" si="7"/>
        <v>4.82</v>
      </c>
      <c r="H33" s="17">
        <f t="shared" si="8"/>
        <v>231.36</v>
      </c>
      <c r="I33" s="59">
        <f t="shared" si="9"/>
        <v>285.94</v>
      </c>
    </row>
    <row r="34" spans="1:9" x14ac:dyDescent="0.25">
      <c r="A34" s="60" t="s">
        <v>207</v>
      </c>
      <c r="B34" s="16">
        <v>1</v>
      </c>
      <c r="C34" s="16">
        <f t="shared" si="5"/>
        <v>178</v>
      </c>
      <c r="D34" s="16">
        <v>168</v>
      </c>
      <c r="E34" s="16">
        <v>10</v>
      </c>
      <c r="F34" s="17">
        <v>810</v>
      </c>
      <c r="G34" s="17">
        <f t="shared" si="7"/>
        <v>4.82</v>
      </c>
      <c r="H34" s="17">
        <f t="shared" si="8"/>
        <v>96.4</v>
      </c>
      <c r="I34" s="59">
        <f t="shared" si="9"/>
        <v>119.14</v>
      </c>
    </row>
    <row r="35" spans="1:9" x14ac:dyDescent="0.25">
      <c r="A35" s="60" t="s">
        <v>207</v>
      </c>
      <c r="B35" s="16">
        <v>1</v>
      </c>
      <c r="C35" s="16">
        <f t="shared" si="5"/>
        <v>178</v>
      </c>
      <c r="D35" s="16">
        <v>168</v>
      </c>
      <c r="E35" s="16">
        <v>10</v>
      </c>
      <c r="F35" s="17">
        <v>810</v>
      </c>
      <c r="G35" s="17">
        <f t="shared" si="7"/>
        <v>4.82</v>
      </c>
      <c r="H35" s="17">
        <f t="shared" si="8"/>
        <v>96.4</v>
      </c>
      <c r="I35" s="59">
        <f t="shared" si="9"/>
        <v>119.14</v>
      </c>
    </row>
    <row r="36" spans="1:9" x14ac:dyDescent="0.25">
      <c r="A36" s="60" t="s">
        <v>207</v>
      </c>
      <c r="B36" s="16">
        <v>1</v>
      </c>
      <c r="C36" s="16">
        <f t="shared" si="5"/>
        <v>167</v>
      </c>
      <c r="D36" s="16">
        <v>147</v>
      </c>
      <c r="E36" s="16">
        <v>20</v>
      </c>
      <c r="F36" s="17">
        <v>810</v>
      </c>
      <c r="G36" s="17">
        <f t="shared" si="7"/>
        <v>5.51</v>
      </c>
      <c r="H36" s="17">
        <f t="shared" si="8"/>
        <v>220.4</v>
      </c>
      <c r="I36" s="59">
        <f t="shared" si="9"/>
        <v>272.39</v>
      </c>
    </row>
    <row r="37" spans="1:9" x14ac:dyDescent="0.25">
      <c r="A37" s="60" t="s">
        <v>207</v>
      </c>
      <c r="B37" s="16">
        <v>1</v>
      </c>
      <c r="C37" s="16">
        <f t="shared" si="5"/>
        <v>160</v>
      </c>
      <c r="D37" s="16">
        <v>147</v>
      </c>
      <c r="E37" s="16">
        <v>13</v>
      </c>
      <c r="F37" s="17">
        <v>810</v>
      </c>
      <c r="G37" s="17">
        <f t="shared" si="7"/>
        <v>5.51</v>
      </c>
      <c r="H37" s="17">
        <f t="shared" si="8"/>
        <v>143.26</v>
      </c>
      <c r="I37" s="59">
        <f t="shared" si="9"/>
        <v>177.06</v>
      </c>
    </row>
    <row r="38" spans="1:9" x14ac:dyDescent="0.25">
      <c r="A38" s="60" t="s">
        <v>207</v>
      </c>
      <c r="B38" s="16">
        <v>1</v>
      </c>
      <c r="C38" s="16">
        <f t="shared" si="5"/>
        <v>224</v>
      </c>
      <c r="D38" s="16">
        <v>168</v>
      </c>
      <c r="E38" s="16">
        <v>56</v>
      </c>
      <c r="F38" s="17">
        <v>810</v>
      </c>
      <c r="G38" s="17">
        <f t="shared" si="7"/>
        <v>4.82</v>
      </c>
      <c r="H38" s="17">
        <f t="shared" si="8"/>
        <v>539.84</v>
      </c>
      <c r="I38" s="59">
        <f>ROUND(H38*1.2077,2)</f>
        <v>651.96</v>
      </c>
    </row>
    <row r="39" spans="1:9" x14ac:dyDescent="0.25">
      <c r="A39" s="60" t="s">
        <v>207</v>
      </c>
      <c r="B39" s="16">
        <v>1</v>
      </c>
      <c r="C39" s="16">
        <f t="shared" si="5"/>
        <v>192</v>
      </c>
      <c r="D39" s="16">
        <v>168</v>
      </c>
      <c r="E39" s="16">
        <v>24</v>
      </c>
      <c r="F39" s="17">
        <v>810</v>
      </c>
      <c r="G39" s="17">
        <f t="shared" si="7"/>
        <v>4.82</v>
      </c>
      <c r="H39" s="17">
        <f t="shared" si="8"/>
        <v>231.36</v>
      </c>
      <c r="I39" s="59">
        <f t="shared" si="9"/>
        <v>285.94</v>
      </c>
    </row>
    <row r="40" spans="1:9" x14ac:dyDescent="0.25">
      <c r="A40" s="60" t="s">
        <v>207</v>
      </c>
      <c r="B40" s="16">
        <v>1</v>
      </c>
      <c r="C40" s="16">
        <f t="shared" si="5"/>
        <v>192</v>
      </c>
      <c r="D40" s="16">
        <v>168</v>
      </c>
      <c r="E40" s="16">
        <v>24</v>
      </c>
      <c r="F40" s="17">
        <v>810</v>
      </c>
      <c r="G40" s="17">
        <f t="shared" si="7"/>
        <v>4.82</v>
      </c>
      <c r="H40" s="17">
        <f t="shared" si="8"/>
        <v>231.36</v>
      </c>
      <c r="I40" s="59">
        <f t="shared" si="9"/>
        <v>285.94</v>
      </c>
    </row>
    <row r="41" spans="1:9" x14ac:dyDescent="0.25">
      <c r="A41" s="60" t="s">
        <v>207</v>
      </c>
      <c r="B41" s="16">
        <v>1</v>
      </c>
      <c r="C41" s="16">
        <f t="shared" si="5"/>
        <v>184</v>
      </c>
      <c r="D41" s="16">
        <v>168</v>
      </c>
      <c r="E41" s="16">
        <v>16</v>
      </c>
      <c r="F41" s="17">
        <v>810</v>
      </c>
      <c r="G41" s="17">
        <f t="shared" si="7"/>
        <v>4.82</v>
      </c>
      <c r="H41" s="17">
        <f t="shared" si="8"/>
        <v>154.24</v>
      </c>
      <c r="I41" s="59">
        <f t="shared" si="9"/>
        <v>190.63</v>
      </c>
    </row>
    <row r="42" spans="1:9" x14ac:dyDescent="0.25">
      <c r="A42" s="60" t="s">
        <v>207</v>
      </c>
      <c r="B42" s="16">
        <v>1</v>
      </c>
      <c r="C42" s="16">
        <f t="shared" si="5"/>
        <v>192</v>
      </c>
      <c r="D42" s="16">
        <v>168</v>
      </c>
      <c r="E42" s="16">
        <v>24</v>
      </c>
      <c r="F42" s="17">
        <v>810</v>
      </c>
      <c r="G42" s="17">
        <f t="shared" si="7"/>
        <v>4.82</v>
      </c>
      <c r="H42" s="17">
        <f t="shared" si="8"/>
        <v>231.36</v>
      </c>
      <c r="I42" s="59">
        <f t="shared" si="9"/>
        <v>285.94</v>
      </c>
    </row>
    <row r="43" spans="1:9" x14ac:dyDescent="0.25">
      <c r="A43" s="60" t="s">
        <v>207</v>
      </c>
      <c r="B43" s="16">
        <v>1</v>
      </c>
      <c r="C43" s="16">
        <f t="shared" si="5"/>
        <v>192</v>
      </c>
      <c r="D43" s="16">
        <v>168</v>
      </c>
      <c r="E43" s="16">
        <v>24</v>
      </c>
      <c r="F43" s="17">
        <v>810</v>
      </c>
      <c r="G43" s="17">
        <f t="shared" si="7"/>
        <v>4.82</v>
      </c>
      <c r="H43" s="17">
        <f t="shared" si="8"/>
        <v>231.36</v>
      </c>
      <c r="I43" s="59">
        <f t="shared" si="9"/>
        <v>285.94</v>
      </c>
    </row>
    <row r="44" spans="1:9" x14ac:dyDescent="0.25">
      <c r="A44" s="60" t="s">
        <v>207</v>
      </c>
      <c r="B44" s="16">
        <v>1</v>
      </c>
      <c r="C44" s="16">
        <f t="shared" si="5"/>
        <v>192</v>
      </c>
      <c r="D44" s="16">
        <v>168</v>
      </c>
      <c r="E44" s="16">
        <v>24</v>
      </c>
      <c r="F44" s="17">
        <v>810</v>
      </c>
      <c r="G44" s="17">
        <f t="shared" si="7"/>
        <v>4.82</v>
      </c>
      <c r="H44" s="17">
        <f t="shared" si="8"/>
        <v>231.36</v>
      </c>
      <c r="I44" s="59">
        <f t="shared" si="9"/>
        <v>285.94</v>
      </c>
    </row>
    <row r="45" spans="1:9" x14ac:dyDescent="0.25">
      <c r="A45" s="60" t="s">
        <v>207</v>
      </c>
      <c r="B45" s="16">
        <v>1</v>
      </c>
      <c r="C45" s="16">
        <f t="shared" si="5"/>
        <v>192</v>
      </c>
      <c r="D45" s="16">
        <v>168</v>
      </c>
      <c r="E45" s="16">
        <v>24</v>
      </c>
      <c r="F45" s="17">
        <v>810</v>
      </c>
      <c r="G45" s="17">
        <f t="shared" si="7"/>
        <v>4.82</v>
      </c>
      <c r="H45" s="17">
        <f t="shared" si="8"/>
        <v>231.36</v>
      </c>
      <c r="I45" s="59">
        <f t="shared" si="9"/>
        <v>285.94</v>
      </c>
    </row>
    <row r="46" spans="1:9" x14ac:dyDescent="0.25">
      <c r="A46" s="60" t="s">
        <v>207</v>
      </c>
      <c r="B46" s="16">
        <v>1</v>
      </c>
      <c r="C46" s="16">
        <f t="shared" si="5"/>
        <v>192</v>
      </c>
      <c r="D46" s="16">
        <v>168</v>
      </c>
      <c r="E46" s="16">
        <v>24</v>
      </c>
      <c r="F46" s="17">
        <v>810</v>
      </c>
      <c r="G46" s="17">
        <f t="shared" si="7"/>
        <v>4.82</v>
      </c>
      <c r="H46" s="17">
        <f t="shared" si="8"/>
        <v>231.36</v>
      </c>
      <c r="I46" s="59">
        <f t="shared" si="9"/>
        <v>285.94</v>
      </c>
    </row>
    <row r="47" spans="1:9" x14ac:dyDescent="0.25">
      <c r="A47" s="60" t="s">
        <v>207</v>
      </c>
      <c r="B47" s="16">
        <v>1</v>
      </c>
      <c r="C47" s="16">
        <f t="shared" si="5"/>
        <v>208</v>
      </c>
      <c r="D47" s="16">
        <v>168</v>
      </c>
      <c r="E47" s="16">
        <v>40</v>
      </c>
      <c r="F47" s="17">
        <v>810</v>
      </c>
      <c r="G47" s="17">
        <f t="shared" si="7"/>
        <v>4.82</v>
      </c>
      <c r="H47" s="17">
        <f t="shared" si="8"/>
        <v>385.6</v>
      </c>
      <c r="I47" s="59">
        <f t="shared" si="9"/>
        <v>476.56</v>
      </c>
    </row>
    <row r="48" spans="1:9" x14ac:dyDescent="0.25">
      <c r="A48" s="60" t="s">
        <v>207</v>
      </c>
      <c r="B48" s="16">
        <v>1</v>
      </c>
      <c r="C48" s="16">
        <f t="shared" si="5"/>
        <v>176</v>
      </c>
      <c r="D48" s="16">
        <v>168</v>
      </c>
      <c r="E48" s="16">
        <v>8</v>
      </c>
      <c r="F48" s="17">
        <v>810</v>
      </c>
      <c r="G48" s="17">
        <f t="shared" si="7"/>
        <v>4.82</v>
      </c>
      <c r="H48" s="17">
        <f t="shared" si="8"/>
        <v>77.12</v>
      </c>
      <c r="I48" s="59">
        <f>ROUND(H48*1.2077,2)</f>
        <v>93.14</v>
      </c>
    </row>
    <row r="49" spans="1:9" ht="36" customHeight="1" x14ac:dyDescent="0.25">
      <c r="A49" s="214" t="s">
        <v>267</v>
      </c>
      <c r="B49" s="100">
        <f>SUM(B50:B63)</f>
        <v>14</v>
      </c>
      <c r="C49" s="100"/>
      <c r="D49" s="100"/>
      <c r="E49" s="100">
        <f t="shared" ref="E49:I49" si="10">SUM(E50:E63)</f>
        <v>334</v>
      </c>
      <c r="F49" s="99"/>
      <c r="G49" s="99"/>
      <c r="H49" s="99">
        <f t="shared" si="10"/>
        <v>2815.0600000000004</v>
      </c>
      <c r="I49" s="99">
        <f t="shared" si="10"/>
        <v>3463.8400000000006</v>
      </c>
    </row>
    <row r="50" spans="1:9" x14ac:dyDescent="0.25">
      <c r="A50" s="60" t="s">
        <v>208</v>
      </c>
      <c r="B50" s="16">
        <v>1</v>
      </c>
      <c r="C50" s="16">
        <f t="shared" si="5"/>
        <v>192</v>
      </c>
      <c r="D50" s="16">
        <v>168</v>
      </c>
      <c r="E50" s="16">
        <v>24</v>
      </c>
      <c r="F50" s="17">
        <v>700</v>
      </c>
      <c r="G50" s="17">
        <f t="shared" si="7"/>
        <v>4.17</v>
      </c>
      <c r="H50" s="17">
        <f t="shared" si="8"/>
        <v>200.16</v>
      </c>
      <c r="I50" s="59">
        <f>ROUND(H50*1.2077,2)</f>
        <v>241.73</v>
      </c>
    </row>
    <row r="51" spans="1:9" x14ac:dyDescent="0.25">
      <c r="A51" s="60" t="s">
        <v>208</v>
      </c>
      <c r="B51" s="16">
        <v>1</v>
      </c>
      <c r="C51" s="16">
        <f t="shared" si="5"/>
        <v>204</v>
      </c>
      <c r="D51" s="16">
        <v>168</v>
      </c>
      <c r="E51" s="16">
        <v>36</v>
      </c>
      <c r="F51" s="17">
        <v>700</v>
      </c>
      <c r="G51" s="17">
        <f t="shared" si="7"/>
        <v>4.17</v>
      </c>
      <c r="H51" s="17">
        <f t="shared" si="8"/>
        <v>300.24</v>
      </c>
      <c r="I51" s="59">
        <f t="shared" si="9"/>
        <v>371.07</v>
      </c>
    </row>
    <row r="52" spans="1:9" x14ac:dyDescent="0.25">
      <c r="A52" s="60" t="s">
        <v>208</v>
      </c>
      <c r="B52" s="21">
        <v>1</v>
      </c>
      <c r="C52" s="68">
        <f t="shared" si="5"/>
        <v>240</v>
      </c>
      <c r="D52" s="21">
        <v>168</v>
      </c>
      <c r="E52" s="21">
        <v>72</v>
      </c>
      <c r="F52" s="17">
        <v>700</v>
      </c>
      <c r="G52" s="17">
        <f t="shared" si="7"/>
        <v>4.17</v>
      </c>
      <c r="H52" s="17">
        <f t="shared" si="8"/>
        <v>600.48</v>
      </c>
      <c r="I52" s="59">
        <f t="shared" si="9"/>
        <v>742.13</v>
      </c>
    </row>
    <row r="53" spans="1:9" x14ac:dyDescent="0.25">
      <c r="A53" s="60" t="s">
        <v>208</v>
      </c>
      <c r="B53" s="16">
        <v>1</v>
      </c>
      <c r="C53" s="16">
        <f t="shared" si="5"/>
        <v>180</v>
      </c>
      <c r="D53" s="16">
        <v>168</v>
      </c>
      <c r="E53" s="16">
        <v>12</v>
      </c>
      <c r="F53" s="17">
        <v>700</v>
      </c>
      <c r="G53" s="17">
        <f t="shared" si="7"/>
        <v>4.17</v>
      </c>
      <c r="H53" s="17">
        <f t="shared" si="8"/>
        <v>100.08</v>
      </c>
      <c r="I53" s="59">
        <f t="shared" si="9"/>
        <v>123.69</v>
      </c>
    </row>
    <row r="54" spans="1:9" x14ac:dyDescent="0.25">
      <c r="A54" s="60" t="s">
        <v>208</v>
      </c>
      <c r="B54" s="16">
        <v>1</v>
      </c>
      <c r="C54" s="16">
        <f t="shared" si="5"/>
        <v>192</v>
      </c>
      <c r="D54" s="16">
        <v>168</v>
      </c>
      <c r="E54" s="16">
        <v>24</v>
      </c>
      <c r="F54" s="17">
        <v>700</v>
      </c>
      <c r="G54" s="17">
        <f t="shared" si="7"/>
        <v>4.17</v>
      </c>
      <c r="H54" s="17">
        <f t="shared" si="8"/>
        <v>200.16</v>
      </c>
      <c r="I54" s="59">
        <f>ROUND(H54*1.2077,2)</f>
        <v>241.73</v>
      </c>
    </row>
    <row r="55" spans="1:9" x14ac:dyDescent="0.25">
      <c r="A55" s="60" t="s">
        <v>208</v>
      </c>
      <c r="B55" s="16">
        <v>1</v>
      </c>
      <c r="C55" s="16">
        <f t="shared" si="5"/>
        <v>172</v>
      </c>
      <c r="D55" s="16">
        <v>147</v>
      </c>
      <c r="E55" s="16">
        <v>25</v>
      </c>
      <c r="F55" s="17">
        <v>700</v>
      </c>
      <c r="G55" s="17">
        <f t="shared" si="7"/>
        <v>4.76</v>
      </c>
      <c r="H55" s="17">
        <f t="shared" si="8"/>
        <v>238</v>
      </c>
      <c r="I55" s="59">
        <f t="shared" si="9"/>
        <v>294.14</v>
      </c>
    </row>
    <row r="56" spans="1:9" x14ac:dyDescent="0.25">
      <c r="A56" s="60" t="s">
        <v>208</v>
      </c>
      <c r="B56" s="16">
        <v>1</v>
      </c>
      <c r="C56" s="16">
        <f t="shared" si="5"/>
        <v>192</v>
      </c>
      <c r="D56" s="16">
        <v>168</v>
      </c>
      <c r="E56" s="16">
        <v>24</v>
      </c>
      <c r="F56" s="17">
        <v>700</v>
      </c>
      <c r="G56" s="17">
        <f t="shared" si="7"/>
        <v>4.17</v>
      </c>
      <c r="H56" s="17">
        <f t="shared" si="8"/>
        <v>200.16</v>
      </c>
      <c r="I56" s="59">
        <f t="shared" si="9"/>
        <v>247.38</v>
      </c>
    </row>
    <row r="57" spans="1:9" x14ac:dyDescent="0.25">
      <c r="A57" s="60" t="s">
        <v>208</v>
      </c>
      <c r="B57" s="16">
        <v>1</v>
      </c>
      <c r="C57" s="16">
        <f t="shared" si="5"/>
        <v>176</v>
      </c>
      <c r="D57" s="16">
        <v>168</v>
      </c>
      <c r="E57" s="16">
        <v>8</v>
      </c>
      <c r="F57" s="17">
        <v>700</v>
      </c>
      <c r="G57" s="17">
        <f t="shared" si="7"/>
        <v>4.17</v>
      </c>
      <c r="H57" s="17">
        <f t="shared" si="8"/>
        <v>66.72</v>
      </c>
      <c r="I57" s="59">
        <f t="shared" si="9"/>
        <v>82.46</v>
      </c>
    </row>
    <row r="58" spans="1:9" x14ac:dyDescent="0.25">
      <c r="A58" s="60" t="s">
        <v>208</v>
      </c>
      <c r="B58" s="16">
        <v>1</v>
      </c>
      <c r="C58" s="16">
        <f t="shared" si="5"/>
        <v>192</v>
      </c>
      <c r="D58" s="16">
        <v>168</v>
      </c>
      <c r="E58" s="16">
        <v>24</v>
      </c>
      <c r="F58" s="17">
        <v>700</v>
      </c>
      <c r="G58" s="17">
        <f t="shared" si="7"/>
        <v>4.17</v>
      </c>
      <c r="H58" s="17">
        <f t="shared" si="8"/>
        <v>200.16</v>
      </c>
      <c r="I58" s="59">
        <f t="shared" si="9"/>
        <v>247.38</v>
      </c>
    </row>
    <row r="59" spans="1:9" x14ac:dyDescent="0.25">
      <c r="A59" s="60" t="s">
        <v>208</v>
      </c>
      <c r="B59" s="16">
        <v>1</v>
      </c>
      <c r="C59" s="16">
        <f t="shared" si="5"/>
        <v>185</v>
      </c>
      <c r="D59" s="16">
        <v>168</v>
      </c>
      <c r="E59" s="16">
        <v>17</v>
      </c>
      <c r="F59" s="17">
        <v>700</v>
      </c>
      <c r="G59" s="17">
        <f t="shared" si="7"/>
        <v>4.17</v>
      </c>
      <c r="H59" s="17">
        <f t="shared" si="8"/>
        <v>141.78</v>
      </c>
      <c r="I59" s="59">
        <f>ROUND(H59*1.2077,2)</f>
        <v>171.23</v>
      </c>
    </row>
    <row r="60" spans="1:9" x14ac:dyDescent="0.25">
      <c r="A60" s="60" t="s">
        <v>208</v>
      </c>
      <c r="B60" s="16">
        <v>1</v>
      </c>
      <c r="C60" s="16">
        <f t="shared" si="5"/>
        <v>178</v>
      </c>
      <c r="D60" s="16">
        <v>168</v>
      </c>
      <c r="E60" s="16">
        <v>10</v>
      </c>
      <c r="F60" s="17">
        <v>700</v>
      </c>
      <c r="G60" s="17">
        <f t="shared" si="7"/>
        <v>4.17</v>
      </c>
      <c r="H60" s="17">
        <f t="shared" si="8"/>
        <v>83.4</v>
      </c>
      <c r="I60" s="59">
        <f t="shared" si="9"/>
        <v>103.07</v>
      </c>
    </row>
    <row r="61" spans="1:9" x14ac:dyDescent="0.25">
      <c r="A61" s="60" t="s">
        <v>208</v>
      </c>
      <c r="B61" s="16">
        <v>1</v>
      </c>
      <c r="C61" s="16">
        <f t="shared" si="5"/>
        <v>178</v>
      </c>
      <c r="D61" s="16">
        <v>168</v>
      </c>
      <c r="E61" s="16">
        <v>10</v>
      </c>
      <c r="F61" s="17">
        <v>700</v>
      </c>
      <c r="G61" s="17">
        <f t="shared" si="7"/>
        <v>4.17</v>
      </c>
      <c r="H61" s="17">
        <f t="shared" si="8"/>
        <v>83.4</v>
      </c>
      <c r="I61" s="59">
        <f t="shared" si="9"/>
        <v>103.07</v>
      </c>
    </row>
    <row r="62" spans="1:9" x14ac:dyDescent="0.25">
      <c r="A62" s="60" t="s">
        <v>208</v>
      </c>
      <c r="B62" s="16">
        <v>1</v>
      </c>
      <c r="C62" s="16">
        <f t="shared" si="5"/>
        <v>192</v>
      </c>
      <c r="D62" s="16">
        <v>168</v>
      </c>
      <c r="E62" s="16">
        <v>24</v>
      </c>
      <c r="F62" s="17">
        <v>700</v>
      </c>
      <c r="G62" s="17">
        <f t="shared" si="7"/>
        <v>4.17</v>
      </c>
      <c r="H62" s="17">
        <f t="shared" si="8"/>
        <v>200.16</v>
      </c>
      <c r="I62" s="59">
        <f t="shared" si="9"/>
        <v>247.38</v>
      </c>
    </row>
    <row r="63" spans="1:9" ht="17.25" thickBot="1" x14ac:dyDescent="0.3">
      <c r="A63" s="61" t="s">
        <v>208</v>
      </c>
      <c r="B63" s="215">
        <v>1</v>
      </c>
      <c r="C63" s="215">
        <f t="shared" si="5"/>
        <v>192</v>
      </c>
      <c r="D63" s="215">
        <v>168</v>
      </c>
      <c r="E63" s="215">
        <v>24</v>
      </c>
      <c r="F63" s="62">
        <v>700</v>
      </c>
      <c r="G63" s="62">
        <f t="shared" si="7"/>
        <v>4.17</v>
      </c>
      <c r="H63" s="62">
        <f t="shared" si="8"/>
        <v>200.16</v>
      </c>
      <c r="I63" s="63">
        <f t="shared" si="9"/>
        <v>247.38</v>
      </c>
    </row>
  </sheetData>
  <mergeCells count="12">
    <mergeCell ref="H1:I1"/>
    <mergeCell ref="A2:I2"/>
    <mergeCell ref="A7:A9"/>
    <mergeCell ref="B7:B9"/>
    <mergeCell ref="C7:E7"/>
    <mergeCell ref="F7:F9"/>
    <mergeCell ref="G7:G9"/>
    <mergeCell ref="H7:H9"/>
    <mergeCell ref="I7:I9"/>
    <mergeCell ref="C8:C9"/>
    <mergeCell ref="D8:D9"/>
    <mergeCell ref="E8:E9"/>
  </mergeCells>
  <pageMargins left="0.7" right="0.7" top="0.75" bottom="0.75" header="0.3" footer="0.3"/>
  <legacy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38DC58-C7D3-40B0-9F99-82F30802C112}">
  <sheetPr>
    <tabColor theme="5" tint="0.59999389629810485"/>
  </sheetPr>
  <dimension ref="A1:I29"/>
  <sheetViews>
    <sheetView zoomScale="80" zoomScaleNormal="80" workbookViewId="0">
      <selection activeCell="I30" sqref="I30"/>
    </sheetView>
  </sheetViews>
  <sheetFormatPr defaultRowHeight="16.5" x14ac:dyDescent="0.25"/>
  <cols>
    <col min="1" max="1" width="56.28515625" style="1" customWidth="1"/>
    <col min="2" max="2" width="15.28515625" style="1" customWidth="1"/>
    <col min="3" max="3" width="14.5703125" style="1" customWidth="1"/>
    <col min="4" max="4" width="14.7109375" style="1" customWidth="1"/>
    <col min="5" max="5" width="18.42578125" style="1" customWidth="1"/>
    <col min="6" max="7" width="20.140625" style="1" customWidth="1"/>
    <col min="8" max="8" width="23.42578125" style="1" customWidth="1"/>
    <col min="9" max="9" width="26.85546875" style="1" customWidth="1"/>
    <col min="10" max="16384" width="9.140625" style="1"/>
  </cols>
  <sheetData>
    <row r="1" spans="1:9" x14ac:dyDescent="0.25">
      <c r="H1" s="327" t="s">
        <v>367</v>
      </c>
      <c r="I1" s="327"/>
    </row>
    <row r="2" spans="1:9" s="3" customFormat="1" ht="39.75" customHeight="1" x14ac:dyDescent="0.25">
      <c r="A2" s="255" t="s">
        <v>261</v>
      </c>
      <c r="B2" s="255"/>
      <c r="C2" s="255"/>
      <c r="D2" s="255"/>
      <c r="E2" s="255"/>
      <c r="F2" s="255"/>
      <c r="G2" s="255"/>
      <c r="H2" s="255"/>
      <c r="I2" s="255"/>
    </row>
    <row r="4" spans="1:9" ht="18.75" x14ac:dyDescent="0.3">
      <c r="A4" s="1" t="s">
        <v>303</v>
      </c>
    </row>
    <row r="5" spans="1:9" x14ac:dyDescent="0.25">
      <c r="A5" s="1" t="s">
        <v>270</v>
      </c>
    </row>
    <row r="6" spans="1:9" x14ac:dyDescent="0.25">
      <c r="B6" s="90"/>
      <c r="C6" s="90"/>
      <c r="D6" s="90"/>
      <c r="E6" s="91"/>
      <c r="F6" s="90"/>
      <c r="G6" s="90"/>
      <c r="H6" s="92"/>
      <c r="I6" s="90"/>
    </row>
    <row r="7" spans="1:9" ht="36" customHeight="1" x14ac:dyDescent="0.25">
      <c r="A7" s="328"/>
      <c r="B7" s="328" t="s">
        <v>7</v>
      </c>
      <c r="C7" s="326" t="s">
        <v>9</v>
      </c>
      <c r="D7" s="326"/>
      <c r="E7" s="326"/>
      <c r="F7" s="326" t="s">
        <v>5</v>
      </c>
      <c r="G7" s="326" t="s">
        <v>266</v>
      </c>
      <c r="H7" s="329" t="s">
        <v>10</v>
      </c>
      <c r="I7" s="330" t="s">
        <v>3</v>
      </c>
    </row>
    <row r="8" spans="1:9" ht="24" customHeight="1" x14ac:dyDescent="0.25">
      <c r="A8" s="328"/>
      <c r="B8" s="328"/>
      <c r="C8" s="324" t="s">
        <v>179</v>
      </c>
      <c r="D8" s="324" t="s">
        <v>284</v>
      </c>
      <c r="E8" s="326" t="s">
        <v>11</v>
      </c>
      <c r="F8" s="326"/>
      <c r="G8" s="326"/>
      <c r="H8" s="329"/>
      <c r="I8" s="330"/>
    </row>
    <row r="9" spans="1:9" ht="63.75" customHeight="1" x14ac:dyDescent="0.25">
      <c r="A9" s="328"/>
      <c r="B9" s="328"/>
      <c r="C9" s="325"/>
      <c r="D9" s="325"/>
      <c r="E9" s="326"/>
      <c r="F9" s="326"/>
      <c r="G9" s="326"/>
      <c r="H9" s="329"/>
      <c r="I9" s="330"/>
    </row>
    <row r="10" spans="1:9" x14ac:dyDescent="0.25">
      <c r="A10" s="6">
        <v>1</v>
      </c>
      <c r="B10" s="6">
        <v>2</v>
      </c>
      <c r="C10" s="6" t="s">
        <v>45</v>
      </c>
      <c r="D10" s="6">
        <v>4</v>
      </c>
      <c r="E10" s="6">
        <v>5</v>
      </c>
      <c r="F10" s="6">
        <v>6</v>
      </c>
      <c r="G10" s="6">
        <v>7</v>
      </c>
      <c r="H10" s="6">
        <v>8</v>
      </c>
      <c r="I10" s="6" t="s">
        <v>204</v>
      </c>
    </row>
    <row r="11" spans="1:9" s="3" customFormat="1" x14ac:dyDescent="0.25">
      <c r="A11" s="8" t="s">
        <v>0</v>
      </c>
      <c r="B11" s="9">
        <f>B12+B14+B19</f>
        <v>15</v>
      </c>
      <c r="C11" s="9"/>
      <c r="D11" s="9"/>
      <c r="E11" s="9">
        <f t="shared" ref="E11:I11" si="0">E12+E14+E19</f>
        <v>189</v>
      </c>
      <c r="F11" s="10"/>
      <c r="G11" s="10"/>
      <c r="H11" s="10">
        <f t="shared" si="0"/>
        <v>3718.1099999999997</v>
      </c>
      <c r="I11" s="10">
        <f t="shared" si="0"/>
        <v>4595.1999999999989</v>
      </c>
    </row>
    <row r="12" spans="1:9" ht="37.5" customHeight="1" x14ac:dyDescent="0.25">
      <c r="A12" s="136" t="s">
        <v>276</v>
      </c>
      <c r="B12" s="143">
        <f>SUM(B13)</f>
        <v>1</v>
      </c>
      <c r="C12" s="143"/>
      <c r="D12" s="143"/>
      <c r="E12" s="143">
        <f t="shared" ref="E12:I12" si="1">SUM(E13)</f>
        <v>10</v>
      </c>
      <c r="F12" s="200"/>
      <c r="G12" s="200"/>
      <c r="H12" s="200">
        <f t="shared" si="1"/>
        <v>345.24</v>
      </c>
      <c r="I12" s="200">
        <f t="shared" si="1"/>
        <v>426.68</v>
      </c>
    </row>
    <row r="13" spans="1:9" ht="18" customHeight="1" x14ac:dyDescent="0.25">
      <c r="A13" s="66" t="s">
        <v>229</v>
      </c>
      <c r="B13" s="16">
        <v>1</v>
      </c>
      <c r="C13" s="16">
        <f>D13+E13</f>
        <v>178</v>
      </c>
      <c r="D13" s="16">
        <v>168</v>
      </c>
      <c r="E13" s="67">
        <v>10</v>
      </c>
      <c r="F13" s="17">
        <v>2900</v>
      </c>
      <c r="G13" s="17">
        <f>ROUND(F13/D13,4)</f>
        <v>17.261900000000001</v>
      </c>
      <c r="H13" s="17">
        <f>ROUND(E13*G13*2,2)</f>
        <v>345.24</v>
      </c>
      <c r="I13" s="17">
        <f>ROUND(H13*1.2359,2)</f>
        <v>426.68</v>
      </c>
    </row>
    <row r="14" spans="1:9" ht="49.5" x14ac:dyDescent="0.25">
      <c r="A14" s="136" t="s">
        <v>277</v>
      </c>
      <c r="B14" s="143">
        <f>SUM(B15:B18)</f>
        <v>4</v>
      </c>
      <c r="C14" s="143"/>
      <c r="D14" s="143"/>
      <c r="E14" s="143">
        <f t="shared" ref="E14:I14" si="2">SUM(E15:E18)</f>
        <v>96</v>
      </c>
      <c r="F14" s="200"/>
      <c r="G14" s="200"/>
      <c r="H14" s="200">
        <f t="shared" si="2"/>
        <v>1557.1799999999998</v>
      </c>
      <c r="I14" s="200">
        <f t="shared" si="2"/>
        <v>1924.52</v>
      </c>
    </row>
    <row r="15" spans="1:9" x14ac:dyDescent="0.25">
      <c r="A15" s="20" t="s">
        <v>168</v>
      </c>
      <c r="B15" s="16">
        <v>1</v>
      </c>
      <c r="C15" s="16">
        <f>D15+E15</f>
        <v>209</v>
      </c>
      <c r="D15" s="16">
        <v>168</v>
      </c>
      <c r="E15" s="67">
        <v>41</v>
      </c>
      <c r="F15" s="17">
        <v>1644</v>
      </c>
      <c r="G15" s="17">
        <v>9.7856000000000005</v>
      </c>
      <c r="H15" s="17">
        <f>ROUND(E15*G15*2,2)</f>
        <v>802.42</v>
      </c>
      <c r="I15" s="17">
        <f t="shared" ref="I15:I18" si="3">ROUND(H15*1.2359,2)</f>
        <v>991.71</v>
      </c>
    </row>
    <row r="16" spans="1:9" x14ac:dyDescent="0.25">
      <c r="A16" s="20" t="s">
        <v>30</v>
      </c>
      <c r="B16" s="16">
        <v>1</v>
      </c>
      <c r="C16" s="16">
        <f t="shared" ref="C16:C18" si="4">D16+E16</f>
        <v>209</v>
      </c>
      <c r="D16" s="16">
        <v>168</v>
      </c>
      <c r="E16" s="67">
        <v>41</v>
      </c>
      <c r="F16" s="17"/>
      <c r="G16" s="17">
        <v>7.7</v>
      </c>
      <c r="H16" s="17">
        <f t="shared" ref="H16:H18" si="5">ROUND(E16*G16*2,2)</f>
        <v>631.4</v>
      </c>
      <c r="I16" s="17">
        <f t="shared" si="3"/>
        <v>780.35</v>
      </c>
    </row>
    <row r="17" spans="1:9" x14ac:dyDescent="0.25">
      <c r="A17" s="20" t="s">
        <v>17</v>
      </c>
      <c r="B17" s="16">
        <v>1</v>
      </c>
      <c r="C17" s="16">
        <f t="shared" si="4"/>
        <v>176</v>
      </c>
      <c r="D17" s="16">
        <v>168</v>
      </c>
      <c r="E17" s="67">
        <v>8</v>
      </c>
      <c r="F17" s="17"/>
      <c r="G17" s="17">
        <v>5.13</v>
      </c>
      <c r="H17" s="17">
        <f t="shared" si="5"/>
        <v>82.08</v>
      </c>
      <c r="I17" s="17">
        <f t="shared" si="3"/>
        <v>101.44</v>
      </c>
    </row>
    <row r="18" spans="1:9" x14ac:dyDescent="0.25">
      <c r="A18" s="20" t="s">
        <v>17</v>
      </c>
      <c r="B18" s="16">
        <v>1</v>
      </c>
      <c r="C18" s="16">
        <f t="shared" si="4"/>
        <v>174</v>
      </c>
      <c r="D18" s="16">
        <v>168</v>
      </c>
      <c r="E18" s="67">
        <v>6</v>
      </c>
      <c r="F18" s="17"/>
      <c r="G18" s="17">
        <v>3.44</v>
      </c>
      <c r="H18" s="17">
        <f t="shared" si="5"/>
        <v>41.28</v>
      </c>
      <c r="I18" s="17">
        <f t="shared" si="3"/>
        <v>51.02</v>
      </c>
    </row>
    <row r="19" spans="1:9" ht="36" customHeight="1" x14ac:dyDescent="0.25">
      <c r="A19" s="216" t="s">
        <v>267</v>
      </c>
      <c r="B19" s="217">
        <f>SUM(B20:B29)</f>
        <v>10</v>
      </c>
      <c r="C19" s="217"/>
      <c r="D19" s="217"/>
      <c r="E19" s="217">
        <f t="shared" ref="E19:I19" si="6">SUM(E20:E29)</f>
        <v>83</v>
      </c>
      <c r="F19" s="218"/>
      <c r="G19" s="218"/>
      <c r="H19" s="218">
        <f t="shared" si="6"/>
        <v>1815.6899999999996</v>
      </c>
      <c r="I19" s="218">
        <f t="shared" si="6"/>
        <v>2243.9999999999995</v>
      </c>
    </row>
    <row r="20" spans="1:9" ht="18" customHeight="1" x14ac:dyDescent="0.25">
      <c r="A20" s="66" t="s">
        <v>18</v>
      </c>
      <c r="B20" s="16">
        <v>1</v>
      </c>
      <c r="C20" s="16">
        <f>D20+E20</f>
        <v>176</v>
      </c>
      <c r="D20" s="16">
        <v>168</v>
      </c>
      <c r="E20" s="67">
        <v>8</v>
      </c>
      <c r="F20" s="17"/>
      <c r="G20" s="17">
        <v>3.44</v>
      </c>
      <c r="H20" s="17">
        <f>ROUND(E20*G20*2,2)</f>
        <v>55.04</v>
      </c>
      <c r="I20" s="17">
        <f t="shared" ref="I20:I29" si="7">ROUND(H20*1.2359,2)</f>
        <v>68.02</v>
      </c>
    </row>
    <row r="21" spans="1:9" ht="18" customHeight="1" x14ac:dyDescent="0.25">
      <c r="A21" s="66" t="s">
        <v>230</v>
      </c>
      <c r="B21" s="16">
        <v>1</v>
      </c>
      <c r="C21" s="16">
        <f t="shared" ref="C21:C29" si="8">D21+E21</f>
        <v>188</v>
      </c>
      <c r="D21" s="16">
        <v>168</v>
      </c>
      <c r="E21" s="67">
        <v>20</v>
      </c>
      <c r="F21" s="17">
        <v>2300</v>
      </c>
      <c r="G21" s="17">
        <f t="shared" ref="G21:G28" si="9">ROUND(F21/D21,4)</f>
        <v>13.6905</v>
      </c>
      <c r="H21" s="17">
        <f t="shared" ref="H21:H28" si="10">ROUND(E21*G21*2,2)</f>
        <v>547.62</v>
      </c>
      <c r="I21" s="17">
        <f t="shared" si="7"/>
        <v>676.8</v>
      </c>
    </row>
    <row r="22" spans="1:9" ht="18" customHeight="1" x14ac:dyDescent="0.25">
      <c r="A22" s="66" t="s">
        <v>231</v>
      </c>
      <c r="B22" s="16">
        <v>1</v>
      </c>
      <c r="C22" s="16">
        <f t="shared" si="8"/>
        <v>173</v>
      </c>
      <c r="D22" s="16">
        <v>168</v>
      </c>
      <c r="E22" s="67">
        <v>5</v>
      </c>
      <c r="F22" s="17">
        <v>1300</v>
      </c>
      <c r="G22" s="17">
        <f t="shared" si="9"/>
        <v>7.7381000000000002</v>
      </c>
      <c r="H22" s="17">
        <f t="shared" si="10"/>
        <v>77.38</v>
      </c>
      <c r="I22" s="17">
        <f t="shared" si="7"/>
        <v>95.63</v>
      </c>
    </row>
    <row r="23" spans="1:9" ht="18" customHeight="1" x14ac:dyDescent="0.25">
      <c r="A23" s="66" t="s">
        <v>232</v>
      </c>
      <c r="B23" s="16">
        <v>1</v>
      </c>
      <c r="C23" s="16">
        <f t="shared" si="8"/>
        <v>178</v>
      </c>
      <c r="D23" s="16">
        <v>168</v>
      </c>
      <c r="E23" s="67">
        <v>10</v>
      </c>
      <c r="F23" s="17">
        <v>1500</v>
      </c>
      <c r="G23" s="17">
        <v>8.9288000000000007</v>
      </c>
      <c r="H23" s="17">
        <f t="shared" si="10"/>
        <v>178.58</v>
      </c>
      <c r="I23" s="17">
        <f t="shared" si="7"/>
        <v>220.71</v>
      </c>
    </row>
    <row r="24" spans="1:9" ht="18" customHeight="1" x14ac:dyDescent="0.25">
      <c r="A24" s="66" t="s">
        <v>233</v>
      </c>
      <c r="B24" s="16">
        <v>1</v>
      </c>
      <c r="C24" s="16">
        <f t="shared" si="8"/>
        <v>173</v>
      </c>
      <c r="D24" s="16">
        <v>168</v>
      </c>
      <c r="E24" s="67">
        <v>5</v>
      </c>
      <c r="F24" s="17">
        <v>1500</v>
      </c>
      <c r="G24" s="17">
        <v>8.9283999999999999</v>
      </c>
      <c r="H24" s="17">
        <f t="shared" si="10"/>
        <v>89.28</v>
      </c>
      <c r="I24" s="17">
        <f t="shared" si="7"/>
        <v>110.34</v>
      </c>
    </row>
    <row r="25" spans="1:9" ht="18" customHeight="1" x14ac:dyDescent="0.25">
      <c r="A25" s="66" t="s">
        <v>234</v>
      </c>
      <c r="B25" s="16">
        <v>1</v>
      </c>
      <c r="C25" s="16">
        <f t="shared" si="8"/>
        <v>173</v>
      </c>
      <c r="D25" s="16">
        <v>168</v>
      </c>
      <c r="E25" s="67">
        <v>5</v>
      </c>
      <c r="F25" s="17">
        <v>1700</v>
      </c>
      <c r="G25" s="17">
        <v>10.119199999999999</v>
      </c>
      <c r="H25" s="17">
        <f t="shared" si="10"/>
        <v>101.19</v>
      </c>
      <c r="I25" s="17">
        <f t="shared" si="7"/>
        <v>125.06</v>
      </c>
    </row>
    <row r="26" spans="1:9" ht="18" customHeight="1" x14ac:dyDescent="0.25">
      <c r="A26" s="66" t="s">
        <v>235</v>
      </c>
      <c r="B26" s="16">
        <v>1</v>
      </c>
      <c r="C26" s="16">
        <f t="shared" si="8"/>
        <v>170</v>
      </c>
      <c r="D26" s="16">
        <v>168</v>
      </c>
      <c r="E26" s="67">
        <v>2</v>
      </c>
      <c r="F26" s="17">
        <v>2500</v>
      </c>
      <c r="G26" s="17">
        <f t="shared" si="9"/>
        <v>14.881</v>
      </c>
      <c r="H26" s="17">
        <f t="shared" si="10"/>
        <v>59.52</v>
      </c>
      <c r="I26" s="17">
        <f t="shared" si="7"/>
        <v>73.56</v>
      </c>
    </row>
    <row r="27" spans="1:9" ht="18" customHeight="1" x14ac:dyDescent="0.25">
      <c r="A27" s="66" t="s">
        <v>236</v>
      </c>
      <c r="B27" s="16">
        <v>1</v>
      </c>
      <c r="C27" s="16">
        <f t="shared" si="8"/>
        <v>172</v>
      </c>
      <c r="D27" s="16">
        <v>168</v>
      </c>
      <c r="E27" s="67">
        <v>4</v>
      </c>
      <c r="F27" s="17">
        <v>2412.5</v>
      </c>
      <c r="G27" s="17">
        <f t="shared" si="9"/>
        <v>14.360099999999999</v>
      </c>
      <c r="H27" s="17">
        <f t="shared" si="10"/>
        <v>114.88</v>
      </c>
      <c r="I27" s="17">
        <f t="shared" si="7"/>
        <v>141.97999999999999</v>
      </c>
    </row>
    <row r="28" spans="1:9" ht="18" customHeight="1" x14ac:dyDescent="0.25">
      <c r="A28" s="66" t="s">
        <v>237</v>
      </c>
      <c r="B28" s="16">
        <v>1</v>
      </c>
      <c r="C28" s="16">
        <f t="shared" si="8"/>
        <v>188</v>
      </c>
      <c r="D28" s="16">
        <v>168</v>
      </c>
      <c r="E28" s="67">
        <v>20</v>
      </c>
      <c r="F28" s="17">
        <v>2300</v>
      </c>
      <c r="G28" s="17">
        <f t="shared" si="9"/>
        <v>13.6905</v>
      </c>
      <c r="H28" s="17">
        <f t="shared" si="10"/>
        <v>547.62</v>
      </c>
      <c r="I28" s="17">
        <f t="shared" si="7"/>
        <v>676.8</v>
      </c>
    </row>
    <row r="29" spans="1:9" ht="18" customHeight="1" x14ac:dyDescent="0.25">
      <c r="A29" s="66" t="s">
        <v>238</v>
      </c>
      <c r="B29" s="16">
        <v>1</v>
      </c>
      <c r="C29" s="16">
        <f t="shared" si="8"/>
        <v>172</v>
      </c>
      <c r="D29" s="16">
        <v>168</v>
      </c>
      <c r="E29" s="67">
        <v>4</v>
      </c>
      <c r="F29" s="17">
        <v>936</v>
      </c>
      <c r="G29" s="17">
        <v>5.5720000000000001</v>
      </c>
      <c r="H29" s="17">
        <f>ROUND(E29*G29*2,2)</f>
        <v>44.58</v>
      </c>
      <c r="I29" s="17">
        <f t="shared" si="7"/>
        <v>55.1</v>
      </c>
    </row>
  </sheetData>
  <mergeCells count="12">
    <mergeCell ref="H1:I1"/>
    <mergeCell ref="A2:I2"/>
    <mergeCell ref="A7:A9"/>
    <mergeCell ref="B7:B9"/>
    <mergeCell ref="C7:E7"/>
    <mergeCell ref="F7:F9"/>
    <mergeCell ref="G7:G9"/>
    <mergeCell ref="H7:H9"/>
    <mergeCell ref="I7:I9"/>
    <mergeCell ref="C8:C9"/>
    <mergeCell ref="D8:D9"/>
    <mergeCell ref="E8:E9"/>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023209-EF0B-4989-8C67-1C9FA7B594EF}">
  <sheetPr>
    <tabColor theme="9" tint="0.59999389629810485"/>
  </sheetPr>
  <dimension ref="A1:I14"/>
  <sheetViews>
    <sheetView zoomScale="80" zoomScaleNormal="80" workbookViewId="0">
      <selection activeCell="I20" sqref="I20"/>
    </sheetView>
  </sheetViews>
  <sheetFormatPr defaultColWidth="9.140625" defaultRowHeight="16.5" x14ac:dyDescent="0.25"/>
  <cols>
    <col min="1" max="1" width="50" style="1" customWidth="1"/>
    <col min="2" max="2" width="14" style="1" customWidth="1"/>
    <col min="3" max="3" width="12.7109375" style="1" customWidth="1"/>
    <col min="4" max="4" width="14.7109375" style="2" customWidth="1"/>
    <col min="5" max="5" width="16.28515625" style="2" customWidth="1"/>
    <col min="6" max="6" width="13.42578125" style="1" customWidth="1"/>
    <col min="7" max="7" width="16.140625" style="1" customWidth="1"/>
    <col min="8" max="8" width="24" style="1" customWidth="1"/>
    <col min="9" max="9" width="19.85546875" style="1" customWidth="1"/>
    <col min="10" max="16384" width="9.140625" style="1"/>
  </cols>
  <sheetData>
    <row r="1" spans="1:9" x14ac:dyDescent="0.25">
      <c r="H1" s="327" t="s">
        <v>368</v>
      </c>
      <c r="I1" s="327"/>
    </row>
    <row r="2" spans="1:9" s="3" customFormat="1" ht="39.75" customHeight="1" x14ac:dyDescent="0.25">
      <c r="A2" s="255" t="s">
        <v>261</v>
      </c>
      <c r="B2" s="255"/>
      <c r="C2" s="255"/>
      <c r="D2" s="255"/>
      <c r="E2" s="255"/>
      <c r="F2" s="255"/>
      <c r="G2" s="255"/>
      <c r="H2" s="255"/>
      <c r="I2" s="255"/>
    </row>
    <row r="4" spans="1:9" x14ac:dyDescent="0.25">
      <c r="A4" s="1" t="s">
        <v>305</v>
      </c>
    </row>
    <row r="5" spans="1:9" x14ac:dyDescent="0.25">
      <c r="A5" s="1" t="s">
        <v>264</v>
      </c>
    </row>
    <row r="6" spans="1:9" ht="8.4499999999999993" customHeight="1" x14ac:dyDescent="0.25">
      <c r="E6" s="4"/>
      <c r="H6" s="5"/>
    </row>
    <row r="7" spans="1:9" ht="37.5" customHeight="1" x14ac:dyDescent="0.25">
      <c r="A7" s="328"/>
      <c r="B7" s="328" t="s">
        <v>7</v>
      </c>
      <c r="C7" s="326" t="s">
        <v>9</v>
      </c>
      <c r="D7" s="326"/>
      <c r="E7" s="326"/>
      <c r="F7" s="326" t="s">
        <v>5</v>
      </c>
      <c r="G7" s="326" t="s">
        <v>266</v>
      </c>
      <c r="H7" s="329" t="s">
        <v>10</v>
      </c>
      <c r="I7" s="330" t="s">
        <v>3</v>
      </c>
    </row>
    <row r="8" spans="1:9" ht="24" customHeight="1" x14ac:dyDescent="0.25">
      <c r="A8" s="328"/>
      <c r="B8" s="328"/>
      <c r="C8" s="324" t="s">
        <v>179</v>
      </c>
      <c r="D8" s="324" t="s">
        <v>275</v>
      </c>
      <c r="E8" s="326" t="s">
        <v>11</v>
      </c>
      <c r="F8" s="326"/>
      <c r="G8" s="326"/>
      <c r="H8" s="329"/>
      <c r="I8" s="330"/>
    </row>
    <row r="9" spans="1:9" ht="75.75" customHeight="1" x14ac:dyDescent="0.25">
      <c r="A9" s="328"/>
      <c r="B9" s="328"/>
      <c r="C9" s="325"/>
      <c r="D9" s="325"/>
      <c r="E9" s="326"/>
      <c r="F9" s="326"/>
      <c r="G9" s="326"/>
      <c r="H9" s="329"/>
      <c r="I9" s="330"/>
    </row>
    <row r="10" spans="1:9" x14ac:dyDescent="0.25">
      <c r="A10" s="6">
        <v>1</v>
      </c>
      <c r="B10" s="6">
        <v>2</v>
      </c>
      <c r="C10" s="6" t="s">
        <v>45</v>
      </c>
      <c r="D10" s="6">
        <v>4</v>
      </c>
      <c r="E10" s="6">
        <v>5</v>
      </c>
      <c r="F10" s="6">
        <v>6</v>
      </c>
      <c r="G10" s="6">
        <v>7</v>
      </c>
      <c r="H10" s="6">
        <v>8</v>
      </c>
      <c r="I10" s="6" t="s">
        <v>204</v>
      </c>
    </row>
    <row r="11" spans="1:9" s="3" customFormat="1" x14ac:dyDescent="0.25">
      <c r="A11" s="8" t="s">
        <v>0</v>
      </c>
      <c r="B11" s="9">
        <f>B12</f>
        <v>2</v>
      </c>
      <c r="C11" s="9"/>
      <c r="D11" s="9"/>
      <c r="E11" s="9">
        <f t="shared" ref="E11:I11" si="0">E12</f>
        <v>8</v>
      </c>
      <c r="F11" s="10"/>
      <c r="G11" s="10"/>
      <c r="H11" s="10">
        <f t="shared" si="0"/>
        <v>80.319999999999993</v>
      </c>
      <c r="I11" s="10">
        <f t="shared" si="0"/>
        <v>98.240000000000009</v>
      </c>
    </row>
    <row r="12" spans="1:9" ht="33" x14ac:dyDescent="0.25">
      <c r="A12" s="11" t="s">
        <v>267</v>
      </c>
      <c r="B12" s="12">
        <f>SUM(B13:B14)</f>
        <v>2</v>
      </c>
      <c r="C12" s="12"/>
      <c r="D12" s="12"/>
      <c r="E12" s="12">
        <f t="shared" ref="E12:I12" si="1">SUM(E13:E14)</f>
        <v>8</v>
      </c>
      <c r="F12" s="13"/>
      <c r="G12" s="13"/>
      <c r="H12" s="13">
        <f t="shared" si="1"/>
        <v>80.319999999999993</v>
      </c>
      <c r="I12" s="13">
        <f t="shared" si="1"/>
        <v>98.240000000000009</v>
      </c>
    </row>
    <row r="13" spans="1:9" x14ac:dyDescent="0.25">
      <c r="A13" s="207" t="s">
        <v>57</v>
      </c>
      <c r="B13" s="16">
        <v>1</v>
      </c>
      <c r="C13" s="16">
        <f t="shared" ref="C13:C14" si="2">D13+E13</f>
        <v>180</v>
      </c>
      <c r="D13" s="14">
        <v>176</v>
      </c>
      <c r="E13" s="219">
        <v>4</v>
      </c>
      <c r="F13" s="149">
        <v>801</v>
      </c>
      <c r="G13" s="15">
        <f>ROUND(F13/176,3)</f>
        <v>4.5510000000000002</v>
      </c>
      <c r="H13" s="220">
        <f>ROUND(E13*G13,3)*2</f>
        <v>36.408000000000001</v>
      </c>
      <c r="I13" s="220">
        <f>ROUND(H13*1.2077,2)</f>
        <v>43.97</v>
      </c>
    </row>
    <row r="14" spans="1:9" x14ac:dyDescent="0.25">
      <c r="A14" s="207" t="s">
        <v>57</v>
      </c>
      <c r="B14" s="16">
        <v>1</v>
      </c>
      <c r="C14" s="16">
        <f t="shared" si="2"/>
        <v>180</v>
      </c>
      <c r="D14" s="14">
        <v>176</v>
      </c>
      <c r="E14" s="219">
        <v>4</v>
      </c>
      <c r="F14" s="149">
        <v>966</v>
      </c>
      <c r="G14" s="15">
        <f>ROUND(F14/176,3)</f>
        <v>5.4889999999999999</v>
      </c>
      <c r="H14" s="220">
        <f>ROUND(E14*G14,3)*2</f>
        <v>43.911999999999999</v>
      </c>
      <c r="I14" s="220">
        <f>ROUND(H14*1.2359,2)</f>
        <v>54.27</v>
      </c>
    </row>
  </sheetData>
  <mergeCells count="12">
    <mergeCell ref="D8:D9"/>
    <mergeCell ref="E8:E9"/>
    <mergeCell ref="H1:I1"/>
    <mergeCell ref="A2:I2"/>
    <mergeCell ref="A7:A9"/>
    <mergeCell ref="B7:B9"/>
    <mergeCell ref="C7:E7"/>
    <mergeCell ref="F7:F9"/>
    <mergeCell ref="G7:G9"/>
    <mergeCell ref="H7:H9"/>
    <mergeCell ref="I7:I9"/>
    <mergeCell ref="C8:C9"/>
  </mergeCells>
  <pageMargins left="0.31496062992125984" right="0.31496062992125984" top="0.55118110236220474" bottom="0.35433070866141736" header="0.31496062992125984" footer="0.31496062992125984"/>
  <pageSetup paperSize="9" scale="60" orientation="landscape" r:id="rId1"/>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CAF320-8D9C-47E8-BE31-E83105073045}">
  <sheetPr>
    <tabColor theme="9" tint="0.59999389629810485"/>
  </sheetPr>
  <dimension ref="A1:I67"/>
  <sheetViews>
    <sheetView zoomScale="80" zoomScaleNormal="80" workbookViewId="0">
      <selection activeCell="H1" sqref="H1:I1"/>
    </sheetView>
  </sheetViews>
  <sheetFormatPr defaultColWidth="9.140625" defaultRowHeight="16.5" x14ac:dyDescent="0.25"/>
  <cols>
    <col min="1" max="1" width="55.7109375" style="1" customWidth="1"/>
    <col min="2" max="2" width="15.7109375" style="1" customWidth="1"/>
    <col min="3" max="3" width="11.42578125" style="1" customWidth="1"/>
    <col min="4" max="4" width="13.7109375" style="2" customWidth="1"/>
    <col min="5" max="5" width="19" style="2" customWidth="1"/>
    <col min="6" max="6" width="14.28515625" style="1" customWidth="1"/>
    <col min="7" max="7" width="15.7109375" style="1" customWidth="1"/>
    <col min="8" max="8" width="18.140625" style="1" customWidth="1"/>
    <col min="9" max="9" width="19.5703125" style="1" customWidth="1"/>
    <col min="10" max="16384" width="9.140625" style="1"/>
  </cols>
  <sheetData>
    <row r="1" spans="1:9" x14ac:dyDescent="0.25">
      <c r="H1" s="327" t="s">
        <v>369</v>
      </c>
      <c r="I1" s="327"/>
    </row>
    <row r="2" spans="1:9" s="3" customFormat="1" ht="39.75" customHeight="1" x14ac:dyDescent="0.25">
      <c r="A2" s="255" t="s">
        <v>261</v>
      </c>
      <c r="B2" s="255"/>
      <c r="C2" s="255"/>
      <c r="D2" s="255"/>
      <c r="E2" s="255"/>
      <c r="F2" s="255"/>
      <c r="G2" s="255"/>
      <c r="H2" s="255"/>
      <c r="I2" s="255"/>
    </row>
    <row r="4" spans="1:9" x14ac:dyDescent="0.25">
      <c r="A4" s="1" t="s">
        <v>305</v>
      </c>
    </row>
    <row r="5" spans="1:9" x14ac:dyDescent="0.25">
      <c r="A5" s="1" t="s">
        <v>270</v>
      </c>
    </row>
    <row r="6" spans="1:9" x14ac:dyDescent="0.25">
      <c r="B6" s="90"/>
      <c r="C6" s="90"/>
      <c r="D6" s="221"/>
      <c r="E6" s="222"/>
      <c r="F6" s="90"/>
      <c r="G6" s="90"/>
      <c r="H6" s="92"/>
      <c r="I6" s="90"/>
    </row>
    <row r="7" spans="1:9" ht="32.25" customHeight="1" x14ac:dyDescent="0.25">
      <c r="A7" s="328"/>
      <c r="B7" s="328" t="s">
        <v>7</v>
      </c>
      <c r="C7" s="326" t="s">
        <v>9</v>
      </c>
      <c r="D7" s="326"/>
      <c r="E7" s="326"/>
      <c r="F7" s="326" t="s">
        <v>5</v>
      </c>
      <c r="G7" s="326" t="s">
        <v>266</v>
      </c>
      <c r="H7" s="329" t="s">
        <v>10</v>
      </c>
      <c r="I7" s="330" t="s">
        <v>3</v>
      </c>
    </row>
    <row r="8" spans="1:9" ht="24" customHeight="1" x14ac:dyDescent="0.25">
      <c r="A8" s="328"/>
      <c r="B8" s="328"/>
      <c r="C8" s="324" t="s">
        <v>179</v>
      </c>
      <c r="D8" s="324" t="s">
        <v>275</v>
      </c>
      <c r="E8" s="326" t="s">
        <v>11</v>
      </c>
      <c r="F8" s="326"/>
      <c r="G8" s="326"/>
      <c r="H8" s="329"/>
      <c r="I8" s="330"/>
    </row>
    <row r="9" spans="1:9" ht="78.75" customHeight="1" x14ac:dyDescent="0.25">
      <c r="A9" s="328"/>
      <c r="B9" s="328"/>
      <c r="C9" s="325"/>
      <c r="D9" s="325"/>
      <c r="E9" s="326"/>
      <c r="F9" s="326"/>
      <c r="G9" s="326"/>
      <c r="H9" s="329"/>
      <c r="I9" s="330"/>
    </row>
    <row r="10" spans="1:9" x14ac:dyDescent="0.25">
      <c r="A10" s="6">
        <v>1</v>
      </c>
      <c r="B10" s="6">
        <v>2</v>
      </c>
      <c r="C10" s="6" t="s">
        <v>45</v>
      </c>
      <c r="D10" s="7">
        <v>4</v>
      </c>
      <c r="E10" s="7">
        <v>5</v>
      </c>
      <c r="F10" s="6">
        <v>6</v>
      </c>
      <c r="G10" s="6">
        <v>7</v>
      </c>
      <c r="H10" s="6">
        <v>8</v>
      </c>
      <c r="I10" s="6" t="s">
        <v>204</v>
      </c>
    </row>
    <row r="11" spans="1:9" s="3" customFormat="1" x14ac:dyDescent="0.25">
      <c r="A11" s="8" t="s">
        <v>0</v>
      </c>
      <c r="B11" s="9">
        <f>B12+B29+B65</f>
        <v>52</v>
      </c>
      <c r="C11" s="9"/>
      <c r="D11" s="9"/>
      <c r="E11" s="9">
        <f>E12+E29+E65</f>
        <v>910</v>
      </c>
      <c r="F11" s="10"/>
      <c r="G11" s="10"/>
      <c r="H11" s="10">
        <f>H12+H29+H65</f>
        <v>10731.209999999995</v>
      </c>
      <c r="I11" s="10">
        <f>I12+I29+I65</f>
        <v>13237.2</v>
      </c>
    </row>
    <row r="12" spans="1:9" s="3" customFormat="1" ht="33" x14ac:dyDescent="0.25">
      <c r="A12" s="11" t="s">
        <v>272</v>
      </c>
      <c r="B12" s="12">
        <f>SUM(B13:B28)</f>
        <v>16</v>
      </c>
      <c r="C12" s="12"/>
      <c r="D12" s="12"/>
      <c r="E12" s="12">
        <f t="shared" ref="E12:I12" si="0">SUM(E13:E28)</f>
        <v>289</v>
      </c>
      <c r="F12" s="13"/>
      <c r="G12" s="13"/>
      <c r="H12" s="13">
        <f t="shared" si="0"/>
        <v>4305.92</v>
      </c>
      <c r="I12" s="13">
        <f t="shared" si="0"/>
        <v>5306.6899999999987</v>
      </c>
    </row>
    <row r="13" spans="1:9" x14ac:dyDescent="0.25">
      <c r="A13" s="207" t="s">
        <v>306</v>
      </c>
      <c r="B13" s="145">
        <v>1</v>
      </c>
      <c r="C13" s="145">
        <f>D13+E13</f>
        <v>159</v>
      </c>
      <c r="D13" s="223">
        <v>147</v>
      </c>
      <c r="E13" s="219">
        <v>12</v>
      </c>
      <c r="F13" s="154">
        <v>1065</v>
      </c>
      <c r="G13" s="220">
        <f>ROUND(F13/146.42,3)</f>
        <v>7.274</v>
      </c>
      <c r="H13" s="220">
        <f>ROUND(E13*G13*2,2)</f>
        <v>174.58</v>
      </c>
      <c r="I13" s="220">
        <f t="shared" ref="I13:I28" si="1">ROUND(H13*1.2359,2)</f>
        <v>215.76</v>
      </c>
    </row>
    <row r="14" spans="1:9" x14ac:dyDescent="0.25">
      <c r="A14" s="207" t="s">
        <v>178</v>
      </c>
      <c r="B14" s="145">
        <v>1</v>
      </c>
      <c r="C14" s="145">
        <f t="shared" ref="C14:C27" si="2">D14+E14</f>
        <v>163</v>
      </c>
      <c r="D14" s="223">
        <v>147</v>
      </c>
      <c r="E14" s="219">
        <v>16</v>
      </c>
      <c r="F14" s="154">
        <v>1065</v>
      </c>
      <c r="G14" s="220">
        <f t="shared" ref="G14:G28" si="3">ROUND(F14/146.42,3)</f>
        <v>7.274</v>
      </c>
      <c r="H14" s="220">
        <f t="shared" ref="H14:H66" si="4">ROUND(E14*G14*2,2)</f>
        <v>232.77</v>
      </c>
      <c r="I14" s="220">
        <f t="shared" si="1"/>
        <v>287.68</v>
      </c>
    </row>
    <row r="15" spans="1:9" x14ac:dyDescent="0.25">
      <c r="A15" s="207" t="s">
        <v>307</v>
      </c>
      <c r="B15" s="145">
        <v>1</v>
      </c>
      <c r="C15" s="145">
        <f t="shared" si="2"/>
        <v>159</v>
      </c>
      <c r="D15" s="223">
        <v>147</v>
      </c>
      <c r="E15" s="219">
        <v>12</v>
      </c>
      <c r="F15" s="154">
        <v>1065</v>
      </c>
      <c r="G15" s="220">
        <f t="shared" si="3"/>
        <v>7.274</v>
      </c>
      <c r="H15" s="220">
        <f t="shared" si="4"/>
        <v>174.58</v>
      </c>
      <c r="I15" s="220">
        <f t="shared" si="1"/>
        <v>215.76</v>
      </c>
    </row>
    <row r="16" spans="1:9" x14ac:dyDescent="0.25">
      <c r="A16" s="207" t="s">
        <v>308</v>
      </c>
      <c r="B16" s="145">
        <v>1</v>
      </c>
      <c r="C16" s="145">
        <f t="shared" si="2"/>
        <v>159</v>
      </c>
      <c r="D16" s="223">
        <v>147</v>
      </c>
      <c r="E16" s="219">
        <v>12</v>
      </c>
      <c r="F16" s="154">
        <v>1065</v>
      </c>
      <c r="G16" s="220">
        <f t="shared" si="3"/>
        <v>7.274</v>
      </c>
      <c r="H16" s="220">
        <f t="shared" si="4"/>
        <v>174.58</v>
      </c>
      <c r="I16" s="220">
        <f t="shared" si="1"/>
        <v>215.76</v>
      </c>
    </row>
    <row r="17" spans="1:9" x14ac:dyDescent="0.25">
      <c r="A17" s="207" t="s">
        <v>309</v>
      </c>
      <c r="B17" s="145">
        <v>1</v>
      </c>
      <c r="C17" s="145">
        <f t="shared" si="2"/>
        <v>159</v>
      </c>
      <c r="D17" s="223">
        <v>147</v>
      </c>
      <c r="E17" s="219">
        <v>12</v>
      </c>
      <c r="F17" s="154">
        <v>1469</v>
      </c>
      <c r="G17" s="220">
        <f t="shared" si="3"/>
        <v>10.032999999999999</v>
      </c>
      <c r="H17" s="220">
        <f t="shared" si="4"/>
        <v>240.79</v>
      </c>
      <c r="I17" s="220">
        <f t="shared" si="1"/>
        <v>297.58999999999997</v>
      </c>
    </row>
    <row r="18" spans="1:9" x14ac:dyDescent="0.25">
      <c r="A18" s="207" t="s">
        <v>310</v>
      </c>
      <c r="B18" s="145">
        <v>1</v>
      </c>
      <c r="C18" s="145">
        <f t="shared" si="2"/>
        <v>151</v>
      </c>
      <c r="D18" s="223">
        <v>147</v>
      </c>
      <c r="E18" s="219">
        <v>4</v>
      </c>
      <c r="F18" s="154">
        <v>1065</v>
      </c>
      <c r="G18" s="220">
        <f t="shared" si="3"/>
        <v>7.274</v>
      </c>
      <c r="H18" s="220">
        <f t="shared" si="4"/>
        <v>58.19</v>
      </c>
      <c r="I18" s="220">
        <f t="shared" si="1"/>
        <v>71.92</v>
      </c>
    </row>
    <row r="19" spans="1:9" x14ac:dyDescent="0.25">
      <c r="A19" s="207" t="s">
        <v>311</v>
      </c>
      <c r="B19" s="145">
        <v>1</v>
      </c>
      <c r="C19" s="145">
        <f t="shared" si="2"/>
        <v>163</v>
      </c>
      <c r="D19" s="223">
        <v>147</v>
      </c>
      <c r="E19" s="219">
        <v>16</v>
      </c>
      <c r="F19" s="154">
        <v>1081</v>
      </c>
      <c r="G19" s="220">
        <f t="shared" si="3"/>
        <v>7.383</v>
      </c>
      <c r="H19" s="220">
        <f t="shared" si="4"/>
        <v>236.26</v>
      </c>
      <c r="I19" s="220">
        <f t="shared" si="1"/>
        <v>291.99</v>
      </c>
    </row>
    <row r="20" spans="1:9" x14ac:dyDescent="0.25">
      <c r="A20" s="207" t="s">
        <v>312</v>
      </c>
      <c r="B20" s="145">
        <v>1</v>
      </c>
      <c r="C20" s="145">
        <f t="shared" si="2"/>
        <v>171</v>
      </c>
      <c r="D20" s="223">
        <v>147</v>
      </c>
      <c r="E20" s="219">
        <v>24</v>
      </c>
      <c r="F20" s="154">
        <v>1065</v>
      </c>
      <c r="G20" s="220">
        <f t="shared" si="3"/>
        <v>7.274</v>
      </c>
      <c r="H20" s="220">
        <f t="shared" si="4"/>
        <v>349.15</v>
      </c>
      <c r="I20" s="220">
        <f t="shared" si="1"/>
        <v>431.51</v>
      </c>
    </row>
    <row r="21" spans="1:9" x14ac:dyDescent="0.25">
      <c r="A21" s="207" t="s">
        <v>313</v>
      </c>
      <c r="B21" s="145">
        <v>1</v>
      </c>
      <c r="C21" s="145">
        <f t="shared" si="2"/>
        <v>159</v>
      </c>
      <c r="D21" s="223">
        <v>147</v>
      </c>
      <c r="E21" s="219">
        <v>12</v>
      </c>
      <c r="F21" s="154">
        <v>1081</v>
      </c>
      <c r="G21" s="220">
        <f t="shared" si="3"/>
        <v>7.383</v>
      </c>
      <c r="H21" s="220">
        <f t="shared" si="4"/>
        <v>177.19</v>
      </c>
      <c r="I21" s="220">
        <f t="shared" si="1"/>
        <v>218.99</v>
      </c>
    </row>
    <row r="22" spans="1:9" x14ac:dyDescent="0.25">
      <c r="A22" s="207" t="s">
        <v>314</v>
      </c>
      <c r="B22" s="145">
        <v>1</v>
      </c>
      <c r="C22" s="145">
        <f t="shared" si="2"/>
        <v>182</v>
      </c>
      <c r="D22" s="223">
        <v>147</v>
      </c>
      <c r="E22" s="219">
        <v>35</v>
      </c>
      <c r="F22" s="154">
        <v>1065</v>
      </c>
      <c r="G22" s="220">
        <f t="shared" si="3"/>
        <v>7.274</v>
      </c>
      <c r="H22" s="220">
        <f t="shared" si="4"/>
        <v>509.18</v>
      </c>
      <c r="I22" s="220">
        <f t="shared" si="1"/>
        <v>629.29999999999995</v>
      </c>
    </row>
    <row r="23" spans="1:9" x14ac:dyDescent="0.25">
      <c r="A23" s="207" t="s">
        <v>315</v>
      </c>
      <c r="B23" s="145">
        <v>1</v>
      </c>
      <c r="C23" s="145">
        <f t="shared" si="2"/>
        <v>157</v>
      </c>
      <c r="D23" s="223">
        <v>147</v>
      </c>
      <c r="E23" s="219">
        <v>10</v>
      </c>
      <c r="F23" s="154">
        <v>1081</v>
      </c>
      <c r="G23" s="220">
        <f t="shared" si="3"/>
        <v>7.383</v>
      </c>
      <c r="H23" s="220">
        <f t="shared" si="4"/>
        <v>147.66</v>
      </c>
      <c r="I23" s="220">
        <f t="shared" si="1"/>
        <v>182.49</v>
      </c>
    </row>
    <row r="24" spans="1:9" x14ac:dyDescent="0.25">
      <c r="A24" s="207" t="s">
        <v>316</v>
      </c>
      <c r="B24" s="145">
        <v>1</v>
      </c>
      <c r="C24" s="145">
        <f t="shared" si="2"/>
        <v>161</v>
      </c>
      <c r="D24" s="223">
        <v>147</v>
      </c>
      <c r="E24" s="219">
        <v>14</v>
      </c>
      <c r="F24" s="154">
        <v>1081</v>
      </c>
      <c r="G24" s="220">
        <f t="shared" si="3"/>
        <v>7.383</v>
      </c>
      <c r="H24" s="220">
        <f t="shared" si="4"/>
        <v>206.72</v>
      </c>
      <c r="I24" s="220">
        <f t="shared" si="1"/>
        <v>255.49</v>
      </c>
    </row>
    <row r="25" spans="1:9" x14ac:dyDescent="0.25">
      <c r="A25" s="207" t="s">
        <v>317</v>
      </c>
      <c r="B25" s="145">
        <v>1</v>
      </c>
      <c r="C25" s="145">
        <f t="shared" si="2"/>
        <v>173</v>
      </c>
      <c r="D25" s="223">
        <v>147</v>
      </c>
      <c r="E25" s="219">
        <v>26</v>
      </c>
      <c r="F25" s="154">
        <v>1081</v>
      </c>
      <c r="G25" s="220">
        <f t="shared" si="3"/>
        <v>7.383</v>
      </c>
      <c r="H25" s="220">
        <f t="shared" si="4"/>
        <v>383.92</v>
      </c>
      <c r="I25" s="220">
        <f t="shared" si="1"/>
        <v>474.49</v>
      </c>
    </row>
    <row r="26" spans="1:9" x14ac:dyDescent="0.25">
      <c r="A26" s="207" t="s">
        <v>318</v>
      </c>
      <c r="B26" s="145">
        <v>1</v>
      </c>
      <c r="C26" s="145">
        <f t="shared" si="2"/>
        <v>183</v>
      </c>
      <c r="D26" s="223">
        <v>147</v>
      </c>
      <c r="E26" s="219">
        <v>36</v>
      </c>
      <c r="F26" s="154">
        <v>1081</v>
      </c>
      <c r="G26" s="220">
        <f t="shared" si="3"/>
        <v>7.383</v>
      </c>
      <c r="H26" s="220">
        <f t="shared" si="4"/>
        <v>531.58000000000004</v>
      </c>
      <c r="I26" s="220">
        <f>ROUND(H26*1.2077,2)</f>
        <v>641.99</v>
      </c>
    </row>
    <row r="27" spans="1:9" x14ac:dyDescent="0.25">
      <c r="A27" s="207" t="s">
        <v>319</v>
      </c>
      <c r="B27" s="145">
        <v>1</v>
      </c>
      <c r="C27" s="145">
        <f t="shared" si="2"/>
        <v>159</v>
      </c>
      <c r="D27" s="223">
        <v>147</v>
      </c>
      <c r="E27" s="219">
        <v>12</v>
      </c>
      <c r="F27" s="154">
        <v>1081</v>
      </c>
      <c r="G27" s="220">
        <f t="shared" si="3"/>
        <v>7.383</v>
      </c>
      <c r="H27" s="220">
        <f t="shared" si="4"/>
        <v>177.19</v>
      </c>
      <c r="I27" s="220">
        <f t="shared" si="1"/>
        <v>218.99</v>
      </c>
    </row>
    <row r="28" spans="1:9" x14ac:dyDescent="0.25">
      <c r="A28" s="207" t="s">
        <v>320</v>
      </c>
      <c r="B28" s="145">
        <v>1</v>
      </c>
      <c r="C28" s="145">
        <f>D28+E28</f>
        <v>183</v>
      </c>
      <c r="D28" s="223">
        <v>147</v>
      </c>
      <c r="E28" s="219">
        <v>36</v>
      </c>
      <c r="F28" s="154">
        <v>1081</v>
      </c>
      <c r="G28" s="220">
        <f t="shared" si="3"/>
        <v>7.383</v>
      </c>
      <c r="H28" s="220">
        <f t="shared" si="4"/>
        <v>531.58000000000004</v>
      </c>
      <c r="I28" s="220">
        <f t="shared" si="1"/>
        <v>656.98</v>
      </c>
    </row>
    <row r="29" spans="1:9" s="3" customFormat="1" ht="49.5" x14ac:dyDescent="0.25">
      <c r="A29" s="136" t="s">
        <v>277</v>
      </c>
      <c r="B29" s="143">
        <f>SUM(B30:B64)</f>
        <v>35</v>
      </c>
      <c r="C29" s="143"/>
      <c r="D29" s="143"/>
      <c r="E29" s="143">
        <f t="shared" ref="E29:I29" si="5">SUM(E30:E64)</f>
        <v>610</v>
      </c>
      <c r="F29" s="200"/>
      <c r="G29" s="200"/>
      <c r="H29" s="200">
        <f t="shared" si="5"/>
        <v>6298.7899999999963</v>
      </c>
      <c r="I29" s="200">
        <f t="shared" si="5"/>
        <v>7774.1700000000019</v>
      </c>
    </row>
    <row r="30" spans="1:9" x14ac:dyDescent="0.25">
      <c r="A30" s="224" t="s">
        <v>321</v>
      </c>
      <c r="B30" s="145">
        <v>1</v>
      </c>
      <c r="C30" s="145">
        <f t="shared" ref="C30:C64" si="6">D30+E30</f>
        <v>183</v>
      </c>
      <c r="D30" s="223">
        <v>147</v>
      </c>
      <c r="E30" s="219">
        <v>36</v>
      </c>
      <c r="F30" s="154">
        <v>756</v>
      </c>
      <c r="G30" s="220">
        <f t="shared" ref="G30:G64" si="7">ROUND(F30/146.42,3)</f>
        <v>5.1630000000000003</v>
      </c>
      <c r="H30" s="220">
        <f t="shared" si="4"/>
        <v>371.74</v>
      </c>
      <c r="I30" s="220">
        <f t="shared" ref="I30:I64" si="8">ROUND(H30*1.2359,2)</f>
        <v>459.43</v>
      </c>
    </row>
    <row r="31" spans="1:9" x14ac:dyDescent="0.25">
      <c r="A31" s="224" t="s">
        <v>322</v>
      </c>
      <c r="B31" s="145">
        <v>1</v>
      </c>
      <c r="C31" s="145">
        <f t="shared" si="6"/>
        <v>183</v>
      </c>
      <c r="D31" s="223">
        <v>147</v>
      </c>
      <c r="E31" s="219">
        <v>36</v>
      </c>
      <c r="F31" s="154">
        <v>756</v>
      </c>
      <c r="G31" s="220">
        <f t="shared" si="7"/>
        <v>5.1630000000000003</v>
      </c>
      <c r="H31" s="220">
        <f t="shared" si="4"/>
        <v>371.74</v>
      </c>
      <c r="I31" s="220">
        <f t="shared" si="8"/>
        <v>459.43</v>
      </c>
    </row>
    <row r="32" spans="1:9" x14ac:dyDescent="0.25">
      <c r="A32" s="224" t="s">
        <v>323</v>
      </c>
      <c r="B32" s="145">
        <v>1</v>
      </c>
      <c r="C32" s="145">
        <f t="shared" si="6"/>
        <v>171</v>
      </c>
      <c r="D32" s="223">
        <v>147</v>
      </c>
      <c r="E32" s="219">
        <v>24</v>
      </c>
      <c r="F32" s="154">
        <v>756</v>
      </c>
      <c r="G32" s="220">
        <f t="shared" si="7"/>
        <v>5.1630000000000003</v>
      </c>
      <c r="H32" s="220">
        <f t="shared" si="4"/>
        <v>247.82</v>
      </c>
      <c r="I32" s="220">
        <f t="shared" si="8"/>
        <v>306.27999999999997</v>
      </c>
    </row>
    <row r="33" spans="1:9" x14ac:dyDescent="0.25">
      <c r="A33" s="224" t="s">
        <v>324</v>
      </c>
      <c r="B33" s="145">
        <v>1</v>
      </c>
      <c r="C33" s="145">
        <f t="shared" si="6"/>
        <v>183</v>
      </c>
      <c r="D33" s="223">
        <v>147</v>
      </c>
      <c r="E33" s="219">
        <v>36</v>
      </c>
      <c r="F33" s="154">
        <v>756</v>
      </c>
      <c r="G33" s="220">
        <f t="shared" si="7"/>
        <v>5.1630000000000003</v>
      </c>
      <c r="H33" s="220">
        <f t="shared" si="4"/>
        <v>371.74</v>
      </c>
      <c r="I33" s="220">
        <f t="shared" si="8"/>
        <v>459.43</v>
      </c>
    </row>
    <row r="34" spans="1:9" x14ac:dyDescent="0.25">
      <c r="A34" s="224" t="s">
        <v>325</v>
      </c>
      <c r="B34" s="145">
        <v>1</v>
      </c>
      <c r="C34" s="145">
        <f t="shared" si="6"/>
        <v>159</v>
      </c>
      <c r="D34" s="223">
        <v>147</v>
      </c>
      <c r="E34" s="219">
        <v>12</v>
      </c>
      <c r="F34" s="154">
        <v>756</v>
      </c>
      <c r="G34" s="220">
        <f t="shared" si="7"/>
        <v>5.1630000000000003</v>
      </c>
      <c r="H34" s="220">
        <f t="shared" si="4"/>
        <v>123.91</v>
      </c>
      <c r="I34" s="220">
        <f>ROUND(H34*1.2077,2)</f>
        <v>149.65</v>
      </c>
    </row>
    <row r="35" spans="1:9" x14ac:dyDescent="0.25">
      <c r="A35" s="224" t="s">
        <v>326</v>
      </c>
      <c r="B35" s="145">
        <v>1</v>
      </c>
      <c r="C35" s="145">
        <f t="shared" si="6"/>
        <v>171</v>
      </c>
      <c r="D35" s="223">
        <v>147</v>
      </c>
      <c r="E35" s="219">
        <v>24</v>
      </c>
      <c r="F35" s="154">
        <v>756</v>
      </c>
      <c r="G35" s="220">
        <f t="shared" si="7"/>
        <v>5.1630000000000003</v>
      </c>
      <c r="H35" s="220">
        <f t="shared" si="4"/>
        <v>247.82</v>
      </c>
      <c r="I35" s="220">
        <f t="shared" si="8"/>
        <v>306.27999999999997</v>
      </c>
    </row>
    <row r="36" spans="1:9" x14ac:dyDescent="0.25">
      <c r="A36" s="224" t="s">
        <v>327</v>
      </c>
      <c r="B36" s="145">
        <v>1</v>
      </c>
      <c r="C36" s="145">
        <f t="shared" si="6"/>
        <v>159</v>
      </c>
      <c r="D36" s="223">
        <v>147</v>
      </c>
      <c r="E36" s="219">
        <v>12</v>
      </c>
      <c r="F36" s="154">
        <v>756</v>
      </c>
      <c r="G36" s="220">
        <f t="shared" si="7"/>
        <v>5.1630000000000003</v>
      </c>
      <c r="H36" s="220">
        <f t="shared" si="4"/>
        <v>123.91</v>
      </c>
      <c r="I36" s="220">
        <f t="shared" si="8"/>
        <v>153.13999999999999</v>
      </c>
    </row>
    <row r="37" spans="1:9" x14ac:dyDescent="0.25">
      <c r="A37" s="224" t="s">
        <v>328</v>
      </c>
      <c r="B37" s="145">
        <v>1</v>
      </c>
      <c r="C37" s="145">
        <f t="shared" si="6"/>
        <v>171</v>
      </c>
      <c r="D37" s="223">
        <v>147</v>
      </c>
      <c r="E37" s="219">
        <v>24</v>
      </c>
      <c r="F37" s="154">
        <v>756</v>
      </c>
      <c r="G37" s="220">
        <f t="shared" si="7"/>
        <v>5.1630000000000003</v>
      </c>
      <c r="H37" s="220">
        <f t="shared" si="4"/>
        <v>247.82</v>
      </c>
      <c r="I37" s="220">
        <f t="shared" si="8"/>
        <v>306.27999999999997</v>
      </c>
    </row>
    <row r="38" spans="1:9" x14ac:dyDescent="0.25">
      <c r="A38" s="224" t="s">
        <v>329</v>
      </c>
      <c r="B38" s="145">
        <v>1</v>
      </c>
      <c r="C38" s="145">
        <f t="shared" si="6"/>
        <v>159</v>
      </c>
      <c r="D38" s="223">
        <v>147</v>
      </c>
      <c r="E38" s="219">
        <v>12</v>
      </c>
      <c r="F38" s="154">
        <v>756</v>
      </c>
      <c r="G38" s="220">
        <f t="shared" si="7"/>
        <v>5.1630000000000003</v>
      </c>
      <c r="H38" s="220">
        <f t="shared" si="4"/>
        <v>123.91</v>
      </c>
      <c r="I38" s="220">
        <f t="shared" si="8"/>
        <v>153.13999999999999</v>
      </c>
    </row>
    <row r="39" spans="1:9" x14ac:dyDescent="0.25">
      <c r="A39" s="224" t="s">
        <v>330</v>
      </c>
      <c r="B39" s="145">
        <v>1</v>
      </c>
      <c r="C39" s="145">
        <f t="shared" si="6"/>
        <v>159</v>
      </c>
      <c r="D39" s="223">
        <v>147</v>
      </c>
      <c r="E39" s="219">
        <v>12</v>
      </c>
      <c r="F39" s="154">
        <v>756</v>
      </c>
      <c r="G39" s="220">
        <f t="shared" si="7"/>
        <v>5.1630000000000003</v>
      </c>
      <c r="H39" s="220">
        <f t="shared" si="4"/>
        <v>123.91</v>
      </c>
      <c r="I39" s="220">
        <f t="shared" si="8"/>
        <v>153.13999999999999</v>
      </c>
    </row>
    <row r="40" spans="1:9" x14ac:dyDescent="0.25">
      <c r="A40" s="224" t="s">
        <v>331</v>
      </c>
      <c r="B40" s="145">
        <v>1</v>
      </c>
      <c r="C40" s="145">
        <f t="shared" si="6"/>
        <v>164</v>
      </c>
      <c r="D40" s="223">
        <v>147</v>
      </c>
      <c r="E40" s="219">
        <v>17</v>
      </c>
      <c r="F40" s="154">
        <v>756</v>
      </c>
      <c r="G40" s="220">
        <f t="shared" si="7"/>
        <v>5.1630000000000003</v>
      </c>
      <c r="H40" s="220">
        <f t="shared" si="4"/>
        <v>175.54</v>
      </c>
      <c r="I40" s="220">
        <f t="shared" si="8"/>
        <v>216.95</v>
      </c>
    </row>
    <row r="41" spans="1:9" x14ac:dyDescent="0.25">
      <c r="A41" s="224" t="s">
        <v>332</v>
      </c>
      <c r="B41" s="145">
        <v>1</v>
      </c>
      <c r="C41" s="145">
        <f t="shared" si="6"/>
        <v>159</v>
      </c>
      <c r="D41" s="223">
        <v>147</v>
      </c>
      <c r="E41" s="219">
        <v>12</v>
      </c>
      <c r="F41" s="154">
        <v>756</v>
      </c>
      <c r="G41" s="220">
        <f t="shared" si="7"/>
        <v>5.1630000000000003</v>
      </c>
      <c r="H41" s="220">
        <f t="shared" si="4"/>
        <v>123.91</v>
      </c>
      <c r="I41" s="220">
        <f t="shared" si="8"/>
        <v>153.13999999999999</v>
      </c>
    </row>
    <row r="42" spans="1:9" x14ac:dyDescent="0.25">
      <c r="A42" s="224" t="s">
        <v>333</v>
      </c>
      <c r="B42" s="145">
        <v>1</v>
      </c>
      <c r="C42" s="145">
        <f t="shared" si="6"/>
        <v>159</v>
      </c>
      <c r="D42" s="223">
        <v>147</v>
      </c>
      <c r="E42" s="219">
        <v>12</v>
      </c>
      <c r="F42" s="154">
        <v>756</v>
      </c>
      <c r="G42" s="220">
        <f t="shared" si="7"/>
        <v>5.1630000000000003</v>
      </c>
      <c r="H42" s="220">
        <f t="shared" si="4"/>
        <v>123.91</v>
      </c>
      <c r="I42" s="220">
        <f t="shared" si="8"/>
        <v>153.13999999999999</v>
      </c>
    </row>
    <row r="43" spans="1:9" x14ac:dyDescent="0.25">
      <c r="A43" s="224" t="s">
        <v>334</v>
      </c>
      <c r="B43" s="145">
        <v>1</v>
      </c>
      <c r="C43" s="145">
        <f t="shared" si="6"/>
        <v>159</v>
      </c>
      <c r="D43" s="223">
        <v>147</v>
      </c>
      <c r="E43" s="219">
        <v>12</v>
      </c>
      <c r="F43" s="154">
        <v>756</v>
      </c>
      <c r="G43" s="220">
        <f t="shared" si="7"/>
        <v>5.1630000000000003</v>
      </c>
      <c r="H43" s="220">
        <f t="shared" si="4"/>
        <v>123.91</v>
      </c>
      <c r="I43" s="220">
        <f t="shared" si="8"/>
        <v>153.13999999999999</v>
      </c>
    </row>
    <row r="44" spans="1:9" x14ac:dyDescent="0.25">
      <c r="A44" s="224" t="s">
        <v>335</v>
      </c>
      <c r="B44" s="145">
        <v>1</v>
      </c>
      <c r="C44" s="145">
        <f t="shared" si="6"/>
        <v>159</v>
      </c>
      <c r="D44" s="223">
        <v>147</v>
      </c>
      <c r="E44" s="219">
        <v>12</v>
      </c>
      <c r="F44" s="154">
        <v>756</v>
      </c>
      <c r="G44" s="220">
        <f t="shared" si="7"/>
        <v>5.1630000000000003</v>
      </c>
      <c r="H44" s="220">
        <f t="shared" si="4"/>
        <v>123.91</v>
      </c>
      <c r="I44" s="220">
        <f t="shared" si="8"/>
        <v>153.13999999999999</v>
      </c>
    </row>
    <row r="45" spans="1:9" x14ac:dyDescent="0.25">
      <c r="A45" s="224" t="s">
        <v>336</v>
      </c>
      <c r="B45" s="145">
        <v>1</v>
      </c>
      <c r="C45" s="145">
        <f t="shared" si="6"/>
        <v>171</v>
      </c>
      <c r="D45" s="223">
        <v>147</v>
      </c>
      <c r="E45" s="219">
        <v>24</v>
      </c>
      <c r="F45" s="154">
        <v>756</v>
      </c>
      <c r="G45" s="220">
        <f t="shared" si="7"/>
        <v>5.1630000000000003</v>
      </c>
      <c r="H45" s="220">
        <f t="shared" si="4"/>
        <v>247.82</v>
      </c>
      <c r="I45" s="220">
        <f t="shared" si="8"/>
        <v>306.27999999999997</v>
      </c>
    </row>
    <row r="46" spans="1:9" x14ac:dyDescent="0.25">
      <c r="A46" s="224" t="s">
        <v>337</v>
      </c>
      <c r="B46" s="145">
        <v>1</v>
      </c>
      <c r="C46" s="145">
        <f t="shared" si="6"/>
        <v>171</v>
      </c>
      <c r="D46" s="223">
        <v>147</v>
      </c>
      <c r="E46" s="219">
        <v>24</v>
      </c>
      <c r="F46" s="154">
        <v>756</v>
      </c>
      <c r="G46" s="220">
        <f t="shared" si="7"/>
        <v>5.1630000000000003</v>
      </c>
      <c r="H46" s="220">
        <f t="shared" si="4"/>
        <v>247.82</v>
      </c>
      <c r="I46" s="220">
        <f t="shared" si="8"/>
        <v>306.27999999999997</v>
      </c>
    </row>
    <row r="47" spans="1:9" x14ac:dyDescent="0.25">
      <c r="A47" s="224" t="s">
        <v>338</v>
      </c>
      <c r="B47" s="145">
        <v>1</v>
      </c>
      <c r="C47" s="145">
        <f t="shared" si="6"/>
        <v>159</v>
      </c>
      <c r="D47" s="223">
        <v>147</v>
      </c>
      <c r="E47" s="219">
        <v>12</v>
      </c>
      <c r="F47" s="154">
        <v>756</v>
      </c>
      <c r="G47" s="220">
        <f t="shared" si="7"/>
        <v>5.1630000000000003</v>
      </c>
      <c r="H47" s="220">
        <f t="shared" si="4"/>
        <v>123.91</v>
      </c>
      <c r="I47" s="220">
        <f t="shared" si="8"/>
        <v>153.13999999999999</v>
      </c>
    </row>
    <row r="48" spans="1:9" x14ac:dyDescent="0.25">
      <c r="A48" s="224" t="s">
        <v>339</v>
      </c>
      <c r="B48" s="145">
        <v>1</v>
      </c>
      <c r="C48" s="145">
        <f t="shared" si="6"/>
        <v>159</v>
      </c>
      <c r="D48" s="223">
        <v>147</v>
      </c>
      <c r="E48" s="219">
        <v>12</v>
      </c>
      <c r="F48" s="154">
        <v>756</v>
      </c>
      <c r="G48" s="220">
        <f t="shared" si="7"/>
        <v>5.1630000000000003</v>
      </c>
      <c r="H48" s="220">
        <f t="shared" si="4"/>
        <v>123.91</v>
      </c>
      <c r="I48" s="220">
        <f t="shared" si="8"/>
        <v>153.13999999999999</v>
      </c>
    </row>
    <row r="49" spans="1:9" x14ac:dyDescent="0.25">
      <c r="A49" s="224" t="s">
        <v>340</v>
      </c>
      <c r="B49" s="145">
        <v>1</v>
      </c>
      <c r="C49" s="145">
        <f t="shared" si="6"/>
        <v>159</v>
      </c>
      <c r="D49" s="223">
        <v>147</v>
      </c>
      <c r="E49" s="219">
        <v>12</v>
      </c>
      <c r="F49" s="154">
        <v>756</v>
      </c>
      <c r="G49" s="220">
        <f t="shared" si="7"/>
        <v>5.1630000000000003</v>
      </c>
      <c r="H49" s="220">
        <f t="shared" si="4"/>
        <v>123.91</v>
      </c>
      <c r="I49" s="220">
        <f t="shared" si="8"/>
        <v>153.13999999999999</v>
      </c>
    </row>
    <row r="50" spans="1:9" x14ac:dyDescent="0.25">
      <c r="A50" s="224" t="s">
        <v>341</v>
      </c>
      <c r="B50" s="145">
        <v>1</v>
      </c>
      <c r="C50" s="145">
        <f t="shared" si="6"/>
        <v>171</v>
      </c>
      <c r="D50" s="223">
        <v>147</v>
      </c>
      <c r="E50" s="219">
        <v>24</v>
      </c>
      <c r="F50" s="154">
        <v>756</v>
      </c>
      <c r="G50" s="220">
        <f t="shared" si="7"/>
        <v>5.1630000000000003</v>
      </c>
      <c r="H50" s="220">
        <f t="shared" si="4"/>
        <v>247.82</v>
      </c>
      <c r="I50" s="220">
        <f t="shared" si="8"/>
        <v>306.27999999999997</v>
      </c>
    </row>
    <row r="51" spans="1:9" x14ac:dyDescent="0.25">
      <c r="A51" s="224" t="s">
        <v>342</v>
      </c>
      <c r="B51" s="145">
        <v>1</v>
      </c>
      <c r="C51" s="145">
        <f t="shared" si="6"/>
        <v>159</v>
      </c>
      <c r="D51" s="223">
        <v>147</v>
      </c>
      <c r="E51" s="219">
        <v>12</v>
      </c>
      <c r="F51" s="154">
        <v>756</v>
      </c>
      <c r="G51" s="220">
        <f t="shared" si="7"/>
        <v>5.1630000000000003</v>
      </c>
      <c r="H51" s="220">
        <f t="shared" si="4"/>
        <v>123.91</v>
      </c>
      <c r="I51" s="220">
        <f t="shared" si="8"/>
        <v>153.13999999999999</v>
      </c>
    </row>
    <row r="52" spans="1:9" x14ac:dyDescent="0.25">
      <c r="A52" s="224" t="s">
        <v>343</v>
      </c>
      <c r="B52" s="145">
        <v>1</v>
      </c>
      <c r="C52" s="145">
        <f t="shared" si="6"/>
        <v>171</v>
      </c>
      <c r="D52" s="223">
        <v>147</v>
      </c>
      <c r="E52" s="219">
        <v>24</v>
      </c>
      <c r="F52" s="154">
        <v>756</v>
      </c>
      <c r="G52" s="220">
        <f t="shared" si="7"/>
        <v>5.1630000000000003</v>
      </c>
      <c r="H52" s="220">
        <f t="shared" si="4"/>
        <v>247.82</v>
      </c>
      <c r="I52" s="220">
        <f t="shared" si="8"/>
        <v>306.27999999999997</v>
      </c>
    </row>
    <row r="53" spans="1:9" x14ac:dyDescent="0.25">
      <c r="A53" s="224" t="s">
        <v>344</v>
      </c>
      <c r="B53" s="145">
        <v>1</v>
      </c>
      <c r="C53" s="145">
        <f t="shared" si="6"/>
        <v>159</v>
      </c>
      <c r="D53" s="223">
        <v>147</v>
      </c>
      <c r="E53" s="219">
        <v>12</v>
      </c>
      <c r="F53" s="154">
        <v>756</v>
      </c>
      <c r="G53" s="220">
        <f t="shared" si="7"/>
        <v>5.1630000000000003</v>
      </c>
      <c r="H53" s="220">
        <f t="shared" si="4"/>
        <v>123.91</v>
      </c>
      <c r="I53" s="220">
        <f t="shared" si="8"/>
        <v>153.13999999999999</v>
      </c>
    </row>
    <row r="54" spans="1:9" x14ac:dyDescent="0.25">
      <c r="A54" s="224" t="s">
        <v>345</v>
      </c>
      <c r="B54" s="145">
        <v>1</v>
      </c>
      <c r="C54" s="145">
        <f t="shared" si="6"/>
        <v>171</v>
      </c>
      <c r="D54" s="223">
        <v>147</v>
      </c>
      <c r="E54" s="219">
        <v>24</v>
      </c>
      <c r="F54" s="154">
        <v>756</v>
      </c>
      <c r="G54" s="220">
        <f t="shared" si="7"/>
        <v>5.1630000000000003</v>
      </c>
      <c r="H54" s="220">
        <f t="shared" si="4"/>
        <v>247.82</v>
      </c>
      <c r="I54" s="220">
        <f>ROUND(H54*1.2077,2)</f>
        <v>299.29000000000002</v>
      </c>
    </row>
    <row r="55" spans="1:9" x14ac:dyDescent="0.25">
      <c r="A55" s="224" t="s">
        <v>346</v>
      </c>
      <c r="B55" s="145">
        <v>1</v>
      </c>
      <c r="C55" s="145">
        <f t="shared" si="6"/>
        <v>159</v>
      </c>
      <c r="D55" s="223">
        <v>147</v>
      </c>
      <c r="E55" s="219">
        <v>12</v>
      </c>
      <c r="F55" s="154">
        <v>756</v>
      </c>
      <c r="G55" s="220">
        <f t="shared" si="7"/>
        <v>5.1630000000000003</v>
      </c>
      <c r="H55" s="220">
        <f t="shared" si="4"/>
        <v>123.91</v>
      </c>
      <c r="I55" s="220">
        <f t="shared" si="8"/>
        <v>153.13999999999999</v>
      </c>
    </row>
    <row r="56" spans="1:9" x14ac:dyDescent="0.25">
      <c r="A56" s="224" t="s">
        <v>347</v>
      </c>
      <c r="B56" s="145">
        <v>1</v>
      </c>
      <c r="C56" s="145">
        <f t="shared" si="6"/>
        <v>159</v>
      </c>
      <c r="D56" s="223">
        <v>147</v>
      </c>
      <c r="E56" s="219">
        <v>12</v>
      </c>
      <c r="F56" s="154">
        <v>756</v>
      </c>
      <c r="G56" s="220">
        <f t="shared" si="7"/>
        <v>5.1630000000000003</v>
      </c>
      <c r="H56" s="220">
        <f t="shared" si="4"/>
        <v>123.91</v>
      </c>
      <c r="I56" s="220">
        <f t="shared" si="8"/>
        <v>153.13999999999999</v>
      </c>
    </row>
    <row r="57" spans="1:9" x14ac:dyDescent="0.25">
      <c r="A57" s="224" t="s">
        <v>348</v>
      </c>
      <c r="B57" s="145">
        <v>1</v>
      </c>
      <c r="C57" s="145">
        <f t="shared" si="6"/>
        <v>159</v>
      </c>
      <c r="D57" s="223">
        <v>147</v>
      </c>
      <c r="E57" s="219">
        <v>12</v>
      </c>
      <c r="F57" s="154">
        <v>756</v>
      </c>
      <c r="G57" s="220">
        <f t="shared" si="7"/>
        <v>5.1630000000000003</v>
      </c>
      <c r="H57" s="220">
        <f t="shared" si="4"/>
        <v>123.91</v>
      </c>
      <c r="I57" s="220">
        <f t="shared" si="8"/>
        <v>153.13999999999999</v>
      </c>
    </row>
    <row r="58" spans="1:9" x14ac:dyDescent="0.25">
      <c r="A58" s="224" t="s">
        <v>349</v>
      </c>
      <c r="B58" s="145">
        <v>1</v>
      </c>
      <c r="C58" s="145">
        <f t="shared" si="6"/>
        <v>159</v>
      </c>
      <c r="D58" s="223">
        <v>147</v>
      </c>
      <c r="E58" s="219">
        <v>12</v>
      </c>
      <c r="F58" s="154">
        <v>756</v>
      </c>
      <c r="G58" s="220">
        <f t="shared" si="7"/>
        <v>5.1630000000000003</v>
      </c>
      <c r="H58" s="220">
        <f t="shared" si="4"/>
        <v>123.91</v>
      </c>
      <c r="I58" s="220">
        <f t="shared" si="8"/>
        <v>153.13999999999999</v>
      </c>
    </row>
    <row r="59" spans="1:9" x14ac:dyDescent="0.25">
      <c r="A59" s="224" t="s">
        <v>350</v>
      </c>
      <c r="B59" s="145">
        <v>1</v>
      </c>
      <c r="C59" s="145">
        <f t="shared" si="6"/>
        <v>159</v>
      </c>
      <c r="D59" s="223">
        <v>147</v>
      </c>
      <c r="E59" s="219">
        <v>12</v>
      </c>
      <c r="F59" s="154">
        <v>756</v>
      </c>
      <c r="G59" s="220">
        <f t="shared" si="7"/>
        <v>5.1630000000000003</v>
      </c>
      <c r="H59" s="220">
        <f t="shared" si="4"/>
        <v>123.91</v>
      </c>
      <c r="I59" s="220">
        <f t="shared" si="8"/>
        <v>153.13999999999999</v>
      </c>
    </row>
    <row r="60" spans="1:9" x14ac:dyDescent="0.25">
      <c r="A60" s="224" t="s">
        <v>351</v>
      </c>
      <c r="B60" s="145">
        <v>1</v>
      </c>
      <c r="C60" s="145">
        <f t="shared" si="6"/>
        <v>171</v>
      </c>
      <c r="D60" s="223">
        <v>147</v>
      </c>
      <c r="E60" s="219">
        <v>24</v>
      </c>
      <c r="F60" s="154">
        <v>756</v>
      </c>
      <c r="G60" s="220">
        <f t="shared" si="7"/>
        <v>5.1630000000000003</v>
      </c>
      <c r="H60" s="220">
        <f t="shared" si="4"/>
        <v>247.82</v>
      </c>
      <c r="I60" s="220">
        <f t="shared" si="8"/>
        <v>306.27999999999997</v>
      </c>
    </row>
    <row r="61" spans="1:9" x14ac:dyDescent="0.25">
      <c r="A61" s="224" t="s">
        <v>352</v>
      </c>
      <c r="B61" s="145">
        <v>1</v>
      </c>
      <c r="C61" s="145">
        <f t="shared" si="6"/>
        <v>159</v>
      </c>
      <c r="D61" s="223">
        <v>147</v>
      </c>
      <c r="E61" s="219">
        <v>12</v>
      </c>
      <c r="F61" s="154">
        <v>756</v>
      </c>
      <c r="G61" s="220">
        <f t="shared" si="7"/>
        <v>5.1630000000000003</v>
      </c>
      <c r="H61" s="220">
        <f t="shared" si="4"/>
        <v>123.91</v>
      </c>
      <c r="I61" s="220">
        <f t="shared" si="8"/>
        <v>153.13999999999999</v>
      </c>
    </row>
    <row r="62" spans="1:9" x14ac:dyDescent="0.25">
      <c r="A62" s="224" t="s">
        <v>353</v>
      </c>
      <c r="B62" s="145">
        <v>1</v>
      </c>
      <c r="C62" s="145">
        <f t="shared" si="6"/>
        <v>164</v>
      </c>
      <c r="D62" s="223">
        <v>147</v>
      </c>
      <c r="E62" s="219">
        <v>17</v>
      </c>
      <c r="F62" s="154">
        <v>756</v>
      </c>
      <c r="G62" s="220">
        <f t="shared" si="7"/>
        <v>5.1630000000000003</v>
      </c>
      <c r="H62" s="220">
        <f t="shared" si="4"/>
        <v>175.54</v>
      </c>
      <c r="I62" s="220">
        <f t="shared" si="8"/>
        <v>216.95</v>
      </c>
    </row>
    <row r="63" spans="1:9" x14ac:dyDescent="0.25">
      <c r="A63" s="224" t="s">
        <v>354</v>
      </c>
      <c r="B63" s="145">
        <v>1</v>
      </c>
      <c r="C63" s="145">
        <f t="shared" si="6"/>
        <v>159</v>
      </c>
      <c r="D63" s="223">
        <v>147</v>
      </c>
      <c r="E63" s="219">
        <v>12</v>
      </c>
      <c r="F63" s="154">
        <v>756</v>
      </c>
      <c r="G63" s="220">
        <f t="shared" si="7"/>
        <v>5.1630000000000003</v>
      </c>
      <c r="H63" s="220">
        <f t="shared" si="4"/>
        <v>123.91</v>
      </c>
      <c r="I63" s="220">
        <f t="shared" si="8"/>
        <v>153.13999999999999</v>
      </c>
    </row>
    <row r="64" spans="1:9" x14ac:dyDescent="0.25">
      <c r="A64" s="224" t="s">
        <v>355</v>
      </c>
      <c r="B64" s="145">
        <v>1</v>
      </c>
      <c r="C64" s="145">
        <f t="shared" si="6"/>
        <v>159</v>
      </c>
      <c r="D64" s="223">
        <v>147</v>
      </c>
      <c r="E64" s="219">
        <v>12</v>
      </c>
      <c r="F64" s="154">
        <v>756</v>
      </c>
      <c r="G64" s="220">
        <f t="shared" si="7"/>
        <v>5.1630000000000003</v>
      </c>
      <c r="H64" s="220">
        <f t="shared" si="4"/>
        <v>123.91</v>
      </c>
      <c r="I64" s="220">
        <f t="shared" si="8"/>
        <v>153.13999999999999</v>
      </c>
    </row>
    <row r="65" spans="1:9" ht="33" x14ac:dyDescent="0.25">
      <c r="A65" s="11" t="s">
        <v>267</v>
      </c>
      <c r="B65" s="12">
        <f>SUM(B66:B66)</f>
        <v>1</v>
      </c>
      <c r="C65" s="12"/>
      <c r="D65" s="12"/>
      <c r="E65" s="12">
        <f t="shared" ref="E65:I65" si="9">SUM(E66:E66)</f>
        <v>11</v>
      </c>
      <c r="F65" s="13"/>
      <c r="G65" s="13"/>
      <c r="H65" s="13">
        <f t="shared" si="9"/>
        <v>126.5</v>
      </c>
      <c r="I65" s="13">
        <f t="shared" si="9"/>
        <v>156.34</v>
      </c>
    </row>
    <row r="66" spans="1:9" ht="18" customHeight="1" x14ac:dyDescent="0.25">
      <c r="A66" s="207" t="s">
        <v>57</v>
      </c>
      <c r="B66" s="145">
        <v>1</v>
      </c>
      <c r="C66" s="145">
        <f t="shared" ref="C66" si="10">D66+E66</f>
        <v>179</v>
      </c>
      <c r="D66" s="223">
        <v>168</v>
      </c>
      <c r="E66" s="219">
        <v>11</v>
      </c>
      <c r="F66" s="149">
        <v>966</v>
      </c>
      <c r="G66" s="220">
        <f>ROUND(F66/168,3)</f>
        <v>5.75</v>
      </c>
      <c r="H66" s="220">
        <f t="shared" si="4"/>
        <v>126.5</v>
      </c>
      <c r="I66" s="220">
        <f t="shared" ref="I66" si="11">ROUND(H66*1.2359,2)</f>
        <v>156.34</v>
      </c>
    </row>
    <row r="67" spans="1:9" x14ac:dyDescent="0.25">
      <c r="F67" s="18"/>
      <c r="G67" s="18"/>
    </row>
  </sheetData>
  <mergeCells count="12">
    <mergeCell ref="D8:D9"/>
    <mergeCell ref="E8:E9"/>
    <mergeCell ref="H1:I1"/>
    <mergeCell ref="A2:I2"/>
    <mergeCell ref="A7:A9"/>
    <mergeCell ref="B7:B9"/>
    <mergeCell ref="C7:E7"/>
    <mergeCell ref="F7:F9"/>
    <mergeCell ref="G7:G9"/>
    <mergeCell ref="H7:H9"/>
    <mergeCell ref="I7:I9"/>
    <mergeCell ref="C8:C9"/>
  </mergeCells>
  <phoneticPr fontId="47" type="noConversion"/>
  <pageMargins left="0.31496062992125984" right="0.31496062992125984" top="0.55118110236220474" bottom="0.35433070866141736" header="0.31496062992125984" footer="0.31496062992125984"/>
  <pageSetup paperSize="9" scale="60" orientation="portrait" r:id="rId1"/>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98D2CB-624F-47A0-B929-4E3247078723}">
  <sheetPr>
    <tabColor theme="5" tint="0.59999389629810485"/>
  </sheetPr>
  <dimension ref="A1:I22"/>
  <sheetViews>
    <sheetView zoomScale="80" zoomScaleNormal="80" workbookViewId="0">
      <selection activeCell="H1" sqref="H1:I1"/>
    </sheetView>
  </sheetViews>
  <sheetFormatPr defaultColWidth="9.140625" defaultRowHeight="16.5" x14ac:dyDescent="0.25"/>
  <cols>
    <col min="1" max="1" width="55.7109375" style="1" customWidth="1"/>
    <col min="2" max="2" width="15.7109375" style="1" customWidth="1"/>
    <col min="3" max="3" width="11.42578125" style="1" customWidth="1"/>
    <col min="4" max="4" width="13.7109375" style="2" customWidth="1"/>
    <col min="5" max="5" width="19" style="2" customWidth="1"/>
    <col min="6" max="6" width="14.28515625" style="1" customWidth="1"/>
    <col min="7" max="7" width="15.7109375" style="1" customWidth="1"/>
    <col min="8" max="8" width="18.140625" style="1" customWidth="1"/>
    <col min="9" max="9" width="19.5703125" style="1" customWidth="1"/>
    <col min="10" max="16384" width="9.140625" style="1"/>
  </cols>
  <sheetData>
    <row r="1" spans="1:9" x14ac:dyDescent="0.25">
      <c r="H1" s="327" t="s">
        <v>370</v>
      </c>
      <c r="I1" s="327"/>
    </row>
    <row r="2" spans="1:9" s="3" customFormat="1" ht="39.75" customHeight="1" x14ac:dyDescent="0.25">
      <c r="A2" s="255" t="s">
        <v>261</v>
      </c>
      <c r="B2" s="255"/>
      <c r="C2" s="255"/>
      <c r="D2" s="255"/>
      <c r="E2" s="255"/>
      <c r="F2" s="255"/>
      <c r="G2" s="255"/>
      <c r="H2" s="255"/>
      <c r="I2" s="255"/>
    </row>
    <row r="4" spans="1:9" x14ac:dyDescent="0.25">
      <c r="A4" s="1" t="s">
        <v>356</v>
      </c>
    </row>
    <row r="5" spans="1:9" x14ac:dyDescent="0.25">
      <c r="A5" s="1" t="s">
        <v>270</v>
      </c>
    </row>
    <row r="6" spans="1:9" x14ac:dyDescent="0.25">
      <c r="B6" s="90"/>
      <c r="C6" s="90"/>
      <c r="D6" s="221"/>
      <c r="E6" s="222"/>
      <c r="F6" s="90"/>
      <c r="G6" s="90"/>
      <c r="H6" s="92"/>
      <c r="I6" s="90"/>
    </row>
    <row r="7" spans="1:9" ht="32.25" customHeight="1" x14ac:dyDescent="0.25">
      <c r="A7" s="328"/>
      <c r="B7" s="328" t="s">
        <v>7</v>
      </c>
      <c r="C7" s="326" t="s">
        <v>9</v>
      </c>
      <c r="D7" s="326"/>
      <c r="E7" s="326"/>
      <c r="F7" s="326" t="s">
        <v>5</v>
      </c>
      <c r="G7" s="326" t="s">
        <v>266</v>
      </c>
      <c r="H7" s="329" t="s">
        <v>10</v>
      </c>
      <c r="I7" s="330" t="s">
        <v>3</v>
      </c>
    </row>
    <row r="8" spans="1:9" ht="24" customHeight="1" x14ac:dyDescent="0.25">
      <c r="A8" s="328"/>
      <c r="B8" s="328"/>
      <c r="C8" s="324" t="s">
        <v>179</v>
      </c>
      <c r="D8" s="324" t="s">
        <v>275</v>
      </c>
      <c r="E8" s="326" t="s">
        <v>11</v>
      </c>
      <c r="F8" s="326"/>
      <c r="G8" s="326"/>
      <c r="H8" s="329"/>
      <c r="I8" s="330"/>
    </row>
    <row r="9" spans="1:9" ht="78.75" customHeight="1" x14ac:dyDescent="0.25">
      <c r="A9" s="328"/>
      <c r="B9" s="328"/>
      <c r="C9" s="325"/>
      <c r="D9" s="325"/>
      <c r="E9" s="326"/>
      <c r="F9" s="326"/>
      <c r="G9" s="326"/>
      <c r="H9" s="329"/>
      <c r="I9" s="330"/>
    </row>
    <row r="10" spans="1:9" x14ac:dyDescent="0.25">
      <c r="A10" s="6">
        <v>1</v>
      </c>
      <c r="B10" s="6">
        <v>2</v>
      </c>
      <c r="C10" s="6" t="s">
        <v>45</v>
      </c>
      <c r="D10" s="7">
        <v>4</v>
      </c>
      <c r="E10" s="7">
        <v>5</v>
      </c>
      <c r="F10" s="6">
        <v>6</v>
      </c>
      <c r="G10" s="6">
        <v>7</v>
      </c>
      <c r="H10" s="6">
        <v>8</v>
      </c>
      <c r="I10" s="6" t="s">
        <v>204</v>
      </c>
    </row>
    <row r="11" spans="1:9" s="3" customFormat="1" x14ac:dyDescent="0.25">
      <c r="A11" s="8" t="s">
        <v>0</v>
      </c>
      <c r="B11" s="9">
        <f>B12</f>
        <v>10</v>
      </c>
      <c r="C11" s="9"/>
      <c r="D11" s="9"/>
      <c r="E11" s="9">
        <f t="shared" ref="E11:I11" si="0">E12</f>
        <v>208</v>
      </c>
      <c r="F11" s="9"/>
      <c r="G11" s="9"/>
      <c r="H11" s="10">
        <f t="shared" si="0"/>
        <v>3507.6099999999997</v>
      </c>
      <c r="I11" s="10">
        <f t="shared" si="0"/>
        <v>4335.0599999999995</v>
      </c>
    </row>
    <row r="12" spans="1:9" s="3" customFormat="1" ht="33" x14ac:dyDescent="0.25">
      <c r="A12" s="11" t="s">
        <v>276</v>
      </c>
      <c r="B12" s="12">
        <f>SUM(B13:B22)</f>
        <v>10</v>
      </c>
      <c r="C12" s="12"/>
      <c r="D12" s="12"/>
      <c r="E12" s="12">
        <f>SUM(E13:E22)</f>
        <v>208</v>
      </c>
      <c r="F12" s="13"/>
      <c r="G12" s="13"/>
      <c r="H12" s="13">
        <f>SUM(H13:H22)</f>
        <v>3507.6099999999997</v>
      </c>
      <c r="I12" s="13">
        <f>SUM(I13:I22)</f>
        <v>4335.0599999999995</v>
      </c>
    </row>
    <row r="13" spans="1:9" x14ac:dyDescent="0.25">
      <c r="A13" s="207" t="s">
        <v>181</v>
      </c>
      <c r="B13" s="145">
        <v>1</v>
      </c>
      <c r="C13" s="145">
        <f>D13+E13</f>
        <v>192</v>
      </c>
      <c r="D13" s="223">
        <v>168</v>
      </c>
      <c r="E13" s="219">
        <v>24</v>
      </c>
      <c r="F13" s="154">
        <v>1503.89</v>
      </c>
      <c r="G13" s="220">
        <f>F13/168</f>
        <v>8.9517261904761902</v>
      </c>
      <c r="H13" s="220">
        <f>ROUND(E13*G13*2,2)</f>
        <v>429.68</v>
      </c>
      <c r="I13" s="220">
        <f>ROUND(H13*1.2359,2)</f>
        <v>531.04</v>
      </c>
    </row>
    <row r="14" spans="1:9" x14ac:dyDescent="0.25">
      <c r="A14" s="207" t="s">
        <v>183</v>
      </c>
      <c r="B14" s="145">
        <v>1</v>
      </c>
      <c r="C14" s="145">
        <f t="shared" ref="C14:C22" si="1">D14+E14</f>
        <v>192</v>
      </c>
      <c r="D14" s="223">
        <v>168</v>
      </c>
      <c r="E14" s="219">
        <v>24</v>
      </c>
      <c r="F14" s="154">
        <v>1429.45</v>
      </c>
      <c r="G14" s="220">
        <f t="shared" ref="G14:G22" si="2">F14/168</f>
        <v>8.5086309523809529</v>
      </c>
      <c r="H14" s="220">
        <f t="shared" ref="H14:H22" si="3">ROUND(E14*G14*2,2)</f>
        <v>408.41</v>
      </c>
      <c r="I14" s="220">
        <f t="shared" ref="I14:I22" si="4">ROUND(H14*1.2359,2)</f>
        <v>504.75</v>
      </c>
    </row>
    <row r="15" spans="1:9" x14ac:dyDescent="0.25">
      <c r="A15" s="207" t="s">
        <v>181</v>
      </c>
      <c r="B15" s="145">
        <v>1</v>
      </c>
      <c r="C15" s="145">
        <f t="shared" si="1"/>
        <v>192</v>
      </c>
      <c r="D15" s="223">
        <v>168</v>
      </c>
      <c r="E15" s="219">
        <v>24</v>
      </c>
      <c r="F15" s="154">
        <v>1518.78</v>
      </c>
      <c r="G15" s="220">
        <f t="shared" si="2"/>
        <v>9.0403571428571432</v>
      </c>
      <c r="H15" s="220">
        <f t="shared" si="3"/>
        <v>433.94</v>
      </c>
      <c r="I15" s="220">
        <f t="shared" si="4"/>
        <v>536.30999999999995</v>
      </c>
    </row>
    <row r="16" spans="1:9" x14ac:dyDescent="0.25">
      <c r="A16" s="207" t="s">
        <v>181</v>
      </c>
      <c r="B16" s="145">
        <v>1</v>
      </c>
      <c r="C16" s="145">
        <f t="shared" si="1"/>
        <v>184</v>
      </c>
      <c r="D16" s="223">
        <v>168</v>
      </c>
      <c r="E16" s="219">
        <v>16</v>
      </c>
      <c r="F16" s="154">
        <v>1496.45</v>
      </c>
      <c r="G16" s="220">
        <f t="shared" si="2"/>
        <v>8.9074404761904766</v>
      </c>
      <c r="H16" s="220">
        <f t="shared" si="3"/>
        <v>285.04000000000002</v>
      </c>
      <c r="I16" s="220">
        <f t="shared" si="4"/>
        <v>352.28</v>
      </c>
    </row>
    <row r="17" spans="1:9" x14ac:dyDescent="0.25">
      <c r="A17" s="207" t="s">
        <v>183</v>
      </c>
      <c r="B17" s="145">
        <v>1</v>
      </c>
      <c r="C17" s="145">
        <f t="shared" si="1"/>
        <v>184</v>
      </c>
      <c r="D17" s="223">
        <v>168</v>
      </c>
      <c r="E17" s="219">
        <v>16</v>
      </c>
      <c r="F17" s="154">
        <v>1311</v>
      </c>
      <c r="G17" s="220">
        <f t="shared" si="2"/>
        <v>7.8035714285714288</v>
      </c>
      <c r="H17" s="220">
        <f t="shared" si="3"/>
        <v>249.71</v>
      </c>
      <c r="I17" s="220">
        <f t="shared" si="4"/>
        <v>308.62</v>
      </c>
    </row>
    <row r="18" spans="1:9" x14ac:dyDescent="0.25">
      <c r="A18" s="207" t="s">
        <v>183</v>
      </c>
      <c r="B18" s="145">
        <v>1</v>
      </c>
      <c r="C18" s="145">
        <f t="shared" si="1"/>
        <v>184</v>
      </c>
      <c r="D18" s="223">
        <v>168</v>
      </c>
      <c r="E18" s="219">
        <v>16</v>
      </c>
      <c r="F18" s="154">
        <v>1317.56</v>
      </c>
      <c r="G18" s="220">
        <f t="shared" si="2"/>
        <v>7.8426190476190474</v>
      </c>
      <c r="H18" s="220">
        <f t="shared" si="3"/>
        <v>250.96</v>
      </c>
      <c r="I18" s="220">
        <f t="shared" si="4"/>
        <v>310.16000000000003</v>
      </c>
    </row>
    <row r="19" spans="1:9" x14ac:dyDescent="0.25">
      <c r="A19" s="207" t="s">
        <v>183</v>
      </c>
      <c r="B19" s="145">
        <v>1</v>
      </c>
      <c r="C19" s="145">
        <f t="shared" si="1"/>
        <v>184</v>
      </c>
      <c r="D19" s="223">
        <v>168</v>
      </c>
      <c r="E19" s="219">
        <v>16</v>
      </c>
      <c r="F19" s="154">
        <v>1317.56</v>
      </c>
      <c r="G19" s="220">
        <f t="shared" si="2"/>
        <v>7.8426190476190474</v>
      </c>
      <c r="H19" s="220">
        <f t="shared" si="3"/>
        <v>250.96</v>
      </c>
      <c r="I19" s="220">
        <f t="shared" si="4"/>
        <v>310.16000000000003</v>
      </c>
    </row>
    <row r="20" spans="1:9" x14ac:dyDescent="0.25">
      <c r="A20" s="207" t="s">
        <v>181</v>
      </c>
      <c r="B20" s="145">
        <v>1</v>
      </c>
      <c r="C20" s="145">
        <f t="shared" si="1"/>
        <v>184</v>
      </c>
      <c r="D20" s="223">
        <v>168</v>
      </c>
      <c r="E20" s="219">
        <v>16</v>
      </c>
      <c r="F20" s="154">
        <v>1503.89</v>
      </c>
      <c r="G20" s="220">
        <f t="shared" si="2"/>
        <v>8.9517261904761902</v>
      </c>
      <c r="H20" s="220">
        <f t="shared" si="3"/>
        <v>286.45999999999998</v>
      </c>
      <c r="I20" s="220">
        <f t="shared" si="4"/>
        <v>354.04</v>
      </c>
    </row>
    <row r="21" spans="1:9" x14ac:dyDescent="0.25">
      <c r="A21" s="207" t="s">
        <v>182</v>
      </c>
      <c r="B21" s="145">
        <v>1</v>
      </c>
      <c r="C21" s="145">
        <f t="shared" si="1"/>
        <v>208</v>
      </c>
      <c r="D21" s="223">
        <v>168</v>
      </c>
      <c r="E21" s="219">
        <v>40</v>
      </c>
      <c r="F21" s="154">
        <v>1317.56</v>
      </c>
      <c r="G21" s="220">
        <f t="shared" si="2"/>
        <v>7.8426190476190474</v>
      </c>
      <c r="H21" s="220">
        <f t="shared" si="3"/>
        <v>627.41</v>
      </c>
      <c r="I21" s="220">
        <f t="shared" si="4"/>
        <v>775.42</v>
      </c>
    </row>
    <row r="22" spans="1:9" x14ac:dyDescent="0.25">
      <c r="A22" s="207" t="s">
        <v>181</v>
      </c>
      <c r="B22" s="145">
        <v>1</v>
      </c>
      <c r="C22" s="145">
        <f t="shared" si="1"/>
        <v>184</v>
      </c>
      <c r="D22" s="223">
        <v>168</v>
      </c>
      <c r="E22" s="219">
        <v>16</v>
      </c>
      <c r="F22" s="154">
        <v>1496.45</v>
      </c>
      <c r="G22" s="220">
        <f t="shared" si="2"/>
        <v>8.9074404761904766</v>
      </c>
      <c r="H22" s="220">
        <f t="shared" si="3"/>
        <v>285.04000000000002</v>
      </c>
      <c r="I22" s="220">
        <f t="shared" si="4"/>
        <v>352.28</v>
      </c>
    </row>
  </sheetData>
  <mergeCells count="12">
    <mergeCell ref="D8:D9"/>
    <mergeCell ref="E8:E9"/>
    <mergeCell ref="H1:I1"/>
    <mergeCell ref="A2:I2"/>
    <mergeCell ref="A7:A9"/>
    <mergeCell ref="B7:B9"/>
    <mergeCell ref="C7:E7"/>
    <mergeCell ref="F7:F9"/>
    <mergeCell ref="G7:G9"/>
    <mergeCell ref="H7:H9"/>
    <mergeCell ref="I7:I9"/>
    <mergeCell ref="C8:C9"/>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ED463F-003E-4363-9B64-E60BE918441B}">
  <sheetPr>
    <tabColor theme="9" tint="0.59999389629810485"/>
  </sheetPr>
  <dimension ref="A1:I69"/>
  <sheetViews>
    <sheetView zoomScale="80" zoomScaleNormal="80" workbookViewId="0">
      <selection activeCell="Q12" sqref="Q12"/>
    </sheetView>
  </sheetViews>
  <sheetFormatPr defaultRowHeight="16.5" x14ac:dyDescent="0.25"/>
  <cols>
    <col min="1" max="1" width="55.5703125" style="1" customWidth="1"/>
    <col min="2" max="2" width="15.28515625" style="1" customWidth="1"/>
    <col min="3" max="3" width="14.5703125" style="1" customWidth="1"/>
    <col min="4" max="4" width="14.7109375" style="1" customWidth="1"/>
    <col min="5" max="5" width="18.42578125" style="1" customWidth="1"/>
    <col min="6" max="6" width="15.7109375" style="1" customWidth="1"/>
    <col min="7" max="7" width="20.140625" style="1" customWidth="1"/>
    <col min="8" max="8" width="23.42578125" style="1" customWidth="1"/>
    <col min="9" max="9" width="22.85546875" style="1" customWidth="1"/>
    <col min="10" max="16384" width="9.140625" style="1"/>
  </cols>
  <sheetData>
    <row r="1" spans="1:9" x14ac:dyDescent="0.25">
      <c r="H1" s="327" t="s">
        <v>371</v>
      </c>
      <c r="I1" s="327"/>
    </row>
    <row r="2" spans="1:9" s="3" customFormat="1" ht="39.75" customHeight="1" x14ac:dyDescent="0.25">
      <c r="A2" s="255" t="s">
        <v>261</v>
      </c>
      <c r="B2" s="255"/>
      <c r="C2" s="255"/>
      <c r="D2" s="255"/>
      <c r="E2" s="255"/>
      <c r="F2" s="255"/>
      <c r="G2" s="255"/>
      <c r="H2" s="255"/>
      <c r="I2" s="255"/>
    </row>
    <row r="3" spans="1:9" ht="12" customHeight="1" x14ac:dyDescent="0.25"/>
    <row r="4" spans="1:9" ht="18.75" x14ac:dyDescent="0.3">
      <c r="A4" s="1" t="s">
        <v>216</v>
      </c>
    </row>
    <row r="5" spans="1:9" x14ac:dyDescent="0.25">
      <c r="A5" s="1" t="s">
        <v>357</v>
      </c>
    </row>
    <row r="6" spans="1:9" x14ac:dyDescent="0.25">
      <c r="E6" s="19"/>
      <c r="H6" s="5"/>
    </row>
    <row r="7" spans="1:9" ht="37.5" customHeight="1" x14ac:dyDescent="0.25">
      <c r="A7" s="328"/>
      <c r="B7" s="328" t="s">
        <v>7</v>
      </c>
      <c r="C7" s="326" t="s">
        <v>9</v>
      </c>
      <c r="D7" s="326"/>
      <c r="E7" s="326"/>
      <c r="F7" s="326" t="s">
        <v>5</v>
      </c>
      <c r="G7" s="326" t="s">
        <v>266</v>
      </c>
      <c r="H7" s="329" t="s">
        <v>10</v>
      </c>
      <c r="I7" s="330" t="s">
        <v>3</v>
      </c>
    </row>
    <row r="8" spans="1:9" ht="24" customHeight="1" x14ac:dyDescent="0.25">
      <c r="A8" s="328"/>
      <c r="B8" s="328"/>
      <c r="C8" s="324" t="s">
        <v>179</v>
      </c>
      <c r="D8" s="324" t="s">
        <v>275</v>
      </c>
      <c r="E8" s="326" t="s">
        <v>11</v>
      </c>
      <c r="F8" s="326"/>
      <c r="G8" s="326"/>
      <c r="H8" s="329"/>
      <c r="I8" s="330"/>
    </row>
    <row r="9" spans="1:9" ht="57" customHeight="1" x14ac:dyDescent="0.25">
      <c r="A9" s="328"/>
      <c r="B9" s="328"/>
      <c r="C9" s="325"/>
      <c r="D9" s="325"/>
      <c r="E9" s="326"/>
      <c r="F9" s="326"/>
      <c r="G9" s="326"/>
      <c r="H9" s="329"/>
      <c r="I9" s="330"/>
    </row>
    <row r="10" spans="1:9" ht="20.25" customHeight="1" x14ac:dyDescent="0.25">
      <c r="A10" s="6">
        <v>1</v>
      </c>
      <c r="B10" s="6">
        <v>6</v>
      </c>
      <c r="C10" s="6" t="s">
        <v>55</v>
      </c>
      <c r="D10" s="6">
        <v>8</v>
      </c>
      <c r="E10" s="6">
        <v>9</v>
      </c>
      <c r="F10" s="6">
        <v>11</v>
      </c>
      <c r="G10" s="6">
        <v>12</v>
      </c>
      <c r="H10" s="6">
        <v>13</v>
      </c>
      <c r="I10" s="6" t="s">
        <v>56</v>
      </c>
    </row>
    <row r="11" spans="1:9" s="3" customFormat="1" x14ac:dyDescent="0.25">
      <c r="A11" s="8" t="s">
        <v>0</v>
      </c>
      <c r="B11" s="9">
        <f>B12+B20+B51</f>
        <v>55</v>
      </c>
      <c r="C11" s="9"/>
      <c r="D11" s="9"/>
      <c r="E11" s="9">
        <f t="shared" ref="E11:I11" si="0">E12+E20+E51</f>
        <v>1764</v>
      </c>
      <c r="F11" s="10"/>
      <c r="G11" s="10"/>
      <c r="H11" s="10">
        <f t="shared" si="0"/>
        <v>20450.830000000002</v>
      </c>
      <c r="I11" s="10">
        <f t="shared" si="0"/>
        <v>25247.949999999997</v>
      </c>
    </row>
    <row r="12" spans="1:9" ht="32.25" customHeight="1" x14ac:dyDescent="0.25">
      <c r="A12" s="136" t="s">
        <v>276</v>
      </c>
      <c r="B12" s="143">
        <f>SUM(B13:B19)</f>
        <v>7</v>
      </c>
      <c r="C12" s="143"/>
      <c r="D12" s="143"/>
      <c r="E12" s="143">
        <f t="shared" ref="E12:I12" si="1">SUM(E13:E19)</f>
        <v>185</v>
      </c>
      <c r="F12" s="200"/>
      <c r="G12" s="200"/>
      <c r="H12" s="200">
        <f t="shared" si="1"/>
        <v>3688.4300000000003</v>
      </c>
      <c r="I12" s="200">
        <f t="shared" si="1"/>
        <v>4558.5300000000007</v>
      </c>
    </row>
    <row r="13" spans="1:9" ht="15.75" customHeight="1" x14ac:dyDescent="0.25">
      <c r="A13" s="20" t="s">
        <v>217</v>
      </c>
      <c r="B13" s="16">
        <v>1</v>
      </c>
      <c r="C13" s="16">
        <f>D13+E13</f>
        <v>174</v>
      </c>
      <c r="D13" s="16">
        <v>168</v>
      </c>
      <c r="E13" s="145">
        <v>6</v>
      </c>
      <c r="F13" s="17">
        <v>1500</v>
      </c>
      <c r="G13" s="17">
        <f>F13/168</f>
        <v>8.9285714285714288</v>
      </c>
      <c r="H13" s="17">
        <f>ROUND(E13*G13*2,2)</f>
        <v>107.14</v>
      </c>
      <c r="I13" s="17">
        <f>ROUND(H13*1.2359,2)</f>
        <v>132.41</v>
      </c>
    </row>
    <row r="14" spans="1:9" ht="15.75" customHeight="1" x14ac:dyDescent="0.25">
      <c r="A14" s="20" t="s">
        <v>217</v>
      </c>
      <c r="B14" s="16">
        <v>1</v>
      </c>
      <c r="C14" s="16">
        <f t="shared" ref="C14:C19" si="2">D14+E14</f>
        <v>218</v>
      </c>
      <c r="D14" s="16">
        <v>168</v>
      </c>
      <c r="E14" s="145">
        <v>50</v>
      </c>
      <c r="F14" s="17">
        <v>1500</v>
      </c>
      <c r="G14" s="17">
        <f>F14/168</f>
        <v>8.9285714285714288</v>
      </c>
      <c r="H14" s="17">
        <f t="shared" ref="H14:H69" si="3">ROUND(E14*G14*2,2)</f>
        <v>892.86</v>
      </c>
      <c r="I14" s="17">
        <f t="shared" ref="I14:I67" si="4">ROUND(H14*1.2359,2)</f>
        <v>1103.49</v>
      </c>
    </row>
    <row r="15" spans="1:9" ht="15.75" customHeight="1" x14ac:dyDescent="0.25">
      <c r="A15" s="20" t="s">
        <v>218</v>
      </c>
      <c r="B15" s="16">
        <v>1</v>
      </c>
      <c r="C15" s="16">
        <f t="shared" si="2"/>
        <v>268</v>
      </c>
      <c r="D15" s="16">
        <v>168</v>
      </c>
      <c r="E15" s="145">
        <v>100</v>
      </c>
      <c r="F15" s="17"/>
      <c r="G15" s="17">
        <v>8.7100000000000009</v>
      </c>
      <c r="H15" s="17">
        <f t="shared" si="3"/>
        <v>1742</v>
      </c>
      <c r="I15" s="17">
        <f t="shared" si="4"/>
        <v>2152.94</v>
      </c>
    </row>
    <row r="16" spans="1:9" ht="15.75" customHeight="1" x14ac:dyDescent="0.25">
      <c r="A16" s="20" t="s">
        <v>217</v>
      </c>
      <c r="B16" s="16">
        <v>1</v>
      </c>
      <c r="C16" s="16">
        <f t="shared" si="2"/>
        <v>188</v>
      </c>
      <c r="D16" s="16">
        <v>168</v>
      </c>
      <c r="E16" s="145">
        <v>20</v>
      </c>
      <c r="F16" s="17">
        <v>3000</v>
      </c>
      <c r="G16" s="17">
        <f>F16/168</f>
        <v>17.857142857142858</v>
      </c>
      <c r="H16" s="17">
        <f t="shared" si="3"/>
        <v>714.29</v>
      </c>
      <c r="I16" s="17">
        <f t="shared" si="4"/>
        <v>882.79</v>
      </c>
    </row>
    <row r="17" spans="1:9" ht="15.75" customHeight="1" x14ac:dyDescent="0.25">
      <c r="A17" s="20" t="s">
        <v>217</v>
      </c>
      <c r="B17" s="16">
        <v>1</v>
      </c>
      <c r="C17" s="16">
        <f t="shared" si="2"/>
        <v>172</v>
      </c>
      <c r="D17" s="16">
        <v>168</v>
      </c>
      <c r="E17" s="145">
        <v>4</v>
      </c>
      <c r="F17" s="17">
        <v>3000</v>
      </c>
      <c r="G17" s="17">
        <f t="shared" ref="G17:G19" si="5">F17/168</f>
        <v>17.857142857142858</v>
      </c>
      <c r="H17" s="17">
        <f t="shared" si="3"/>
        <v>142.86000000000001</v>
      </c>
      <c r="I17" s="17">
        <f t="shared" si="4"/>
        <v>176.56</v>
      </c>
    </row>
    <row r="18" spans="1:9" ht="15.75" customHeight="1" x14ac:dyDescent="0.25">
      <c r="A18" s="20" t="s">
        <v>217</v>
      </c>
      <c r="B18" s="16">
        <v>1</v>
      </c>
      <c r="C18" s="16">
        <f t="shared" si="2"/>
        <v>170</v>
      </c>
      <c r="D18" s="16">
        <v>168</v>
      </c>
      <c r="E18" s="145">
        <v>2</v>
      </c>
      <c r="F18" s="17">
        <v>1500</v>
      </c>
      <c r="G18" s="17">
        <f t="shared" si="5"/>
        <v>8.9285714285714288</v>
      </c>
      <c r="H18" s="17">
        <f t="shared" si="3"/>
        <v>35.71</v>
      </c>
      <c r="I18" s="17">
        <f t="shared" si="4"/>
        <v>44.13</v>
      </c>
    </row>
    <row r="19" spans="1:9" ht="15" customHeight="1" x14ac:dyDescent="0.25">
      <c r="A19" s="20" t="s">
        <v>217</v>
      </c>
      <c r="B19" s="16">
        <v>1</v>
      </c>
      <c r="C19" s="16">
        <f t="shared" si="2"/>
        <v>171</v>
      </c>
      <c r="D19" s="16">
        <v>168</v>
      </c>
      <c r="E19" s="145">
        <v>3</v>
      </c>
      <c r="F19" s="17">
        <v>1500</v>
      </c>
      <c r="G19" s="17">
        <f t="shared" si="5"/>
        <v>8.9285714285714288</v>
      </c>
      <c r="H19" s="17">
        <f t="shared" si="3"/>
        <v>53.57</v>
      </c>
      <c r="I19" s="17">
        <f t="shared" si="4"/>
        <v>66.209999999999994</v>
      </c>
    </row>
    <row r="20" spans="1:9" ht="33" x14ac:dyDescent="0.25">
      <c r="A20" s="136" t="s">
        <v>272</v>
      </c>
      <c r="B20" s="143">
        <f>SUM(B21:B50)</f>
        <v>30</v>
      </c>
      <c r="C20" s="143"/>
      <c r="D20" s="143"/>
      <c r="E20" s="143">
        <f t="shared" ref="E20:I20" si="6">SUM(E21:E50)</f>
        <v>960</v>
      </c>
      <c r="F20" s="200"/>
      <c r="G20" s="200"/>
      <c r="H20" s="200">
        <f t="shared" si="6"/>
        <v>11219.52</v>
      </c>
      <c r="I20" s="200">
        <f t="shared" si="6"/>
        <v>13850.5</v>
      </c>
    </row>
    <row r="21" spans="1:9" x14ac:dyDescent="0.25">
      <c r="A21" s="20" t="s">
        <v>219</v>
      </c>
      <c r="B21" s="16">
        <v>1</v>
      </c>
      <c r="C21" s="16">
        <f>D21+E21</f>
        <v>180</v>
      </c>
      <c r="D21" s="16">
        <v>168</v>
      </c>
      <c r="E21" s="145">
        <v>12</v>
      </c>
      <c r="F21" s="17"/>
      <c r="G21" s="17">
        <v>5.97</v>
      </c>
      <c r="H21" s="17">
        <f t="shared" si="3"/>
        <v>143.28</v>
      </c>
      <c r="I21" s="17">
        <f t="shared" si="4"/>
        <v>177.08</v>
      </c>
    </row>
    <row r="22" spans="1:9" x14ac:dyDescent="0.25">
      <c r="A22" s="20" t="s">
        <v>219</v>
      </c>
      <c r="B22" s="16">
        <v>1</v>
      </c>
      <c r="C22" s="16">
        <f t="shared" ref="C22:C69" si="7">D22+E22</f>
        <v>204</v>
      </c>
      <c r="D22" s="16">
        <v>168</v>
      </c>
      <c r="E22" s="145">
        <v>36</v>
      </c>
      <c r="F22" s="17"/>
      <c r="G22" s="17">
        <v>5.97</v>
      </c>
      <c r="H22" s="17">
        <f t="shared" si="3"/>
        <v>429.84</v>
      </c>
      <c r="I22" s="17">
        <f t="shared" si="4"/>
        <v>531.24</v>
      </c>
    </row>
    <row r="23" spans="1:9" x14ac:dyDescent="0.25">
      <c r="A23" s="20" t="s">
        <v>219</v>
      </c>
      <c r="B23" s="16">
        <v>1</v>
      </c>
      <c r="C23" s="16">
        <f t="shared" si="7"/>
        <v>192</v>
      </c>
      <c r="D23" s="16">
        <v>168</v>
      </c>
      <c r="E23" s="145">
        <v>24</v>
      </c>
      <c r="F23" s="17"/>
      <c r="G23" s="17">
        <v>5.97</v>
      </c>
      <c r="H23" s="17">
        <f t="shared" si="3"/>
        <v>286.56</v>
      </c>
      <c r="I23" s="17">
        <f t="shared" si="4"/>
        <v>354.16</v>
      </c>
    </row>
    <row r="24" spans="1:9" x14ac:dyDescent="0.25">
      <c r="A24" s="20" t="s">
        <v>219</v>
      </c>
      <c r="B24" s="16">
        <v>1</v>
      </c>
      <c r="C24" s="16">
        <f t="shared" si="7"/>
        <v>176</v>
      </c>
      <c r="D24" s="16">
        <v>168</v>
      </c>
      <c r="E24" s="145">
        <v>8</v>
      </c>
      <c r="F24" s="17"/>
      <c r="G24" s="17">
        <v>5.97</v>
      </c>
      <c r="H24" s="17">
        <f t="shared" si="3"/>
        <v>95.52</v>
      </c>
      <c r="I24" s="17">
        <f t="shared" si="4"/>
        <v>118.05</v>
      </c>
    </row>
    <row r="25" spans="1:9" x14ac:dyDescent="0.25">
      <c r="A25" s="20" t="s">
        <v>219</v>
      </c>
      <c r="B25" s="16">
        <v>1</v>
      </c>
      <c r="C25" s="16">
        <f t="shared" si="7"/>
        <v>184</v>
      </c>
      <c r="D25" s="16">
        <v>168</v>
      </c>
      <c r="E25" s="145">
        <v>16</v>
      </c>
      <c r="F25" s="17"/>
      <c r="G25" s="17">
        <v>5.38</v>
      </c>
      <c r="H25" s="17">
        <f t="shared" si="3"/>
        <v>172.16</v>
      </c>
      <c r="I25" s="17">
        <f t="shared" si="4"/>
        <v>212.77</v>
      </c>
    </row>
    <row r="26" spans="1:9" x14ac:dyDescent="0.25">
      <c r="A26" s="20" t="s">
        <v>220</v>
      </c>
      <c r="B26" s="16">
        <v>1</v>
      </c>
      <c r="C26" s="16">
        <f t="shared" si="7"/>
        <v>212</v>
      </c>
      <c r="D26" s="16">
        <v>168</v>
      </c>
      <c r="E26" s="145">
        <v>44</v>
      </c>
      <c r="F26" s="17"/>
      <c r="G26" s="17">
        <v>5.38</v>
      </c>
      <c r="H26" s="17">
        <f t="shared" si="3"/>
        <v>473.44</v>
      </c>
      <c r="I26" s="17">
        <f t="shared" si="4"/>
        <v>585.12</v>
      </c>
    </row>
    <row r="27" spans="1:9" x14ac:dyDescent="0.25">
      <c r="A27" s="20" t="s">
        <v>219</v>
      </c>
      <c r="B27" s="16">
        <v>1</v>
      </c>
      <c r="C27" s="16">
        <f t="shared" si="7"/>
        <v>192</v>
      </c>
      <c r="D27" s="16">
        <v>168</v>
      </c>
      <c r="E27" s="145">
        <v>24</v>
      </c>
      <c r="F27" s="17"/>
      <c r="G27" s="17">
        <v>5.38</v>
      </c>
      <c r="H27" s="17">
        <f t="shared" si="3"/>
        <v>258.24</v>
      </c>
      <c r="I27" s="17">
        <f t="shared" si="4"/>
        <v>319.16000000000003</v>
      </c>
    </row>
    <row r="28" spans="1:9" x14ac:dyDescent="0.25">
      <c r="A28" s="20" t="s">
        <v>219</v>
      </c>
      <c r="B28" s="16">
        <v>1</v>
      </c>
      <c r="C28" s="16">
        <f t="shared" si="7"/>
        <v>192</v>
      </c>
      <c r="D28" s="16">
        <v>168</v>
      </c>
      <c r="E28" s="145">
        <v>24</v>
      </c>
      <c r="F28" s="17"/>
      <c r="G28" s="17">
        <v>5.97</v>
      </c>
      <c r="H28" s="17">
        <f t="shared" si="3"/>
        <v>286.56</v>
      </c>
      <c r="I28" s="17">
        <f t="shared" si="4"/>
        <v>354.16</v>
      </c>
    </row>
    <row r="29" spans="1:9" x14ac:dyDescent="0.25">
      <c r="A29" s="20" t="s">
        <v>219</v>
      </c>
      <c r="B29" s="16">
        <v>1</v>
      </c>
      <c r="C29" s="16">
        <f t="shared" si="7"/>
        <v>252</v>
      </c>
      <c r="D29" s="16">
        <v>168</v>
      </c>
      <c r="E29" s="145">
        <v>84</v>
      </c>
      <c r="F29" s="17"/>
      <c r="G29" s="17">
        <v>5.97</v>
      </c>
      <c r="H29" s="17">
        <f t="shared" si="3"/>
        <v>1002.96</v>
      </c>
      <c r="I29" s="17">
        <f t="shared" si="4"/>
        <v>1239.56</v>
      </c>
    </row>
    <row r="30" spans="1:9" x14ac:dyDescent="0.25">
      <c r="A30" s="20" t="s">
        <v>219</v>
      </c>
      <c r="B30" s="16">
        <v>1</v>
      </c>
      <c r="C30" s="16">
        <f t="shared" si="7"/>
        <v>192</v>
      </c>
      <c r="D30" s="16">
        <v>168</v>
      </c>
      <c r="E30" s="145">
        <v>24</v>
      </c>
      <c r="F30" s="17"/>
      <c r="G30" s="17">
        <v>5.97</v>
      </c>
      <c r="H30" s="17">
        <f t="shared" si="3"/>
        <v>286.56</v>
      </c>
      <c r="I30" s="17">
        <f>ROUND(H30*1.2077,2)</f>
        <v>346.08</v>
      </c>
    </row>
    <row r="31" spans="1:9" x14ac:dyDescent="0.25">
      <c r="A31" s="20" t="s">
        <v>219</v>
      </c>
      <c r="B31" s="16">
        <v>1</v>
      </c>
      <c r="C31" s="16">
        <f t="shared" si="7"/>
        <v>240</v>
      </c>
      <c r="D31" s="16">
        <v>168</v>
      </c>
      <c r="E31" s="145">
        <v>72</v>
      </c>
      <c r="F31" s="17"/>
      <c r="G31" s="17">
        <v>5.97</v>
      </c>
      <c r="H31" s="17">
        <f t="shared" si="3"/>
        <v>859.68</v>
      </c>
      <c r="I31" s="17">
        <f t="shared" si="4"/>
        <v>1062.48</v>
      </c>
    </row>
    <row r="32" spans="1:9" x14ac:dyDescent="0.25">
      <c r="A32" s="20" t="s">
        <v>219</v>
      </c>
      <c r="B32" s="16">
        <v>1</v>
      </c>
      <c r="C32" s="16">
        <f t="shared" si="7"/>
        <v>180</v>
      </c>
      <c r="D32" s="16">
        <v>168</v>
      </c>
      <c r="E32" s="145">
        <v>12</v>
      </c>
      <c r="F32" s="17"/>
      <c r="G32" s="17">
        <v>5.97</v>
      </c>
      <c r="H32" s="17">
        <f t="shared" si="3"/>
        <v>143.28</v>
      </c>
      <c r="I32" s="17">
        <f t="shared" si="4"/>
        <v>177.08</v>
      </c>
    </row>
    <row r="33" spans="1:9" x14ac:dyDescent="0.25">
      <c r="A33" s="20" t="s">
        <v>219</v>
      </c>
      <c r="B33" s="16">
        <v>1</v>
      </c>
      <c r="C33" s="16">
        <f t="shared" si="7"/>
        <v>276</v>
      </c>
      <c r="D33" s="16">
        <v>168</v>
      </c>
      <c r="E33" s="145">
        <v>108</v>
      </c>
      <c r="F33" s="17"/>
      <c r="G33" s="17">
        <v>5.38</v>
      </c>
      <c r="H33" s="17">
        <f t="shared" si="3"/>
        <v>1162.08</v>
      </c>
      <c r="I33" s="17">
        <f t="shared" si="4"/>
        <v>1436.21</v>
      </c>
    </row>
    <row r="34" spans="1:9" x14ac:dyDescent="0.25">
      <c r="A34" s="20" t="s">
        <v>219</v>
      </c>
      <c r="B34" s="16">
        <v>1</v>
      </c>
      <c r="C34" s="16">
        <f t="shared" si="7"/>
        <v>182</v>
      </c>
      <c r="D34" s="16">
        <v>168</v>
      </c>
      <c r="E34" s="145">
        <v>14</v>
      </c>
      <c r="F34" s="17"/>
      <c r="G34" s="17">
        <v>5.97</v>
      </c>
      <c r="H34" s="17">
        <f t="shared" si="3"/>
        <v>167.16</v>
      </c>
      <c r="I34" s="17">
        <f t="shared" si="4"/>
        <v>206.59</v>
      </c>
    </row>
    <row r="35" spans="1:9" x14ac:dyDescent="0.25">
      <c r="A35" s="20" t="s">
        <v>219</v>
      </c>
      <c r="B35" s="16">
        <v>1</v>
      </c>
      <c r="C35" s="16">
        <f t="shared" si="7"/>
        <v>228</v>
      </c>
      <c r="D35" s="16">
        <v>168</v>
      </c>
      <c r="E35" s="145">
        <v>60</v>
      </c>
      <c r="F35" s="17"/>
      <c r="G35" s="17">
        <v>5.97</v>
      </c>
      <c r="H35" s="17">
        <f t="shared" si="3"/>
        <v>716.4</v>
      </c>
      <c r="I35" s="17">
        <f t="shared" si="4"/>
        <v>885.4</v>
      </c>
    </row>
    <row r="36" spans="1:9" x14ac:dyDescent="0.25">
      <c r="A36" s="20" t="s">
        <v>219</v>
      </c>
      <c r="B36" s="16">
        <v>1</v>
      </c>
      <c r="C36" s="16">
        <f t="shared" si="7"/>
        <v>216</v>
      </c>
      <c r="D36" s="16">
        <v>168</v>
      </c>
      <c r="E36" s="145">
        <v>48</v>
      </c>
      <c r="F36" s="17"/>
      <c r="G36" s="17">
        <v>5.97</v>
      </c>
      <c r="H36" s="17">
        <f t="shared" si="3"/>
        <v>573.12</v>
      </c>
      <c r="I36" s="17">
        <f t="shared" si="4"/>
        <v>708.32</v>
      </c>
    </row>
    <row r="37" spans="1:9" x14ac:dyDescent="0.25">
      <c r="A37" s="20" t="s">
        <v>219</v>
      </c>
      <c r="B37" s="16">
        <v>1</v>
      </c>
      <c r="C37" s="16">
        <f t="shared" si="7"/>
        <v>192</v>
      </c>
      <c r="D37" s="16">
        <v>168</v>
      </c>
      <c r="E37" s="145">
        <v>24</v>
      </c>
      <c r="F37" s="17"/>
      <c r="G37" s="17">
        <v>5.97</v>
      </c>
      <c r="H37" s="17">
        <f t="shared" si="3"/>
        <v>286.56</v>
      </c>
      <c r="I37" s="17">
        <f t="shared" si="4"/>
        <v>354.16</v>
      </c>
    </row>
    <row r="38" spans="1:9" x14ac:dyDescent="0.25">
      <c r="A38" s="20" t="s">
        <v>219</v>
      </c>
      <c r="B38" s="16">
        <v>1</v>
      </c>
      <c r="C38" s="16">
        <f t="shared" si="7"/>
        <v>208</v>
      </c>
      <c r="D38" s="16">
        <v>168</v>
      </c>
      <c r="E38" s="145">
        <v>40</v>
      </c>
      <c r="F38" s="17"/>
      <c r="G38" s="17">
        <v>5.97</v>
      </c>
      <c r="H38" s="17">
        <f t="shared" si="3"/>
        <v>477.6</v>
      </c>
      <c r="I38" s="17">
        <f t="shared" si="4"/>
        <v>590.27</v>
      </c>
    </row>
    <row r="39" spans="1:9" x14ac:dyDescent="0.25">
      <c r="A39" s="20" t="s">
        <v>219</v>
      </c>
      <c r="B39" s="16">
        <v>1</v>
      </c>
      <c r="C39" s="16">
        <f t="shared" si="7"/>
        <v>224</v>
      </c>
      <c r="D39" s="16">
        <v>168</v>
      </c>
      <c r="E39" s="145">
        <v>56</v>
      </c>
      <c r="F39" s="17"/>
      <c r="G39" s="17">
        <v>5.97</v>
      </c>
      <c r="H39" s="17">
        <f t="shared" si="3"/>
        <v>668.64</v>
      </c>
      <c r="I39" s="17">
        <f t="shared" si="4"/>
        <v>826.37</v>
      </c>
    </row>
    <row r="40" spans="1:9" x14ac:dyDescent="0.25">
      <c r="A40" s="20" t="s">
        <v>121</v>
      </c>
      <c r="B40" s="16">
        <v>1</v>
      </c>
      <c r="C40" s="16">
        <f t="shared" si="7"/>
        <v>188</v>
      </c>
      <c r="D40" s="16">
        <v>168</v>
      </c>
      <c r="E40" s="145">
        <v>20</v>
      </c>
      <c r="F40" s="17"/>
      <c r="G40" s="17">
        <v>6.27</v>
      </c>
      <c r="H40" s="17">
        <f t="shared" si="3"/>
        <v>250.8</v>
      </c>
      <c r="I40" s="17">
        <f t="shared" si="4"/>
        <v>309.95999999999998</v>
      </c>
    </row>
    <row r="41" spans="1:9" x14ac:dyDescent="0.25">
      <c r="A41" s="20" t="s">
        <v>219</v>
      </c>
      <c r="B41" s="16">
        <v>1</v>
      </c>
      <c r="C41" s="16">
        <f t="shared" si="7"/>
        <v>192</v>
      </c>
      <c r="D41" s="16">
        <v>168</v>
      </c>
      <c r="E41" s="145">
        <v>24</v>
      </c>
      <c r="F41" s="17"/>
      <c r="G41" s="17">
        <v>5.97</v>
      </c>
      <c r="H41" s="17">
        <f t="shared" si="3"/>
        <v>286.56</v>
      </c>
      <c r="I41" s="17">
        <f t="shared" si="4"/>
        <v>354.16</v>
      </c>
    </row>
    <row r="42" spans="1:9" x14ac:dyDescent="0.25">
      <c r="A42" s="20" t="s">
        <v>219</v>
      </c>
      <c r="B42" s="16">
        <v>1</v>
      </c>
      <c r="C42" s="16">
        <f t="shared" si="7"/>
        <v>192</v>
      </c>
      <c r="D42" s="16">
        <v>168</v>
      </c>
      <c r="E42" s="145">
        <v>24</v>
      </c>
      <c r="F42" s="17"/>
      <c r="G42" s="17">
        <v>5.97</v>
      </c>
      <c r="H42" s="17">
        <f t="shared" si="3"/>
        <v>286.56</v>
      </c>
      <c r="I42" s="17">
        <f t="shared" si="4"/>
        <v>354.16</v>
      </c>
    </row>
    <row r="43" spans="1:9" x14ac:dyDescent="0.25">
      <c r="A43" s="20" t="s">
        <v>219</v>
      </c>
      <c r="B43" s="16">
        <v>1</v>
      </c>
      <c r="C43" s="16">
        <f t="shared" si="7"/>
        <v>191</v>
      </c>
      <c r="D43" s="16">
        <v>168</v>
      </c>
      <c r="E43" s="145">
        <v>23</v>
      </c>
      <c r="F43" s="17"/>
      <c r="G43" s="17">
        <v>5.97</v>
      </c>
      <c r="H43" s="17">
        <f t="shared" si="3"/>
        <v>274.62</v>
      </c>
      <c r="I43" s="17">
        <f t="shared" si="4"/>
        <v>339.4</v>
      </c>
    </row>
    <row r="44" spans="1:9" x14ac:dyDescent="0.25">
      <c r="A44" s="20" t="s">
        <v>121</v>
      </c>
      <c r="B44" s="16">
        <v>1</v>
      </c>
      <c r="C44" s="16">
        <f t="shared" si="7"/>
        <v>192</v>
      </c>
      <c r="D44" s="16">
        <v>168</v>
      </c>
      <c r="E44" s="145">
        <v>24</v>
      </c>
      <c r="F44" s="17"/>
      <c r="G44" s="17">
        <v>5.38</v>
      </c>
      <c r="H44" s="17">
        <f t="shared" si="3"/>
        <v>258.24</v>
      </c>
      <c r="I44" s="17">
        <f>ROUND(H44*1.2077,2)</f>
        <v>311.88</v>
      </c>
    </row>
    <row r="45" spans="1:9" x14ac:dyDescent="0.25">
      <c r="A45" s="20" t="s">
        <v>219</v>
      </c>
      <c r="B45" s="16">
        <v>1</v>
      </c>
      <c r="C45" s="16">
        <f t="shared" si="7"/>
        <v>216</v>
      </c>
      <c r="D45" s="16">
        <v>168</v>
      </c>
      <c r="E45" s="145">
        <v>48</v>
      </c>
      <c r="F45" s="17"/>
      <c r="G45" s="17">
        <v>5.97</v>
      </c>
      <c r="H45" s="17">
        <f t="shared" si="3"/>
        <v>573.12</v>
      </c>
      <c r="I45" s="17">
        <f t="shared" si="4"/>
        <v>708.32</v>
      </c>
    </row>
    <row r="46" spans="1:9" x14ac:dyDescent="0.25">
      <c r="A46" s="20" t="s">
        <v>121</v>
      </c>
      <c r="B46" s="16">
        <v>1</v>
      </c>
      <c r="C46" s="16">
        <f t="shared" si="7"/>
        <v>186</v>
      </c>
      <c r="D46" s="16">
        <v>168</v>
      </c>
      <c r="E46" s="145">
        <v>18</v>
      </c>
      <c r="F46" s="17"/>
      <c r="G46" s="17">
        <v>5.97</v>
      </c>
      <c r="H46" s="17">
        <f t="shared" si="3"/>
        <v>214.92</v>
      </c>
      <c r="I46" s="17">
        <f t="shared" si="4"/>
        <v>265.62</v>
      </c>
    </row>
    <row r="47" spans="1:9" x14ac:dyDescent="0.25">
      <c r="A47" s="20" t="s">
        <v>219</v>
      </c>
      <c r="B47" s="16">
        <v>1</v>
      </c>
      <c r="C47" s="16">
        <f t="shared" si="7"/>
        <v>180</v>
      </c>
      <c r="D47" s="16">
        <v>168</v>
      </c>
      <c r="E47" s="145">
        <v>12</v>
      </c>
      <c r="F47" s="17"/>
      <c r="G47" s="17">
        <v>5.97</v>
      </c>
      <c r="H47" s="17">
        <f t="shared" si="3"/>
        <v>143.28</v>
      </c>
      <c r="I47" s="17">
        <f t="shared" si="4"/>
        <v>177.08</v>
      </c>
    </row>
    <row r="48" spans="1:9" x14ac:dyDescent="0.25">
      <c r="A48" s="20" t="s">
        <v>219</v>
      </c>
      <c r="B48" s="16">
        <v>1</v>
      </c>
      <c r="C48" s="16">
        <f t="shared" si="7"/>
        <v>192</v>
      </c>
      <c r="D48" s="16">
        <v>168</v>
      </c>
      <c r="E48" s="145">
        <v>24</v>
      </c>
      <c r="F48" s="17"/>
      <c r="G48" s="17">
        <v>5.97</v>
      </c>
      <c r="H48" s="17">
        <f t="shared" si="3"/>
        <v>286.56</v>
      </c>
      <c r="I48" s="17">
        <f t="shared" si="4"/>
        <v>354.16</v>
      </c>
    </row>
    <row r="49" spans="1:9" x14ac:dyDescent="0.25">
      <c r="A49" s="20" t="s">
        <v>219</v>
      </c>
      <c r="B49" s="16">
        <v>1</v>
      </c>
      <c r="C49" s="16">
        <f t="shared" si="7"/>
        <v>169</v>
      </c>
      <c r="D49" s="16">
        <v>168</v>
      </c>
      <c r="E49" s="145">
        <v>1</v>
      </c>
      <c r="F49" s="17"/>
      <c r="G49" s="17">
        <v>5.97</v>
      </c>
      <c r="H49" s="17">
        <f t="shared" si="3"/>
        <v>11.94</v>
      </c>
      <c r="I49" s="17">
        <f>ROUND(H49*1.2077,2)</f>
        <v>14.42</v>
      </c>
    </row>
    <row r="50" spans="1:9" x14ac:dyDescent="0.25">
      <c r="A50" s="20" t="s">
        <v>219</v>
      </c>
      <c r="B50" s="16">
        <v>1</v>
      </c>
      <c r="C50" s="16">
        <f t="shared" si="7"/>
        <v>180</v>
      </c>
      <c r="D50" s="16">
        <v>168</v>
      </c>
      <c r="E50" s="145">
        <v>12</v>
      </c>
      <c r="F50" s="17"/>
      <c r="G50" s="17">
        <v>5.97</v>
      </c>
      <c r="H50" s="17">
        <f t="shared" si="3"/>
        <v>143.28</v>
      </c>
      <c r="I50" s="17">
        <f t="shared" si="4"/>
        <v>177.08</v>
      </c>
    </row>
    <row r="51" spans="1:9" ht="51" customHeight="1" x14ac:dyDescent="0.25">
      <c r="A51" s="136" t="s">
        <v>277</v>
      </c>
      <c r="B51" s="143">
        <f>SUM(B52:B69)</f>
        <v>18</v>
      </c>
      <c r="C51" s="143"/>
      <c r="D51" s="143"/>
      <c r="E51" s="143">
        <f t="shared" ref="E51:I51" si="8">SUM(E52:E69)</f>
        <v>619</v>
      </c>
      <c r="F51" s="200"/>
      <c r="G51" s="200"/>
      <c r="H51" s="200">
        <f t="shared" si="8"/>
        <v>5542.8800000000019</v>
      </c>
      <c r="I51" s="200">
        <f t="shared" si="8"/>
        <v>6838.92</v>
      </c>
    </row>
    <row r="52" spans="1:9" x14ac:dyDescent="0.25">
      <c r="A52" s="20" t="s">
        <v>221</v>
      </c>
      <c r="B52" s="16">
        <v>1</v>
      </c>
      <c r="C52" s="16">
        <f t="shared" si="7"/>
        <v>240</v>
      </c>
      <c r="D52" s="16">
        <v>168</v>
      </c>
      <c r="E52" s="145">
        <v>72</v>
      </c>
      <c r="F52" s="17"/>
      <c r="G52" s="17">
        <v>4.4800000000000004</v>
      </c>
      <c r="H52" s="17">
        <f t="shared" si="3"/>
        <v>645.12</v>
      </c>
      <c r="I52" s="17">
        <f t="shared" si="4"/>
        <v>797.3</v>
      </c>
    </row>
    <row r="53" spans="1:9" x14ac:dyDescent="0.25">
      <c r="A53" s="20" t="s">
        <v>221</v>
      </c>
      <c r="B53" s="16">
        <v>1</v>
      </c>
      <c r="C53" s="16">
        <f t="shared" si="7"/>
        <v>192</v>
      </c>
      <c r="D53" s="16">
        <v>168</v>
      </c>
      <c r="E53" s="145">
        <v>24</v>
      </c>
      <c r="F53" s="17"/>
      <c r="G53" s="17">
        <v>4.4800000000000004</v>
      </c>
      <c r="H53" s="17">
        <f t="shared" si="3"/>
        <v>215.04</v>
      </c>
      <c r="I53" s="17">
        <f t="shared" si="4"/>
        <v>265.77</v>
      </c>
    </row>
    <row r="54" spans="1:9" x14ac:dyDescent="0.25">
      <c r="A54" s="20" t="s">
        <v>221</v>
      </c>
      <c r="B54" s="16">
        <v>1</v>
      </c>
      <c r="C54" s="16">
        <f t="shared" si="7"/>
        <v>200</v>
      </c>
      <c r="D54" s="16">
        <v>168</v>
      </c>
      <c r="E54" s="145">
        <v>32</v>
      </c>
      <c r="F54" s="17"/>
      <c r="G54" s="17">
        <v>4.4800000000000004</v>
      </c>
      <c r="H54" s="17">
        <f t="shared" si="3"/>
        <v>286.72000000000003</v>
      </c>
      <c r="I54" s="17">
        <f t="shared" si="4"/>
        <v>354.36</v>
      </c>
    </row>
    <row r="55" spans="1:9" x14ac:dyDescent="0.25">
      <c r="A55" s="20" t="s">
        <v>221</v>
      </c>
      <c r="B55" s="16">
        <v>1</v>
      </c>
      <c r="C55" s="16">
        <f t="shared" si="7"/>
        <v>230</v>
      </c>
      <c r="D55" s="16">
        <v>168</v>
      </c>
      <c r="E55" s="145">
        <v>62</v>
      </c>
      <c r="F55" s="17"/>
      <c r="G55" s="17">
        <v>4.4800000000000004</v>
      </c>
      <c r="H55" s="17">
        <f t="shared" si="3"/>
        <v>555.52</v>
      </c>
      <c r="I55" s="17">
        <f t="shared" si="4"/>
        <v>686.57</v>
      </c>
    </row>
    <row r="56" spans="1:9" x14ac:dyDescent="0.25">
      <c r="A56" s="20" t="s">
        <v>221</v>
      </c>
      <c r="B56" s="16">
        <v>1</v>
      </c>
      <c r="C56" s="16">
        <f t="shared" si="7"/>
        <v>232</v>
      </c>
      <c r="D56" s="16">
        <v>168</v>
      </c>
      <c r="E56" s="145">
        <v>64</v>
      </c>
      <c r="F56" s="17"/>
      <c r="G56" s="17">
        <v>4.4800000000000004</v>
      </c>
      <c r="H56" s="17">
        <f t="shared" si="3"/>
        <v>573.44000000000005</v>
      </c>
      <c r="I56" s="17">
        <f t="shared" si="4"/>
        <v>708.71</v>
      </c>
    </row>
    <row r="57" spans="1:9" x14ac:dyDescent="0.25">
      <c r="A57" s="20" t="s">
        <v>221</v>
      </c>
      <c r="B57" s="16">
        <v>1</v>
      </c>
      <c r="C57" s="16">
        <f t="shared" si="7"/>
        <v>192</v>
      </c>
      <c r="D57" s="16">
        <v>168</v>
      </c>
      <c r="E57" s="145">
        <v>24</v>
      </c>
      <c r="F57" s="17"/>
      <c r="G57" s="17">
        <v>4.4800000000000004</v>
      </c>
      <c r="H57" s="17">
        <f t="shared" si="3"/>
        <v>215.04</v>
      </c>
      <c r="I57" s="17">
        <f t="shared" si="4"/>
        <v>265.77</v>
      </c>
    </row>
    <row r="58" spans="1:9" x14ac:dyDescent="0.25">
      <c r="A58" s="20" t="s">
        <v>221</v>
      </c>
      <c r="B58" s="16">
        <v>1</v>
      </c>
      <c r="C58" s="16">
        <f t="shared" si="7"/>
        <v>209</v>
      </c>
      <c r="D58" s="16">
        <v>168</v>
      </c>
      <c r="E58" s="145">
        <v>41</v>
      </c>
      <c r="F58" s="17"/>
      <c r="G58" s="17">
        <v>4.4800000000000004</v>
      </c>
      <c r="H58" s="17">
        <f t="shared" si="3"/>
        <v>367.36</v>
      </c>
      <c r="I58" s="17">
        <f t="shared" si="4"/>
        <v>454.02</v>
      </c>
    </row>
    <row r="59" spans="1:9" x14ac:dyDescent="0.25">
      <c r="A59" s="20" t="s">
        <v>221</v>
      </c>
      <c r="B59" s="16">
        <v>1</v>
      </c>
      <c r="C59" s="16">
        <f t="shared" si="7"/>
        <v>181</v>
      </c>
      <c r="D59" s="16">
        <v>168</v>
      </c>
      <c r="E59" s="145">
        <v>13</v>
      </c>
      <c r="F59" s="17"/>
      <c r="G59" s="17">
        <v>4.4800000000000004</v>
      </c>
      <c r="H59" s="17">
        <f t="shared" si="3"/>
        <v>116.48</v>
      </c>
      <c r="I59" s="17">
        <f t="shared" si="4"/>
        <v>143.96</v>
      </c>
    </row>
    <row r="60" spans="1:9" x14ac:dyDescent="0.25">
      <c r="A60" s="20" t="s">
        <v>221</v>
      </c>
      <c r="B60" s="16">
        <v>1</v>
      </c>
      <c r="C60" s="16">
        <f t="shared" si="7"/>
        <v>209</v>
      </c>
      <c r="D60" s="16">
        <v>168</v>
      </c>
      <c r="E60" s="145">
        <v>41</v>
      </c>
      <c r="F60" s="17"/>
      <c r="G60" s="17">
        <v>4.4800000000000004</v>
      </c>
      <c r="H60" s="17">
        <f t="shared" si="3"/>
        <v>367.36</v>
      </c>
      <c r="I60" s="17">
        <f t="shared" si="4"/>
        <v>454.02</v>
      </c>
    </row>
    <row r="61" spans="1:9" x14ac:dyDescent="0.25">
      <c r="A61" s="20" t="s">
        <v>221</v>
      </c>
      <c r="B61" s="16">
        <v>1</v>
      </c>
      <c r="C61" s="16">
        <f t="shared" si="7"/>
        <v>211</v>
      </c>
      <c r="D61" s="16">
        <v>168</v>
      </c>
      <c r="E61" s="145">
        <v>43</v>
      </c>
      <c r="F61" s="17"/>
      <c r="G61" s="17">
        <v>4.4800000000000004</v>
      </c>
      <c r="H61" s="17">
        <f t="shared" si="3"/>
        <v>385.28</v>
      </c>
      <c r="I61" s="17">
        <f t="shared" si="4"/>
        <v>476.17</v>
      </c>
    </row>
    <row r="62" spans="1:9" x14ac:dyDescent="0.25">
      <c r="A62" s="20" t="s">
        <v>221</v>
      </c>
      <c r="B62" s="16">
        <v>1</v>
      </c>
      <c r="C62" s="16">
        <f t="shared" si="7"/>
        <v>192</v>
      </c>
      <c r="D62" s="16">
        <v>168</v>
      </c>
      <c r="E62" s="145">
        <v>24</v>
      </c>
      <c r="F62" s="17"/>
      <c r="G62" s="17">
        <v>4.4800000000000004</v>
      </c>
      <c r="H62" s="17">
        <f t="shared" si="3"/>
        <v>215.04</v>
      </c>
      <c r="I62" s="17">
        <f t="shared" si="4"/>
        <v>265.77</v>
      </c>
    </row>
    <row r="63" spans="1:9" x14ac:dyDescent="0.25">
      <c r="A63" s="20" t="s">
        <v>221</v>
      </c>
      <c r="B63" s="16">
        <v>1</v>
      </c>
      <c r="C63" s="16">
        <f t="shared" si="7"/>
        <v>178</v>
      </c>
      <c r="D63" s="16">
        <v>168</v>
      </c>
      <c r="E63" s="145">
        <v>10</v>
      </c>
      <c r="F63" s="17"/>
      <c r="G63" s="17">
        <v>4.4800000000000004</v>
      </c>
      <c r="H63" s="17">
        <f t="shared" si="3"/>
        <v>89.6</v>
      </c>
      <c r="I63" s="17">
        <f t="shared" si="4"/>
        <v>110.74</v>
      </c>
    </row>
    <row r="64" spans="1:9" x14ac:dyDescent="0.25">
      <c r="A64" s="20" t="s">
        <v>221</v>
      </c>
      <c r="B64" s="16">
        <v>1</v>
      </c>
      <c r="C64" s="16">
        <f t="shared" si="7"/>
        <v>209</v>
      </c>
      <c r="D64" s="16">
        <v>168</v>
      </c>
      <c r="E64" s="145">
        <v>41</v>
      </c>
      <c r="F64" s="17"/>
      <c r="G64" s="17">
        <v>4.4800000000000004</v>
      </c>
      <c r="H64" s="17">
        <f t="shared" si="3"/>
        <v>367.36</v>
      </c>
      <c r="I64" s="17">
        <f t="shared" si="4"/>
        <v>454.02</v>
      </c>
    </row>
    <row r="65" spans="1:9" x14ac:dyDescent="0.25">
      <c r="A65" s="20" t="s">
        <v>221</v>
      </c>
      <c r="B65" s="16">
        <v>1</v>
      </c>
      <c r="C65" s="16">
        <f t="shared" si="7"/>
        <v>179</v>
      </c>
      <c r="D65" s="16">
        <v>168</v>
      </c>
      <c r="E65" s="145">
        <v>11</v>
      </c>
      <c r="F65" s="17"/>
      <c r="G65" s="17">
        <v>4.4800000000000004</v>
      </c>
      <c r="H65" s="17">
        <f t="shared" si="3"/>
        <v>98.56</v>
      </c>
      <c r="I65" s="17">
        <f t="shared" si="4"/>
        <v>121.81</v>
      </c>
    </row>
    <row r="66" spans="1:9" x14ac:dyDescent="0.25">
      <c r="A66" s="20" t="s">
        <v>221</v>
      </c>
      <c r="B66" s="16">
        <v>1</v>
      </c>
      <c r="C66" s="16">
        <f t="shared" si="7"/>
        <v>200</v>
      </c>
      <c r="D66" s="16">
        <v>168</v>
      </c>
      <c r="E66" s="145">
        <v>32</v>
      </c>
      <c r="F66" s="17"/>
      <c r="G66" s="17">
        <v>4.4800000000000004</v>
      </c>
      <c r="H66" s="17">
        <f t="shared" si="3"/>
        <v>286.72000000000003</v>
      </c>
      <c r="I66" s="17">
        <f>ROUND(H66*1.2077,2)</f>
        <v>346.27</v>
      </c>
    </row>
    <row r="67" spans="1:9" x14ac:dyDescent="0.25">
      <c r="A67" s="20" t="s">
        <v>221</v>
      </c>
      <c r="B67" s="16">
        <v>1</v>
      </c>
      <c r="C67" s="16">
        <f t="shared" si="7"/>
        <v>239</v>
      </c>
      <c r="D67" s="16">
        <v>168</v>
      </c>
      <c r="E67" s="145">
        <v>71</v>
      </c>
      <c r="F67" s="17"/>
      <c r="G67" s="17">
        <v>4.4800000000000004</v>
      </c>
      <c r="H67" s="17">
        <f t="shared" si="3"/>
        <v>636.16</v>
      </c>
      <c r="I67" s="17">
        <f t="shared" si="4"/>
        <v>786.23</v>
      </c>
    </row>
    <row r="68" spans="1:9" x14ac:dyDescent="0.25">
      <c r="A68" s="20" t="s">
        <v>221</v>
      </c>
      <c r="B68" s="16">
        <v>1</v>
      </c>
      <c r="C68" s="16">
        <f t="shared" si="7"/>
        <v>180</v>
      </c>
      <c r="D68" s="16">
        <v>168</v>
      </c>
      <c r="E68" s="145">
        <v>12</v>
      </c>
      <c r="F68" s="17"/>
      <c r="G68" s="17">
        <v>4.4800000000000004</v>
      </c>
      <c r="H68" s="17">
        <f t="shared" si="3"/>
        <v>107.52</v>
      </c>
      <c r="I68" s="17">
        <f>ROUND(H68*1.2077,2)</f>
        <v>129.85</v>
      </c>
    </row>
    <row r="69" spans="1:9" x14ac:dyDescent="0.25">
      <c r="A69" s="20" t="s">
        <v>208</v>
      </c>
      <c r="B69" s="16">
        <v>1</v>
      </c>
      <c r="C69" s="16">
        <f t="shared" si="7"/>
        <v>170</v>
      </c>
      <c r="D69" s="16">
        <v>168</v>
      </c>
      <c r="E69" s="145">
        <v>2</v>
      </c>
      <c r="F69" s="17"/>
      <c r="G69" s="17">
        <v>3.64</v>
      </c>
      <c r="H69" s="17">
        <f t="shared" si="3"/>
        <v>14.56</v>
      </c>
      <c r="I69" s="17">
        <f>ROUND(H69*1.2077,2)</f>
        <v>17.579999999999998</v>
      </c>
    </row>
  </sheetData>
  <mergeCells count="12">
    <mergeCell ref="H1:I1"/>
    <mergeCell ref="A2:I2"/>
    <mergeCell ref="A7:A9"/>
    <mergeCell ref="B7:B9"/>
    <mergeCell ref="C7:E7"/>
    <mergeCell ref="F7:F9"/>
    <mergeCell ref="G7:G9"/>
    <mergeCell ref="H7:H9"/>
    <mergeCell ref="I7:I9"/>
    <mergeCell ref="C8:C9"/>
    <mergeCell ref="D8:D9"/>
    <mergeCell ref="E8:E9"/>
  </mergeCells>
  <pageMargins left="0.70866141732283472" right="0.31496062992125984" top="0.55118110236220474" bottom="0.35433070866141736" header="0.31496062992125984" footer="0.31496062992125984"/>
  <pageSetup paperSize="9" scale="55"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3</vt:i4>
      </vt:variant>
    </vt:vector>
  </HeadingPairs>
  <TitlesOfParts>
    <vt:vector size="20" baseType="lpstr">
      <vt:lpstr>KOPSAVILKUMS</vt:lpstr>
      <vt:lpstr>PSKUS_sept</vt:lpstr>
      <vt:lpstr>PSKUS_okt</vt:lpstr>
      <vt:lpstr>Daugavpils_reģ_sept</vt:lpstr>
      <vt:lpstr>Daugavpils_reģ_okt</vt:lpstr>
      <vt:lpstr>Z-Kurzeme_sept</vt:lpstr>
      <vt:lpstr>Z-Kurzeme_okt</vt:lpstr>
      <vt:lpstr>Jelgava_okt</vt:lpstr>
      <vt:lpstr>Vidzeme_sept</vt:lpstr>
      <vt:lpstr>Vidzeme_okt</vt:lpstr>
      <vt:lpstr>Jēkabpils_jūl-sept</vt:lpstr>
      <vt:lpstr>RPNC_okt</vt:lpstr>
      <vt:lpstr>Rīgas_1.sl._okt</vt:lpstr>
      <vt:lpstr>Daugavpils_psih_sept</vt:lpstr>
      <vt:lpstr>Daugavpils_psih_okt</vt:lpstr>
      <vt:lpstr>TOS_okt</vt:lpstr>
      <vt:lpstr>Kuldīga_okt</vt:lpstr>
      <vt:lpstr>'Z-Kurzeme_okt'!Print_Area</vt:lpstr>
      <vt:lpstr>'Z-Kurzeme_sept'!Print_Area</vt:lpstr>
      <vt:lpstr>'Z-Kurzeme_okt'!Print_Titles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Linards</dc:creator>
  <cp:lastModifiedBy>Liene Ābola</cp:lastModifiedBy>
  <cp:lastPrinted>2021-11-23T07:22:40Z</cp:lastPrinted>
  <dcterms:created xsi:type="dcterms:W3CDTF">2017-06-26T19:24:00Z</dcterms:created>
  <dcterms:modified xsi:type="dcterms:W3CDTF">2021-12-06T16:29:21Z</dcterms:modified>
</cp:coreProperties>
</file>