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iem-ds.iem.gov.lv\U disks\inga.osina\Dokumenti\Inga\LNG PIEPRASĪJUMI\Robežapsardze_ārkārtējā situācija_Baltkrievija\2024\2024.aug\Uz FM\"/>
    </mc:Choice>
  </mc:AlternateContent>
  <xr:revisionPtr revIDLastSave="0" documentId="13_ncr:1_{A4C50F36-48AD-44ED-8203-E7E625EFDB0F}" xr6:coauthVersionLast="47" xr6:coauthVersionMax="47" xr10:uidLastSave="{00000000-0000-0000-0000-000000000000}"/>
  <bookViews>
    <workbookView xWindow="1125" yWindow="1125" windowWidth="17790" windowHeight="13770" xr2:uid="{00000000-000D-0000-FFFF-FFFF00000000}"/>
  </bookViews>
  <sheets>
    <sheet name="PMLP aug" sheetId="10" r:id="rId1"/>
    <sheet name="1.tabula" sheetId="15" r:id="rId2"/>
    <sheet name="2.tabula" sheetId="14" r:id="rId3"/>
  </sheets>
  <definedNames>
    <definedName name="_xlnm.Print_Titles" localSheetId="1">'1.tabula'!$6:$6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14" l="1"/>
  <c r="H7" i="14"/>
  <c r="I7" i="14"/>
  <c r="H60" i="14"/>
  <c r="I60" i="14" s="1"/>
  <c r="H59" i="14"/>
  <c r="I59" i="14" s="1"/>
  <c r="H58" i="14"/>
  <c r="I58" i="14" s="1"/>
  <c r="I57" i="14"/>
  <c r="H57" i="14"/>
  <c r="H56" i="14"/>
  <c r="I56" i="14" s="1"/>
  <c r="H55" i="14"/>
  <c r="I55" i="14" s="1"/>
  <c r="H54" i="14"/>
  <c r="I54" i="14" s="1"/>
  <c r="I53" i="14"/>
  <c r="H53" i="14"/>
  <c r="H52" i="14"/>
  <c r="I52" i="14" s="1"/>
  <c r="H51" i="14"/>
  <c r="I51" i="14" s="1"/>
  <c r="H50" i="14"/>
  <c r="I50" i="14" s="1"/>
  <c r="I49" i="14"/>
  <c r="H49" i="14"/>
  <c r="H48" i="14"/>
  <c r="I48" i="14" s="1"/>
  <c r="H47" i="14"/>
  <c r="I47" i="14" s="1"/>
  <c r="H46" i="14"/>
  <c r="I46" i="14" s="1"/>
  <c r="I45" i="14"/>
  <c r="H45" i="14"/>
  <c r="H44" i="14"/>
  <c r="I44" i="14" s="1"/>
  <c r="H43" i="14"/>
  <c r="I43" i="14" s="1"/>
  <c r="H42" i="14"/>
  <c r="I42" i="14" s="1"/>
  <c r="I41" i="14"/>
  <c r="H41" i="14"/>
  <c r="H40" i="14"/>
  <c r="I40" i="14" s="1"/>
  <c r="H39" i="14"/>
  <c r="I39" i="14" s="1"/>
  <c r="H38" i="14"/>
  <c r="I38" i="14" s="1"/>
  <c r="I37" i="14"/>
  <c r="H37" i="14"/>
  <c r="H36" i="14"/>
  <c r="I36" i="14" s="1"/>
  <c r="H35" i="14"/>
  <c r="I35" i="14" s="1"/>
  <c r="H34" i="14"/>
  <c r="I34" i="14" s="1"/>
  <c r="I33" i="14"/>
  <c r="H33" i="14"/>
  <c r="H32" i="14"/>
  <c r="I32" i="14" s="1"/>
  <c r="H31" i="14"/>
  <c r="I31" i="14" s="1"/>
  <c r="H30" i="14"/>
  <c r="I30" i="14" s="1"/>
  <c r="I29" i="14"/>
  <c r="H29" i="14"/>
  <c r="H28" i="14"/>
  <c r="I28" i="14" s="1"/>
  <c r="H27" i="14"/>
  <c r="I27" i="14" s="1"/>
  <c r="H26" i="14"/>
  <c r="I26" i="14" s="1"/>
  <c r="I25" i="14"/>
  <c r="H25" i="14"/>
  <c r="H24" i="14"/>
  <c r="I24" i="14" s="1"/>
  <c r="H23" i="14"/>
  <c r="I23" i="14" s="1"/>
  <c r="H22" i="14"/>
  <c r="I22" i="14" s="1"/>
  <c r="I21" i="14"/>
  <c r="H21" i="14"/>
  <c r="H20" i="14"/>
  <c r="I20" i="14" s="1"/>
  <c r="H19" i="14"/>
  <c r="I19" i="14" s="1"/>
  <c r="H18" i="14"/>
  <c r="I18" i="14" s="1"/>
  <c r="I17" i="14"/>
  <c r="H17" i="14"/>
  <c r="H16" i="14"/>
  <c r="I16" i="14" s="1"/>
  <c r="H15" i="14"/>
  <c r="I15" i="14" s="1"/>
  <c r="H14" i="14"/>
  <c r="I14" i="14" s="1"/>
  <c r="I13" i="14"/>
  <c r="H13" i="14"/>
  <c r="H12" i="14"/>
  <c r="I12" i="14" s="1"/>
  <c r="H11" i="14"/>
  <c r="I11" i="14" s="1"/>
  <c r="H10" i="14"/>
  <c r="I10" i="14" s="1"/>
  <c r="I9" i="14"/>
  <c r="H9" i="14"/>
  <c r="H8" i="14"/>
  <c r="I8" i="14" s="1"/>
  <c r="H47" i="15" l="1"/>
  <c r="I47" i="15" s="1"/>
  <c r="H46" i="15"/>
  <c r="I46" i="15" s="1"/>
  <c r="H45" i="15"/>
  <c r="I45" i="15" s="1"/>
  <c r="H44" i="15"/>
  <c r="I44" i="15" s="1"/>
  <c r="H43" i="15"/>
  <c r="I43" i="15" s="1"/>
  <c r="H42" i="15"/>
  <c r="I42" i="15" s="1"/>
  <c r="H41" i="15"/>
  <c r="I41" i="15" s="1"/>
  <c r="H40" i="15"/>
  <c r="I40" i="15" s="1"/>
  <c r="H39" i="15"/>
  <c r="I39" i="15" s="1"/>
  <c r="H38" i="15"/>
  <c r="I38" i="15" s="1"/>
  <c r="H37" i="15"/>
  <c r="I37" i="15" s="1"/>
  <c r="H36" i="15"/>
  <c r="I36" i="15" s="1"/>
  <c r="H35" i="15"/>
  <c r="I35" i="15" s="1"/>
  <c r="H34" i="15"/>
  <c r="I34" i="15" s="1"/>
  <c r="H33" i="15"/>
  <c r="I33" i="15" s="1"/>
  <c r="H32" i="15"/>
  <c r="I32" i="15" s="1"/>
  <c r="H31" i="15"/>
  <c r="I31" i="15" s="1"/>
  <c r="H30" i="15"/>
  <c r="I30" i="15" s="1"/>
  <c r="H29" i="15"/>
  <c r="I29" i="15" s="1"/>
  <c r="H28" i="15"/>
  <c r="I28" i="15" s="1"/>
  <c r="H27" i="15"/>
  <c r="I27" i="15" s="1"/>
  <c r="H26" i="15"/>
  <c r="I26" i="15" s="1"/>
  <c r="H25" i="15"/>
  <c r="I25" i="15" s="1"/>
  <c r="H24" i="15"/>
  <c r="I24" i="15" s="1"/>
  <c r="H23" i="15"/>
  <c r="I23" i="15" s="1"/>
  <c r="H22" i="15"/>
  <c r="I22" i="15" s="1"/>
  <c r="H21" i="15"/>
  <c r="I21" i="15" s="1"/>
  <c r="H20" i="15"/>
  <c r="I20" i="15" s="1"/>
  <c r="H19" i="15"/>
  <c r="I19" i="15" s="1"/>
  <c r="H18" i="15"/>
  <c r="I18" i="15" s="1"/>
  <c r="H17" i="15"/>
  <c r="I17" i="15" s="1"/>
  <c r="H16" i="15"/>
  <c r="I16" i="15" s="1"/>
  <c r="H15" i="15"/>
  <c r="I15" i="15" s="1"/>
  <c r="H14" i="15"/>
  <c r="I14" i="15" s="1"/>
  <c r="H13" i="15"/>
  <c r="I13" i="15" s="1"/>
  <c r="H12" i="15"/>
  <c r="I12" i="15" s="1"/>
  <c r="H11" i="15"/>
  <c r="I11" i="15" s="1"/>
  <c r="H10" i="15"/>
  <c r="I10" i="15" s="1"/>
  <c r="I7" i="15" s="1"/>
  <c r="H9" i="15"/>
  <c r="I9" i="15" s="1"/>
  <c r="H8" i="15"/>
  <c r="I8" i="15" s="1"/>
  <c r="F7" i="15" l="1"/>
  <c r="G7" i="15"/>
  <c r="H7" i="15" l="1"/>
  <c r="D19" i="10"/>
  <c r="D22" i="10" l="1"/>
  <c r="D14" i="10" s="1"/>
  <c r="D21" i="10" l="1"/>
  <c r="D20" i="10" l="1"/>
  <c r="D18" i="10" l="1"/>
  <c r="D17" i="10" s="1"/>
  <c r="D16" i="10" s="1"/>
  <c r="D27" i="10" l="1"/>
  <c r="D28" i="10" l="1"/>
  <c r="D26" i="10" s="1"/>
  <c r="D12" i="10"/>
  <c r="D25" i="10" l="1"/>
  <c r="D13" i="10"/>
  <c r="D11" i="10" l="1"/>
  <c r="D10" i="10" s="1"/>
</calcChain>
</file>

<file path=xl/sharedStrings.xml><?xml version="1.0" encoding="utf-8"?>
<sst xmlns="http://schemas.openxmlformats.org/spreadsheetml/2006/main" count="261" uniqueCount="74">
  <si>
    <t>Nr. p.k.</t>
  </si>
  <si>
    <t>Struktūrvienība</t>
  </si>
  <si>
    <t>Amats</t>
  </si>
  <si>
    <t>Stundas likme</t>
  </si>
  <si>
    <t>Stundu skaits</t>
  </si>
  <si>
    <t>Samaksa par virsstundu darbu
(EKK1142)</t>
  </si>
  <si>
    <t>DD VSAOI
(EKK1210)</t>
  </si>
  <si>
    <t>Atlīdzība
(EKK1000)</t>
  </si>
  <si>
    <t>Pilsonības un migrācijas lietu pārvalde</t>
  </si>
  <si>
    <t>Patvēruma meklētāju izmitināšanas nodaļa</t>
  </si>
  <si>
    <t>Referents</t>
  </si>
  <si>
    <t>Patvēruma lietu nodaļa</t>
  </si>
  <si>
    <t>Vecākais referents</t>
  </si>
  <si>
    <t>kopā</t>
  </si>
  <si>
    <t>Juridiskā nodaļa</t>
  </si>
  <si>
    <t>Personu statusa kontroles nodaļa</t>
  </si>
  <si>
    <r>
      <t>Izdevumi,</t>
    </r>
    <r>
      <rPr>
        <b/>
        <i/>
        <sz val="10"/>
        <color indexed="8"/>
        <rFont val="Times New Roman"/>
        <family val="1"/>
        <charset val="186"/>
      </rPr>
      <t xml:space="preserve"> euro</t>
    </r>
  </si>
  <si>
    <t>Atlīdzība</t>
  </si>
  <si>
    <t>Kods</t>
  </si>
  <si>
    <t>Koda nosaukums</t>
  </si>
  <si>
    <t>Detalizēts izdevumu aprēķins</t>
  </si>
  <si>
    <t>Izdevumi kopā ar vidējās izpeļņas pieauguma kompensēšanu</t>
  </si>
  <si>
    <t>Atalgojums</t>
  </si>
  <si>
    <t>Samaksa par virsstundu darbu un darbu svētku dienās</t>
  </si>
  <si>
    <t>Citas normatīvajos aktos noteiktās piemaksas, kas nav iepriekš klasificētas</t>
  </si>
  <si>
    <t>Darba devēja valsts sociālās apdrošināšanas obligātās iemaksas</t>
  </si>
  <si>
    <t>23,59% no aprēķinātā atalgojuma</t>
  </si>
  <si>
    <t>2) Vidējās izpeļņas pieauguma kompensēšanai</t>
  </si>
  <si>
    <t>Piemaksas apmērs %</t>
  </si>
  <si>
    <t xml:space="preserve">Kopsavilkums </t>
  </si>
  <si>
    <t>Ministru kabineta rīkojuma projekta</t>
  </si>
  <si>
    <t>sākotnējās ietekmes novērtējuma ziņojumam (anotācijai)</t>
  </si>
  <si>
    <t>1.tabula</t>
  </si>
  <si>
    <t>2.tabula</t>
  </si>
  <si>
    <t>Piemaksa par nozīmīgu ieguldījumu attiecīgās institūcijas stratēģisko  mērķu sasniegšanā
(EKK1149)</t>
  </si>
  <si>
    <t>Piezīmes</t>
  </si>
  <si>
    <t>Nodaļas vadītājs</t>
  </si>
  <si>
    <t>Nodaļas vadītāja vietnieks</t>
  </si>
  <si>
    <t>Summētā darba laika režīms un stundas likme noteikta pārskata gadam</t>
  </si>
  <si>
    <t>vecākais referents</t>
  </si>
  <si>
    <t>Vadošais vecākais referents</t>
  </si>
  <si>
    <t>vadītāja vietnieks</t>
  </si>
  <si>
    <t>jurists</t>
  </si>
  <si>
    <t>vadošais jurists</t>
  </si>
  <si>
    <t>vadošais vecākais referents</t>
  </si>
  <si>
    <t>Projekta eksperts patvēruma procedūras jautājumos</t>
  </si>
  <si>
    <t>Nr, p,k,</t>
  </si>
  <si>
    <t>"Par apropriācijas pārdali no budžeta resora "74. Gadskārtējā valsts budžeta izpildes procesā pārdalāmais finansējums" programmas 22.00.00 "Valsts ārējās robežas drošības pasākumu nodrošināšana""</t>
  </si>
  <si>
    <t>Nodarbinātajam noteiktā mēnešalga</t>
  </si>
  <si>
    <t>* Piemaksas aprēķiniem tiek izmantota nodarbinātā mēnešalga konkrētajā mēnesī  proporcionāli nostrādātajam laikam.</t>
  </si>
  <si>
    <t>Sociālie pabalsti</t>
  </si>
  <si>
    <t>Pārējie valsts pabalsti un kompensācijas</t>
  </si>
  <si>
    <t xml:space="preserve">Pilsonības un migrācijas lietu pārvaldes izdevumi </t>
  </si>
  <si>
    <t>Summētā darba laika režīms un stundas likme noteikta pārskata gadam; Izdienas pensionārs (likme 21.94%)</t>
  </si>
  <si>
    <t>1)    Izdevumi saistībā ar rīkojuma Nr. 184 izpildei nepieciešamo pasākumu īstenošanu</t>
  </si>
  <si>
    <t>5.pielikums</t>
  </si>
  <si>
    <t>Projekta Patvēruma meklētāju izmitināšanas centra Liepnā vadītājs</t>
  </si>
  <si>
    <t>Projekta eksperts izmitināšanas jautājumos</t>
  </si>
  <si>
    <t xml:space="preserve">Projekta automobiļa vadītājs </t>
  </si>
  <si>
    <t>Projekta Patvēruma meklētāju izmitināšanas centra tehniskais darbinieks</t>
  </si>
  <si>
    <t>nodaļas vadītājs</t>
  </si>
  <si>
    <t>Projekta vecākais referents</t>
  </si>
  <si>
    <t>referents</t>
  </si>
  <si>
    <t>Vecākais eksperts</t>
  </si>
  <si>
    <t>Izdienas pensionārs (likme 21.94%)</t>
  </si>
  <si>
    <t>Projekta Patvēruma meklētāju izmitināšanas centra vecākais eksperts</t>
  </si>
  <si>
    <t>Projekta palīdzības sniegšanas eksperts</t>
  </si>
  <si>
    <t>Samaksa par virsstundu darbu Pilsonības un migrācijas lietu pārvaldes nodarbinātajiem, nodrošinot atbalstu Patvēruma meklētāju izmitināšanas centros"Mucenieki" un "Liepna" pastiprināta robežapsardzības sistēmas darbības režīma laikā par laika periodu no 2024. gada 1.augusta līdz 31.augustam</t>
  </si>
  <si>
    <t>Piemaksa par nozīmīgu ieguldījumu attiecīgās institūcijas stratēģisko mērķu sasniegšanā Pilsonības un migrācijas lietu pārvaldes nodarbinātajiem, nodrošinot atbalstu Patvēruma meklētāju izmitināšanas centros "Mucenieki"un "Liepna" pastiprināta robežapsardzības sistēmas darbības režīma laikā, par laika periodu no 2024. gada 1.augusta līdz 31.augustam</t>
  </si>
  <si>
    <t>Nodarbinātajam 2024. gada augusta mēnesī aprēķinātā mēnešalga, ievērojot nostrādāto laiku*</t>
  </si>
  <si>
    <t>Detalizēts aprēķins par laika periodu no 2024. gada 1.augusta līdz 31.augustam 1.tabulā.
Iesaistītas 40 personas, kopējais iesaistes laiks 750 stundas.</t>
  </si>
  <si>
    <t>Detalizēts aprēķins piemaksām par nozīmīgu ieguldījumu attiecīgās institūcijas stratēģisko mērķu sasniegšanā par laika periodu no2024. gada 1.augusta līdz 31.augustam 2. tabulā.
Iesaistītas 53 personas.</t>
  </si>
  <si>
    <t>No 1.augusta līdz 31.augustam veikti izdevumi 27 800 euro, lai nodrošinātu  Dienas uzturnaudas 3 euro izmaksu par 31  dienu vidēji 299  patvēruma meklētājiem</t>
  </si>
  <si>
    <r>
      <t xml:space="preserve">24 362,43 </t>
    </r>
    <r>
      <rPr>
        <i/>
        <sz val="10"/>
        <rFont val="Times New Roman"/>
        <family val="1"/>
        <charset val="186"/>
      </rPr>
      <t>euro</t>
    </r>
    <r>
      <rPr>
        <sz val="10"/>
        <rFont val="Times New Roman"/>
        <family val="1"/>
        <charset val="186"/>
      </rPr>
      <t xml:space="preserve"> * 8,33% = 2 029,39 </t>
    </r>
    <r>
      <rPr>
        <i/>
        <sz val="10"/>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</si>
</sst>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00##"/>
  </numFmts>
  <fonts count="26" x14ac:knownFonts="1">
    <font>
      <sz val="10"/>
      <name val="Arial"/>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theme="1"/>
      <name val="Times New Roman"/>
      <family val="1"/>
      <charset val="186"/>
    </font>
    <font>
      <b/>
      <sz val="10"/>
      <name val="Times New Roman"/>
      <family val="1"/>
      <charset val="186"/>
    </font>
    <font>
      <sz val="10"/>
      <name val="Arial"/>
      <family val="2"/>
      <charset val="186"/>
    </font>
    <font>
      <sz val="11"/>
      <name val="Times New Roman"/>
      <family val="1"/>
      <charset val="186"/>
    </font>
    <font>
      <b/>
      <sz val="12"/>
      <color theme="1"/>
      <name val="Times New Roman"/>
      <family val="1"/>
      <charset val="186"/>
    </font>
    <font>
      <sz val="11"/>
      <color theme="1"/>
      <name val="Calibri"/>
      <family val="2"/>
      <scheme val="minor"/>
    </font>
    <font>
      <b/>
      <sz val="14"/>
      <name val="Times New Roman"/>
      <family val="1"/>
      <charset val="186"/>
    </font>
    <font>
      <b/>
      <sz val="12"/>
      <color rgb="FFFF0000"/>
      <name val="Times New Roman"/>
      <family val="1"/>
      <charset val="186"/>
    </font>
    <font>
      <sz val="11"/>
      <color theme="1"/>
      <name val="Times New Roman"/>
      <family val="1"/>
      <charset val="186"/>
    </font>
    <font>
      <b/>
      <sz val="12"/>
      <name val="Times New Roman"/>
      <family val="1"/>
      <charset val="186"/>
    </font>
    <font>
      <b/>
      <sz val="10"/>
      <color theme="1"/>
      <name val="Times New Roman"/>
      <family val="1"/>
      <charset val="186"/>
    </font>
    <font>
      <b/>
      <i/>
      <sz val="10"/>
      <color indexed="8"/>
      <name val="Times New Roman"/>
      <family val="1"/>
      <charset val="186"/>
    </font>
    <font>
      <b/>
      <sz val="11"/>
      <color theme="1"/>
      <name val="Times New Roman"/>
      <family val="1"/>
      <charset val="186"/>
    </font>
    <font>
      <b/>
      <sz val="14"/>
      <color theme="1"/>
      <name val="Times New Roman"/>
      <family val="1"/>
      <charset val="186"/>
    </font>
    <font>
      <i/>
      <sz val="10"/>
      <name val="Times New Roman"/>
      <family val="1"/>
      <charset val="186"/>
    </font>
    <font>
      <sz val="11"/>
      <color rgb="FFFF0000"/>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64"/>
      </bottom>
      <diagonal/>
    </border>
  </borders>
  <cellStyleXfs count="22">
    <xf numFmtId="0" fontId="0" fillId="0" borderId="0"/>
    <xf numFmtId="0" fontId="8" fillId="0" borderId="0"/>
    <xf numFmtId="0" fontId="12" fillId="0" borderId="0"/>
    <xf numFmtId="0" fontId="15" fillId="0" borderId="0"/>
    <xf numFmtId="0" fontId="7"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 fillId="0" borderId="0"/>
    <xf numFmtId="0" fontId="5" fillId="0" borderId="0"/>
    <xf numFmtId="0" fontId="5" fillId="0" borderId="0"/>
    <xf numFmtId="0" fontId="4" fillId="0" borderId="0"/>
    <xf numFmtId="0" fontId="3" fillId="0" borderId="0"/>
    <xf numFmtId="0" fontId="3" fillId="0" borderId="0"/>
    <xf numFmtId="0" fontId="2" fillId="0" borderId="0"/>
    <xf numFmtId="0" fontId="1" fillId="0" borderId="0"/>
  </cellStyleXfs>
  <cellXfs count="116">
    <xf numFmtId="0" fontId="0" fillId="0" borderId="0" xfId="0"/>
    <xf numFmtId="0" fontId="16" fillId="0" borderId="0" xfId="3" applyFont="1" applyAlignment="1"/>
    <xf numFmtId="0" fontId="9" fillId="0" borderId="0" xfId="2" applyFont="1" applyAlignment="1">
      <alignment horizontal="center" vertical="center"/>
    </xf>
    <xf numFmtId="0" fontId="9" fillId="0" borderId="0" xfId="2" applyFont="1" applyAlignment="1">
      <alignment vertical="center" wrapText="1"/>
    </xf>
    <xf numFmtId="3" fontId="9" fillId="0" borderId="0" xfId="2" applyNumberFormat="1" applyFont="1" applyAlignment="1">
      <alignment horizontal="center" vertical="center"/>
    </xf>
    <xf numFmtId="0" fontId="9" fillId="0" borderId="0" xfId="2" applyFont="1"/>
    <xf numFmtId="0" fontId="9" fillId="0" borderId="0" xfId="2" applyFont="1" applyFill="1"/>
    <xf numFmtId="0" fontId="9" fillId="0" borderId="0" xfId="2" applyFont="1" applyAlignment="1">
      <alignment horizontal="center"/>
    </xf>
    <xf numFmtId="0" fontId="11" fillId="0" borderId="0" xfId="2" applyFont="1"/>
    <xf numFmtId="0" fontId="11" fillId="0" borderId="0" xfId="2" applyFont="1" applyAlignment="1">
      <alignment vertical="center"/>
    </xf>
    <xf numFmtId="0" fontId="17" fillId="0" borderId="0"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3" fontId="10" fillId="2" borderId="1" xfId="2" applyNumberFormat="1" applyFont="1" applyFill="1" applyBorder="1" applyAlignment="1">
      <alignment horizontal="center" vertical="center" wrapText="1"/>
    </xf>
    <xf numFmtId="0" fontId="10" fillId="2" borderId="1"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20" fillId="0" borderId="1" xfId="8" applyFont="1" applyBorder="1" applyAlignment="1">
      <alignment horizontal="center" vertical="center"/>
    </xf>
    <xf numFmtId="3" fontId="20" fillId="0" borderId="1" xfId="8" applyNumberFormat="1" applyFont="1" applyBorder="1" applyAlignment="1">
      <alignment horizontal="center" vertical="center" wrapText="1"/>
    </xf>
    <xf numFmtId="0" fontId="10" fillId="0" borderId="1" xfId="3" applyFont="1" applyBorder="1" applyAlignment="1">
      <alignment horizontal="center" vertical="center"/>
    </xf>
    <xf numFmtId="0" fontId="10" fillId="0" borderId="1" xfId="3" applyFont="1" applyBorder="1" applyAlignment="1">
      <alignment vertical="center"/>
    </xf>
    <xf numFmtId="0" fontId="20" fillId="0" borderId="1" xfId="3" applyFont="1" applyBorder="1" applyAlignment="1">
      <alignment horizontal="center" vertical="center"/>
    </xf>
    <xf numFmtId="4" fontId="9" fillId="0" borderId="1" xfId="3" applyNumberFormat="1" applyFont="1" applyBorder="1" applyAlignment="1">
      <alignment horizontal="center" vertical="center" wrapText="1"/>
    </xf>
    <xf numFmtId="0" fontId="10" fillId="0" borderId="1" xfId="3" applyFont="1" applyBorder="1" applyAlignment="1">
      <alignment vertical="center" wrapText="1"/>
    </xf>
    <xf numFmtId="0" fontId="9" fillId="0" borderId="0" xfId="14" applyFont="1" applyFill="1" applyAlignment="1">
      <alignment vertical="top"/>
    </xf>
    <xf numFmtId="0" fontId="10" fillId="0" borderId="2" xfId="3" applyFont="1" applyFill="1" applyBorder="1" applyAlignment="1">
      <alignment horizontal="center" vertical="center"/>
    </xf>
    <xf numFmtId="0" fontId="10" fillId="0" borderId="2" xfId="3" applyFont="1" applyBorder="1" applyAlignment="1">
      <alignment horizontal="center" vertical="center" wrapText="1"/>
    </xf>
    <xf numFmtId="0" fontId="10" fillId="0" borderId="2" xfId="3" applyFont="1" applyFill="1" applyBorder="1" applyAlignment="1">
      <alignment horizontal="center" vertical="center" wrapText="1"/>
    </xf>
    <xf numFmtId="0" fontId="22" fillId="4" borderId="1" xfId="10" applyFont="1" applyFill="1" applyBorder="1" applyAlignment="1">
      <alignment horizontal="left" vertical="center"/>
    </xf>
    <xf numFmtId="0" fontId="22" fillId="4" borderId="1" xfId="10" applyFont="1" applyFill="1" applyBorder="1" applyAlignment="1">
      <alignment vertical="center"/>
    </xf>
    <xf numFmtId="0" fontId="13" fillId="4" borderId="1" xfId="10" applyFont="1" applyFill="1" applyBorder="1" applyAlignment="1">
      <alignment vertical="center" wrapText="1"/>
    </xf>
    <xf numFmtId="0" fontId="20" fillId="4" borderId="1" xfId="8" applyFont="1" applyFill="1" applyBorder="1" applyAlignment="1">
      <alignment horizontal="left" vertical="center"/>
    </xf>
    <xf numFmtId="0" fontId="20" fillId="4" borderId="1" xfId="8" applyFont="1" applyFill="1" applyBorder="1" applyAlignment="1">
      <alignment vertical="center"/>
    </xf>
    <xf numFmtId="0" fontId="22" fillId="4" borderId="1" xfId="3" applyFont="1" applyFill="1" applyBorder="1" applyAlignment="1">
      <alignment vertical="center"/>
    </xf>
    <xf numFmtId="0" fontId="22" fillId="4" borderId="1" xfId="11" applyFont="1" applyFill="1" applyBorder="1" applyAlignment="1">
      <alignment vertical="center"/>
    </xf>
    <xf numFmtId="0" fontId="20" fillId="4" borderId="1" xfId="8" applyFont="1" applyFill="1" applyBorder="1" applyAlignment="1">
      <alignment horizontal="center" vertical="center"/>
    </xf>
    <xf numFmtId="0" fontId="18" fillId="0" borderId="0" xfId="8" applyFont="1" applyAlignment="1">
      <alignment vertical="center"/>
    </xf>
    <xf numFmtId="0" fontId="9" fillId="0" borderId="0" xfId="14" applyFont="1" applyAlignment="1">
      <alignment horizontal="center" vertical="center"/>
    </xf>
    <xf numFmtId="0" fontId="9" fillId="0" borderId="0" xfId="14" applyFont="1" applyAlignment="1">
      <alignment vertical="center" wrapText="1"/>
    </xf>
    <xf numFmtId="3" fontId="9" fillId="0" borderId="0" xfId="14" applyNumberFormat="1" applyFont="1" applyAlignment="1">
      <alignment horizontal="center" vertical="center"/>
    </xf>
    <xf numFmtId="0" fontId="9" fillId="0" borderId="0" xfId="14" applyFont="1"/>
    <xf numFmtId="1" fontId="13" fillId="2" borderId="0" xfId="14" applyNumberFormat="1" applyFont="1" applyFill="1" applyAlignment="1">
      <alignment horizontal="right"/>
    </xf>
    <xf numFmtId="0" fontId="9" fillId="0" borderId="1" xfId="14" applyFont="1" applyFill="1" applyBorder="1" applyAlignment="1">
      <alignment horizontal="center" vertical="center" wrapText="1"/>
    </xf>
    <xf numFmtId="0" fontId="9" fillId="0" borderId="0" xfId="14" applyFont="1" applyAlignment="1"/>
    <xf numFmtId="0" fontId="9" fillId="0" borderId="0" xfId="14" applyFont="1" applyFill="1" applyAlignment="1"/>
    <xf numFmtId="0" fontId="17" fillId="0" borderId="0" xfId="14" applyFont="1" applyFill="1" applyBorder="1" applyAlignment="1">
      <alignment horizontal="center" vertical="center" wrapText="1"/>
    </xf>
    <xf numFmtId="0" fontId="9" fillId="0" borderId="0" xfId="14" applyFont="1" applyFill="1" applyBorder="1"/>
    <xf numFmtId="0" fontId="9" fillId="2" borderId="1" xfId="14" applyFont="1" applyFill="1" applyBorder="1" applyAlignment="1">
      <alignment horizontal="center" vertical="center" wrapText="1"/>
    </xf>
    <xf numFmtId="0" fontId="9" fillId="0" borderId="0" xfId="14" applyFont="1" applyAlignment="1">
      <alignment horizontal="center"/>
    </xf>
    <xf numFmtId="0" fontId="11" fillId="0" borderId="0" xfId="14" applyFont="1"/>
    <xf numFmtId="0" fontId="9" fillId="0" borderId="0" xfId="14" applyFont="1" applyFill="1" applyAlignment="1">
      <alignment vertical="center"/>
    </xf>
    <xf numFmtId="0" fontId="9" fillId="0" borderId="1" xfId="0" applyFont="1" applyFill="1" applyBorder="1" applyAlignment="1">
      <alignment vertical="center" wrapText="1"/>
    </xf>
    <xf numFmtId="0" fontId="9" fillId="0" borderId="1" xfId="0" applyFont="1" applyBorder="1" applyAlignment="1">
      <alignment horizontal="center" vertical="center"/>
    </xf>
    <xf numFmtId="0" fontId="9" fillId="0" borderId="1" xfId="0" applyFont="1" applyBorder="1" applyAlignment="1">
      <alignment vertical="center"/>
    </xf>
    <xf numFmtId="0" fontId="9" fillId="0" borderId="1" xfId="10" applyFont="1" applyFill="1" applyBorder="1" applyAlignment="1">
      <alignment vertical="center" wrapText="1"/>
    </xf>
    <xf numFmtId="4" fontId="10" fillId="2" borderId="1" xfId="3" applyNumberFormat="1" applyFont="1" applyFill="1" applyBorder="1" applyAlignment="1">
      <alignment vertical="top"/>
    </xf>
    <xf numFmtId="0" fontId="9" fillId="0" borderId="1" xfId="0" applyFont="1" applyBorder="1" applyAlignment="1">
      <alignment vertical="center" wrapText="1"/>
    </xf>
    <xf numFmtId="0" fontId="9" fillId="0" borderId="1" xfId="0" applyFont="1" applyFill="1" applyBorder="1" applyAlignment="1">
      <alignment horizontal="center" vertical="center"/>
    </xf>
    <xf numFmtId="0" fontId="9" fillId="0" borderId="1" xfId="0" applyFont="1" applyFill="1" applyBorder="1" applyAlignment="1">
      <alignment vertical="center"/>
    </xf>
    <xf numFmtId="0" fontId="10" fillId="0" borderId="1" xfId="15" applyFont="1" applyBorder="1" applyAlignment="1">
      <alignment vertical="center"/>
    </xf>
    <xf numFmtId="4" fontId="10" fillId="0" borderId="1" xfId="15" applyNumberFormat="1" applyFont="1" applyBorder="1" applyAlignment="1">
      <alignment vertical="center"/>
    </xf>
    <xf numFmtId="0" fontId="9" fillId="0" borderId="1" xfId="19" applyFont="1" applyFill="1" applyBorder="1" applyAlignment="1">
      <alignment vertical="center" wrapText="1"/>
    </xf>
    <xf numFmtId="4" fontId="9" fillId="0" borderId="1" xfId="19" applyNumberFormat="1" applyFont="1" applyFill="1" applyBorder="1" applyAlignment="1">
      <alignment horizontal="right" vertical="center" wrapText="1"/>
    </xf>
    <xf numFmtId="4" fontId="9" fillId="0" borderId="1" xfId="19" applyNumberFormat="1" applyFont="1" applyFill="1" applyBorder="1" applyAlignment="1">
      <alignment horizontal="right" vertical="center"/>
    </xf>
    <xf numFmtId="0" fontId="10" fillId="2" borderId="1" xfId="19" applyFont="1" applyFill="1" applyBorder="1" applyAlignment="1">
      <alignment vertical="center" wrapText="1"/>
    </xf>
    <xf numFmtId="4" fontId="9" fillId="0" borderId="1" xfId="19" applyNumberFormat="1" applyFont="1" applyFill="1" applyBorder="1" applyAlignment="1">
      <alignment horizontal="center" vertical="center" wrapText="1"/>
    </xf>
    <xf numFmtId="4" fontId="18" fillId="0" borderId="0" xfId="8" applyNumberFormat="1" applyFont="1" applyAlignment="1">
      <alignment vertical="center"/>
    </xf>
    <xf numFmtId="0" fontId="18" fillId="0" borderId="0" xfId="8" applyFont="1" applyAlignment="1">
      <alignment vertical="center" wrapText="1"/>
    </xf>
    <xf numFmtId="0" fontId="9" fillId="0" borderId="1" xfId="0" applyFont="1" applyBorder="1" applyAlignment="1">
      <alignment horizontal="center" vertical="center" wrapText="1"/>
    </xf>
    <xf numFmtId="49" fontId="9" fillId="0" borderId="1" xfId="0" applyNumberFormat="1" applyFont="1" applyBorder="1" applyAlignment="1">
      <alignment horizontal="left" vertical="center" wrapText="1"/>
    </xf>
    <xf numFmtId="164" fontId="9" fillId="0" borderId="1" xfId="0" applyNumberFormat="1" applyFont="1" applyBorder="1" applyAlignment="1">
      <alignment horizontal="center" vertical="center"/>
    </xf>
    <xf numFmtId="4" fontId="9" fillId="0" borderId="1" xfId="0" applyNumberFormat="1" applyFont="1" applyBorder="1" applyAlignment="1">
      <alignment horizontal="center" vertical="center"/>
    </xf>
    <xf numFmtId="4" fontId="9" fillId="2" borderId="1" xfId="0" applyNumberFormat="1" applyFont="1" applyFill="1" applyBorder="1" applyAlignment="1">
      <alignment horizontal="center" vertical="center"/>
    </xf>
    <xf numFmtId="165" fontId="9" fillId="0" borderId="1" xfId="0" applyNumberFormat="1" applyFont="1" applyBorder="1" applyAlignment="1">
      <alignment horizontal="center" vertical="center"/>
    </xf>
    <xf numFmtId="3" fontId="10" fillId="2" borderId="1" xfId="0"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4" fontId="11" fillId="3" borderId="1" xfId="2" applyNumberFormat="1" applyFont="1" applyFill="1" applyBorder="1" applyAlignment="1">
      <alignment horizontal="center" vertical="center" wrapText="1"/>
    </xf>
    <xf numFmtId="0" fontId="9" fillId="0" borderId="1" xfId="0" applyFont="1" applyBorder="1" applyAlignment="1">
      <alignment horizontal="center"/>
    </xf>
    <xf numFmtId="4" fontId="11" fillId="0" borderId="0" xfId="14" applyNumberFormat="1" applyFont="1"/>
    <xf numFmtId="0" fontId="9" fillId="0" borderId="1" xfId="2" applyFont="1" applyBorder="1" applyAlignment="1">
      <alignment wrapText="1"/>
    </xf>
    <xf numFmtId="4" fontId="9" fillId="0" borderId="1" xfId="0" applyNumberFormat="1" applyFont="1" applyBorder="1" applyAlignment="1">
      <alignment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20" fillId="4" borderId="1" xfId="0" applyFont="1" applyFill="1" applyBorder="1" applyAlignment="1">
      <alignment horizontal="left" vertical="center"/>
    </xf>
    <xf numFmtId="0" fontId="20" fillId="4" borderId="1" xfId="0" applyFont="1" applyFill="1" applyBorder="1" applyAlignment="1">
      <alignment vertical="center"/>
    </xf>
    <xf numFmtId="3" fontId="11" fillId="4" borderId="1" xfId="0" applyNumberFormat="1" applyFont="1" applyFill="1" applyBorder="1" applyAlignment="1">
      <alignment horizontal="center" vertical="center"/>
    </xf>
    <xf numFmtId="0" fontId="11" fillId="3" borderId="1" xfId="2" applyFont="1" applyFill="1" applyBorder="1" applyAlignment="1">
      <alignment horizontal="right" vertical="center" wrapText="1"/>
    </xf>
    <xf numFmtId="4" fontId="9" fillId="0" borderId="1" xfId="0" applyNumberFormat="1" applyFont="1" applyBorder="1" applyAlignment="1">
      <alignment vertical="center"/>
    </xf>
    <xf numFmtId="0" fontId="9" fillId="0" borderId="0" xfId="14" applyFont="1" applyAlignment="1">
      <alignment horizontal="left" vertical="center"/>
    </xf>
    <xf numFmtId="49" fontId="9" fillId="0" borderId="1" xfId="0" applyNumberFormat="1" applyFont="1" applyBorder="1" applyAlignment="1">
      <alignment horizontal="left" vertical="center"/>
    </xf>
    <xf numFmtId="166" fontId="9" fillId="0" borderId="1" xfId="0" applyNumberFormat="1" applyFont="1" applyBorder="1" applyAlignment="1">
      <alignment horizontal="center" vertical="center"/>
    </xf>
    <xf numFmtId="0" fontId="9" fillId="0" borderId="0" xfId="14" applyFont="1" applyFill="1" applyBorder="1" applyAlignment="1">
      <alignment vertical="top" wrapText="1"/>
    </xf>
    <xf numFmtId="0" fontId="18" fillId="0" borderId="0" xfId="13" applyFont="1" applyBorder="1"/>
    <xf numFmtId="1" fontId="13" fillId="2" borderId="0" xfId="0" applyNumberFormat="1" applyFont="1" applyFill="1" applyBorder="1" applyAlignment="1">
      <alignment horizontal="right"/>
    </xf>
    <xf numFmtId="0" fontId="13" fillId="2" borderId="0" xfId="20" applyFont="1" applyFill="1" applyBorder="1" applyAlignment="1">
      <alignment horizontal="right"/>
    </xf>
    <xf numFmtId="0" fontId="18" fillId="0" borderId="0" xfId="17" applyFont="1" applyBorder="1" applyAlignment="1">
      <alignment horizontal="right"/>
    </xf>
    <xf numFmtId="4" fontId="25" fillId="0" borderId="0" xfId="8" applyNumberFormat="1" applyFont="1" applyAlignment="1">
      <alignment vertical="center"/>
    </xf>
    <xf numFmtId="3" fontId="10" fillId="0" borderId="1" xfId="0" applyNumberFormat="1" applyFont="1" applyBorder="1" applyAlignment="1">
      <alignment horizontal="center" vertical="center"/>
    </xf>
    <xf numFmtId="49" fontId="9" fillId="0" borderId="1" xfId="0" applyNumberFormat="1" applyFont="1" applyBorder="1" applyAlignment="1">
      <alignment horizontal="left" wrapText="1"/>
    </xf>
    <xf numFmtId="3" fontId="20" fillId="5" borderId="1" xfId="16" applyNumberFormat="1" applyFont="1" applyFill="1" applyBorder="1" applyAlignment="1">
      <alignment horizontal="center" vertical="center" wrapText="1"/>
    </xf>
    <xf numFmtId="3" fontId="20" fillId="4" borderId="1" xfId="15" applyNumberFormat="1" applyFont="1" applyFill="1" applyBorder="1" applyAlignment="1">
      <alignment horizontal="center" vertical="center" wrapText="1"/>
    </xf>
    <xf numFmtId="3" fontId="20" fillId="4" borderId="1" xfId="8" applyNumberFormat="1" applyFont="1" applyFill="1" applyBorder="1" applyAlignment="1">
      <alignment horizontal="center" vertical="center" wrapText="1"/>
    </xf>
    <xf numFmtId="3" fontId="20" fillId="4" borderId="1" xfId="10" applyNumberFormat="1" applyFont="1" applyFill="1" applyBorder="1" applyAlignment="1">
      <alignment horizontal="center" vertical="center" wrapText="1"/>
    </xf>
    <xf numFmtId="3" fontId="22" fillId="4" borderId="1" xfId="3" applyNumberFormat="1" applyFont="1" applyFill="1" applyBorder="1" applyAlignment="1">
      <alignment horizontal="center" vertical="top"/>
    </xf>
    <xf numFmtId="0" fontId="13" fillId="2" borderId="0" xfId="21" applyFont="1" applyFill="1" applyBorder="1" applyAlignment="1">
      <alignment horizontal="right" vertical="top" wrapText="1"/>
    </xf>
    <xf numFmtId="0" fontId="22" fillId="4" borderId="1" xfId="3" applyFont="1" applyFill="1" applyBorder="1" applyAlignment="1">
      <alignment horizontal="left"/>
    </xf>
    <xf numFmtId="0" fontId="16" fillId="0" borderId="0" xfId="0" applyFont="1" applyAlignment="1">
      <alignment horizontal="left" vertical="center"/>
    </xf>
    <xf numFmtId="0" fontId="14" fillId="5" borderId="1" xfId="3" applyFont="1" applyFill="1" applyBorder="1" applyAlignment="1">
      <alignment horizontal="left" vertical="center"/>
    </xf>
    <xf numFmtId="0" fontId="23" fillId="0" borderId="0" xfId="6" applyFont="1" applyAlignment="1">
      <alignment horizontal="center" vertical="center" wrapText="1"/>
    </xf>
    <xf numFmtId="0" fontId="11" fillId="3" borderId="1" xfId="2" applyFont="1" applyFill="1" applyBorder="1" applyAlignment="1">
      <alignment horizontal="right" vertical="center" wrapText="1"/>
    </xf>
    <xf numFmtId="0" fontId="14" fillId="0" borderId="3" xfId="0" applyFont="1" applyBorder="1" applyAlignment="1">
      <alignment horizontal="center" vertical="center" wrapText="1"/>
    </xf>
    <xf numFmtId="0" fontId="19" fillId="0" borderId="0" xfId="0" applyFont="1" applyAlignment="1">
      <alignment horizontal="center" vertical="center" wrapText="1"/>
    </xf>
    <xf numFmtId="0" fontId="9" fillId="0" borderId="1" xfId="14" applyFont="1" applyFill="1" applyBorder="1"/>
    <xf numFmtId="0" fontId="11" fillId="3" borderId="1" xfId="14" applyFont="1" applyFill="1" applyBorder="1" applyAlignment="1">
      <alignment horizontal="right" vertical="center" wrapText="1"/>
    </xf>
    <xf numFmtId="0" fontId="11" fillId="3" borderId="1" xfId="14" applyFont="1" applyFill="1" applyBorder="1" applyAlignment="1">
      <alignment horizontal="right" vertical="center" wrapText="1"/>
    </xf>
    <xf numFmtId="4" fontId="11" fillId="3" borderId="1" xfId="14" applyNumberFormat="1" applyFont="1" applyFill="1" applyBorder="1" applyAlignment="1">
      <alignment horizontal="center" vertical="center" wrapText="1"/>
    </xf>
  </cellXfs>
  <cellStyles count="22">
    <cellStyle name="Normal" xfId="0" builtinId="0"/>
    <cellStyle name="Normal 12" xfId="10" xr:uid="{A653A1BE-DA69-40B1-9132-A162682EC256}"/>
    <cellStyle name="Normal 12 9" xfId="16" xr:uid="{BFC9FAA8-C31C-496A-84ED-C492482F66D1}"/>
    <cellStyle name="Normal 13" xfId="11" xr:uid="{8B42D769-A100-4048-A14B-3B93CC81D4A7}"/>
    <cellStyle name="Normal 14" xfId="8" xr:uid="{24BD523F-3E98-49B0-B5F1-DD7DA2A762A4}"/>
    <cellStyle name="Normal 15 2" xfId="14" xr:uid="{47BA6C0C-6C86-4015-A5C2-24F7A675BB45}"/>
    <cellStyle name="Normal 17" xfId="12" xr:uid="{CD477EB4-7B18-4649-BF54-A91407917CE5}"/>
    <cellStyle name="Normal 2" xfId="3" xr:uid="{00000000-0005-0000-0000-000001000000}"/>
    <cellStyle name="Normal 22" xfId="20" xr:uid="{46D82DC6-6217-4FA9-9F7B-D753220DD3C8}"/>
    <cellStyle name="Normal 22 3" xfId="21" xr:uid="{1B704383-3B9F-43B2-95AE-B00896064B97}"/>
    <cellStyle name="Normal 25" xfId="7" xr:uid="{51DC6E56-E6DE-4749-A4FF-5A256459DD32}"/>
    <cellStyle name="Normal 3" xfId="4" xr:uid="{00000000-0005-0000-0000-000002000000}"/>
    <cellStyle name="Normal 30" xfId="6" xr:uid="{4CD22396-EE2C-40E4-9285-B42E31A4ABDF}"/>
    <cellStyle name="Normal 32" xfId="19" xr:uid="{D5974C80-DF34-4336-BD11-757B33EA3FC7}"/>
    <cellStyle name="Normal 6" xfId="2" xr:uid="{00000000-0005-0000-0000-000003000000}"/>
    <cellStyle name="Normal 7" xfId="9" xr:uid="{98DE4E99-E2D2-4D54-B140-9604599292E4}"/>
    <cellStyle name="Normal 7 7" xfId="15" xr:uid="{211CBD84-0AD5-4FC6-931B-0AFE0C27A594}"/>
    <cellStyle name="Normal 8" xfId="5" xr:uid="{4D55351F-9508-4482-B237-F2C4C8D2F0B2}"/>
    <cellStyle name="Normal 8 2" xfId="13" xr:uid="{F7A89356-FBAA-4954-B662-FB1C1BA631F8}"/>
    <cellStyle name="Normal 8 3" xfId="17" xr:uid="{2B728AC9-1DEF-46C6-A4DB-74647D89E9B4}"/>
    <cellStyle name="Normal 8 4" xfId="18" xr:uid="{79457D80-580F-4820-816D-A41018DFCBB0}"/>
    <cellStyle name="Parasts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34ECE-4C50-434E-BEFC-16347AEC6253}">
  <sheetPr>
    <pageSetUpPr fitToPage="1"/>
  </sheetPr>
  <dimension ref="A1:G29"/>
  <sheetViews>
    <sheetView tabSelected="1" topLeftCell="A10" zoomScale="96" zoomScaleNormal="96" workbookViewId="0">
      <selection activeCell="F10" sqref="F10"/>
    </sheetView>
  </sheetViews>
  <sheetFormatPr defaultColWidth="9.140625" defaultRowHeight="15" x14ac:dyDescent="0.2"/>
  <cols>
    <col min="1" max="1" width="8.140625" style="35" customWidth="1"/>
    <col min="2" max="2" width="29.140625" style="35" customWidth="1"/>
    <col min="3" max="3" width="46" style="35" customWidth="1"/>
    <col min="4" max="4" width="15.42578125" style="35" customWidth="1"/>
    <col min="5" max="5" width="10.28515625" style="35" bestFit="1" customWidth="1"/>
    <col min="6" max="6" width="9.5703125" style="35" bestFit="1" customWidth="1"/>
    <col min="7" max="16384" width="9.140625" style="35"/>
  </cols>
  <sheetData>
    <row r="1" spans="1:7" x14ac:dyDescent="0.25">
      <c r="A1" s="23"/>
      <c r="B1" s="91"/>
      <c r="C1" s="92"/>
      <c r="D1" s="93" t="s">
        <v>55</v>
      </c>
    </row>
    <row r="2" spans="1:7" x14ac:dyDescent="0.25">
      <c r="A2" s="23"/>
      <c r="B2" s="91"/>
      <c r="C2" s="92"/>
      <c r="D2" s="94" t="s">
        <v>30</v>
      </c>
    </row>
    <row r="3" spans="1:7" ht="42" customHeight="1" x14ac:dyDescent="0.2">
      <c r="A3" s="23"/>
      <c r="B3" s="91"/>
      <c r="C3" s="104" t="s">
        <v>47</v>
      </c>
      <c r="D3" s="104"/>
    </row>
    <row r="4" spans="1:7" x14ac:dyDescent="0.25">
      <c r="A4" s="23"/>
      <c r="B4" s="91"/>
      <c r="C4" s="92"/>
      <c r="D4" s="94" t="s">
        <v>31</v>
      </c>
    </row>
    <row r="5" spans="1:7" x14ac:dyDescent="0.25">
      <c r="A5" s="23"/>
      <c r="B5" s="91"/>
      <c r="C5" s="92"/>
      <c r="D5" s="95"/>
    </row>
    <row r="6" spans="1:7" ht="19.149999999999999" customHeight="1" x14ac:dyDescent="0.2">
      <c r="A6" s="108" t="s">
        <v>52</v>
      </c>
      <c r="B6" s="108"/>
      <c r="C6" s="108"/>
      <c r="D6" s="108"/>
    </row>
    <row r="7" spans="1:7" ht="18.75" x14ac:dyDescent="0.2">
      <c r="A7" s="106" t="s">
        <v>29</v>
      </c>
      <c r="B7" s="106"/>
      <c r="C7" s="106"/>
      <c r="D7" s="106"/>
    </row>
    <row r="9" spans="1:7" x14ac:dyDescent="0.2">
      <c r="A9" s="16" t="s">
        <v>18</v>
      </c>
      <c r="B9" s="16" t="s">
        <v>19</v>
      </c>
      <c r="C9" s="16" t="s">
        <v>20</v>
      </c>
      <c r="D9" s="17" t="s">
        <v>16</v>
      </c>
    </row>
    <row r="10" spans="1:7" ht="15.75" x14ac:dyDescent="0.2">
      <c r="A10" s="107" t="s">
        <v>21</v>
      </c>
      <c r="B10" s="107"/>
      <c r="C10" s="107"/>
      <c r="D10" s="99">
        <f>D11+D14</f>
        <v>60403</v>
      </c>
      <c r="E10" s="96"/>
      <c r="F10" s="65"/>
      <c r="G10" s="65"/>
    </row>
    <row r="11" spans="1:7" x14ac:dyDescent="0.2">
      <c r="A11" s="30">
        <v>1000</v>
      </c>
      <c r="B11" s="31" t="s">
        <v>17</v>
      </c>
      <c r="C11" s="34"/>
      <c r="D11" s="100">
        <f>ROUNDUP(D12+D13,0)</f>
        <v>32603</v>
      </c>
      <c r="F11" s="65"/>
      <c r="G11" s="65"/>
    </row>
    <row r="12" spans="1:7" x14ac:dyDescent="0.2">
      <c r="A12" s="56">
        <v>1100</v>
      </c>
      <c r="B12" s="57" t="s">
        <v>22</v>
      </c>
      <c r="C12" s="58"/>
      <c r="D12" s="59">
        <f>D18+D27</f>
        <v>26391.820000000003</v>
      </c>
      <c r="G12" s="65"/>
    </row>
    <row r="13" spans="1:7" ht="25.5" x14ac:dyDescent="0.2">
      <c r="A13" s="56">
        <v>1210</v>
      </c>
      <c r="B13" s="50" t="s">
        <v>25</v>
      </c>
      <c r="C13" s="58"/>
      <c r="D13" s="59">
        <f>D21+D28</f>
        <v>6211.0300000000007</v>
      </c>
      <c r="G13" s="65"/>
    </row>
    <row r="14" spans="1:7" x14ac:dyDescent="0.2">
      <c r="A14" s="83">
        <v>6000</v>
      </c>
      <c r="B14" s="84" t="s">
        <v>50</v>
      </c>
      <c r="C14" s="84"/>
      <c r="D14" s="85">
        <f>D22</f>
        <v>27800</v>
      </c>
      <c r="G14" s="65"/>
    </row>
    <row r="15" spans="1:7" x14ac:dyDescent="0.2">
      <c r="D15" s="65"/>
      <c r="G15" s="65"/>
    </row>
    <row r="16" spans="1:7" x14ac:dyDescent="0.2">
      <c r="A16" s="32" t="s">
        <v>54</v>
      </c>
      <c r="B16" s="33"/>
      <c r="C16" s="33"/>
      <c r="D16" s="101">
        <f>D17+D22</f>
        <v>57895</v>
      </c>
      <c r="G16" s="65"/>
    </row>
    <row r="17" spans="1:7" x14ac:dyDescent="0.2">
      <c r="A17" s="30">
        <v>1000</v>
      </c>
      <c r="B17" s="31" t="s">
        <v>17</v>
      </c>
      <c r="C17" s="34"/>
      <c r="D17" s="102">
        <f>ROUNDUP(D18+D21,0)</f>
        <v>30095</v>
      </c>
      <c r="G17" s="65"/>
    </row>
    <row r="18" spans="1:7" x14ac:dyDescent="0.2">
      <c r="A18" s="18">
        <v>1100</v>
      </c>
      <c r="B18" s="19" t="s">
        <v>22</v>
      </c>
      <c r="C18" s="20"/>
      <c r="D18" s="21">
        <f>SUM(D19:D20)</f>
        <v>24362.430000000004</v>
      </c>
      <c r="G18" s="65"/>
    </row>
    <row r="19" spans="1:7" ht="50.25" customHeight="1" x14ac:dyDescent="0.2">
      <c r="A19" s="24">
        <v>1142</v>
      </c>
      <c r="B19" s="25" t="s">
        <v>23</v>
      </c>
      <c r="C19" s="60" t="s">
        <v>70</v>
      </c>
      <c r="D19" s="61">
        <f>'1.tabula'!G7</f>
        <v>12785.970000000001</v>
      </c>
      <c r="F19" s="66"/>
      <c r="G19" s="65"/>
    </row>
    <row r="20" spans="1:7" ht="66.75" customHeight="1" x14ac:dyDescent="0.2">
      <c r="A20" s="24">
        <v>1149</v>
      </c>
      <c r="B20" s="26" t="s">
        <v>24</v>
      </c>
      <c r="C20" s="60" t="s">
        <v>71</v>
      </c>
      <c r="D20" s="62">
        <f>'2.tabula'!G7</f>
        <v>11576.460000000003</v>
      </c>
      <c r="F20" s="66"/>
      <c r="G20" s="65"/>
    </row>
    <row r="21" spans="1:7" ht="25.5" x14ac:dyDescent="0.2">
      <c r="A21" s="18">
        <v>1210</v>
      </c>
      <c r="B21" s="22" t="s">
        <v>25</v>
      </c>
      <c r="C21" s="63" t="s">
        <v>26</v>
      </c>
      <c r="D21" s="64">
        <f>'1.tabula'!H7+'2.tabula'!H7</f>
        <v>5732.3000000000011</v>
      </c>
    </row>
    <row r="22" spans="1:7" x14ac:dyDescent="0.2">
      <c r="A22" s="83">
        <v>6000</v>
      </c>
      <c r="B22" s="84" t="s">
        <v>50</v>
      </c>
      <c r="C22" s="84"/>
      <c r="D22" s="85">
        <f>D23</f>
        <v>27800</v>
      </c>
    </row>
    <row r="23" spans="1:7" ht="43.5" customHeight="1" x14ac:dyDescent="0.2">
      <c r="A23" s="81">
        <v>6239</v>
      </c>
      <c r="B23" s="82" t="s">
        <v>51</v>
      </c>
      <c r="C23" s="55" t="s">
        <v>72</v>
      </c>
      <c r="D23" s="97">
        <v>27800</v>
      </c>
    </row>
    <row r="24" spans="1:7" x14ac:dyDescent="0.2">
      <c r="D24" s="65"/>
      <c r="G24" s="65"/>
    </row>
    <row r="25" spans="1:7" x14ac:dyDescent="0.2">
      <c r="A25" s="105" t="s">
        <v>27</v>
      </c>
      <c r="B25" s="105"/>
      <c r="C25" s="105"/>
      <c r="D25" s="103">
        <f>D26</f>
        <v>2508</v>
      </c>
      <c r="G25" s="65"/>
    </row>
    <row r="26" spans="1:7" x14ac:dyDescent="0.2">
      <c r="A26" s="27">
        <v>1000</v>
      </c>
      <c r="B26" s="28" t="s">
        <v>17</v>
      </c>
      <c r="C26" s="29"/>
      <c r="D26" s="103">
        <f>ROUND(D27+D28,0)</f>
        <v>2508</v>
      </c>
      <c r="G26" s="65"/>
    </row>
    <row r="27" spans="1:7" x14ac:dyDescent="0.2">
      <c r="A27" s="51">
        <v>1100</v>
      </c>
      <c r="B27" s="52" t="s">
        <v>22</v>
      </c>
      <c r="C27" s="53" t="s">
        <v>73</v>
      </c>
      <c r="D27" s="54">
        <f>ROUND(D18*0.0833,2)</f>
        <v>2029.39</v>
      </c>
      <c r="G27" s="65"/>
    </row>
    <row r="28" spans="1:7" ht="25.5" x14ac:dyDescent="0.2">
      <c r="A28" s="51">
        <v>1210</v>
      </c>
      <c r="B28" s="55" t="s">
        <v>25</v>
      </c>
      <c r="C28" s="50" t="s">
        <v>26</v>
      </c>
      <c r="D28" s="59">
        <f>ROUND(D27*0.2359,2)</f>
        <v>478.73</v>
      </c>
      <c r="G28" s="65"/>
    </row>
    <row r="29" spans="1:7" x14ac:dyDescent="0.2">
      <c r="G29" s="65"/>
    </row>
  </sheetData>
  <mergeCells count="5">
    <mergeCell ref="C3:D3"/>
    <mergeCell ref="A25:C25"/>
    <mergeCell ref="A7:D7"/>
    <mergeCell ref="A10:C10"/>
    <mergeCell ref="A6:D6"/>
  </mergeCells>
  <pageMargins left="0.7" right="0.7" top="0.75" bottom="0.75" header="0.3" footer="0.3"/>
  <pageSetup paperSize="9" scale="69"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A29E9-4A1A-4AE4-88EC-FED96ADE6F06}">
  <sheetPr>
    <pageSetUpPr fitToPage="1"/>
  </sheetPr>
  <dimension ref="A1:J47"/>
  <sheetViews>
    <sheetView zoomScaleNormal="100" workbookViewId="0">
      <selection activeCell="I8" sqref="I8"/>
    </sheetView>
  </sheetViews>
  <sheetFormatPr defaultColWidth="9.140625" defaultRowHeight="12.75" x14ac:dyDescent="0.2"/>
  <cols>
    <col min="1" max="1" width="5.7109375" style="2" customWidth="1"/>
    <col min="2" max="2" width="32.28515625" style="3" customWidth="1"/>
    <col min="3" max="3" width="22.28515625" style="2" customWidth="1"/>
    <col min="4" max="4" width="13" style="2" customWidth="1"/>
    <col min="5" max="5" width="9.42578125" style="2" customWidth="1"/>
    <col min="6" max="6" width="10.42578125" style="2" customWidth="1"/>
    <col min="7" max="7" width="11.140625" style="4" customWidth="1"/>
    <col min="8" max="8" width="11.140625" style="2" customWidth="1"/>
    <col min="9" max="9" width="12" style="2" customWidth="1"/>
    <col min="10" max="10" width="43.7109375" style="5" customWidth="1"/>
    <col min="11" max="219" width="9.140625" style="5"/>
    <col min="220" max="220" width="5.7109375" style="5" customWidth="1"/>
    <col min="221" max="221" width="25.85546875" style="5" customWidth="1"/>
    <col min="222" max="222" width="19" style="5" customWidth="1"/>
    <col min="223" max="224" width="9.42578125" style="5" customWidth="1"/>
    <col min="225" max="225" width="10.42578125" style="5" customWidth="1"/>
    <col min="226" max="227" width="11.140625" style="5" customWidth="1"/>
    <col min="228" max="228" width="12" style="5" customWidth="1"/>
    <col min="229" max="229" width="13.42578125" style="5" customWidth="1"/>
    <col min="230" max="475" width="9.140625" style="5"/>
    <col min="476" max="476" width="5.7109375" style="5" customWidth="1"/>
    <col min="477" max="477" width="25.85546875" style="5" customWidth="1"/>
    <col min="478" max="478" width="19" style="5" customWidth="1"/>
    <col min="479" max="480" width="9.42578125" style="5" customWidth="1"/>
    <col min="481" max="481" width="10.42578125" style="5" customWidth="1"/>
    <col min="482" max="483" width="11.140625" style="5" customWidth="1"/>
    <col min="484" max="484" width="12" style="5" customWidth="1"/>
    <col min="485" max="485" width="13.42578125" style="5" customWidth="1"/>
    <col min="486" max="731" width="9.140625" style="5"/>
    <col min="732" max="732" width="5.7109375" style="5" customWidth="1"/>
    <col min="733" max="733" width="25.85546875" style="5" customWidth="1"/>
    <col min="734" max="734" width="19" style="5" customWidth="1"/>
    <col min="735" max="736" width="9.42578125" style="5" customWidth="1"/>
    <col min="737" max="737" width="10.42578125" style="5" customWidth="1"/>
    <col min="738" max="739" width="11.140625" style="5" customWidth="1"/>
    <col min="740" max="740" width="12" style="5" customWidth="1"/>
    <col min="741" max="741" width="13.42578125" style="5" customWidth="1"/>
    <col min="742" max="987" width="9.140625" style="5"/>
    <col min="988" max="988" width="5.7109375" style="5" customWidth="1"/>
    <col min="989" max="989" width="25.85546875" style="5" customWidth="1"/>
    <col min="990" max="990" width="19" style="5" customWidth="1"/>
    <col min="991" max="992" width="9.42578125" style="5" customWidth="1"/>
    <col min="993" max="993" width="10.42578125" style="5" customWidth="1"/>
    <col min="994" max="995" width="11.140625" style="5" customWidth="1"/>
    <col min="996" max="996" width="12" style="5" customWidth="1"/>
    <col min="997" max="997" width="13.42578125" style="5" customWidth="1"/>
    <col min="998" max="1243" width="9.140625" style="5"/>
    <col min="1244" max="1244" width="5.7109375" style="5" customWidth="1"/>
    <col min="1245" max="1245" width="25.85546875" style="5" customWidth="1"/>
    <col min="1246" max="1246" width="19" style="5" customWidth="1"/>
    <col min="1247" max="1248" width="9.42578125" style="5" customWidth="1"/>
    <col min="1249" max="1249" width="10.42578125" style="5" customWidth="1"/>
    <col min="1250" max="1251" width="11.140625" style="5" customWidth="1"/>
    <col min="1252" max="1252" width="12" style="5" customWidth="1"/>
    <col min="1253" max="1253" width="13.42578125" style="5" customWidth="1"/>
    <col min="1254" max="1499" width="9.140625" style="5"/>
    <col min="1500" max="1500" width="5.7109375" style="5" customWidth="1"/>
    <col min="1501" max="1501" width="25.85546875" style="5" customWidth="1"/>
    <col min="1502" max="1502" width="19" style="5" customWidth="1"/>
    <col min="1503" max="1504" width="9.42578125" style="5" customWidth="1"/>
    <col min="1505" max="1505" width="10.42578125" style="5" customWidth="1"/>
    <col min="1506" max="1507" width="11.140625" style="5" customWidth="1"/>
    <col min="1508" max="1508" width="12" style="5" customWidth="1"/>
    <col min="1509" max="1509" width="13.42578125" style="5" customWidth="1"/>
    <col min="1510" max="1755" width="9.140625" style="5"/>
    <col min="1756" max="1756" width="5.7109375" style="5" customWidth="1"/>
    <col min="1757" max="1757" width="25.85546875" style="5" customWidth="1"/>
    <col min="1758" max="1758" width="19" style="5" customWidth="1"/>
    <col min="1759" max="1760" width="9.42578125" style="5" customWidth="1"/>
    <col min="1761" max="1761" width="10.42578125" style="5" customWidth="1"/>
    <col min="1762" max="1763" width="11.140625" style="5" customWidth="1"/>
    <col min="1764" max="1764" width="12" style="5" customWidth="1"/>
    <col min="1765" max="1765" width="13.42578125" style="5" customWidth="1"/>
    <col min="1766" max="2011" width="9.140625" style="5"/>
    <col min="2012" max="2012" width="5.7109375" style="5" customWidth="1"/>
    <col min="2013" max="2013" width="25.85546875" style="5" customWidth="1"/>
    <col min="2014" max="2014" width="19" style="5" customWidth="1"/>
    <col min="2015" max="2016" width="9.42578125" style="5" customWidth="1"/>
    <col min="2017" max="2017" width="10.42578125" style="5" customWidth="1"/>
    <col min="2018" max="2019" width="11.140625" style="5" customWidth="1"/>
    <col min="2020" max="2020" width="12" style="5" customWidth="1"/>
    <col min="2021" max="2021" width="13.42578125" style="5" customWidth="1"/>
    <col min="2022" max="2267" width="9.140625" style="5"/>
    <col min="2268" max="2268" width="5.7109375" style="5" customWidth="1"/>
    <col min="2269" max="2269" width="25.85546875" style="5" customWidth="1"/>
    <col min="2270" max="2270" width="19" style="5" customWidth="1"/>
    <col min="2271" max="2272" width="9.42578125" style="5" customWidth="1"/>
    <col min="2273" max="2273" width="10.42578125" style="5" customWidth="1"/>
    <col min="2274" max="2275" width="11.140625" style="5" customWidth="1"/>
    <col min="2276" max="2276" width="12" style="5" customWidth="1"/>
    <col min="2277" max="2277" width="13.42578125" style="5" customWidth="1"/>
    <col min="2278" max="2523" width="9.140625" style="5"/>
    <col min="2524" max="2524" width="5.7109375" style="5" customWidth="1"/>
    <col min="2525" max="2525" width="25.85546875" style="5" customWidth="1"/>
    <col min="2526" max="2526" width="19" style="5" customWidth="1"/>
    <col min="2527" max="2528" width="9.42578125" style="5" customWidth="1"/>
    <col min="2529" max="2529" width="10.42578125" style="5" customWidth="1"/>
    <col min="2530" max="2531" width="11.140625" style="5" customWidth="1"/>
    <col min="2532" max="2532" width="12" style="5" customWidth="1"/>
    <col min="2533" max="2533" width="13.42578125" style="5" customWidth="1"/>
    <col min="2534" max="2779" width="9.140625" style="5"/>
    <col min="2780" max="2780" width="5.7109375" style="5" customWidth="1"/>
    <col min="2781" max="2781" width="25.85546875" style="5" customWidth="1"/>
    <col min="2782" max="2782" width="19" style="5" customWidth="1"/>
    <col min="2783" max="2784" width="9.42578125" style="5" customWidth="1"/>
    <col min="2785" max="2785" width="10.42578125" style="5" customWidth="1"/>
    <col min="2786" max="2787" width="11.140625" style="5" customWidth="1"/>
    <col min="2788" max="2788" width="12" style="5" customWidth="1"/>
    <col min="2789" max="2789" width="13.42578125" style="5" customWidth="1"/>
    <col min="2790" max="3035" width="9.140625" style="5"/>
    <col min="3036" max="3036" width="5.7109375" style="5" customWidth="1"/>
    <col min="3037" max="3037" width="25.85546875" style="5" customWidth="1"/>
    <col min="3038" max="3038" width="19" style="5" customWidth="1"/>
    <col min="3039" max="3040" width="9.42578125" style="5" customWidth="1"/>
    <col min="3041" max="3041" width="10.42578125" style="5" customWidth="1"/>
    <col min="3042" max="3043" width="11.140625" style="5" customWidth="1"/>
    <col min="3044" max="3044" width="12" style="5" customWidth="1"/>
    <col min="3045" max="3045" width="13.42578125" style="5" customWidth="1"/>
    <col min="3046" max="3291" width="9.140625" style="5"/>
    <col min="3292" max="3292" width="5.7109375" style="5" customWidth="1"/>
    <col min="3293" max="3293" width="25.85546875" style="5" customWidth="1"/>
    <col min="3294" max="3294" width="19" style="5" customWidth="1"/>
    <col min="3295" max="3296" width="9.42578125" style="5" customWidth="1"/>
    <col min="3297" max="3297" width="10.42578125" style="5" customWidth="1"/>
    <col min="3298" max="3299" width="11.140625" style="5" customWidth="1"/>
    <col min="3300" max="3300" width="12" style="5" customWidth="1"/>
    <col min="3301" max="3301" width="13.42578125" style="5" customWidth="1"/>
    <col min="3302" max="3547" width="9.140625" style="5"/>
    <col min="3548" max="3548" width="5.7109375" style="5" customWidth="1"/>
    <col min="3549" max="3549" width="25.85546875" style="5" customWidth="1"/>
    <col min="3550" max="3550" width="19" style="5" customWidth="1"/>
    <col min="3551" max="3552" width="9.42578125" style="5" customWidth="1"/>
    <col min="3553" max="3553" width="10.42578125" style="5" customWidth="1"/>
    <col min="3554" max="3555" width="11.140625" style="5" customWidth="1"/>
    <col min="3556" max="3556" width="12" style="5" customWidth="1"/>
    <col min="3557" max="3557" width="13.42578125" style="5" customWidth="1"/>
    <col min="3558" max="3803" width="9.140625" style="5"/>
    <col min="3804" max="3804" width="5.7109375" style="5" customWidth="1"/>
    <col min="3805" max="3805" width="25.85546875" style="5" customWidth="1"/>
    <col min="3806" max="3806" width="19" style="5" customWidth="1"/>
    <col min="3807" max="3808" width="9.42578125" style="5" customWidth="1"/>
    <col min="3809" max="3809" width="10.42578125" style="5" customWidth="1"/>
    <col min="3810" max="3811" width="11.140625" style="5" customWidth="1"/>
    <col min="3812" max="3812" width="12" style="5" customWidth="1"/>
    <col min="3813" max="3813" width="13.42578125" style="5" customWidth="1"/>
    <col min="3814" max="4059" width="9.140625" style="5"/>
    <col min="4060" max="4060" width="5.7109375" style="5" customWidth="1"/>
    <col min="4061" max="4061" width="25.85546875" style="5" customWidth="1"/>
    <col min="4062" max="4062" width="19" style="5" customWidth="1"/>
    <col min="4063" max="4064" width="9.42578125" style="5" customWidth="1"/>
    <col min="4065" max="4065" width="10.42578125" style="5" customWidth="1"/>
    <col min="4066" max="4067" width="11.140625" style="5" customWidth="1"/>
    <col min="4068" max="4068" width="12" style="5" customWidth="1"/>
    <col min="4069" max="4069" width="13.42578125" style="5" customWidth="1"/>
    <col min="4070" max="4315" width="9.140625" style="5"/>
    <col min="4316" max="4316" width="5.7109375" style="5" customWidth="1"/>
    <col min="4317" max="4317" width="25.85546875" style="5" customWidth="1"/>
    <col min="4318" max="4318" width="19" style="5" customWidth="1"/>
    <col min="4319" max="4320" width="9.42578125" style="5" customWidth="1"/>
    <col min="4321" max="4321" width="10.42578125" style="5" customWidth="1"/>
    <col min="4322" max="4323" width="11.140625" style="5" customWidth="1"/>
    <col min="4324" max="4324" width="12" style="5" customWidth="1"/>
    <col min="4325" max="4325" width="13.42578125" style="5" customWidth="1"/>
    <col min="4326" max="4571" width="9.140625" style="5"/>
    <col min="4572" max="4572" width="5.7109375" style="5" customWidth="1"/>
    <col min="4573" max="4573" width="25.85546875" style="5" customWidth="1"/>
    <col min="4574" max="4574" width="19" style="5" customWidth="1"/>
    <col min="4575" max="4576" width="9.42578125" style="5" customWidth="1"/>
    <col min="4577" max="4577" width="10.42578125" style="5" customWidth="1"/>
    <col min="4578" max="4579" width="11.140625" style="5" customWidth="1"/>
    <col min="4580" max="4580" width="12" style="5" customWidth="1"/>
    <col min="4581" max="4581" width="13.42578125" style="5" customWidth="1"/>
    <col min="4582" max="4827" width="9.140625" style="5"/>
    <col min="4828" max="4828" width="5.7109375" style="5" customWidth="1"/>
    <col min="4829" max="4829" width="25.85546875" style="5" customWidth="1"/>
    <col min="4830" max="4830" width="19" style="5" customWidth="1"/>
    <col min="4831" max="4832" width="9.42578125" style="5" customWidth="1"/>
    <col min="4833" max="4833" width="10.42578125" style="5" customWidth="1"/>
    <col min="4834" max="4835" width="11.140625" style="5" customWidth="1"/>
    <col min="4836" max="4836" width="12" style="5" customWidth="1"/>
    <col min="4837" max="4837" width="13.42578125" style="5" customWidth="1"/>
    <col min="4838" max="5083" width="9.140625" style="5"/>
    <col min="5084" max="5084" width="5.7109375" style="5" customWidth="1"/>
    <col min="5085" max="5085" width="25.85546875" style="5" customWidth="1"/>
    <col min="5086" max="5086" width="19" style="5" customWidth="1"/>
    <col min="5087" max="5088" width="9.42578125" style="5" customWidth="1"/>
    <col min="5089" max="5089" width="10.42578125" style="5" customWidth="1"/>
    <col min="5090" max="5091" width="11.140625" style="5" customWidth="1"/>
    <col min="5092" max="5092" width="12" style="5" customWidth="1"/>
    <col min="5093" max="5093" width="13.42578125" style="5" customWidth="1"/>
    <col min="5094" max="5339" width="9.140625" style="5"/>
    <col min="5340" max="5340" width="5.7109375" style="5" customWidth="1"/>
    <col min="5341" max="5341" width="25.85546875" style="5" customWidth="1"/>
    <col min="5342" max="5342" width="19" style="5" customWidth="1"/>
    <col min="5343" max="5344" width="9.42578125" style="5" customWidth="1"/>
    <col min="5345" max="5345" width="10.42578125" style="5" customWidth="1"/>
    <col min="5346" max="5347" width="11.140625" style="5" customWidth="1"/>
    <col min="5348" max="5348" width="12" style="5" customWidth="1"/>
    <col min="5349" max="5349" width="13.42578125" style="5" customWidth="1"/>
    <col min="5350" max="5595" width="9.140625" style="5"/>
    <col min="5596" max="5596" width="5.7109375" style="5" customWidth="1"/>
    <col min="5597" max="5597" width="25.85546875" style="5" customWidth="1"/>
    <col min="5598" max="5598" width="19" style="5" customWidth="1"/>
    <col min="5599" max="5600" width="9.42578125" style="5" customWidth="1"/>
    <col min="5601" max="5601" width="10.42578125" style="5" customWidth="1"/>
    <col min="5602" max="5603" width="11.140625" style="5" customWidth="1"/>
    <col min="5604" max="5604" width="12" style="5" customWidth="1"/>
    <col min="5605" max="5605" width="13.42578125" style="5" customWidth="1"/>
    <col min="5606" max="5851" width="9.140625" style="5"/>
    <col min="5852" max="5852" width="5.7109375" style="5" customWidth="1"/>
    <col min="5853" max="5853" width="25.85546875" style="5" customWidth="1"/>
    <col min="5854" max="5854" width="19" style="5" customWidth="1"/>
    <col min="5855" max="5856" width="9.42578125" style="5" customWidth="1"/>
    <col min="5857" max="5857" width="10.42578125" style="5" customWidth="1"/>
    <col min="5858" max="5859" width="11.140625" style="5" customWidth="1"/>
    <col min="5860" max="5860" width="12" style="5" customWidth="1"/>
    <col min="5861" max="5861" width="13.42578125" style="5" customWidth="1"/>
    <col min="5862" max="6107" width="9.140625" style="5"/>
    <col min="6108" max="6108" width="5.7109375" style="5" customWidth="1"/>
    <col min="6109" max="6109" width="25.85546875" style="5" customWidth="1"/>
    <col min="6110" max="6110" width="19" style="5" customWidth="1"/>
    <col min="6111" max="6112" width="9.42578125" style="5" customWidth="1"/>
    <col min="6113" max="6113" width="10.42578125" style="5" customWidth="1"/>
    <col min="6114" max="6115" width="11.140625" style="5" customWidth="1"/>
    <col min="6116" max="6116" width="12" style="5" customWidth="1"/>
    <col min="6117" max="6117" width="13.42578125" style="5" customWidth="1"/>
    <col min="6118" max="6363" width="9.140625" style="5"/>
    <col min="6364" max="6364" width="5.7109375" style="5" customWidth="1"/>
    <col min="6365" max="6365" width="25.85546875" style="5" customWidth="1"/>
    <col min="6366" max="6366" width="19" style="5" customWidth="1"/>
    <col min="6367" max="6368" width="9.42578125" style="5" customWidth="1"/>
    <col min="6369" max="6369" width="10.42578125" style="5" customWidth="1"/>
    <col min="6370" max="6371" width="11.140625" style="5" customWidth="1"/>
    <col min="6372" max="6372" width="12" style="5" customWidth="1"/>
    <col min="6373" max="6373" width="13.42578125" style="5" customWidth="1"/>
    <col min="6374" max="6619" width="9.140625" style="5"/>
    <col min="6620" max="6620" width="5.7109375" style="5" customWidth="1"/>
    <col min="6621" max="6621" width="25.85546875" style="5" customWidth="1"/>
    <col min="6622" max="6622" width="19" style="5" customWidth="1"/>
    <col min="6623" max="6624" width="9.42578125" style="5" customWidth="1"/>
    <col min="6625" max="6625" width="10.42578125" style="5" customWidth="1"/>
    <col min="6626" max="6627" width="11.140625" style="5" customWidth="1"/>
    <col min="6628" max="6628" width="12" style="5" customWidth="1"/>
    <col min="6629" max="6629" width="13.42578125" style="5" customWidth="1"/>
    <col min="6630" max="6875" width="9.140625" style="5"/>
    <col min="6876" max="6876" width="5.7109375" style="5" customWidth="1"/>
    <col min="6877" max="6877" width="25.85546875" style="5" customWidth="1"/>
    <col min="6878" max="6878" width="19" style="5" customWidth="1"/>
    <col min="6879" max="6880" width="9.42578125" style="5" customWidth="1"/>
    <col min="6881" max="6881" width="10.42578125" style="5" customWidth="1"/>
    <col min="6882" max="6883" width="11.140625" style="5" customWidth="1"/>
    <col min="6884" max="6884" width="12" style="5" customWidth="1"/>
    <col min="6885" max="6885" width="13.42578125" style="5" customWidth="1"/>
    <col min="6886" max="7131" width="9.140625" style="5"/>
    <col min="7132" max="7132" width="5.7109375" style="5" customWidth="1"/>
    <col min="7133" max="7133" width="25.85546875" style="5" customWidth="1"/>
    <col min="7134" max="7134" width="19" style="5" customWidth="1"/>
    <col min="7135" max="7136" width="9.42578125" style="5" customWidth="1"/>
    <col min="7137" max="7137" width="10.42578125" style="5" customWidth="1"/>
    <col min="7138" max="7139" width="11.140625" style="5" customWidth="1"/>
    <col min="7140" max="7140" width="12" style="5" customWidth="1"/>
    <col min="7141" max="7141" width="13.42578125" style="5" customWidth="1"/>
    <col min="7142" max="7387" width="9.140625" style="5"/>
    <col min="7388" max="7388" width="5.7109375" style="5" customWidth="1"/>
    <col min="7389" max="7389" width="25.85546875" style="5" customWidth="1"/>
    <col min="7390" max="7390" width="19" style="5" customWidth="1"/>
    <col min="7391" max="7392" width="9.42578125" style="5" customWidth="1"/>
    <col min="7393" max="7393" width="10.42578125" style="5" customWidth="1"/>
    <col min="7394" max="7395" width="11.140625" style="5" customWidth="1"/>
    <col min="7396" max="7396" width="12" style="5" customWidth="1"/>
    <col min="7397" max="7397" width="13.42578125" style="5" customWidth="1"/>
    <col min="7398" max="7643" width="9.140625" style="5"/>
    <col min="7644" max="7644" width="5.7109375" style="5" customWidth="1"/>
    <col min="7645" max="7645" width="25.85546875" style="5" customWidth="1"/>
    <col min="7646" max="7646" width="19" style="5" customWidth="1"/>
    <col min="7647" max="7648" width="9.42578125" style="5" customWidth="1"/>
    <col min="7649" max="7649" width="10.42578125" style="5" customWidth="1"/>
    <col min="7650" max="7651" width="11.140625" style="5" customWidth="1"/>
    <col min="7652" max="7652" width="12" style="5" customWidth="1"/>
    <col min="7653" max="7653" width="13.42578125" style="5" customWidth="1"/>
    <col min="7654" max="7899" width="9.140625" style="5"/>
    <col min="7900" max="7900" width="5.7109375" style="5" customWidth="1"/>
    <col min="7901" max="7901" width="25.85546875" style="5" customWidth="1"/>
    <col min="7902" max="7902" width="19" style="5" customWidth="1"/>
    <col min="7903" max="7904" width="9.42578125" style="5" customWidth="1"/>
    <col min="7905" max="7905" width="10.42578125" style="5" customWidth="1"/>
    <col min="7906" max="7907" width="11.140625" style="5" customWidth="1"/>
    <col min="7908" max="7908" width="12" style="5" customWidth="1"/>
    <col min="7909" max="7909" width="13.42578125" style="5" customWidth="1"/>
    <col min="7910" max="8155" width="9.140625" style="5"/>
    <col min="8156" max="8156" width="5.7109375" style="5" customWidth="1"/>
    <col min="8157" max="8157" width="25.85546875" style="5" customWidth="1"/>
    <col min="8158" max="8158" width="19" style="5" customWidth="1"/>
    <col min="8159" max="8160" width="9.42578125" style="5" customWidth="1"/>
    <col min="8161" max="8161" width="10.42578125" style="5" customWidth="1"/>
    <col min="8162" max="8163" width="11.140625" style="5" customWidth="1"/>
    <col min="8164" max="8164" width="12" style="5" customWidth="1"/>
    <col min="8165" max="8165" width="13.42578125" style="5" customWidth="1"/>
    <col min="8166" max="8411" width="9.140625" style="5"/>
    <col min="8412" max="8412" width="5.7109375" style="5" customWidth="1"/>
    <col min="8413" max="8413" width="25.85546875" style="5" customWidth="1"/>
    <col min="8414" max="8414" width="19" style="5" customWidth="1"/>
    <col min="8415" max="8416" width="9.42578125" style="5" customWidth="1"/>
    <col min="8417" max="8417" width="10.42578125" style="5" customWidth="1"/>
    <col min="8418" max="8419" width="11.140625" style="5" customWidth="1"/>
    <col min="8420" max="8420" width="12" style="5" customWidth="1"/>
    <col min="8421" max="8421" width="13.42578125" style="5" customWidth="1"/>
    <col min="8422" max="8667" width="9.140625" style="5"/>
    <col min="8668" max="8668" width="5.7109375" style="5" customWidth="1"/>
    <col min="8669" max="8669" width="25.85546875" style="5" customWidth="1"/>
    <col min="8670" max="8670" width="19" style="5" customWidth="1"/>
    <col min="8671" max="8672" width="9.42578125" style="5" customWidth="1"/>
    <col min="8673" max="8673" width="10.42578125" style="5" customWidth="1"/>
    <col min="8674" max="8675" width="11.140625" style="5" customWidth="1"/>
    <col min="8676" max="8676" width="12" style="5" customWidth="1"/>
    <col min="8677" max="8677" width="13.42578125" style="5" customWidth="1"/>
    <col min="8678" max="8923" width="9.140625" style="5"/>
    <col min="8924" max="8924" width="5.7109375" style="5" customWidth="1"/>
    <col min="8925" max="8925" width="25.85546875" style="5" customWidth="1"/>
    <col min="8926" max="8926" width="19" style="5" customWidth="1"/>
    <col min="8927" max="8928" width="9.42578125" style="5" customWidth="1"/>
    <col min="8929" max="8929" width="10.42578125" style="5" customWidth="1"/>
    <col min="8930" max="8931" width="11.140625" style="5" customWidth="1"/>
    <col min="8932" max="8932" width="12" style="5" customWidth="1"/>
    <col min="8933" max="8933" width="13.42578125" style="5" customWidth="1"/>
    <col min="8934" max="9179" width="9.140625" style="5"/>
    <col min="9180" max="9180" width="5.7109375" style="5" customWidth="1"/>
    <col min="9181" max="9181" width="25.85546875" style="5" customWidth="1"/>
    <col min="9182" max="9182" width="19" style="5" customWidth="1"/>
    <col min="9183" max="9184" width="9.42578125" style="5" customWidth="1"/>
    <col min="9185" max="9185" width="10.42578125" style="5" customWidth="1"/>
    <col min="9186" max="9187" width="11.140625" style="5" customWidth="1"/>
    <col min="9188" max="9188" width="12" style="5" customWidth="1"/>
    <col min="9189" max="9189" width="13.42578125" style="5" customWidth="1"/>
    <col min="9190" max="9435" width="9.140625" style="5"/>
    <col min="9436" max="9436" width="5.7109375" style="5" customWidth="1"/>
    <col min="9437" max="9437" width="25.85546875" style="5" customWidth="1"/>
    <col min="9438" max="9438" width="19" style="5" customWidth="1"/>
    <col min="9439" max="9440" width="9.42578125" style="5" customWidth="1"/>
    <col min="9441" max="9441" width="10.42578125" style="5" customWidth="1"/>
    <col min="9442" max="9443" width="11.140625" style="5" customWidth="1"/>
    <col min="9444" max="9444" width="12" style="5" customWidth="1"/>
    <col min="9445" max="9445" width="13.42578125" style="5" customWidth="1"/>
    <col min="9446" max="9691" width="9.140625" style="5"/>
    <col min="9692" max="9692" width="5.7109375" style="5" customWidth="1"/>
    <col min="9693" max="9693" width="25.85546875" style="5" customWidth="1"/>
    <col min="9694" max="9694" width="19" style="5" customWidth="1"/>
    <col min="9695" max="9696" width="9.42578125" style="5" customWidth="1"/>
    <col min="9697" max="9697" width="10.42578125" style="5" customWidth="1"/>
    <col min="9698" max="9699" width="11.140625" style="5" customWidth="1"/>
    <col min="9700" max="9700" width="12" style="5" customWidth="1"/>
    <col min="9701" max="9701" width="13.42578125" style="5" customWidth="1"/>
    <col min="9702" max="9947" width="9.140625" style="5"/>
    <col min="9948" max="9948" width="5.7109375" style="5" customWidth="1"/>
    <col min="9949" max="9949" width="25.85546875" style="5" customWidth="1"/>
    <col min="9950" max="9950" width="19" style="5" customWidth="1"/>
    <col min="9951" max="9952" width="9.42578125" style="5" customWidth="1"/>
    <col min="9953" max="9953" width="10.42578125" style="5" customWidth="1"/>
    <col min="9954" max="9955" width="11.140625" style="5" customWidth="1"/>
    <col min="9956" max="9956" width="12" style="5" customWidth="1"/>
    <col min="9957" max="9957" width="13.42578125" style="5" customWidth="1"/>
    <col min="9958" max="10203" width="9.140625" style="5"/>
    <col min="10204" max="10204" width="5.7109375" style="5" customWidth="1"/>
    <col min="10205" max="10205" width="25.85546875" style="5" customWidth="1"/>
    <col min="10206" max="10206" width="19" style="5" customWidth="1"/>
    <col min="10207" max="10208" width="9.42578125" style="5" customWidth="1"/>
    <col min="10209" max="10209" width="10.42578125" style="5" customWidth="1"/>
    <col min="10210" max="10211" width="11.140625" style="5" customWidth="1"/>
    <col min="10212" max="10212" width="12" style="5" customWidth="1"/>
    <col min="10213" max="10213" width="13.42578125" style="5" customWidth="1"/>
    <col min="10214" max="10459" width="9.140625" style="5"/>
    <col min="10460" max="10460" width="5.7109375" style="5" customWidth="1"/>
    <col min="10461" max="10461" width="25.85546875" style="5" customWidth="1"/>
    <col min="10462" max="10462" width="19" style="5" customWidth="1"/>
    <col min="10463" max="10464" width="9.42578125" style="5" customWidth="1"/>
    <col min="10465" max="10465" width="10.42578125" style="5" customWidth="1"/>
    <col min="10466" max="10467" width="11.140625" style="5" customWidth="1"/>
    <col min="10468" max="10468" width="12" style="5" customWidth="1"/>
    <col min="10469" max="10469" width="13.42578125" style="5" customWidth="1"/>
    <col min="10470" max="10715" width="9.140625" style="5"/>
    <col min="10716" max="10716" width="5.7109375" style="5" customWidth="1"/>
    <col min="10717" max="10717" width="25.85546875" style="5" customWidth="1"/>
    <col min="10718" max="10718" width="19" style="5" customWidth="1"/>
    <col min="10719" max="10720" width="9.42578125" style="5" customWidth="1"/>
    <col min="10721" max="10721" width="10.42578125" style="5" customWidth="1"/>
    <col min="10722" max="10723" width="11.140625" style="5" customWidth="1"/>
    <col min="10724" max="10724" width="12" style="5" customWidth="1"/>
    <col min="10725" max="10725" width="13.42578125" style="5" customWidth="1"/>
    <col min="10726" max="10971" width="9.140625" style="5"/>
    <col min="10972" max="10972" width="5.7109375" style="5" customWidth="1"/>
    <col min="10973" max="10973" width="25.85546875" style="5" customWidth="1"/>
    <col min="10974" max="10974" width="19" style="5" customWidth="1"/>
    <col min="10975" max="10976" width="9.42578125" style="5" customWidth="1"/>
    <col min="10977" max="10977" width="10.42578125" style="5" customWidth="1"/>
    <col min="10978" max="10979" width="11.140625" style="5" customWidth="1"/>
    <col min="10980" max="10980" width="12" style="5" customWidth="1"/>
    <col min="10981" max="10981" width="13.42578125" style="5" customWidth="1"/>
    <col min="10982" max="11227" width="9.140625" style="5"/>
    <col min="11228" max="11228" width="5.7109375" style="5" customWidth="1"/>
    <col min="11229" max="11229" width="25.85546875" style="5" customWidth="1"/>
    <col min="11230" max="11230" width="19" style="5" customWidth="1"/>
    <col min="11231" max="11232" width="9.42578125" style="5" customWidth="1"/>
    <col min="11233" max="11233" width="10.42578125" style="5" customWidth="1"/>
    <col min="11234" max="11235" width="11.140625" style="5" customWidth="1"/>
    <col min="11236" max="11236" width="12" style="5" customWidth="1"/>
    <col min="11237" max="11237" width="13.42578125" style="5" customWidth="1"/>
    <col min="11238" max="11483" width="9.140625" style="5"/>
    <col min="11484" max="11484" width="5.7109375" style="5" customWidth="1"/>
    <col min="11485" max="11485" width="25.85546875" style="5" customWidth="1"/>
    <col min="11486" max="11486" width="19" style="5" customWidth="1"/>
    <col min="11487" max="11488" width="9.42578125" style="5" customWidth="1"/>
    <col min="11489" max="11489" width="10.42578125" style="5" customWidth="1"/>
    <col min="11490" max="11491" width="11.140625" style="5" customWidth="1"/>
    <col min="11492" max="11492" width="12" style="5" customWidth="1"/>
    <col min="11493" max="11493" width="13.42578125" style="5" customWidth="1"/>
    <col min="11494" max="11739" width="9.140625" style="5"/>
    <col min="11740" max="11740" width="5.7109375" style="5" customWidth="1"/>
    <col min="11741" max="11741" width="25.85546875" style="5" customWidth="1"/>
    <col min="11742" max="11742" width="19" style="5" customWidth="1"/>
    <col min="11743" max="11744" width="9.42578125" style="5" customWidth="1"/>
    <col min="11745" max="11745" width="10.42578125" style="5" customWidth="1"/>
    <col min="11746" max="11747" width="11.140625" style="5" customWidth="1"/>
    <col min="11748" max="11748" width="12" style="5" customWidth="1"/>
    <col min="11749" max="11749" width="13.42578125" style="5" customWidth="1"/>
    <col min="11750" max="11995" width="9.140625" style="5"/>
    <col min="11996" max="11996" width="5.7109375" style="5" customWidth="1"/>
    <col min="11997" max="11997" width="25.85546875" style="5" customWidth="1"/>
    <col min="11998" max="11998" width="19" style="5" customWidth="1"/>
    <col min="11999" max="12000" width="9.42578125" style="5" customWidth="1"/>
    <col min="12001" max="12001" width="10.42578125" style="5" customWidth="1"/>
    <col min="12002" max="12003" width="11.140625" style="5" customWidth="1"/>
    <col min="12004" max="12004" width="12" style="5" customWidth="1"/>
    <col min="12005" max="12005" width="13.42578125" style="5" customWidth="1"/>
    <col min="12006" max="12251" width="9.140625" style="5"/>
    <col min="12252" max="12252" width="5.7109375" style="5" customWidth="1"/>
    <col min="12253" max="12253" width="25.85546875" style="5" customWidth="1"/>
    <col min="12254" max="12254" width="19" style="5" customWidth="1"/>
    <col min="12255" max="12256" width="9.42578125" style="5" customWidth="1"/>
    <col min="12257" max="12257" width="10.42578125" style="5" customWidth="1"/>
    <col min="12258" max="12259" width="11.140625" style="5" customWidth="1"/>
    <col min="12260" max="12260" width="12" style="5" customWidth="1"/>
    <col min="12261" max="12261" width="13.42578125" style="5" customWidth="1"/>
    <col min="12262" max="12507" width="9.140625" style="5"/>
    <col min="12508" max="12508" width="5.7109375" style="5" customWidth="1"/>
    <col min="12509" max="12509" width="25.85546875" style="5" customWidth="1"/>
    <col min="12510" max="12510" width="19" style="5" customWidth="1"/>
    <col min="12511" max="12512" width="9.42578125" style="5" customWidth="1"/>
    <col min="12513" max="12513" width="10.42578125" style="5" customWidth="1"/>
    <col min="12514" max="12515" width="11.140625" style="5" customWidth="1"/>
    <col min="12516" max="12516" width="12" style="5" customWidth="1"/>
    <col min="12517" max="12517" width="13.42578125" style="5" customWidth="1"/>
    <col min="12518" max="12763" width="9.140625" style="5"/>
    <col min="12764" max="12764" width="5.7109375" style="5" customWidth="1"/>
    <col min="12765" max="12765" width="25.85546875" style="5" customWidth="1"/>
    <col min="12766" max="12766" width="19" style="5" customWidth="1"/>
    <col min="12767" max="12768" width="9.42578125" style="5" customWidth="1"/>
    <col min="12769" max="12769" width="10.42578125" style="5" customWidth="1"/>
    <col min="12770" max="12771" width="11.140625" style="5" customWidth="1"/>
    <col min="12772" max="12772" width="12" style="5" customWidth="1"/>
    <col min="12773" max="12773" width="13.42578125" style="5" customWidth="1"/>
    <col min="12774" max="13019" width="9.140625" style="5"/>
    <col min="13020" max="13020" width="5.7109375" style="5" customWidth="1"/>
    <col min="13021" max="13021" width="25.85546875" style="5" customWidth="1"/>
    <col min="13022" max="13022" width="19" style="5" customWidth="1"/>
    <col min="13023" max="13024" width="9.42578125" style="5" customWidth="1"/>
    <col min="13025" max="13025" width="10.42578125" style="5" customWidth="1"/>
    <col min="13026" max="13027" width="11.140625" style="5" customWidth="1"/>
    <col min="13028" max="13028" width="12" style="5" customWidth="1"/>
    <col min="13029" max="13029" width="13.42578125" style="5" customWidth="1"/>
    <col min="13030" max="13275" width="9.140625" style="5"/>
    <col min="13276" max="13276" width="5.7109375" style="5" customWidth="1"/>
    <col min="13277" max="13277" width="25.85546875" style="5" customWidth="1"/>
    <col min="13278" max="13278" width="19" style="5" customWidth="1"/>
    <col min="13279" max="13280" width="9.42578125" style="5" customWidth="1"/>
    <col min="13281" max="13281" width="10.42578125" style="5" customWidth="1"/>
    <col min="13282" max="13283" width="11.140625" style="5" customWidth="1"/>
    <col min="13284" max="13284" width="12" style="5" customWidth="1"/>
    <col min="13285" max="13285" width="13.42578125" style="5" customWidth="1"/>
    <col min="13286" max="13531" width="9.140625" style="5"/>
    <col min="13532" max="13532" width="5.7109375" style="5" customWidth="1"/>
    <col min="13533" max="13533" width="25.85546875" style="5" customWidth="1"/>
    <col min="13534" max="13534" width="19" style="5" customWidth="1"/>
    <col min="13535" max="13536" width="9.42578125" style="5" customWidth="1"/>
    <col min="13537" max="13537" width="10.42578125" style="5" customWidth="1"/>
    <col min="13538" max="13539" width="11.140625" style="5" customWidth="1"/>
    <col min="13540" max="13540" width="12" style="5" customWidth="1"/>
    <col min="13541" max="13541" width="13.42578125" style="5" customWidth="1"/>
    <col min="13542" max="13787" width="9.140625" style="5"/>
    <col min="13788" max="13788" width="5.7109375" style="5" customWidth="1"/>
    <col min="13789" max="13789" width="25.85546875" style="5" customWidth="1"/>
    <col min="13790" max="13790" width="19" style="5" customWidth="1"/>
    <col min="13791" max="13792" width="9.42578125" style="5" customWidth="1"/>
    <col min="13793" max="13793" width="10.42578125" style="5" customWidth="1"/>
    <col min="13794" max="13795" width="11.140625" style="5" customWidth="1"/>
    <col min="13796" max="13796" width="12" style="5" customWidth="1"/>
    <col min="13797" max="13797" width="13.42578125" style="5" customWidth="1"/>
    <col min="13798" max="14043" width="9.140625" style="5"/>
    <col min="14044" max="14044" width="5.7109375" style="5" customWidth="1"/>
    <col min="14045" max="14045" width="25.85546875" style="5" customWidth="1"/>
    <col min="14046" max="14046" width="19" style="5" customWidth="1"/>
    <col min="14047" max="14048" width="9.42578125" style="5" customWidth="1"/>
    <col min="14049" max="14049" width="10.42578125" style="5" customWidth="1"/>
    <col min="14050" max="14051" width="11.140625" style="5" customWidth="1"/>
    <col min="14052" max="14052" width="12" style="5" customWidth="1"/>
    <col min="14053" max="14053" width="13.42578125" style="5" customWidth="1"/>
    <col min="14054" max="14299" width="9.140625" style="5"/>
    <col min="14300" max="14300" width="5.7109375" style="5" customWidth="1"/>
    <col min="14301" max="14301" width="25.85546875" style="5" customWidth="1"/>
    <col min="14302" max="14302" width="19" style="5" customWidth="1"/>
    <col min="14303" max="14304" width="9.42578125" style="5" customWidth="1"/>
    <col min="14305" max="14305" width="10.42578125" style="5" customWidth="1"/>
    <col min="14306" max="14307" width="11.140625" style="5" customWidth="1"/>
    <col min="14308" max="14308" width="12" style="5" customWidth="1"/>
    <col min="14309" max="14309" width="13.42578125" style="5" customWidth="1"/>
    <col min="14310" max="14555" width="9.140625" style="5"/>
    <col min="14556" max="14556" width="5.7109375" style="5" customWidth="1"/>
    <col min="14557" max="14557" width="25.85546875" style="5" customWidth="1"/>
    <col min="14558" max="14558" width="19" style="5" customWidth="1"/>
    <col min="14559" max="14560" width="9.42578125" style="5" customWidth="1"/>
    <col min="14561" max="14561" width="10.42578125" style="5" customWidth="1"/>
    <col min="14562" max="14563" width="11.140625" style="5" customWidth="1"/>
    <col min="14564" max="14564" width="12" style="5" customWidth="1"/>
    <col min="14565" max="14565" width="13.42578125" style="5" customWidth="1"/>
    <col min="14566" max="14811" width="9.140625" style="5"/>
    <col min="14812" max="14812" width="5.7109375" style="5" customWidth="1"/>
    <col min="14813" max="14813" width="25.85546875" style="5" customWidth="1"/>
    <col min="14814" max="14814" width="19" style="5" customWidth="1"/>
    <col min="14815" max="14816" width="9.42578125" style="5" customWidth="1"/>
    <col min="14817" max="14817" width="10.42578125" style="5" customWidth="1"/>
    <col min="14818" max="14819" width="11.140625" style="5" customWidth="1"/>
    <col min="14820" max="14820" width="12" style="5" customWidth="1"/>
    <col min="14821" max="14821" width="13.42578125" style="5" customWidth="1"/>
    <col min="14822" max="15067" width="9.140625" style="5"/>
    <col min="15068" max="15068" width="5.7109375" style="5" customWidth="1"/>
    <col min="15069" max="15069" width="25.85546875" style="5" customWidth="1"/>
    <col min="15070" max="15070" width="19" style="5" customWidth="1"/>
    <col min="15071" max="15072" width="9.42578125" style="5" customWidth="1"/>
    <col min="15073" max="15073" width="10.42578125" style="5" customWidth="1"/>
    <col min="15074" max="15075" width="11.140625" style="5" customWidth="1"/>
    <col min="15076" max="15076" width="12" style="5" customWidth="1"/>
    <col min="15077" max="15077" width="13.42578125" style="5" customWidth="1"/>
    <col min="15078" max="15323" width="9.140625" style="5"/>
    <col min="15324" max="15324" width="5.7109375" style="5" customWidth="1"/>
    <col min="15325" max="15325" width="25.85546875" style="5" customWidth="1"/>
    <col min="15326" max="15326" width="19" style="5" customWidth="1"/>
    <col min="15327" max="15328" width="9.42578125" style="5" customWidth="1"/>
    <col min="15329" max="15329" width="10.42578125" style="5" customWidth="1"/>
    <col min="15330" max="15331" width="11.140625" style="5" customWidth="1"/>
    <col min="15332" max="15332" width="12" style="5" customWidth="1"/>
    <col min="15333" max="15333" width="13.42578125" style="5" customWidth="1"/>
    <col min="15334" max="15579" width="9.140625" style="5"/>
    <col min="15580" max="15580" width="5.7109375" style="5" customWidth="1"/>
    <col min="15581" max="15581" width="25.85546875" style="5" customWidth="1"/>
    <col min="15582" max="15582" width="19" style="5" customWidth="1"/>
    <col min="15583" max="15584" width="9.42578125" style="5" customWidth="1"/>
    <col min="15585" max="15585" width="10.42578125" style="5" customWidth="1"/>
    <col min="15586" max="15587" width="11.140625" style="5" customWidth="1"/>
    <col min="15588" max="15588" width="12" style="5" customWidth="1"/>
    <col min="15589" max="15589" width="13.42578125" style="5" customWidth="1"/>
    <col min="15590" max="15835" width="9.140625" style="5"/>
    <col min="15836" max="15836" width="5.7109375" style="5" customWidth="1"/>
    <col min="15837" max="15837" width="25.85546875" style="5" customWidth="1"/>
    <col min="15838" max="15838" width="19" style="5" customWidth="1"/>
    <col min="15839" max="15840" width="9.42578125" style="5" customWidth="1"/>
    <col min="15841" max="15841" width="10.42578125" style="5" customWidth="1"/>
    <col min="15842" max="15843" width="11.140625" style="5" customWidth="1"/>
    <col min="15844" max="15844" width="12" style="5" customWidth="1"/>
    <col min="15845" max="15845" width="13.42578125" style="5" customWidth="1"/>
    <col min="15846" max="16091" width="9.140625" style="5"/>
    <col min="16092" max="16092" width="5.7109375" style="5" customWidth="1"/>
    <col min="16093" max="16093" width="25.85546875" style="5" customWidth="1"/>
    <col min="16094" max="16094" width="19" style="5" customWidth="1"/>
    <col min="16095" max="16096" width="9.42578125" style="5" customWidth="1"/>
    <col min="16097" max="16097" width="10.42578125" style="5" customWidth="1"/>
    <col min="16098" max="16099" width="11.140625" style="5" customWidth="1"/>
    <col min="16100" max="16100" width="12" style="5" customWidth="1"/>
    <col min="16101" max="16101" width="13.42578125" style="5" customWidth="1"/>
    <col min="16102" max="16384" width="9.140625" style="5"/>
  </cols>
  <sheetData>
    <row r="1" spans="1:10" ht="15" x14ac:dyDescent="0.25">
      <c r="A1" s="36"/>
      <c r="B1" s="37"/>
      <c r="C1" s="36"/>
      <c r="D1" s="36"/>
      <c r="E1" s="36"/>
      <c r="F1" s="38"/>
      <c r="G1" s="36"/>
      <c r="H1" s="39"/>
      <c r="I1" s="40" t="s">
        <v>32</v>
      </c>
    </row>
    <row r="2" spans="1:10" ht="18.75" x14ac:dyDescent="0.3">
      <c r="A2" s="36"/>
      <c r="B2" s="1" t="s">
        <v>8</v>
      </c>
      <c r="C2" s="36"/>
      <c r="D2" s="36"/>
      <c r="E2" s="36"/>
      <c r="F2" s="38"/>
      <c r="G2" s="36"/>
      <c r="H2" s="36"/>
      <c r="I2" s="36"/>
    </row>
    <row r="3" spans="1:10" x14ac:dyDescent="0.2">
      <c r="A3" s="36"/>
      <c r="B3" s="37"/>
      <c r="C3" s="36"/>
      <c r="D3" s="36"/>
      <c r="E3" s="36"/>
      <c r="F3" s="38"/>
      <c r="G3" s="36"/>
      <c r="H3" s="36"/>
      <c r="I3" s="36"/>
    </row>
    <row r="4" spans="1:10" ht="40.9" customHeight="1" x14ac:dyDescent="0.2">
      <c r="A4" s="110" t="s">
        <v>67</v>
      </c>
      <c r="B4" s="110"/>
      <c r="C4" s="110"/>
      <c r="D4" s="110"/>
      <c r="E4" s="110"/>
      <c r="F4" s="110"/>
      <c r="G4" s="110"/>
      <c r="H4" s="110"/>
      <c r="I4" s="110"/>
      <c r="J4" s="110"/>
    </row>
    <row r="5" spans="1:10" s="6" customFormat="1" ht="15.75" x14ac:dyDescent="0.2">
      <c r="A5" s="10"/>
      <c r="B5" s="10"/>
      <c r="C5" s="10"/>
      <c r="D5" s="10"/>
      <c r="E5" s="10"/>
      <c r="F5" s="10"/>
      <c r="G5" s="10"/>
      <c r="H5" s="10"/>
      <c r="I5" s="10"/>
      <c r="J5" s="5"/>
    </row>
    <row r="6" spans="1:10" s="7" customFormat="1" ht="51" x14ac:dyDescent="0.2">
      <c r="A6" s="11" t="s">
        <v>46</v>
      </c>
      <c r="B6" s="12" t="s">
        <v>1</v>
      </c>
      <c r="C6" s="12" t="s">
        <v>2</v>
      </c>
      <c r="D6" s="12" t="s">
        <v>48</v>
      </c>
      <c r="E6" s="12" t="s">
        <v>3</v>
      </c>
      <c r="F6" s="12" t="s">
        <v>4</v>
      </c>
      <c r="G6" s="13" t="s">
        <v>5</v>
      </c>
      <c r="H6" s="14" t="s">
        <v>6</v>
      </c>
      <c r="I6" s="15" t="s">
        <v>7</v>
      </c>
      <c r="J6" s="77" t="s">
        <v>35</v>
      </c>
    </row>
    <row r="7" spans="1:10" s="8" customFormat="1" x14ac:dyDescent="0.2">
      <c r="A7" s="109" t="s">
        <v>13</v>
      </c>
      <c r="B7" s="109"/>
      <c r="C7" s="109"/>
      <c r="D7" s="86"/>
      <c r="E7" s="86"/>
      <c r="F7" s="76">
        <f>SUM(F8:F47)</f>
        <v>750</v>
      </c>
      <c r="G7" s="76">
        <f>SUM(G8:G47)</f>
        <v>12785.970000000001</v>
      </c>
      <c r="H7" s="76">
        <f>SUM(H8:H47)</f>
        <v>3013.1000000000004</v>
      </c>
      <c r="I7" s="76">
        <f>SUM(I8:I47)</f>
        <v>15799.070000000003</v>
      </c>
      <c r="J7" s="79"/>
    </row>
    <row r="8" spans="1:10" s="9" customFormat="1" ht="31.9" customHeight="1" x14ac:dyDescent="0.2">
      <c r="A8" s="67">
        <v>1</v>
      </c>
      <c r="B8" s="89" t="s">
        <v>9</v>
      </c>
      <c r="C8" s="68" t="s">
        <v>63</v>
      </c>
      <c r="D8" s="72">
        <v>1048</v>
      </c>
      <c r="E8" s="70">
        <v>6.28</v>
      </c>
      <c r="F8" s="69">
        <v>1</v>
      </c>
      <c r="G8" s="69">
        <v>12.56</v>
      </c>
      <c r="H8" s="71">
        <f>ROUND(G8*23.59%,2)</f>
        <v>2.96</v>
      </c>
      <c r="I8" s="70">
        <f>G8+H8</f>
        <v>15.52</v>
      </c>
      <c r="J8" s="80" t="s">
        <v>38</v>
      </c>
    </row>
    <row r="9" spans="1:10" s="9" customFormat="1" ht="28.9" customHeight="1" x14ac:dyDescent="0.2">
      <c r="A9" s="67">
        <v>2</v>
      </c>
      <c r="B9" s="89" t="s">
        <v>9</v>
      </c>
      <c r="C9" s="68" t="s">
        <v>63</v>
      </c>
      <c r="D9" s="72">
        <v>1048</v>
      </c>
      <c r="E9" s="70">
        <v>6.2784374999999999</v>
      </c>
      <c r="F9" s="69">
        <v>16</v>
      </c>
      <c r="G9" s="69">
        <v>200.91</v>
      </c>
      <c r="H9" s="71">
        <f t="shared" ref="H9:H14" si="0">ROUND(G9*23.59%,2)</f>
        <v>47.39</v>
      </c>
      <c r="I9" s="70">
        <f t="shared" ref="I9:I47" si="1">G9+H9</f>
        <v>248.3</v>
      </c>
      <c r="J9" s="80" t="s">
        <v>38</v>
      </c>
    </row>
    <row r="10" spans="1:10" s="9" customFormat="1" ht="29.45" customHeight="1" x14ac:dyDescent="0.2">
      <c r="A10" s="67">
        <v>3</v>
      </c>
      <c r="B10" s="89" t="s">
        <v>9</v>
      </c>
      <c r="C10" s="68" t="s">
        <v>63</v>
      </c>
      <c r="D10" s="72">
        <v>1048</v>
      </c>
      <c r="E10" s="70">
        <v>6.28</v>
      </c>
      <c r="F10" s="69">
        <v>1</v>
      </c>
      <c r="G10" s="69">
        <v>12.56</v>
      </c>
      <c r="H10" s="71">
        <f t="shared" si="0"/>
        <v>2.96</v>
      </c>
      <c r="I10" s="70">
        <f t="shared" si="1"/>
        <v>15.52</v>
      </c>
      <c r="J10" s="80" t="s">
        <v>38</v>
      </c>
    </row>
    <row r="11" spans="1:10" s="9" customFormat="1" ht="30" customHeight="1" x14ac:dyDescent="0.2">
      <c r="A11" s="67">
        <v>4</v>
      </c>
      <c r="B11" s="89" t="s">
        <v>9</v>
      </c>
      <c r="C11" s="68" t="s">
        <v>63</v>
      </c>
      <c r="D11" s="72">
        <v>1048</v>
      </c>
      <c r="E11" s="70">
        <v>6.2784374999999999</v>
      </c>
      <c r="F11" s="69">
        <v>32</v>
      </c>
      <c r="G11" s="69">
        <v>401.82</v>
      </c>
      <c r="H11" s="71">
        <f t="shared" si="0"/>
        <v>94.79</v>
      </c>
      <c r="I11" s="70">
        <f t="shared" si="1"/>
        <v>496.61</v>
      </c>
      <c r="J11" s="80" t="s">
        <v>38</v>
      </c>
    </row>
    <row r="12" spans="1:10" s="9" customFormat="1" ht="31.9" customHeight="1" x14ac:dyDescent="0.2">
      <c r="A12" s="67">
        <v>5</v>
      </c>
      <c r="B12" s="89" t="s">
        <v>9</v>
      </c>
      <c r="C12" s="68" t="s">
        <v>63</v>
      </c>
      <c r="D12" s="72">
        <v>1048</v>
      </c>
      <c r="E12" s="70">
        <v>6.2784374999999999</v>
      </c>
      <c r="F12" s="69">
        <v>16</v>
      </c>
      <c r="G12" s="69">
        <v>200.91</v>
      </c>
      <c r="H12" s="71">
        <f t="shared" si="0"/>
        <v>47.39</v>
      </c>
      <c r="I12" s="70">
        <f t="shared" si="1"/>
        <v>248.3</v>
      </c>
      <c r="J12" s="80" t="s">
        <v>38</v>
      </c>
    </row>
    <row r="13" spans="1:10" s="9" customFormat="1" ht="30.6" customHeight="1" x14ac:dyDescent="0.2">
      <c r="A13" s="67">
        <v>6</v>
      </c>
      <c r="B13" s="89" t="s">
        <v>9</v>
      </c>
      <c r="C13" s="68" t="s">
        <v>63</v>
      </c>
      <c r="D13" s="72">
        <v>1048</v>
      </c>
      <c r="E13" s="70">
        <v>6.2784374999999999</v>
      </c>
      <c r="F13" s="69">
        <v>16</v>
      </c>
      <c r="G13" s="69">
        <v>200.91</v>
      </c>
      <c r="H13" s="71">
        <f t="shared" si="0"/>
        <v>47.39</v>
      </c>
      <c r="I13" s="70">
        <f t="shared" si="1"/>
        <v>248.3</v>
      </c>
      <c r="J13" s="80" t="s">
        <v>38</v>
      </c>
    </row>
    <row r="14" spans="1:10" s="9" customFormat="1" ht="31.9" customHeight="1" x14ac:dyDescent="0.2">
      <c r="A14" s="67">
        <v>7</v>
      </c>
      <c r="B14" s="89" t="s">
        <v>9</v>
      </c>
      <c r="C14" s="68" t="s">
        <v>63</v>
      </c>
      <c r="D14" s="72">
        <v>1048</v>
      </c>
      <c r="E14" s="70">
        <v>6.2784374999999999</v>
      </c>
      <c r="F14" s="69">
        <v>32</v>
      </c>
      <c r="G14" s="69">
        <v>401.82</v>
      </c>
      <c r="H14" s="71">
        <f t="shared" si="0"/>
        <v>94.79</v>
      </c>
      <c r="I14" s="70">
        <f t="shared" si="1"/>
        <v>496.61</v>
      </c>
      <c r="J14" s="80" t="s">
        <v>38</v>
      </c>
    </row>
    <row r="15" spans="1:10" s="9" customFormat="1" ht="31.15" customHeight="1" x14ac:dyDescent="0.2">
      <c r="A15" s="67">
        <v>8</v>
      </c>
      <c r="B15" s="89" t="s">
        <v>9</v>
      </c>
      <c r="C15" s="68" t="s">
        <v>63</v>
      </c>
      <c r="D15" s="72">
        <v>1048</v>
      </c>
      <c r="E15" s="70">
        <v>6.2786666666666671</v>
      </c>
      <c r="F15" s="69">
        <v>15</v>
      </c>
      <c r="G15" s="69">
        <v>188.36</v>
      </c>
      <c r="H15" s="71">
        <f>ROUND(G15*21.94%,2)</f>
        <v>41.33</v>
      </c>
      <c r="I15" s="70">
        <f t="shared" si="1"/>
        <v>229.69</v>
      </c>
      <c r="J15" s="80" t="s">
        <v>53</v>
      </c>
    </row>
    <row r="16" spans="1:10" s="9" customFormat="1" ht="32.450000000000003" customHeight="1" x14ac:dyDescent="0.2">
      <c r="A16" s="67">
        <v>9</v>
      </c>
      <c r="B16" s="89" t="s">
        <v>9</v>
      </c>
      <c r="C16" s="68" t="s">
        <v>37</v>
      </c>
      <c r="D16" s="72">
        <v>1509</v>
      </c>
      <c r="E16" s="70">
        <v>8.5741666666666667</v>
      </c>
      <c r="F16" s="69">
        <v>12</v>
      </c>
      <c r="G16" s="69">
        <v>205.78</v>
      </c>
      <c r="H16" s="71">
        <f t="shared" ref="H16:H47" si="2">ROUND(G16*23.59%,2)</f>
        <v>48.54</v>
      </c>
      <c r="I16" s="70">
        <f t="shared" si="1"/>
        <v>254.32</v>
      </c>
      <c r="J16" s="80"/>
    </row>
    <row r="17" spans="1:10" s="9" customFormat="1" ht="43.15" customHeight="1" x14ac:dyDescent="0.2">
      <c r="A17" s="67">
        <v>10</v>
      </c>
      <c r="B17" s="89" t="s">
        <v>9</v>
      </c>
      <c r="C17" s="68" t="s">
        <v>57</v>
      </c>
      <c r="D17" s="72">
        <v>1300</v>
      </c>
      <c r="E17" s="70">
        <v>7.3858333333333333</v>
      </c>
      <c r="F17" s="69">
        <v>6</v>
      </c>
      <c r="G17" s="69">
        <v>88.63</v>
      </c>
      <c r="H17" s="71">
        <f t="shared" si="2"/>
        <v>20.91</v>
      </c>
      <c r="I17" s="70">
        <f t="shared" si="1"/>
        <v>109.53999999999999</v>
      </c>
      <c r="J17" s="80"/>
    </row>
    <row r="18" spans="1:10" s="9" customFormat="1" ht="29.45" customHeight="1" x14ac:dyDescent="0.2">
      <c r="A18" s="67">
        <v>11</v>
      </c>
      <c r="B18" s="89" t="s">
        <v>9</v>
      </c>
      <c r="C18" s="68" t="s">
        <v>57</v>
      </c>
      <c r="D18" s="72">
        <v>1300</v>
      </c>
      <c r="E18" s="70">
        <v>7.3862500000000004</v>
      </c>
      <c r="F18" s="69">
        <v>8</v>
      </c>
      <c r="G18" s="69">
        <v>118.18</v>
      </c>
      <c r="H18" s="71">
        <f t="shared" si="2"/>
        <v>27.88</v>
      </c>
      <c r="I18" s="70">
        <f t="shared" si="1"/>
        <v>146.06</v>
      </c>
      <c r="J18" s="80"/>
    </row>
    <row r="19" spans="1:10" ht="28.15" customHeight="1" x14ac:dyDescent="0.2">
      <c r="A19" s="67">
        <v>12</v>
      </c>
      <c r="B19" s="89" t="s">
        <v>9</v>
      </c>
      <c r="C19" s="68" t="s">
        <v>57</v>
      </c>
      <c r="D19" s="72">
        <v>1300</v>
      </c>
      <c r="E19" s="70">
        <v>7.3862500000000004</v>
      </c>
      <c r="F19" s="69">
        <v>8</v>
      </c>
      <c r="G19" s="69">
        <v>118.18</v>
      </c>
      <c r="H19" s="71">
        <f t="shared" si="2"/>
        <v>27.88</v>
      </c>
      <c r="I19" s="70">
        <f t="shared" si="1"/>
        <v>146.06</v>
      </c>
      <c r="J19" s="80"/>
    </row>
    <row r="20" spans="1:10" ht="25.5" x14ac:dyDescent="0.2">
      <c r="A20" s="67">
        <v>13</v>
      </c>
      <c r="B20" s="89" t="s">
        <v>9</v>
      </c>
      <c r="C20" s="68" t="s">
        <v>58</v>
      </c>
      <c r="D20" s="72">
        <v>1100</v>
      </c>
      <c r="E20" s="70">
        <v>6.25</v>
      </c>
      <c r="F20" s="69">
        <v>24</v>
      </c>
      <c r="G20" s="69">
        <v>300</v>
      </c>
      <c r="H20" s="71">
        <f t="shared" si="2"/>
        <v>70.77</v>
      </c>
      <c r="I20" s="70">
        <f t="shared" si="1"/>
        <v>370.77</v>
      </c>
      <c r="J20" s="80"/>
    </row>
    <row r="21" spans="1:10" ht="51" x14ac:dyDescent="0.2">
      <c r="A21" s="67">
        <v>14</v>
      </c>
      <c r="B21" s="89" t="s">
        <v>9</v>
      </c>
      <c r="C21" s="68" t="s">
        <v>59</v>
      </c>
      <c r="D21" s="72">
        <v>800</v>
      </c>
      <c r="E21" s="70">
        <v>4.5449999999999999</v>
      </c>
      <c r="F21" s="69">
        <v>5</v>
      </c>
      <c r="G21" s="69">
        <v>45.45</v>
      </c>
      <c r="H21" s="71">
        <f t="shared" si="2"/>
        <v>10.72</v>
      </c>
      <c r="I21" s="70">
        <f t="shared" si="1"/>
        <v>56.17</v>
      </c>
      <c r="J21" s="80"/>
    </row>
    <row r="22" spans="1:10" ht="51" x14ac:dyDescent="0.2">
      <c r="A22" s="67">
        <v>15</v>
      </c>
      <c r="B22" s="89" t="s">
        <v>9</v>
      </c>
      <c r="C22" s="68" t="s">
        <v>59</v>
      </c>
      <c r="D22" s="72">
        <v>800</v>
      </c>
      <c r="E22" s="70">
        <v>4.5449999999999999</v>
      </c>
      <c r="F22" s="69">
        <v>10</v>
      </c>
      <c r="G22" s="69">
        <v>90.9</v>
      </c>
      <c r="H22" s="71">
        <f t="shared" si="2"/>
        <v>21.44</v>
      </c>
      <c r="I22" s="70">
        <f t="shared" si="1"/>
        <v>112.34</v>
      </c>
      <c r="J22" s="80"/>
    </row>
    <row r="23" spans="1:10" x14ac:dyDescent="0.2">
      <c r="A23" s="67">
        <v>16</v>
      </c>
      <c r="B23" s="89" t="s">
        <v>11</v>
      </c>
      <c r="C23" s="68" t="s">
        <v>36</v>
      </c>
      <c r="D23" s="72">
        <v>2635</v>
      </c>
      <c r="E23" s="70">
        <v>14.972031250000001</v>
      </c>
      <c r="F23" s="69">
        <v>32</v>
      </c>
      <c r="G23" s="69">
        <v>958.21</v>
      </c>
      <c r="H23" s="71">
        <f t="shared" si="2"/>
        <v>226.04</v>
      </c>
      <c r="I23" s="70">
        <f t="shared" si="1"/>
        <v>1184.25</v>
      </c>
      <c r="J23" s="80"/>
    </row>
    <row r="24" spans="1:10" x14ac:dyDescent="0.2">
      <c r="A24" s="67">
        <v>17</v>
      </c>
      <c r="B24" s="89" t="s">
        <v>11</v>
      </c>
      <c r="C24" s="68" t="s">
        <v>37</v>
      </c>
      <c r="D24" s="72">
        <v>1885</v>
      </c>
      <c r="E24" s="70">
        <v>10.71</v>
      </c>
      <c r="F24" s="69">
        <v>32</v>
      </c>
      <c r="G24" s="69">
        <v>685.44</v>
      </c>
      <c r="H24" s="71">
        <f t="shared" si="2"/>
        <v>161.69999999999999</v>
      </c>
      <c r="I24" s="70">
        <f t="shared" si="1"/>
        <v>847.1400000000001</v>
      </c>
      <c r="J24" s="80"/>
    </row>
    <row r="25" spans="1:10" x14ac:dyDescent="0.2">
      <c r="A25" s="67">
        <v>18</v>
      </c>
      <c r="B25" s="89" t="s">
        <v>11</v>
      </c>
      <c r="C25" s="68" t="s">
        <v>37</v>
      </c>
      <c r="D25" s="72">
        <v>1885</v>
      </c>
      <c r="E25" s="70">
        <v>10.71</v>
      </c>
      <c r="F25" s="69">
        <v>24</v>
      </c>
      <c r="G25" s="69">
        <v>514.08000000000004</v>
      </c>
      <c r="H25" s="71">
        <f t="shared" si="2"/>
        <v>121.27</v>
      </c>
      <c r="I25" s="70">
        <f t="shared" si="1"/>
        <v>635.35</v>
      </c>
      <c r="J25" s="80"/>
    </row>
    <row r="26" spans="1:10" x14ac:dyDescent="0.2">
      <c r="A26" s="67">
        <v>19</v>
      </c>
      <c r="B26" s="89" t="s">
        <v>11</v>
      </c>
      <c r="C26" s="68" t="s">
        <v>39</v>
      </c>
      <c r="D26" s="72">
        <v>1248</v>
      </c>
      <c r="E26" s="70">
        <v>7.0909374999999999</v>
      </c>
      <c r="F26" s="69">
        <v>32</v>
      </c>
      <c r="G26" s="69">
        <v>453.82</v>
      </c>
      <c r="H26" s="71">
        <f t="shared" si="2"/>
        <v>107.06</v>
      </c>
      <c r="I26" s="70">
        <f t="shared" si="1"/>
        <v>560.88</v>
      </c>
      <c r="J26" s="87"/>
    </row>
    <row r="27" spans="1:10" x14ac:dyDescent="0.2">
      <c r="A27" s="67">
        <v>20</v>
      </c>
      <c r="B27" s="89" t="s">
        <v>11</v>
      </c>
      <c r="C27" s="68" t="s">
        <v>12</v>
      </c>
      <c r="D27" s="72">
        <v>1248</v>
      </c>
      <c r="E27" s="70">
        <v>7.0909374999999999</v>
      </c>
      <c r="F27" s="69">
        <v>32</v>
      </c>
      <c r="G27" s="69">
        <v>453.82</v>
      </c>
      <c r="H27" s="71">
        <f t="shared" si="2"/>
        <v>107.06</v>
      </c>
      <c r="I27" s="70">
        <f t="shared" si="1"/>
        <v>560.88</v>
      </c>
      <c r="J27" s="87"/>
    </row>
    <row r="28" spans="1:10" x14ac:dyDescent="0.2">
      <c r="A28" s="67">
        <v>21</v>
      </c>
      <c r="B28" s="89" t="s">
        <v>11</v>
      </c>
      <c r="C28" s="68" t="s">
        <v>39</v>
      </c>
      <c r="D28" s="72">
        <v>1248</v>
      </c>
      <c r="E28" s="70">
        <v>7.0910416666666665</v>
      </c>
      <c r="F28" s="69">
        <v>24</v>
      </c>
      <c r="G28" s="69">
        <v>340.37</v>
      </c>
      <c r="H28" s="71">
        <f t="shared" si="2"/>
        <v>80.290000000000006</v>
      </c>
      <c r="I28" s="70">
        <f t="shared" si="1"/>
        <v>420.66</v>
      </c>
      <c r="J28" s="87"/>
    </row>
    <row r="29" spans="1:10" ht="25.5" x14ac:dyDescent="0.2">
      <c r="A29" s="67">
        <v>22</v>
      </c>
      <c r="B29" s="89" t="s">
        <v>11</v>
      </c>
      <c r="C29" s="68" t="s">
        <v>40</v>
      </c>
      <c r="D29" s="72">
        <v>1333</v>
      </c>
      <c r="E29" s="70">
        <v>7.5739999999999998</v>
      </c>
      <c r="F29" s="69">
        <v>30</v>
      </c>
      <c r="G29" s="69">
        <v>454.44</v>
      </c>
      <c r="H29" s="71">
        <f t="shared" si="2"/>
        <v>107.2</v>
      </c>
      <c r="I29" s="70">
        <f t="shared" si="1"/>
        <v>561.64</v>
      </c>
      <c r="J29" s="87"/>
    </row>
    <row r="30" spans="1:10" ht="25.5" x14ac:dyDescent="0.2">
      <c r="A30" s="67">
        <v>23</v>
      </c>
      <c r="B30" s="89" t="s">
        <v>11</v>
      </c>
      <c r="C30" s="68" t="s">
        <v>40</v>
      </c>
      <c r="D30" s="72">
        <v>1333</v>
      </c>
      <c r="E30" s="70">
        <v>7.5740625000000001</v>
      </c>
      <c r="F30" s="69">
        <v>32</v>
      </c>
      <c r="G30" s="69">
        <v>484.74</v>
      </c>
      <c r="H30" s="71">
        <f t="shared" si="2"/>
        <v>114.35</v>
      </c>
      <c r="I30" s="70">
        <f t="shared" si="1"/>
        <v>599.09</v>
      </c>
      <c r="J30" s="87"/>
    </row>
    <row r="31" spans="1:10" x14ac:dyDescent="0.2">
      <c r="A31" s="67">
        <v>24</v>
      </c>
      <c r="B31" s="89" t="s">
        <v>11</v>
      </c>
      <c r="C31" s="68" t="s">
        <v>39</v>
      </c>
      <c r="D31" s="72">
        <v>1248</v>
      </c>
      <c r="E31" s="70">
        <v>7.0909374999999999</v>
      </c>
      <c r="F31" s="69">
        <v>32</v>
      </c>
      <c r="G31" s="69">
        <v>453.82</v>
      </c>
      <c r="H31" s="71">
        <f t="shared" si="2"/>
        <v>107.06</v>
      </c>
      <c r="I31" s="70">
        <f t="shared" si="1"/>
        <v>560.88</v>
      </c>
      <c r="J31" s="87"/>
    </row>
    <row r="32" spans="1:10" ht="13.15" customHeight="1" x14ac:dyDescent="0.2">
      <c r="A32" s="67">
        <v>25</v>
      </c>
      <c r="B32" s="89" t="s">
        <v>11</v>
      </c>
      <c r="C32" s="68" t="s">
        <v>12</v>
      </c>
      <c r="D32" s="72">
        <v>1248</v>
      </c>
      <c r="E32" s="70">
        <v>7.0909374999999999</v>
      </c>
      <c r="F32" s="69">
        <v>32</v>
      </c>
      <c r="G32" s="69">
        <v>453.82</v>
      </c>
      <c r="H32" s="71">
        <f t="shared" si="2"/>
        <v>107.06</v>
      </c>
      <c r="I32" s="70">
        <f t="shared" si="1"/>
        <v>560.88</v>
      </c>
      <c r="J32" s="87"/>
    </row>
    <row r="33" spans="1:10" x14ac:dyDescent="0.2">
      <c r="A33" s="67">
        <v>26</v>
      </c>
      <c r="B33" s="89" t="s">
        <v>11</v>
      </c>
      <c r="C33" s="68" t="s">
        <v>10</v>
      </c>
      <c r="D33" s="72">
        <v>1100</v>
      </c>
      <c r="E33" s="70">
        <v>6.25</v>
      </c>
      <c r="F33" s="69">
        <v>32</v>
      </c>
      <c r="G33" s="69">
        <v>400</v>
      </c>
      <c r="H33" s="71">
        <f t="shared" si="2"/>
        <v>94.36</v>
      </c>
      <c r="I33" s="70">
        <f t="shared" si="1"/>
        <v>494.36</v>
      </c>
      <c r="J33" s="87"/>
    </row>
    <row r="34" spans="1:10" ht="38.25" x14ac:dyDescent="0.2">
      <c r="A34" s="67">
        <v>27</v>
      </c>
      <c r="B34" s="89" t="s">
        <v>11</v>
      </c>
      <c r="C34" s="68" t="s">
        <v>45</v>
      </c>
      <c r="D34" s="72">
        <v>1300</v>
      </c>
      <c r="E34" s="70">
        <v>7.3859374999999998</v>
      </c>
      <c r="F34" s="69">
        <v>32</v>
      </c>
      <c r="G34" s="69">
        <v>472.7</v>
      </c>
      <c r="H34" s="71">
        <f t="shared" si="2"/>
        <v>111.51</v>
      </c>
      <c r="I34" s="70">
        <f t="shared" si="1"/>
        <v>584.21</v>
      </c>
      <c r="J34" s="87"/>
    </row>
    <row r="35" spans="1:10" x14ac:dyDescent="0.2">
      <c r="A35" s="67">
        <v>28</v>
      </c>
      <c r="B35" s="89" t="s">
        <v>14</v>
      </c>
      <c r="C35" s="68" t="s">
        <v>60</v>
      </c>
      <c r="D35" s="72">
        <v>2635</v>
      </c>
      <c r="E35" s="70">
        <v>14.972045454545453</v>
      </c>
      <c r="F35" s="69">
        <v>22</v>
      </c>
      <c r="G35" s="69">
        <v>658.77</v>
      </c>
      <c r="H35" s="71">
        <f t="shared" si="2"/>
        <v>155.4</v>
      </c>
      <c r="I35" s="70">
        <f t="shared" si="1"/>
        <v>814.17</v>
      </c>
      <c r="J35" s="87"/>
    </row>
    <row r="36" spans="1:10" ht="26.45" customHeight="1" x14ac:dyDescent="0.2">
      <c r="A36" s="67">
        <v>29</v>
      </c>
      <c r="B36" s="89" t="s">
        <v>14</v>
      </c>
      <c r="C36" s="68" t="s">
        <v>41</v>
      </c>
      <c r="D36" s="72">
        <v>2174</v>
      </c>
      <c r="E36" s="70">
        <v>12.351666666666667</v>
      </c>
      <c r="F36" s="69">
        <v>6</v>
      </c>
      <c r="G36" s="69">
        <v>148.22</v>
      </c>
      <c r="H36" s="71">
        <f t="shared" si="2"/>
        <v>34.97</v>
      </c>
      <c r="I36" s="70">
        <f t="shared" si="1"/>
        <v>183.19</v>
      </c>
      <c r="J36" s="87"/>
    </row>
    <row r="37" spans="1:10" x14ac:dyDescent="0.2">
      <c r="A37" s="67">
        <v>30</v>
      </c>
      <c r="B37" s="89" t="s">
        <v>14</v>
      </c>
      <c r="C37" s="68" t="s">
        <v>42</v>
      </c>
      <c r="D37" s="72">
        <v>1885</v>
      </c>
      <c r="E37" s="70">
        <v>10.71</v>
      </c>
      <c r="F37" s="69">
        <v>23</v>
      </c>
      <c r="G37" s="69">
        <v>492.66</v>
      </c>
      <c r="H37" s="71">
        <f t="shared" si="2"/>
        <v>116.22</v>
      </c>
      <c r="I37" s="70">
        <f t="shared" si="1"/>
        <v>608.88</v>
      </c>
      <c r="J37" s="87"/>
    </row>
    <row r="38" spans="1:10" x14ac:dyDescent="0.2">
      <c r="A38" s="67">
        <v>31</v>
      </c>
      <c r="B38" s="89" t="s">
        <v>14</v>
      </c>
      <c r="C38" s="68" t="s">
        <v>42</v>
      </c>
      <c r="D38" s="72">
        <v>1885</v>
      </c>
      <c r="E38" s="70">
        <v>10.71</v>
      </c>
      <c r="F38" s="69">
        <v>32</v>
      </c>
      <c r="G38" s="69">
        <v>685.44</v>
      </c>
      <c r="H38" s="71">
        <f t="shared" si="2"/>
        <v>161.69999999999999</v>
      </c>
      <c r="I38" s="70">
        <f t="shared" si="1"/>
        <v>847.1400000000001</v>
      </c>
      <c r="J38" s="87"/>
    </row>
    <row r="39" spans="1:10" x14ac:dyDescent="0.2">
      <c r="A39" s="67">
        <v>32</v>
      </c>
      <c r="B39" s="89" t="s">
        <v>14</v>
      </c>
      <c r="C39" s="68" t="s">
        <v>43</v>
      </c>
      <c r="D39" s="72">
        <v>1954</v>
      </c>
      <c r="E39" s="70">
        <v>11.10203125</v>
      </c>
      <c r="F39" s="69">
        <v>32</v>
      </c>
      <c r="G39" s="69">
        <v>710.53</v>
      </c>
      <c r="H39" s="71">
        <f t="shared" si="2"/>
        <v>167.61</v>
      </c>
      <c r="I39" s="70">
        <f t="shared" si="1"/>
        <v>878.14</v>
      </c>
      <c r="J39" s="87"/>
    </row>
    <row r="40" spans="1:10" ht="13.9" customHeight="1" x14ac:dyDescent="0.2">
      <c r="A40" s="67">
        <v>33</v>
      </c>
      <c r="B40" s="89" t="s">
        <v>14</v>
      </c>
      <c r="C40" s="68" t="s">
        <v>42</v>
      </c>
      <c r="D40" s="72">
        <v>1885</v>
      </c>
      <c r="E40" s="70">
        <v>10.71</v>
      </c>
      <c r="F40" s="69">
        <v>18</v>
      </c>
      <c r="G40" s="69">
        <v>385.56</v>
      </c>
      <c r="H40" s="71">
        <f t="shared" si="2"/>
        <v>90.95</v>
      </c>
      <c r="I40" s="70">
        <f t="shared" si="1"/>
        <v>476.51</v>
      </c>
      <c r="J40" s="87"/>
    </row>
    <row r="41" spans="1:10" ht="13.9" customHeight="1" x14ac:dyDescent="0.2">
      <c r="A41" s="67">
        <v>34</v>
      </c>
      <c r="B41" s="89" t="s">
        <v>14</v>
      </c>
      <c r="C41" s="68" t="s">
        <v>42</v>
      </c>
      <c r="D41" s="72">
        <v>1885</v>
      </c>
      <c r="E41" s="70">
        <v>10.71</v>
      </c>
      <c r="F41" s="69">
        <v>8</v>
      </c>
      <c r="G41" s="69">
        <v>171.36</v>
      </c>
      <c r="H41" s="71">
        <f t="shared" si="2"/>
        <v>40.42</v>
      </c>
      <c r="I41" s="70">
        <f t="shared" si="1"/>
        <v>211.78000000000003</v>
      </c>
      <c r="J41" s="87"/>
    </row>
    <row r="42" spans="1:10" x14ac:dyDescent="0.2">
      <c r="A42" s="67">
        <v>35</v>
      </c>
      <c r="B42" s="89" t="s">
        <v>14</v>
      </c>
      <c r="C42" s="68" t="s">
        <v>43</v>
      </c>
      <c r="D42" s="72">
        <v>1954</v>
      </c>
      <c r="E42" s="70">
        <v>11.102083333333333</v>
      </c>
      <c r="F42" s="69">
        <v>24</v>
      </c>
      <c r="G42" s="69">
        <v>532.9</v>
      </c>
      <c r="H42" s="71">
        <f t="shared" si="2"/>
        <v>125.71</v>
      </c>
      <c r="I42" s="70">
        <f t="shared" si="1"/>
        <v>658.61</v>
      </c>
      <c r="J42" s="87"/>
    </row>
    <row r="43" spans="1:10" x14ac:dyDescent="0.2">
      <c r="A43" s="67">
        <v>36</v>
      </c>
      <c r="B43" s="89" t="s">
        <v>15</v>
      </c>
      <c r="C43" s="68" t="s">
        <v>41</v>
      </c>
      <c r="D43" s="72">
        <v>1885</v>
      </c>
      <c r="E43" s="70">
        <v>10.71</v>
      </c>
      <c r="F43" s="69">
        <v>2</v>
      </c>
      <c r="G43" s="69">
        <v>42.84</v>
      </c>
      <c r="H43" s="71">
        <f t="shared" si="2"/>
        <v>10.11</v>
      </c>
      <c r="I43" s="70">
        <f t="shared" si="1"/>
        <v>52.95</v>
      </c>
      <c r="J43" s="87"/>
    </row>
    <row r="44" spans="1:10" x14ac:dyDescent="0.2">
      <c r="A44" s="67">
        <v>37</v>
      </c>
      <c r="B44" s="89" t="s">
        <v>15</v>
      </c>
      <c r="C44" s="68" t="s">
        <v>41</v>
      </c>
      <c r="D44" s="72">
        <v>1885</v>
      </c>
      <c r="E44" s="70">
        <v>10.71</v>
      </c>
      <c r="F44" s="69">
        <v>2</v>
      </c>
      <c r="G44" s="69">
        <v>42.84</v>
      </c>
      <c r="H44" s="71">
        <f t="shared" si="2"/>
        <v>10.11</v>
      </c>
      <c r="I44" s="70">
        <f t="shared" si="1"/>
        <v>52.95</v>
      </c>
      <c r="J44" s="87"/>
    </row>
    <row r="45" spans="1:10" ht="25.5" x14ac:dyDescent="0.2">
      <c r="A45" s="67">
        <v>38</v>
      </c>
      <c r="B45" s="89" t="s">
        <v>15</v>
      </c>
      <c r="C45" s="68" t="s">
        <v>44</v>
      </c>
      <c r="D45" s="72">
        <v>1400</v>
      </c>
      <c r="E45" s="70">
        <v>7.9550000000000001</v>
      </c>
      <c r="F45" s="69">
        <v>2</v>
      </c>
      <c r="G45" s="69">
        <v>31.82</v>
      </c>
      <c r="H45" s="71">
        <f t="shared" si="2"/>
        <v>7.51</v>
      </c>
      <c r="I45" s="70">
        <f t="shared" si="1"/>
        <v>39.33</v>
      </c>
      <c r="J45" s="87"/>
    </row>
    <row r="46" spans="1:10" x14ac:dyDescent="0.2">
      <c r="A46" s="67">
        <v>39</v>
      </c>
      <c r="B46" s="89" t="s">
        <v>15</v>
      </c>
      <c r="C46" s="68" t="s">
        <v>39</v>
      </c>
      <c r="D46" s="72">
        <v>1215</v>
      </c>
      <c r="E46" s="70">
        <v>6.9024999999999999</v>
      </c>
      <c r="F46" s="69">
        <v>2</v>
      </c>
      <c r="G46" s="69">
        <v>27.61</v>
      </c>
      <c r="H46" s="71">
        <f t="shared" si="2"/>
        <v>6.51</v>
      </c>
      <c r="I46" s="70">
        <f t="shared" si="1"/>
        <v>34.119999999999997</v>
      </c>
      <c r="J46" s="87"/>
    </row>
    <row r="47" spans="1:10" ht="25.5" x14ac:dyDescent="0.2">
      <c r="A47" s="67">
        <v>40</v>
      </c>
      <c r="B47" s="89" t="s">
        <v>15</v>
      </c>
      <c r="C47" s="68" t="s">
        <v>44</v>
      </c>
      <c r="D47" s="72">
        <v>1400</v>
      </c>
      <c r="E47" s="70">
        <v>7.9550000000000001</v>
      </c>
      <c r="F47" s="69">
        <v>9</v>
      </c>
      <c r="G47" s="69">
        <v>143.19</v>
      </c>
      <c r="H47" s="71">
        <f t="shared" si="2"/>
        <v>33.78</v>
      </c>
      <c r="I47" s="70">
        <f t="shared" si="1"/>
        <v>176.97</v>
      </c>
      <c r="J47" s="87"/>
    </row>
  </sheetData>
  <mergeCells count="2">
    <mergeCell ref="A7:C7"/>
    <mergeCell ref="A4:J4"/>
  </mergeCells>
  <pageMargins left="0.7" right="0.7" top="0.75" bottom="0.75" header="0.3" footer="0.3"/>
  <pageSetup paperSize="9" scale="68" fitToHeight="0"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4636-B930-4304-BA83-8D5CDA6F4E59}">
  <sheetPr>
    <tabColor theme="2"/>
    <pageSetUpPr fitToPage="1"/>
  </sheetPr>
  <dimension ref="A1:R62"/>
  <sheetViews>
    <sheetView zoomScaleNormal="100" workbookViewId="0">
      <selection activeCell="I8" sqref="I8"/>
    </sheetView>
  </sheetViews>
  <sheetFormatPr defaultColWidth="9.140625" defaultRowHeight="12.75" x14ac:dyDescent="0.2"/>
  <cols>
    <col min="1" max="1" width="6" style="36" customWidth="1"/>
    <col min="2" max="2" width="26.85546875" style="37" customWidth="1"/>
    <col min="3" max="3" width="22.7109375" style="36" customWidth="1"/>
    <col min="4" max="4" width="13.140625" style="36" customWidth="1"/>
    <col min="5" max="5" width="15.7109375" style="36" customWidth="1"/>
    <col min="6" max="6" width="11.85546875" style="36" customWidth="1"/>
    <col min="7" max="7" width="18.5703125" style="38" customWidth="1"/>
    <col min="8" max="8" width="11.140625" style="36" customWidth="1"/>
    <col min="9" max="9" width="12" style="36" customWidth="1"/>
    <col min="10" max="10" width="17.28515625" style="39" customWidth="1"/>
    <col min="11" max="254" width="9.140625" style="39"/>
    <col min="255" max="255" width="6" style="39" customWidth="1"/>
    <col min="256" max="256" width="27.42578125" style="39" customWidth="1"/>
    <col min="257" max="257" width="20.85546875" style="39" customWidth="1"/>
    <col min="258" max="258" width="13.140625" style="39" customWidth="1"/>
    <col min="259" max="259" width="11.85546875" style="39" customWidth="1"/>
    <col min="260" max="260" width="15.7109375" style="39" customWidth="1"/>
    <col min="261" max="261" width="11.140625" style="39" customWidth="1"/>
    <col min="262" max="262" width="12" style="39" customWidth="1"/>
    <col min="263" max="510" width="9.140625" style="39"/>
    <col min="511" max="511" width="6" style="39" customWidth="1"/>
    <col min="512" max="512" width="27.42578125" style="39" customWidth="1"/>
    <col min="513" max="513" width="20.85546875" style="39" customWidth="1"/>
    <col min="514" max="514" width="13.140625" style="39" customWidth="1"/>
    <col min="515" max="515" width="11.85546875" style="39" customWidth="1"/>
    <col min="516" max="516" width="15.7109375" style="39" customWidth="1"/>
    <col min="517" max="517" width="11.140625" style="39" customWidth="1"/>
    <col min="518" max="518" width="12" style="39" customWidth="1"/>
    <col min="519" max="766" width="9.140625" style="39"/>
    <col min="767" max="767" width="6" style="39" customWidth="1"/>
    <col min="768" max="768" width="27.42578125" style="39" customWidth="1"/>
    <col min="769" max="769" width="20.85546875" style="39" customWidth="1"/>
    <col min="770" max="770" width="13.140625" style="39" customWidth="1"/>
    <col min="771" max="771" width="11.85546875" style="39" customWidth="1"/>
    <col min="772" max="772" width="15.7109375" style="39" customWidth="1"/>
    <col min="773" max="773" width="11.140625" style="39" customWidth="1"/>
    <col min="774" max="774" width="12" style="39" customWidth="1"/>
    <col min="775" max="1022" width="9.140625" style="39"/>
    <col min="1023" max="1023" width="6" style="39" customWidth="1"/>
    <col min="1024" max="1024" width="27.42578125" style="39" customWidth="1"/>
    <col min="1025" max="1025" width="20.85546875" style="39" customWidth="1"/>
    <col min="1026" max="1026" width="13.140625" style="39" customWidth="1"/>
    <col min="1027" max="1027" width="11.85546875" style="39" customWidth="1"/>
    <col min="1028" max="1028" width="15.7109375" style="39" customWidth="1"/>
    <col min="1029" max="1029" width="11.140625" style="39" customWidth="1"/>
    <col min="1030" max="1030" width="12" style="39" customWidth="1"/>
    <col min="1031" max="1278" width="9.140625" style="39"/>
    <col min="1279" max="1279" width="6" style="39" customWidth="1"/>
    <col min="1280" max="1280" width="27.42578125" style="39" customWidth="1"/>
    <col min="1281" max="1281" width="20.85546875" style="39" customWidth="1"/>
    <col min="1282" max="1282" width="13.140625" style="39" customWidth="1"/>
    <col min="1283" max="1283" width="11.85546875" style="39" customWidth="1"/>
    <col min="1284" max="1284" width="15.7109375" style="39" customWidth="1"/>
    <col min="1285" max="1285" width="11.140625" style="39" customWidth="1"/>
    <col min="1286" max="1286" width="12" style="39" customWidth="1"/>
    <col min="1287" max="1534" width="9.140625" style="39"/>
    <col min="1535" max="1535" width="6" style="39" customWidth="1"/>
    <col min="1536" max="1536" width="27.42578125" style="39" customWidth="1"/>
    <col min="1537" max="1537" width="20.85546875" style="39" customWidth="1"/>
    <col min="1538" max="1538" width="13.140625" style="39" customWidth="1"/>
    <col min="1539" max="1539" width="11.85546875" style="39" customWidth="1"/>
    <col min="1540" max="1540" width="15.7109375" style="39" customWidth="1"/>
    <col min="1541" max="1541" width="11.140625" style="39" customWidth="1"/>
    <col min="1542" max="1542" width="12" style="39" customWidth="1"/>
    <col min="1543" max="1790" width="9.140625" style="39"/>
    <col min="1791" max="1791" width="6" style="39" customWidth="1"/>
    <col min="1792" max="1792" width="27.42578125" style="39" customWidth="1"/>
    <col min="1793" max="1793" width="20.85546875" style="39" customWidth="1"/>
    <col min="1794" max="1794" width="13.140625" style="39" customWidth="1"/>
    <col min="1795" max="1795" width="11.85546875" style="39" customWidth="1"/>
    <col min="1796" max="1796" width="15.7109375" style="39" customWidth="1"/>
    <col min="1797" max="1797" width="11.140625" style="39" customWidth="1"/>
    <col min="1798" max="1798" width="12" style="39" customWidth="1"/>
    <col min="1799" max="2046" width="9.140625" style="39"/>
    <col min="2047" max="2047" width="6" style="39" customWidth="1"/>
    <col min="2048" max="2048" width="27.42578125" style="39" customWidth="1"/>
    <col min="2049" max="2049" width="20.85546875" style="39" customWidth="1"/>
    <col min="2050" max="2050" width="13.140625" style="39" customWidth="1"/>
    <col min="2051" max="2051" width="11.85546875" style="39" customWidth="1"/>
    <col min="2052" max="2052" width="15.7109375" style="39" customWidth="1"/>
    <col min="2053" max="2053" width="11.140625" style="39" customWidth="1"/>
    <col min="2054" max="2054" width="12" style="39" customWidth="1"/>
    <col min="2055" max="2302" width="9.140625" style="39"/>
    <col min="2303" max="2303" width="6" style="39" customWidth="1"/>
    <col min="2304" max="2304" width="27.42578125" style="39" customWidth="1"/>
    <col min="2305" max="2305" width="20.85546875" style="39" customWidth="1"/>
    <col min="2306" max="2306" width="13.140625" style="39" customWidth="1"/>
    <col min="2307" max="2307" width="11.85546875" style="39" customWidth="1"/>
    <col min="2308" max="2308" width="15.7109375" style="39" customWidth="1"/>
    <col min="2309" max="2309" width="11.140625" style="39" customWidth="1"/>
    <col min="2310" max="2310" width="12" style="39" customWidth="1"/>
    <col min="2311" max="2558" width="9.140625" style="39"/>
    <col min="2559" max="2559" width="6" style="39" customWidth="1"/>
    <col min="2560" max="2560" width="27.42578125" style="39" customWidth="1"/>
    <col min="2561" max="2561" width="20.85546875" style="39" customWidth="1"/>
    <col min="2562" max="2562" width="13.140625" style="39" customWidth="1"/>
    <col min="2563" max="2563" width="11.85546875" style="39" customWidth="1"/>
    <col min="2564" max="2564" width="15.7109375" style="39" customWidth="1"/>
    <col min="2565" max="2565" width="11.140625" style="39" customWidth="1"/>
    <col min="2566" max="2566" width="12" style="39" customWidth="1"/>
    <col min="2567" max="2814" width="9.140625" style="39"/>
    <col min="2815" max="2815" width="6" style="39" customWidth="1"/>
    <col min="2816" max="2816" width="27.42578125" style="39" customWidth="1"/>
    <col min="2817" max="2817" width="20.85546875" style="39" customWidth="1"/>
    <col min="2818" max="2818" width="13.140625" style="39" customWidth="1"/>
    <col min="2819" max="2819" width="11.85546875" style="39" customWidth="1"/>
    <col min="2820" max="2820" width="15.7109375" style="39" customWidth="1"/>
    <col min="2821" max="2821" width="11.140625" style="39" customWidth="1"/>
    <col min="2822" max="2822" width="12" style="39" customWidth="1"/>
    <col min="2823" max="3070" width="9.140625" style="39"/>
    <col min="3071" max="3071" width="6" style="39" customWidth="1"/>
    <col min="3072" max="3072" width="27.42578125" style="39" customWidth="1"/>
    <col min="3073" max="3073" width="20.85546875" style="39" customWidth="1"/>
    <col min="3074" max="3074" width="13.140625" style="39" customWidth="1"/>
    <col min="3075" max="3075" width="11.85546875" style="39" customWidth="1"/>
    <col min="3076" max="3076" width="15.7109375" style="39" customWidth="1"/>
    <col min="3077" max="3077" width="11.140625" style="39" customWidth="1"/>
    <col min="3078" max="3078" width="12" style="39" customWidth="1"/>
    <col min="3079" max="3326" width="9.140625" style="39"/>
    <col min="3327" max="3327" width="6" style="39" customWidth="1"/>
    <col min="3328" max="3328" width="27.42578125" style="39" customWidth="1"/>
    <col min="3329" max="3329" width="20.85546875" style="39" customWidth="1"/>
    <col min="3330" max="3330" width="13.140625" style="39" customWidth="1"/>
    <col min="3331" max="3331" width="11.85546875" style="39" customWidth="1"/>
    <col min="3332" max="3332" width="15.7109375" style="39" customWidth="1"/>
    <col min="3333" max="3333" width="11.140625" style="39" customWidth="1"/>
    <col min="3334" max="3334" width="12" style="39" customWidth="1"/>
    <col min="3335" max="3582" width="9.140625" style="39"/>
    <col min="3583" max="3583" width="6" style="39" customWidth="1"/>
    <col min="3584" max="3584" width="27.42578125" style="39" customWidth="1"/>
    <col min="3585" max="3585" width="20.85546875" style="39" customWidth="1"/>
    <col min="3586" max="3586" width="13.140625" style="39" customWidth="1"/>
    <col min="3587" max="3587" width="11.85546875" style="39" customWidth="1"/>
    <col min="3588" max="3588" width="15.7109375" style="39" customWidth="1"/>
    <col min="3589" max="3589" width="11.140625" style="39" customWidth="1"/>
    <col min="3590" max="3590" width="12" style="39" customWidth="1"/>
    <col min="3591" max="3838" width="9.140625" style="39"/>
    <col min="3839" max="3839" width="6" style="39" customWidth="1"/>
    <col min="3840" max="3840" width="27.42578125" style="39" customWidth="1"/>
    <col min="3841" max="3841" width="20.85546875" style="39" customWidth="1"/>
    <col min="3842" max="3842" width="13.140625" style="39" customWidth="1"/>
    <col min="3843" max="3843" width="11.85546875" style="39" customWidth="1"/>
    <col min="3844" max="3844" width="15.7109375" style="39" customWidth="1"/>
    <col min="3845" max="3845" width="11.140625" style="39" customWidth="1"/>
    <col min="3846" max="3846" width="12" style="39" customWidth="1"/>
    <col min="3847" max="4094" width="9.140625" style="39"/>
    <col min="4095" max="4095" width="6" style="39" customWidth="1"/>
    <col min="4096" max="4096" width="27.42578125" style="39" customWidth="1"/>
    <col min="4097" max="4097" width="20.85546875" style="39" customWidth="1"/>
    <col min="4098" max="4098" width="13.140625" style="39" customWidth="1"/>
    <col min="4099" max="4099" width="11.85546875" style="39" customWidth="1"/>
    <col min="4100" max="4100" width="15.7109375" style="39" customWidth="1"/>
    <col min="4101" max="4101" width="11.140625" style="39" customWidth="1"/>
    <col min="4102" max="4102" width="12" style="39" customWidth="1"/>
    <col min="4103" max="4350" width="9.140625" style="39"/>
    <col min="4351" max="4351" width="6" style="39" customWidth="1"/>
    <col min="4352" max="4352" width="27.42578125" style="39" customWidth="1"/>
    <col min="4353" max="4353" width="20.85546875" style="39" customWidth="1"/>
    <col min="4354" max="4354" width="13.140625" style="39" customWidth="1"/>
    <col min="4355" max="4355" width="11.85546875" style="39" customWidth="1"/>
    <col min="4356" max="4356" width="15.7109375" style="39" customWidth="1"/>
    <col min="4357" max="4357" width="11.140625" style="39" customWidth="1"/>
    <col min="4358" max="4358" width="12" style="39" customWidth="1"/>
    <col min="4359" max="4606" width="9.140625" style="39"/>
    <col min="4607" max="4607" width="6" style="39" customWidth="1"/>
    <col min="4608" max="4608" width="27.42578125" style="39" customWidth="1"/>
    <col min="4609" max="4609" width="20.85546875" style="39" customWidth="1"/>
    <col min="4610" max="4610" width="13.140625" style="39" customWidth="1"/>
    <col min="4611" max="4611" width="11.85546875" style="39" customWidth="1"/>
    <col min="4612" max="4612" width="15.7109375" style="39" customWidth="1"/>
    <col min="4613" max="4613" width="11.140625" style="39" customWidth="1"/>
    <col min="4614" max="4614" width="12" style="39" customWidth="1"/>
    <col min="4615" max="4862" width="9.140625" style="39"/>
    <col min="4863" max="4863" width="6" style="39" customWidth="1"/>
    <col min="4864" max="4864" width="27.42578125" style="39" customWidth="1"/>
    <col min="4865" max="4865" width="20.85546875" style="39" customWidth="1"/>
    <col min="4866" max="4866" width="13.140625" style="39" customWidth="1"/>
    <col min="4867" max="4867" width="11.85546875" style="39" customWidth="1"/>
    <col min="4868" max="4868" width="15.7109375" style="39" customWidth="1"/>
    <col min="4869" max="4869" width="11.140625" style="39" customWidth="1"/>
    <col min="4870" max="4870" width="12" style="39" customWidth="1"/>
    <col min="4871" max="5118" width="9.140625" style="39"/>
    <col min="5119" max="5119" width="6" style="39" customWidth="1"/>
    <col min="5120" max="5120" width="27.42578125" style="39" customWidth="1"/>
    <col min="5121" max="5121" width="20.85546875" style="39" customWidth="1"/>
    <col min="5122" max="5122" width="13.140625" style="39" customWidth="1"/>
    <col min="5123" max="5123" width="11.85546875" style="39" customWidth="1"/>
    <col min="5124" max="5124" width="15.7109375" style="39" customWidth="1"/>
    <col min="5125" max="5125" width="11.140625" style="39" customWidth="1"/>
    <col min="5126" max="5126" width="12" style="39" customWidth="1"/>
    <col min="5127" max="5374" width="9.140625" style="39"/>
    <col min="5375" max="5375" width="6" style="39" customWidth="1"/>
    <col min="5376" max="5376" width="27.42578125" style="39" customWidth="1"/>
    <col min="5377" max="5377" width="20.85546875" style="39" customWidth="1"/>
    <col min="5378" max="5378" width="13.140625" style="39" customWidth="1"/>
    <col min="5379" max="5379" width="11.85546875" style="39" customWidth="1"/>
    <col min="5380" max="5380" width="15.7109375" style="39" customWidth="1"/>
    <col min="5381" max="5381" width="11.140625" style="39" customWidth="1"/>
    <col min="5382" max="5382" width="12" style="39" customWidth="1"/>
    <col min="5383" max="5630" width="9.140625" style="39"/>
    <col min="5631" max="5631" width="6" style="39" customWidth="1"/>
    <col min="5632" max="5632" width="27.42578125" style="39" customWidth="1"/>
    <col min="5633" max="5633" width="20.85546875" style="39" customWidth="1"/>
    <col min="5634" max="5634" width="13.140625" style="39" customWidth="1"/>
    <col min="5635" max="5635" width="11.85546875" style="39" customWidth="1"/>
    <col min="5636" max="5636" width="15.7109375" style="39" customWidth="1"/>
    <col min="5637" max="5637" width="11.140625" style="39" customWidth="1"/>
    <col min="5638" max="5638" width="12" style="39" customWidth="1"/>
    <col min="5639" max="5886" width="9.140625" style="39"/>
    <col min="5887" max="5887" width="6" style="39" customWidth="1"/>
    <col min="5888" max="5888" width="27.42578125" style="39" customWidth="1"/>
    <col min="5889" max="5889" width="20.85546875" style="39" customWidth="1"/>
    <col min="5890" max="5890" width="13.140625" style="39" customWidth="1"/>
    <col min="5891" max="5891" width="11.85546875" style="39" customWidth="1"/>
    <col min="5892" max="5892" width="15.7109375" style="39" customWidth="1"/>
    <col min="5893" max="5893" width="11.140625" style="39" customWidth="1"/>
    <col min="5894" max="5894" width="12" style="39" customWidth="1"/>
    <col min="5895" max="6142" width="9.140625" style="39"/>
    <col min="6143" max="6143" width="6" style="39" customWidth="1"/>
    <col min="6144" max="6144" width="27.42578125" style="39" customWidth="1"/>
    <col min="6145" max="6145" width="20.85546875" style="39" customWidth="1"/>
    <col min="6146" max="6146" width="13.140625" style="39" customWidth="1"/>
    <col min="6147" max="6147" width="11.85546875" style="39" customWidth="1"/>
    <col min="6148" max="6148" width="15.7109375" style="39" customWidth="1"/>
    <col min="6149" max="6149" width="11.140625" style="39" customWidth="1"/>
    <col min="6150" max="6150" width="12" style="39" customWidth="1"/>
    <col min="6151" max="6398" width="9.140625" style="39"/>
    <col min="6399" max="6399" width="6" style="39" customWidth="1"/>
    <col min="6400" max="6400" width="27.42578125" style="39" customWidth="1"/>
    <col min="6401" max="6401" width="20.85546875" style="39" customWidth="1"/>
    <col min="6402" max="6402" width="13.140625" style="39" customWidth="1"/>
    <col min="6403" max="6403" width="11.85546875" style="39" customWidth="1"/>
    <col min="6404" max="6404" width="15.7109375" style="39" customWidth="1"/>
    <col min="6405" max="6405" width="11.140625" style="39" customWidth="1"/>
    <col min="6406" max="6406" width="12" style="39" customWidth="1"/>
    <col min="6407" max="6654" width="9.140625" style="39"/>
    <col min="6655" max="6655" width="6" style="39" customWidth="1"/>
    <col min="6656" max="6656" width="27.42578125" style="39" customWidth="1"/>
    <col min="6657" max="6657" width="20.85546875" style="39" customWidth="1"/>
    <col min="6658" max="6658" width="13.140625" style="39" customWidth="1"/>
    <col min="6659" max="6659" width="11.85546875" style="39" customWidth="1"/>
    <col min="6660" max="6660" width="15.7109375" style="39" customWidth="1"/>
    <col min="6661" max="6661" width="11.140625" style="39" customWidth="1"/>
    <col min="6662" max="6662" width="12" style="39" customWidth="1"/>
    <col min="6663" max="6910" width="9.140625" style="39"/>
    <col min="6911" max="6911" width="6" style="39" customWidth="1"/>
    <col min="6912" max="6912" width="27.42578125" style="39" customWidth="1"/>
    <col min="6913" max="6913" width="20.85546875" style="39" customWidth="1"/>
    <col min="6914" max="6914" width="13.140625" style="39" customWidth="1"/>
    <col min="6915" max="6915" width="11.85546875" style="39" customWidth="1"/>
    <col min="6916" max="6916" width="15.7109375" style="39" customWidth="1"/>
    <col min="6917" max="6917" width="11.140625" style="39" customWidth="1"/>
    <col min="6918" max="6918" width="12" style="39" customWidth="1"/>
    <col min="6919" max="7166" width="9.140625" style="39"/>
    <col min="7167" max="7167" width="6" style="39" customWidth="1"/>
    <col min="7168" max="7168" width="27.42578125" style="39" customWidth="1"/>
    <col min="7169" max="7169" width="20.85546875" style="39" customWidth="1"/>
    <col min="7170" max="7170" width="13.140625" style="39" customWidth="1"/>
    <col min="7171" max="7171" width="11.85546875" style="39" customWidth="1"/>
    <col min="7172" max="7172" width="15.7109375" style="39" customWidth="1"/>
    <col min="7173" max="7173" width="11.140625" style="39" customWidth="1"/>
    <col min="7174" max="7174" width="12" style="39" customWidth="1"/>
    <col min="7175" max="7422" width="9.140625" style="39"/>
    <col min="7423" max="7423" width="6" style="39" customWidth="1"/>
    <col min="7424" max="7424" width="27.42578125" style="39" customWidth="1"/>
    <col min="7425" max="7425" width="20.85546875" style="39" customWidth="1"/>
    <col min="7426" max="7426" width="13.140625" style="39" customWidth="1"/>
    <col min="7427" max="7427" width="11.85546875" style="39" customWidth="1"/>
    <col min="7428" max="7428" width="15.7109375" style="39" customWidth="1"/>
    <col min="7429" max="7429" width="11.140625" style="39" customWidth="1"/>
    <col min="7430" max="7430" width="12" style="39" customWidth="1"/>
    <col min="7431" max="7678" width="9.140625" style="39"/>
    <col min="7679" max="7679" width="6" style="39" customWidth="1"/>
    <col min="7680" max="7680" width="27.42578125" style="39" customWidth="1"/>
    <col min="7681" max="7681" width="20.85546875" style="39" customWidth="1"/>
    <col min="7682" max="7682" width="13.140625" style="39" customWidth="1"/>
    <col min="7683" max="7683" width="11.85546875" style="39" customWidth="1"/>
    <col min="7684" max="7684" width="15.7109375" style="39" customWidth="1"/>
    <col min="7685" max="7685" width="11.140625" style="39" customWidth="1"/>
    <col min="7686" max="7686" width="12" style="39" customWidth="1"/>
    <col min="7687" max="7934" width="9.140625" style="39"/>
    <col min="7935" max="7935" width="6" style="39" customWidth="1"/>
    <col min="7936" max="7936" width="27.42578125" style="39" customWidth="1"/>
    <col min="7937" max="7937" width="20.85546875" style="39" customWidth="1"/>
    <col min="7938" max="7938" width="13.140625" style="39" customWidth="1"/>
    <col min="7939" max="7939" width="11.85546875" style="39" customWidth="1"/>
    <col min="7940" max="7940" width="15.7109375" style="39" customWidth="1"/>
    <col min="7941" max="7941" width="11.140625" style="39" customWidth="1"/>
    <col min="7942" max="7942" width="12" style="39" customWidth="1"/>
    <col min="7943" max="8190" width="9.140625" style="39"/>
    <col min="8191" max="8191" width="6" style="39" customWidth="1"/>
    <col min="8192" max="8192" width="27.42578125" style="39" customWidth="1"/>
    <col min="8193" max="8193" width="20.85546875" style="39" customWidth="1"/>
    <col min="8194" max="8194" width="13.140625" style="39" customWidth="1"/>
    <col min="8195" max="8195" width="11.85546875" style="39" customWidth="1"/>
    <col min="8196" max="8196" width="15.7109375" style="39" customWidth="1"/>
    <col min="8197" max="8197" width="11.140625" style="39" customWidth="1"/>
    <col min="8198" max="8198" width="12" style="39" customWidth="1"/>
    <col min="8199" max="8446" width="9.140625" style="39"/>
    <col min="8447" max="8447" width="6" style="39" customWidth="1"/>
    <col min="8448" max="8448" width="27.42578125" style="39" customWidth="1"/>
    <col min="8449" max="8449" width="20.85546875" style="39" customWidth="1"/>
    <col min="8450" max="8450" width="13.140625" style="39" customWidth="1"/>
    <col min="8451" max="8451" width="11.85546875" style="39" customWidth="1"/>
    <col min="8452" max="8452" width="15.7109375" style="39" customWidth="1"/>
    <col min="8453" max="8453" width="11.140625" style="39" customWidth="1"/>
    <col min="8454" max="8454" width="12" style="39" customWidth="1"/>
    <col min="8455" max="8702" width="9.140625" style="39"/>
    <col min="8703" max="8703" width="6" style="39" customWidth="1"/>
    <col min="8704" max="8704" width="27.42578125" style="39" customWidth="1"/>
    <col min="8705" max="8705" width="20.85546875" style="39" customWidth="1"/>
    <col min="8706" max="8706" width="13.140625" style="39" customWidth="1"/>
    <col min="8707" max="8707" width="11.85546875" style="39" customWidth="1"/>
    <col min="8708" max="8708" width="15.7109375" style="39" customWidth="1"/>
    <col min="8709" max="8709" width="11.140625" style="39" customWidth="1"/>
    <col min="8710" max="8710" width="12" style="39" customWidth="1"/>
    <col min="8711" max="8958" width="9.140625" style="39"/>
    <col min="8959" max="8959" width="6" style="39" customWidth="1"/>
    <col min="8960" max="8960" width="27.42578125" style="39" customWidth="1"/>
    <col min="8961" max="8961" width="20.85546875" style="39" customWidth="1"/>
    <col min="8962" max="8962" width="13.140625" style="39" customWidth="1"/>
    <col min="8963" max="8963" width="11.85546875" style="39" customWidth="1"/>
    <col min="8964" max="8964" width="15.7109375" style="39" customWidth="1"/>
    <col min="8965" max="8965" width="11.140625" style="39" customWidth="1"/>
    <col min="8966" max="8966" width="12" style="39" customWidth="1"/>
    <col min="8967" max="9214" width="9.140625" style="39"/>
    <col min="9215" max="9215" width="6" style="39" customWidth="1"/>
    <col min="9216" max="9216" width="27.42578125" style="39" customWidth="1"/>
    <col min="9217" max="9217" width="20.85546875" style="39" customWidth="1"/>
    <col min="9218" max="9218" width="13.140625" style="39" customWidth="1"/>
    <col min="9219" max="9219" width="11.85546875" style="39" customWidth="1"/>
    <col min="9220" max="9220" width="15.7109375" style="39" customWidth="1"/>
    <col min="9221" max="9221" width="11.140625" style="39" customWidth="1"/>
    <col min="9222" max="9222" width="12" style="39" customWidth="1"/>
    <col min="9223" max="9470" width="9.140625" style="39"/>
    <col min="9471" max="9471" width="6" style="39" customWidth="1"/>
    <col min="9472" max="9472" width="27.42578125" style="39" customWidth="1"/>
    <col min="9473" max="9473" width="20.85546875" style="39" customWidth="1"/>
    <col min="9474" max="9474" width="13.140625" style="39" customWidth="1"/>
    <col min="9475" max="9475" width="11.85546875" style="39" customWidth="1"/>
    <col min="9476" max="9476" width="15.7109375" style="39" customWidth="1"/>
    <col min="9477" max="9477" width="11.140625" style="39" customWidth="1"/>
    <col min="9478" max="9478" width="12" style="39" customWidth="1"/>
    <col min="9479" max="9726" width="9.140625" style="39"/>
    <col min="9727" max="9727" width="6" style="39" customWidth="1"/>
    <col min="9728" max="9728" width="27.42578125" style="39" customWidth="1"/>
    <col min="9729" max="9729" width="20.85546875" style="39" customWidth="1"/>
    <col min="9730" max="9730" width="13.140625" style="39" customWidth="1"/>
    <col min="9731" max="9731" width="11.85546875" style="39" customWidth="1"/>
    <col min="9732" max="9732" width="15.7109375" style="39" customWidth="1"/>
    <col min="9733" max="9733" width="11.140625" style="39" customWidth="1"/>
    <col min="9734" max="9734" width="12" style="39" customWidth="1"/>
    <col min="9735" max="9982" width="9.140625" style="39"/>
    <col min="9983" max="9983" width="6" style="39" customWidth="1"/>
    <col min="9984" max="9984" width="27.42578125" style="39" customWidth="1"/>
    <col min="9985" max="9985" width="20.85546875" style="39" customWidth="1"/>
    <col min="9986" max="9986" width="13.140625" style="39" customWidth="1"/>
    <col min="9987" max="9987" width="11.85546875" style="39" customWidth="1"/>
    <col min="9988" max="9988" width="15.7109375" style="39" customWidth="1"/>
    <col min="9989" max="9989" width="11.140625" style="39" customWidth="1"/>
    <col min="9990" max="9990" width="12" style="39" customWidth="1"/>
    <col min="9991" max="10238" width="9.140625" style="39"/>
    <col min="10239" max="10239" width="6" style="39" customWidth="1"/>
    <col min="10240" max="10240" width="27.42578125" style="39" customWidth="1"/>
    <col min="10241" max="10241" width="20.85546875" style="39" customWidth="1"/>
    <col min="10242" max="10242" width="13.140625" style="39" customWidth="1"/>
    <col min="10243" max="10243" width="11.85546875" style="39" customWidth="1"/>
    <col min="10244" max="10244" width="15.7109375" style="39" customWidth="1"/>
    <col min="10245" max="10245" width="11.140625" style="39" customWidth="1"/>
    <col min="10246" max="10246" width="12" style="39" customWidth="1"/>
    <col min="10247" max="10494" width="9.140625" style="39"/>
    <col min="10495" max="10495" width="6" style="39" customWidth="1"/>
    <col min="10496" max="10496" width="27.42578125" style="39" customWidth="1"/>
    <col min="10497" max="10497" width="20.85546875" style="39" customWidth="1"/>
    <col min="10498" max="10498" width="13.140625" style="39" customWidth="1"/>
    <col min="10499" max="10499" width="11.85546875" style="39" customWidth="1"/>
    <col min="10500" max="10500" width="15.7109375" style="39" customWidth="1"/>
    <col min="10501" max="10501" width="11.140625" style="39" customWidth="1"/>
    <col min="10502" max="10502" width="12" style="39" customWidth="1"/>
    <col min="10503" max="10750" width="9.140625" style="39"/>
    <col min="10751" max="10751" width="6" style="39" customWidth="1"/>
    <col min="10752" max="10752" width="27.42578125" style="39" customWidth="1"/>
    <col min="10753" max="10753" width="20.85546875" style="39" customWidth="1"/>
    <col min="10754" max="10754" width="13.140625" style="39" customWidth="1"/>
    <col min="10755" max="10755" width="11.85546875" style="39" customWidth="1"/>
    <col min="10756" max="10756" width="15.7109375" style="39" customWidth="1"/>
    <col min="10757" max="10757" width="11.140625" style="39" customWidth="1"/>
    <col min="10758" max="10758" width="12" style="39" customWidth="1"/>
    <col min="10759" max="11006" width="9.140625" style="39"/>
    <col min="11007" max="11007" width="6" style="39" customWidth="1"/>
    <col min="11008" max="11008" width="27.42578125" style="39" customWidth="1"/>
    <col min="11009" max="11009" width="20.85546875" style="39" customWidth="1"/>
    <col min="11010" max="11010" width="13.140625" style="39" customWidth="1"/>
    <col min="11011" max="11011" width="11.85546875" style="39" customWidth="1"/>
    <col min="11012" max="11012" width="15.7109375" style="39" customWidth="1"/>
    <col min="11013" max="11013" width="11.140625" style="39" customWidth="1"/>
    <col min="11014" max="11014" width="12" style="39" customWidth="1"/>
    <col min="11015" max="11262" width="9.140625" style="39"/>
    <col min="11263" max="11263" width="6" style="39" customWidth="1"/>
    <col min="11264" max="11264" width="27.42578125" style="39" customWidth="1"/>
    <col min="11265" max="11265" width="20.85546875" style="39" customWidth="1"/>
    <col min="11266" max="11266" width="13.140625" style="39" customWidth="1"/>
    <col min="11267" max="11267" width="11.85546875" style="39" customWidth="1"/>
    <col min="11268" max="11268" width="15.7109375" style="39" customWidth="1"/>
    <col min="11269" max="11269" width="11.140625" style="39" customWidth="1"/>
    <col min="11270" max="11270" width="12" style="39" customWidth="1"/>
    <col min="11271" max="11518" width="9.140625" style="39"/>
    <col min="11519" max="11519" width="6" style="39" customWidth="1"/>
    <col min="11520" max="11520" width="27.42578125" style="39" customWidth="1"/>
    <col min="11521" max="11521" width="20.85546875" style="39" customWidth="1"/>
    <col min="11522" max="11522" width="13.140625" style="39" customWidth="1"/>
    <col min="11523" max="11523" width="11.85546875" style="39" customWidth="1"/>
    <col min="11524" max="11524" width="15.7109375" style="39" customWidth="1"/>
    <col min="11525" max="11525" width="11.140625" style="39" customWidth="1"/>
    <col min="11526" max="11526" width="12" style="39" customWidth="1"/>
    <col min="11527" max="11774" width="9.140625" style="39"/>
    <col min="11775" max="11775" width="6" style="39" customWidth="1"/>
    <col min="11776" max="11776" width="27.42578125" style="39" customWidth="1"/>
    <col min="11777" max="11777" width="20.85546875" style="39" customWidth="1"/>
    <col min="11778" max="11778" width="13.140625" style="39" customWidth="1"/>
    <col min="11779" max="11779" width="11.85546875" style="39" customWidth="1"/>
    <col min="11780" max="11780" width="15.7109375" style="39" customWidth="1"/>
    <col min="11781" max="11781" width="11.140625" style="39" customWidth="1"/>
    <col min="11782" max="11782" width="12" style="39" customWidth="1"/>
    <col min="11783" max="12030" width="9.140625" style="39"/>
    <col min="12031" max="12031" width="6" style="39" customWidth="1"/>
    <col min="12032" max="12032" width="27.42578125" style="39" customWidth="1"/>
    <col min="12033" max="12033" width="20.85546875" style="39" customWidth="1"/>
    <col min="12034" max="12034" width="13.140625" style="39" customWidth="1"/>
    <col min="12035" max="12035" width="11.85546875" style="39" customWidth="1"/>
    <col min="12036" max="12036" width="15.7109375" style="39" customWidth="1"/>
    <col min="12037" max="12037" width="11.140625" style="39" customWidth="1"/>
    <col min="12038" max="12038" width="12" style="39" customWidth="1"/>
    <col min="12039" max="12286" width="9.140625" style="39"/>
    <col min="12287" max="12287" width="6" style="39" customWidth="1"/>
    <col min="12288" max="12288" width="27.42578125" style="39" customWidth="1"/>
    <col min="12289" max="12289" width="20.85546875" style="39" customWidth="1"/>
    <col min="12290" max="12290" width="13.140625" style="39" customWidth="1"/>
    <col min="12291" max="12291" width="11.85546875" style="39" customWidth="1"/>
    <col min="12292" max="12292" width="15.7109375" style="39" customWidth="1"/>
    <col min="12293" max="12293" width="11.140625" style="39" customWidth="1"/>
    <col min="12294" max="12294" width="12" style="39" customWidth="1"/>
    <col min="12295" max="12542" width="9.140625" style="39"/>
    <col min="12543" max="12543" width="6" style="39" customWidth="1"/>
    <col min="12544" max="12544" width="27.42578125" style="39" customWidth="1"/>
    <col min="12545" max="12545" width="20.85546875" style="39" customWidth="1"/>
    <col min="12546" max="12546" width="13.140625" style="39" customWidth="1"/>
    <col min="12547" max="12547" width="11.85546875" style="39" customWidth="1"/>
    <col min="12548" max="12548" width="15.7109375" style="39" customWidth="1"/>
    <col min="12549" max="12549" width="11.140625" style="39" customWidth="1"/>
    <col min="12550" max="12550" width="12" style="39" customWidth="1"/>
    <col min="12551" max="12798" width="9.140625" style="39"/>
    <col min="12799" max="12799" width="6" style="39" customWidth="1"/>
    <col min="12800" max="12800" width="27.42578125" style="39" customWidth="1"/>
    <col min="12801" max="12801" width="20.85546875" style="39" customWidth="1"/>
    <col min="12802" max="12802" width="13.140625" style="39" customWidth="1"/>
    <col min="12803" max="12803" width="11.85546875" style="39" customWidth="1"/>
    <col min="12804" max="12804" width="15.7109375" style="39" customWidth="1"/>
    <col min="12805" max="12805" width="11.140625" style="39" customWidth="1"/>
    <col min="12806" max="12806" width="12" style="39" customWidth="1"/>
    <col min="12807" max="13054" width="9.140625" style="39"/>
    <col min="13055" max="13055" width="6" style="39" customWidth="1"/>
    <col min="13056" max="13056" width="27.42578125" style="39" customWidth="1"/>
    <col min="13057" max="13057" width="20.85546875" style="39" customWidth="1"/>
    <col min="13058" max="13058" width="13.140625" style="39" customWidth="1"/>
    <col min="13059" max="13059" width="11.85546875" style="39" customWidth="1"/>
    <col min="13060" max="13060" width="15.7109375" style="39" customWidth="1"/>
    <col min="13061" max="13061" width="11.140625" style="39" customWidth="1"/>
    <col min="13062" max="13062" width="12" style="39" customWidth="1"/>
    <col min="13063" max="13310" width="9.140625" style="39"/>
    <col min="13311" max="13311" width="6" style="39" customWidth="1"/>
    <col min="13312" max="13312" width="27.42578125" style="39" customWidth="1"/>
    <col min="13313" max="13313" width="20.85546875" style="39" customWidth="1"/>
    <col min="13314" max="13314" width="13.140625" style="39" customWidth="1"/>
    <col min="13315" max="13315" width="11.85546875" style="39" customWidth="1"/>
    <col min="13316" max="13316" width="15.7109375" style="39" customWidth="1"/>
    <col min="13317" max="13317" width="11.140625" style="39" customWidth="1"/>
    <col min="13318" max="13318" width="12" style="39" customWidth="1"/>
    <col min="13319" max="13566" width="9.140625" style="39"/>
    <col min="13567" max="13567" width="6" style="39" customWidth="1"/>
    <col min="13568" max="13568" width="27.42578125" style="39" customWidth="1"/>
    <col min="13569" max="13569" width="20.85546875" style="39" customWidth="1"/>
    <col min="13570" max="13570" width="13.140625" style="39" customWidth="1"/>
    <col min="13571" max="13571" width="11.85546875" style="39" customWidth="1"/>
    <col min="13572" max="13572" width="15.7109375" style="39" customWidth="1"/>
    <col min="13573" max="13573" width="11.140625" style="39" customWidth="1"/>
    <col min="13574" max="13574" width="12" style="39" customWidth="1"/>
    <col min="13575" max="13822" width="9.140625" style="39"/>
    <col min="13823" max="13823" width="6" style="39" customWidth="1"/>
    <col min="13824" max="13824" width="27.42578125" style="39" customWidth="1"/>
    <col min="13825" max="13825" width="20.85546875" style="39" customWidth="1"/>
    <col min="13826" max="13826" width="13.140625" style="39" customWidth="1"/>
    <col min="13827" max="13827" width="11.85546875" style="39" customWidth="1"/>
    <col min="13828" max="13828" width="15.7109375" style="39" customWidth="1"/>
    <col min="13829" max="13829" width="11.140625" style="39" customWidth="1"/>
    <col min="13830" max="13830" width="12" style="39" customWidth="1"/>
    <col min="13831" max="14078" width="9.140625" style="39"/>
    <col min="14079" max="14079" width="6" style="39" customWidth="1"/>
    <col min="14080" max="14080" width="27.42578125" style="39" customWidth="1"/>
    <col min="14081" max="14081" width="20.85546875" style="39" customWidth="1"/>
    <col min="14082" max="14082" width="13.140625" style="39" customWidth="1"/>
    <col min="14083" max="14083" width="11.85546875" style="39" customWidth="1"/>
    <col min="14084" max="14084" width="15.7109375" style="39" customWidth="1"/>
    <col min="14085" max="14085" width="11.140625" style="39" customWidth="1"/>
    <col min="14086" max="14086" width="12" style="39" customWidth="1"/>
    <col min="14087" max="14334" width="9.140625" style="39"/>
    <col min="14335" max="14335" width="6" style="39" customWidth="1"/>
    <col min="14336" max="14336" width="27.42578125" style="39" customWidth="1"/>
    <col min="14337" max="14337" width="20.85546875" style="39" customWidth="1"/>
    <col min="14338" max="14338" width="13.140625" style="39" customWidth="1"/>
    <col min="14339" max="14339" width="11.85546875" style="39" customWidth="1"/>
    <col min="14340" max="14340" width="15.7109375" style="39" customWidth="1"/>
    <col min="14341" max="14341" width="11.140625" style="39" customWidth="1"/>
    <col min="14342" max="14342" width="12" style="39" customWidth="1"/>
    <col min="14343" max="14590" width="9.140625" style="39"/>
    <col min="14591" max="14591" width="6" style="39" customWidth="1"/>
    <col min="14592" max="14592" width="27.42578125" style="39" customWidth="1"/>
    <col min="14593" max="14593" width="20.85546875" style="39" customWidth="1"/>
    <col min="14594" max="14594" width="13.140625" style="39" customWidth="1"/>
    <col min="14595" max="14595" width="11.85546875" style="39" customWidth="1"/>
    <col min="14596" max="14596" width="15.7109375" style="39" customWidth="1"/>
    <col min="14597" max="14597" width="11.140625" style="39" customWidth="1"/>
    <col min="14598" max="14598" width="12" style="39" customWidth="1"/>
    <col min="14599" max="14846" width="9.140625" style="39"/>
    <col min="14847" max="14847" width="6" style="39" customWidth="1"/>
    <col min="14848" max="14848" width="27.42578125" style="39" customWidth="1"/>
    <col min="14849" max="14849" width="20.85546875" style="39" customWidth="1"/>
    <col min="14850" max="14850" width="13.140625" style="39" customWidth="1"/>
    <col min="14851" max="14851" width="11.85546875" style="39" customWidth="1"/>
    <col min="14852" max="14852" width="15.7109375" style="39" customWidth="1"/>
    <col min="14853" max="14853" width="11.140625" style="39" customWidth="1"/>
    <col min="14854" max="14854" width="12" style="39" customWidth="1"/>
    <col min="14855" max="15102" width="9.140625" style="39"/>
    <col min="15103" max="15103" width="6" style="39" customWidth="1"/>
    <col min="15104" max="15104" width="27.42578125" style="39" customWidth="1"/>
    <col min="15105" max="15105" width="20.85546875" style="39" customWidth="1"/>
    <col min="15106" max="15106" width="13.140625" style="39" customWidth="1"/>
    <col min="15107" max="15107" width="11.85546875" style="39" customWidth="1"/>
    <col min="15108" max="15108" width="15.7109375" style="39" customWidth="1"/>
    <col min="15109" max="15109" width="11.140625" style="39" customWidth="1"/>
    <col min="15110" max="15110" width="12" style="39" customWidth="1"/>
    <col min="15111" max="15358" width="9.140625" style="39"/>
    <col min="15359" max="15359" width="6" style="39" customWidth="1"/>
    <col min="15360" max="15360" width="27.42578125" style="39" customWidth="1"/>
    <col min="15361" max="15361" width="20.85546875" style="39" customWidth="1"/>
    <col min="15362" max="15362" width="13.140625" style="39" customWidth="1"/>
    <col min="15363" max="15363" width="11.85546875" style="39" customWidth="1"/>
    <col min="15364" max="15364" width="15.7109375" style="39" customWidth="1"/>
    <col min="15365" max="15365" width="11.140625" style="39" customWidth="1"/>
    <col min="15366" max="15366" width="12" style="39" customWidth="1"/>
    <col min="15367" max="15614" width="9.140625" style="39"/>
    <col min="15615" max="15615" width="6" style="39" customWidth="1"/>
    <col min="15616" max="15616" width="27.42578125" style="39" customWidth="1"/>
    <col min="15617" max="15617" width="20.85546875" style="39" customWidth="1"/>
    <col min="15618" max="15618" width="13.140625" style="39" customWidth="1"/>
    <col min="15619" max="15619" width="11.85546875" style="39" customWidth="1"/>
    <col min="15620" max="15620" width="15.7109375" style="39" customWidth="1"/>
    <col min="15621" max="15621" width="11.140625" style="39" customWidth="1"/>
    <col min="15622" max="15622" width="12" style="39" customWidth="1"/>
    <col min="15623" max="15870" width="9.140625" style="39"/>
    <col min="15871" max="15871" width="6" style="39" customWidth="1"/>
    <col min="15872" max="15872" width="27.42578125" style="39" customWidth="1"/>
    <col min="15873" max="15873" width="20.85546875" style="39" customWidth="1"/>
    <col min="15874" max="15874" width="13.140625" style="39" customWidth="1"/>
    <col min="15875" max="15875" width="11.85546875" style="39" customWidth="1"/>
    <col min="15876" max="15876" width="15.7109375" style="39" customWidth="1"/>
    <col min="15877" max="15877" width="11.140625" style="39" customWidth="1"/>
    <col min="15878" max="15878" width="12" style="39" customWidth="1"/>
    <col min="15879" max="16126" width="9.140625" style="39"/>
    <col min="16127" max="16127" width="6" style="39" customWidth="1"/>
    <col min="16128" max="16128" width="27.42578125" style="39" customWidth="1"/>
    <col min="16129" max="16129" width="20.85546875" style="39" customWidth="1"/>
    <col min="16130" max="16130" width="13.140625" style="39" customWidth="1"/>
    <col min="16131" max="16131" width="11.85546875" style="39" customWidth="1"/>
    <col min="16132" max="16132" width="15.7109375" style="39" customWidth="1"/>
    <col min="16133" max="16133" width="11.140625" style="39" customWidth="1"/>
    <col min="16134" max="16134" width="12" style="39" customWidth="1"/>
    <col min="16135" max="16384" width="9.140625" style="39"/>
  </cols>
  <sheetData>
    <row r="1" spans="1:18" s="42" customFormat="1" ht="15" x14ac:dyDescent="0.25">
      <c r="A1" s="36"/>
      <c r="B1" s="37"/>
      <c r="C1" s="36"/>
      <c r="D1" s="36"/>
      <c r="E1" s="36"/>
      <c r="F1" s="38"/>
      <c r="G1" s="36"/>
      <c r="H1" s="39"/>
      <c r="J1" s="40" t="s">
        <v>33</v>
      </c>
    </row>
    <row r="2" spans="1:18" s="43" customFormat="1" ht="18.75" x14ac:dyDescent="0.3">
      <c r="A2" s="36"/>
      <c r="B2" s="1" t="s">
        <v>8</v>
      </c>
      <c r="C2" s="36"/>
      <c r="D2" s="36"/>
      <c r="E2" s="36"/>
      <c r="F2" s="38"/>
      <c r="G2" s="36"/>
      <c r="H2" s="36"/>
      <c r="I2" s="36"/>
    </row>
    <row r="3" spans="1:18" s="43" customFormat="1" x14ac:dyDescent="0.2">
      <c r="A3" s="36"/>
      <c r="B3" s="37"/>
      <c r="C3" s="36"/>
      <c r="D3" s="36"/>
      <c r="E3" s="36"/>
      <c r="F3" s="38"/>
      <c r="G3" s="36"/>
      <c r="H3" s="36"/>
      <c r="I3" s="36"/>
    </row>
    <row r="4" spans="1:18" s="43" customFormat="1" ht="47.25" customHeight="1" x14ac:dyDescent="0.2">
      <c r="A4" s="111" t="s">
        <v>68</v>
      </c>
      <c r="B4" s="111"/>
      <c r="C4" s="111"/>
      <c r="D4" s="111"/>
      <c r="E4" s="111"/>
      <c r="F4" s="111"/>
      <c r="G4" s="111"/>
      <c r="H4" s="111"/>
      <c r="I4" s="111"/>
      <c r="J4" s="111"/>
      <c r="K4" s="5"/>
      <c r="L4" s="5"/>
    </row>
    <row r="5" spans="1:18" s="45" customFormat="1" ht="13.15" customHeight="1" x14ac:dyDescent="0.2">
      <c r="A5" s="44"/>
      <c r="B5" s="44"/>
      <c r="C5" s="44"/>
      <c r="D5" s="44"/>
      <c r="E5" s="44"/>
      <c r="F5" s="44"/>
      <c r="G5" s="48"/>
      <c r="H5" s="48"/>
      <c r="I5" s="48"/>
    </row>
    <row r="6" spans="1:18" s="47" customFormat="1" ht="96.75" customHeight="1" x14ac:dyDescent="0.2">
      <c r="A6" s="46" t="s">
        <v>0</v>
      </c>
      <c r="B6" s="41" t="s">
        <v>1</v>
      </c>
      <c r="C6" s="41" t="s">
        <v>2</v>
      </c>
      <c r="D6" s="67" t="s">
        <v>48</v>
      </c>
      <c r="E6" s="67" t="s">
        <v>69</v>
      </c>
      <c r="F6" s="67" t="s">
        <v>28</v>
      </c>
      <c r="G6" s="73" t="s">
        <v>34</v>
      </c>
      <c r="H6" s="74" t="s">
        <v>6</v>
      </c>
      <c r="I6" s="75" t="s">
        <v>7</v>
      </c>
      <c r="J6" s="51" t="s">
        <v>35</v>
      </c>
    </row>
    <row r="7" spans="1:18" s="48" customFormat="1" x14ac:dyDescent="0.2">
      <c r="A7" s="113" t="s">
        <v>13</v>
      </c>
      <c r="B7" s="113"/>
      <c r="C7" s="113"/>
      <c r="D7" s="114"/>
      <c r="E7" s="114"/>
      <c r="F7" s="114"/>
      <c r="G7" s="115">
        <f t="shared" ref="G7:H7" si="0">SUM(G8:G60)</f>
        <v>11576.460000000003</v>
      </c>
      <c r="H7" s="115">
        <f t="shared" si="0"/>
        <v>2719.2000000000007</v>
      </c>
      <c r="I7" s="115">
        <f>SUM(I8:I60)</f>
        <v>14295.659999999996</v>
      </c>
      <c r="J7" s="112"/>
      <c r="K7" s="47"/>
      <c r="O7" s="78"/>
      <c r="P7" s="78"/>
      <c r="Q7" s="78"/>
      <c r="R7" s="78"/>
    </row>
    <row r="8" spans="1:18" s="49" customFormat="1" ht="25.5" x14ac:dyDescent="0.2">
      <c r="A8" s="51">
        <v>1</v>
      </c>
      <c r="B8" s="68" t="s">
        <v>9</v>
      </c>
      <c r="C8" s="98" t="s">
        <v>63</v>
      </c>
      <c r="D8" s="72">
        <v>1048</v>
      </c>
      <c r="E8" s="69">
        <v>1105</v>
      </c>
      <c r="F8" s="90">
        <v>15</v>
      </c>
      <c r="G8" s="69">
        <v>165.75</v>
      </c>
      <c r="H8" s="71">
        <f>ROUND(G8*23.59%,2)</f>
        <v>39.1</v>
      </c>
      <c r="I8" s="70">
        <f t="shared" ref="I8:I60" si="1">G8+H8</f>
        <v>204.85</v>
      </c>
      <c r="J8" s="51"/>
      <c r="K8" s="9"/>
    </row>
    <row r="9" spans="1:18" s="49" customFormat="1" ht="25.5" x14ac:dyDescent="0.2">
      <c r="A9" s="51">
        <v>2</v>
      </c>
      <c r="B9" s="68" t="s">
        <v>9</v>
      </c>
      <c r="C9" s="98" t="s">
        <v>63</v>
      </c>
      <c r="D9" s="72">
        <v>1048</v>
      </c>
      <c r="E9" s="69">
        <v>351.6</v>
      </c>
      <c r="F9" s="90">
        <v>15</v>
      </c>
      <c r="G9" s="69">
        <v>52.74</v>
      </c>
      <c r="H9" s="71">
        <f t="shared" ref="H9:H15" si="2">ROUND(G9*23.59%,2)</f>
        <v>12.44</v>
      </c>
      <c r="I9" s="70">
        <f t="shared" si="1"/>
        <v>65.180000000000007</v>
      </c>
      <c r="J9" s="51"/>
      <c r="K9" s="9"/>
    </row>
    <row r="10" spans="1:18" s="49" customFormat="1" ht="25.5" x14ac:dyDescent="0.2">
      <c r="A10" s="51">
        <v>3</v>
      </c>
      <c r="B10" s="68" t="s">
        <v>9</v>
      </c>
      <c r="C10" s="98" t="s">
        <v>63</v>
      </c>
      <c r="D10" s="72">
        <v>1048</v>
      </c>
      <c r="E10" s="69">
        <v>1105</v>
      </c>
      <c r="F10" s="90">
        <v>15</v>
      </c>
      <c r="G10" s="69">
        <v>165.75</v>
      </c>
      <c r="H10" s="71">
        <f t="shared" si="2"/>
        <v>39.1</v>
      </c>
      <c r="I10" s="70">
        <f t="shared" si="1"/>
        <v>204.85</v>
      </c>
      <c r="J10" s="51"/>
      <c r="K10" s="9"/>
    </row>
    <row r="11" spans="1:18" s="49" customFormat="1" ht="15" customHeight="1" x14ac:dyDescent="0.2">
      <c r="A11" s="51">
        <v>4</v>
      </c>
      <c r="B11" s="68" t="s">
        <v>9</v>
      </c>
      <c r="C11" s="98" t="s">
        <v>63</v>
      </c>
      <c r="D11" s="72">
        <v>1048</v>
      </c>
      <c r="E11" s="69">
        <v>703.2</v>
      </c>
      <c r="F11" s="90">
        <v>15</v>
      </c>
      <c r="G11" s="69">
        <v>105.48</v>
      </c>
      <c r="H11" s="71">
        <f t="shared" si="2"/>
        <v>24.88</v>
      </c>
      <c r="I11" s="70">
        <f t="shared" si="1"/>
        <v>130.36000000000001</v>
      </c>
      <c r="J11" s="51"/>
      <c r="K11" s="9"/>
    </row>
    <row r="12" spans="1:18" s="49" customFormat="1" ht="12.6" customHeight="1" x14ac:dyDescent="0.2">
      <c r="A12" s="51">
        <v>5</v>
      </c>
      <c r="B12" s="68" t="s">
        <v>9</v>
      </c>
      <c r="C12" s="98" t="s">
        <v>63</v>
      </c>
      <c r="D12" s="72">
        <v>1048</v>
      </c>
      <c r="E12" s="69">
        <v>1105</v>
      </c>
      <c r="F12" s="90">
        <v>15</v>
      </c>
      <c r="G12" s="69">
        <v>165.75</v>
      </c>
      <c r="H12" s="71">
        <f t="shared" si="2"/>
        <v>39.1</v>
      </c>
      <c r="I12" s="70">
        <f t="shared" si="1"/>
        <v>204.85</v>
      </c>
      <c r="J12" s="51"/>
      <c r="K12" s="9"/>
    </row>
    <row r="13" spans="1:18" s="49" customFormat="1" ht="25.5" x14ac:dyDescent="0.2">
      <c r="A13" s="51">
        <v>6</v>
      </c>
      <c r="B13" s="68" t="s">
        <v>9</v>
      </c>
      <c r="C13" s="98" t="s">
        <v>63</v>
      </c>
      <c r="D13" s="72">
        <v>1048</v>
      </c>
      <c r="E13" s="69">
        <v>1105</v>
      </c>
      <c r="F13" s="90">
        <v>15</v>
      </c>
      <c r="G13" s="69">
        <v>165.75</v>
      </c>
      <c r="H13" s="71">
        <f t="shared" si="2"/>
        <v>39.1</v>
      </c>
      <c r="I13" s="70">
        <f t="shared" si="1"/>
        <v>204.85</v>
      </c>
      <c r="J13" s="51"/>
      <c r="K13" s="9"/>
    </row>
    <row r="14" spans="1:18" s="49" customFormat="1" ht="25.5" x14ac:dyDescent="0.2">
      <c r="A14" s="51">
        <v>7</v>
      </c>
      <c r="B14" s="68" t="s">
        <v>9</v>
      </c>
      <c r="C14" s="98" t="s">
        <v>63</v>
      </c>
      <c r="D14" s="72">
        <v>1048</v>
      </c>
      <c r="E14" s="69">
        <v>1105</v>
      </c>
      <c r="F14" s="90">
        <v>15</v>
      </c>
      <c r="G14" s="69">
        <v>165.75</v>
      </c>
      <c r="H14" s="71">
        <f t="shared" si="2"/>
        <v>39.1</v>
      </c>
      <c r="I14" s="70">
        <f t="shared" si="1"/>
        <v>204.85</v>
      </c>
      <c r="J14" s="51"/>
      <c r="K14" s="9"/>
    </row>
    <row r="15" spans="1:18" s="49" customFormat="1" ht="25.5" x14ac:dyDescent="0.2">
      <c r="A15" s="51">
        <v>8</v>
      </c>
      <c r="B15" s="68" t="s">
        <v>9</v>
      </c>
      <c r="C15" s="98" t="s">
        <v>63</v>
      </c>
      <c r="D15" s="72">
        <v>1048</v>
      </c>
      <c r="E15" s="69">
        <v>853.86666666666679</v>
      </c>
      <c r="F15" s="90">
        <v>15</v>
      </c>
      <c r="G15" s="69">
        <v>128.08000000000001</v>
      </c>
      <c r="H15" s="71">
        <f t="shared" si="2"/>
        <v>30.21</v>
      </c>
      <c r="I15" s="70">
        <f t="shared" si="1"/>
        <v>158.29000000000002</v>
      </c>
      <c r="J15" s="51"/>
      <c r="K15" s="9"/>
    </row>
    <row r="16" spans="1:18" s="49" customFormat="1" ht="27.75" customHeight="1" x14ac:dyDescent="0.2">
      <c r="A16" s="51">
        <v>9</v>
      </c>
      <c r="B16" s="68" t="s">
        <v>9</v>
      </c>
      <c r="C16" s="98" t="s">
        <v>63</v>
      </c>
      <c r="D16" s="72">
        <v>1048</v>
      </c>
      <c r="E16" s="69">
        <v>753.40000000000009</v>
      </c>
      <c r="F16" s="90">
        <v>15</v>
      </c>
      <c r="G16" s="69">
        <v>113.01</v>
      </c>
      <c r="H16" s="71">
        <f>ROUND(G16*21.94%,2)</f>
        <v>24.79</v>
      </c>
      <c r="I16" s="70">
        <f t="shared" si="1"/>
        <v>137.80000000000001</v>
      </c>
      <c r="J16" s="80" t="s">
        <v>64</v>
      </c>
      <c r="K16" s="9"/>
    </row>
    <row r="17" spans="1:12" s="49" customFormat="1" ht="40.5" customHeight="1" x14ac:dyDescent="0.2">
      <c r="A17" s="51">
        <v>10</v>
      </c>
      <c r="B17" s="68" t="s">
        <v>9</v>
      </c>
      <c r="C17" s="98" t="s">
        <v>65</v>
      </c>
      <c r="D17" s="72">
        <v>1050</v>
      </c>
      <c r="E17" s="69">
        <v>603.86666666666667</v>
      </c>
      <c r="F17" s="90">
        <v>15</v>
      </c>
      <c r="G17" s="69">
        <v>90.58</v>
      </c>
      <c r="H17" s="71">
        <f t="shared" ref="H17:H28" si="3">ROUND(G17*23.59%,2)</f>
        <v>21.37</v>
      </c>
      <c r="I17" s="70">
        <f t="shared" si="1"/>
        <v>111.95</v>
      </c>
      <c r="J17" s="51"/>
      <c r="K17" s="9"/>
    </row>
    <row r="18" spans="1:12" s="49" customFormat="1" ht="38.25" x14ac:dyDescent="0.2">
      <c r="A18" s="51">
        <v>11</v>
      </c>
      <c r="B18" s="68" t="s">
        <v>9</v>
      </c>
      <c r="C18" s="98" t="s">
        <v>65</v>
      </c>
      <c r="D18" s="72">
        <v>1050</v>
      </c>
      <c r="E18" s="69">
        <v>1107.1333333333334</v>
      </c>
      <c r="F18" s="90">
        <v>15</v>
      </c>
      <c r="G18" s="69">
        <v>166.07</v>
      </c>
      <c r="H18" s="71">
        <f t="shared" si="3"/>
        <v>39.18</v>
      </c>
      <c r="I18" s="70">
        <f t="shared" si="1"/>
        <v>205.25</v>
      </c>
      <c r="J18" s="51"/>
      <c r="K18" s="9"/>
    </row>
    <row r="19" spans="1:12" s="49" customFormat="1" ht="38.25" x14ac:dyDescent="0.2">
      <c r="A19" s="51">
        <v>12</v>
      </c>
      <c r="B19" s="68" t="s">
        <v>9</v>
      </c>
      <c r="C19" s="98" t="s">
        <v>65</v>
      </c>
      <c r="D19" s="72">
        <v>1050</v>
      </c>
      <c r="E19" s="69">
        <v>603.86666666666667</v>
      </c>
      <c r="F19" s="90">
        <v>15</v>
      </c>
      <c r="G19" s="69">
        <v>90.58</v>
      </c>
      <c r="H19" s="71">
        <f t="shared" si="3"/>
        <v>21.37</v>
      </c>
      <c r="I19" s="70">
        <f t="shared" si="1"/>
        <v>111.95</v>
      </c>
      <c r="J19" s="51"/>
      <c r="K19" s="9"/>
    </row>
    <row r="20" spans="1:12" ht="38.25" x14ac:dyDescent="0.2">
      <c r="A20" s="51">
        <v>13</v>
      </c>
      <c r="B20" s="68" t="s">
        <v>9</v>
      </c>
      <c r="C20" s="98" t="s">
        <v>65</v>
      </c>
      <c r="D20" s="72">
        <v>1050</v>
      </c>
      <c r="E20" s="69">
        <v>1107.1333333333334</v>
      </c>
      <c r="F20" s="90">
        <v>15</v>
      </c>
      <c r="G20" s="69">
        <v>166.07</v>
      </c>
      <c r="H20" s="71">
        <f t="shared" si="3"/>
        <v>39.18</v>
      </c>
      <c r="I20" s="70">
        <f t="shared" si="1"/>
        <v>205.25</v>
      </c>
      <c r="J20" s="51"/>
      <c r="K20" s="9"/>
      <c r="L20" s="49"/>
    </row>
    <row r="21" spans="1:12" ht="38.25" x14ac:dyDescent="0.2">
      <c r="A21" s="51">
        <v>14</v>
      </c>
      <c r="B21" s="68" t="s">
        <v>9</v>
      </c>
      <c r="C21" s="98" t="s">
        <v>65</v>
      </c>
      <c r="D21" s="72">
        <v>1050</v>
      </c>
      <c r="E21" s="69">
        <v>1107.1333333333334</v>
      </c>
      <c r="F21" s="90">
        <v>15</v>
      </c>
      <c r="G21" s="69">
        <v>166.07</v>
      </c>
      <c r="H21" s="71">
        <f t="shared" si="3"/>
        <v>39.18</v>
      </c>
      <c r="I21" s="70">
        <f t="shared" si="1"/>
        <v>205.25</v>
      </c>
      <c r="J21" s="51"/>
      <c r="K21" s="9"/>
      <c r="L21" s="49"/>
    </row>
    <row r="22" spans="1:12" ht="27" customHeight="1" x14ac:dyDescent="0.2">
      <c r="A22" s="51">
        <v>15</v>
      </c>
      <c r="B22" s="68" t="s">
        <v>9</v>
      </c>
      <c r="C22" s="98" t="s">
        <v>65</v>
      </c>
      <c r="D22" s="72">
        <v>1050</v>
      </c>
      <c r="E22" s="69">
        <v>754.86666666666667</v>
      </c>
      <c r="F22" s="90">
        <v>15</v>
      </c>
      <c r="G22" s="69">
        <v>113.23</v>
      </c>
      <c r="H22" s="71">
        <f>ROUND(G22*21.94%,2)</f>
        <v>24.84</v>
      </c>
      <c r="I22" s="70">
        <f t="shared" si="1"/>
        <v>138.07</v>
      </c>
      <c r="J22" s="80" t="s">
        <v>64</v>
      </c>
      <c r="K22" s="9"/>
      <c r="L22" s="49"/>
    </row>
    <row r="23" spans="1:12" ht="27.6" customHeight="1" x14ac:dyDescent="0.2">
      <c r="A23" s="51">
        <v>16</v>
      </c>
      <c r="B23" s="68" t="s">
        <v>9</v>
      </c>
      <c r="C23" s="98" t="s">
        <v>65</v>
      </c>
      <c r="D23" s="72">
        <v>1050</v>
      </c>
      <c r="E23" s="69">
        <v>1107.1333333333334</v>
      </c>
      <c r="F23" s="90">
        <v>15</v>
      </c>
      <c r="G23" s="69">
        <v>166.07</v>
      </c>
      <c r="H23" s="71">
        <f t="shared" si="3"/>
        <v>39.18</v>
      </c>
      <c r="I23" s="70">
        <f t="shared" si="1"/>
        <v>205.25</v>
      </c>
      <c r="J23" s="51"/>
      <c r="K23" s="9"/>
      <c r="L23" s="49"/>
    </row>
    <row r="24" spans="1:12" ht="26.45" customHeight="1" x14ac:dyDescent="0.2">
      <c r="A24" s="51">
        <v>17</v>
      </c>
      <c r="B24" s="68" t="s">
        <v>9</v>
      </c>
      <c r="C24" s="98" t="s">
        <v>65</v>
      </c>
      <c r="D24" s="72">
        <v>1050</v>
      </c>
      <c r="E24" s="69">
        <v>1107.1333333333334</v>
      </c>
      <c r="F24" s="90">
        <v>15</v>
      </c>
      <c r="G24" s="69">
        <v>166.07</v>
      </c>
      <c r="H24" s="71">
        <f t="shared" si="3"/>
        <v>39.18</v>
      </c>
      <c r="I24" s="70">
        <f t="shared" si="1"/>
        <v>205.25</v>
      </c>
      <c r="J24" s="51"/>
      <c r="K24" s="9"/>
      <c r="L24" s="49"/>
    </row>
    <row r="25" spans="1:12" ht="25.9" customHeight="1" x14ac:dyDescent="0.2">
      <c r="A25" s="51">
        <v>18</v>
      </c>
      <c r="B25" s="68" t="s">
        <v>9</v>
      </c>
      <c r="C25" s="98" t="s">
        <v>65</v>
      </c>
      <c r="D25" s="72">
        <v>1050</v>
      </c>
      <c r="E25" s="69">
        <v>1107.1333333333334</v>
      </c>
      <c r="F25" s="90">
        <v>15</v>
      </c>
      <c r="G25" s="69">
        <v>166.07</v>
      </c>
      <c r="H25" s="71">
        <f>ROUND(G25*21.94%,2)</f>
        <v>36.44</v>
      </c>
      <c r="I25" s="70">
        <f>G25+H25</f>
        <v>202.51</v>
      </c>
      <c r="J25" s="80" t="s">
        <v>64</v>
      </c>
      <c r="K25" s="9"/>
      <c r="L25" s="49"/>
    </row>
    <row r="26" spans="1:12" ht="38.25" x14ac:dyDescent="0.2">
      <c r="A26" s="51">
        <v>19</v>
      </c>
      <c r="B26" s="68" t="s">
        <v>9</v>
      </c>
      <c r="C26" s="98" t="s">
        <v>65</v>
      </c>
      <c r="D26" s="72">
        <v>1050</v>
      </c>
      <c r="E26" s="69">
        <v>1107.1333333333334</v>
      </c>
      <c r="F26" s="90">
        <v>15</v>
      </c>
      <c r="G26" s="69">
        <v>166.07</v>
      </c>
      <c r="H26" s="71">
        <f t="shared" si="3"/>
        <v>39.18</v>
      </c>
      <c r="I26" s="70">
        <f t="shared" si="1"/>
        <v>205.25</v>
      </c>
      <c r="J26" s="51"/>
      <c r="K26" s="9"/>
      <c r="L26" s="49"/>
    </row>
    <row r="27" spans="1:12" ht="13.15" customHeight="1" x14ac:dyDescent="0.2">
      <c r="A27" s="51">
        <v>20</v>
      </c>
      <c r="B27" s="68" t="s">
        <v>9</v>
      </c>
      <c r="C27" s="98" t="s">
        <v>65</v>
      </c>
      <c r="D27" s="72">
        <v>1050</v>
      </c>
      <c r="E27" s="69">
        <v>805.2</v>
      </c>
      <c r="F27" s="90">
        <v>15</v>
      </c>
      <c r="G27" s="69">
        <v>120.78</v>
      </c>
      <c r="H27" s="71">
        <f t="shared" si="3"/>
        <v>28.49</v>
      </c>
      <c r="I27" s="70">
        <f t="shared" si="1"/>
        <v>149.27000000000001</v>
      </c>
      <c r="J27" s="51"/>
      <c r="K27" s="9"/>
      <c r="L27" s="49"/>
    </row>
    <row r="28" spans="1:12" ht="13.15" customHeight="1" x14ac:dyDescent="0.2">
      <c r="A28" s="51">
        <v>21</v>
      </c>
      <c r="B28" s="68" t="s">
        <v>9</v>
      </c>
      <c r="C28" s="98" t="s">
        <v>65</v>
      </c>
      <c r="D28" s="72">
        <v>1050</v>
      </c>
      <c r="E28" s="69">
        <v>1107.1333333333334</v>
      </c>
      <c r="F28" s="90">
        <v>15</v>
      </c>
      <c r="G28" s="69">
        <v>166.07</v>
      </c>
      <c r="H28" s="71">
        <f t="shared" si="3"/>
        <v>39.18</v>
      </c>
      <c r="I28" s="70">
        <f t="shared" si="1"/>
        <v>205.25</v>
      </c>
      <c r="J28" s="51"/>
      <c r="K28" s="9"/>
      <c r="L28" s="49"/>
    </row>
    <row r="29" spans="1:12" ht="38.25" x14ac:dyDescent="0.2">
      <c r="A29" s="51">
        <v>22</v>
      </c>
      <c r="B29" s="68" t="s">
        <v>9</v>
      </c>
      <c r="C29" s="98" t="s">
        <v>65</v>
      </c>
      <c r="D29" s="72">
        <v>1050</v>
      </c>
      <c r="E29" s="69">
        <v>1107.1333333333334</v>
      </c>
      <c r="F29" s="90">
        <v>15</v>
      </c>
      <c r="G29" s="69">
        <v>166.07</v>
      </c>
      <c r="H29" s="71">
        <f>ROUND(G29*21.94%,2)</f>
        <v>36.44</v>
      </c>
      <c r="I29" s="70">
        <f t="shared" si="1"/>
        <v>202.51</v>
      </c>
      <c r="J29" s="80" t="s">
        <v>64</v>
      </c>
      <c r="K29" s="9"/>
      <c r="L29" s="49"/>
    </row>
    <row r="30" spans="1:12" ht="26.25" customHeight="1" x14ac:dyDescent="0.2">
      <c r="A30" s="51">
        <v>23</v>
      </c>
      <c r="B30" s="68" t="s">
        <v>9</v>
      </c>
      <c r="C30" s="98" t="s">
        <v>65</v>
      </c>
      <c r="D30" s="72">
        <v>1050</v>
      </c>
      <c r="E30" s="69">
        <v>1006.4666666666667</v>
      </c>
      <c r="F30" s="90">
        <v>15</v>
      </c>
      <c r="G30" s="69">
        <v>150.97</v>
      </c>
      <c r="H30" s="71">
        <f>ROUND(G30*21.94%,2)-0.01</f>
        <v>33.11</v>
      </c>
      <c r="I30" s="70">
        <f t="shared" si="1"/>
        <v>184.07999999999998</v>
      </c>
      <c r="J30" s="80" t="s">
        <v>64</v>
      </c>
      <c r="K30" s="9"/>
      <c r="L30" s="49"/>
    </row>
    <row r="31" spans="1:12" ht="11.25" customHeight="1" x14ac:dyDescent="0.2">
      <c r="A31" s="51">
        <v>24</v>
      </c>
      <c r="B31" s="68" t="s">
        <v>9</v>
      </c>
      <c r="C31" s="98" t="s">
        <v>36</v>
      </c>
      <c r="D31" s="72">
        <v>2345</v>
      </c>
      <c r="E31" s="69">
        <v>1279.0666666666668</v>
      </c>
      <c r="F31" s="90">
        <v>15</v>
      </c>
      <c r="G31" s="69">
        <v>191.86</v>
      </c>
      <c r="H31" s="71">
        <f t="shared" ref="H31:H60" si="4">ROUND(G31*23.59%,2)</f>
        <v>45.26</v>
      </c>
      <c r="I31" s="70">
        <f t="shared" si="1"/>
        <v>237.12</v>
      </c>
      <c r="J31" s="51"/>
      <c r="K31" s="9"/>
    </row>
    <row r="32" spans="1:12" ht="38.25" x14ac:dyDescent="0.2">
      <c r="A32" s="51">
        <v>25</v>
      </c>
      <c r="B32" s="68" t="s">
        <v>9</v>
      </c>
      <c r="C32" s="98" t="s">
        <v>56</v>
      </c>
      <c r="D32" s="72">
        <v>1510</v>
      </c>
      <c r="E32" s="69">
        <v>1372.7333333333333</v>
      </c>
      <c r="F32" s="90">
        <v>15</v>
      </c>
      <c r="G32" s="69">
        <v>205.91</v>
      </c>
      <c r="H32" s="71">
        <f t="shared" si="4"/>
        <v>48.57</v>
      </c>
      <c r="I32" s="70">
        <f t="shared" si="1"/>
        <v>254.48</v>
      </c>
      <c r="J32" s="51"/>
      <c r="K32" s="9"/>
    </row>
    <row r="33" spans="1:11" ht="25.5" x14ac:dyDescent="0.2">
      <c r="A33" s="51">
        <v>26</v>
      </c>
      <c r="B33" s="68" t="s">
        <v>9</v>
      </c>
      <c r="C33" s="98" t="s">
        <v>37</v>
      </c>
      <c r="D33" s="72">
        <v>1509</v>
      </c>
      <c r="E33" s="69">
        <v>1234.6666666666667</v>
      </c>
      <c r="F33" s="90">
        <v>15</v>
      </c>
      <c r="G33" s="69">
        <v>185.2</v>
      </c>
      <c r="H33" s="71">
        <f t="shared" si="4"/>
        <v>43.69</v>
      </c>
      <c r="I33" s="70">
        <f t="shared" si="1"/>
        <v>228.89</v>
      </c>
      <c r="J33" s="51"/>
      <c r="K33" s="9"/>
    </row>
    <row r="34" spans="1:11" ht="25.5" x14ac:dyDescent="0.2">
      <c r="A34" s="51">
        <v>27</v>
      </c>
      <c r="B34" s="68" t="s">
        <v>9</v>
      </c>
      <c r="C34" s="98" t="s">
        <v>62</v>
      </c>
      <c r="D34" s="72">
        <v>1248</v>
      </c>
      <c r="E34" s="69">
        <v>964.33333333333337</v>
      </c>
      <c r="F34" s="90">
        <v>15</v>
      </c>
      <c r="G34" s="69">
        <v>144.65</v>
      </c>
      <c r="H34" s="71">
        <f t="shared" si="4"/>
        <v>34.119999999999997</v>
      </c>
      <c r="I34" s="70">
        <f t="shared" si="1"/>
        <v>178.77</v>
      </c>
      <c r="J34" s="51"/>
      <c r="K34" s="9"/>
    </row>
    <row r="35" spans="1:11" ht="25.5" x14ac:dyDescent="0.2">
      <c r="A35" s="51">
        <v>28</v>
      </c>
      <c r="B35" s="68" t="s">
        <v>9</v>
      </c>
      <c r="C35" s="98" t="s">
        <v>57</v>
      </c>
      <c r="D35" s="72">
        <v>1300</v>
      </c>
      <c r="E35" s="69">
        <v>1300</v>
      </c>
      <c r="F35" s="90">
        <v>15</v>
      </c>
      <c r="G35" s="69">
        <v>195</v>
      </c>
      <c r="H35" s="71">
        <f t="shared" si="4"/>
        <v>46</v>
      </c>
      <c r="I35" s="70">
        <f t="shared" si="1"/>
        <v>241</v>
      </c>
      <c r="J35" s="51"/>
      <c r="K35" s="9"/>
    </row>
    <row r="36" spans="1:11" ht="25.5" x14ac:dyDescent="0.2">
      <c r="A36" s="51">
        <v>29</v>
      </c>
      <c r="B36" s="68" t="s">
        <v>9</v>
      </c>
      <c r="C36" s="98" t="s">
        <v>57</v>
      </c>
      <c r="D36" s="72">
        <v>1300</v>
      </c>
      <c r="E36" s="69">
        <v>1004.5333333333334</v>
      </c>
      <c r="F36" s="90">
        <v>15</v>
      </c>
      <c r="G36" s="69">
        <v>150.68</v>
      </c>
      <c r="H36" s="71">
        <f t="shared" si="4"/>
        <v>35.549999999999997</v>
      </c>
      <c r="I36" s="70">
        <f t="shared" si="1"/>
        <v>186.23000000000002</v>
      </c>
      <c r="J36" s="51"/>
      <c r="K36" s="9"/>
    </row>
    <row r="37" spans="1:11" ht="25.5" x14ac:dyDescent="0.2">
      <c r="A37" s="51">
        <v>30</v>
      </c>
      <c r="B37" s="68" t="s">
        <v>9</v>
      </c>
      <c r="C37" s="98" t="s">
        <v>57</v>
      </c>
      <c r="D37" s="72">
        <v>1300</v>
      </c>
      <c r="E37" s="69">
        <v>768.2</v>
      </c>
      <c r="F37" s="90">
        <v>15</v>
      </c>
      <c r="G37" s="69">
        <v>115.23</v>
      </c>
      <c r="H37" s="71">
        <f t="shared" si="4"/>
        <v>27.18</v>
      </c>
      <c r="I37" s="70">
        <f t="shared" si="1"/>
        <v>142.41</v>
      </c>
      <c r="J37" s="51"/>
      <c r="K37" s="9"/>
    </row>
    <row r="38" spans="1:11" ht="25.5" x14ac:dyDescent="0.2">
      <c r="A38" s="51">
        <v>31</v>
      </c>
      <c r="B38" s="68" t="s">
        <v>9</v>
      </c>
      <c r="C38" s="98" t="s">
        <v>66</v>
      </c>
      <c r="D38" s="72">
        <v>1300</v>
      </c>
      <c r="E38" s="69">
        <v>827.26666666666677</v>
      </c>
      <c r="F38" s="90">
        <v>15</v>
      </c>
      <c r="G38" s="69">
        <v>124.09</v>
      </c>
      <c r="H38" s="71">
        <f t="shared" si="4"/>
        <v>29.27</v>
      </c>
      <c r="I38" s="70">
        <f t="shared" si="1"/>
        <v>153.36000000000001</v>
      </c>
      <c r="J38" s="51"/>
      <c r="K38" s="9"/>
    </row>
    <row r="39" spans="1:11" ht="25.5" x14ac:dyDescent="0.2">
      <c r="A39" s="51">
        <v>32</v>
      </c>
      <c r="B39" s="68" t="s">
        <v>9</v>
      </c>
      <c r="C39" s="98" t="s">
        <v>66</v>
      </c>
      <c r="D39" s="72">
        <v>1300</v>
      </c>
      <c r="E39" s="69">
        <v>1240.9333333333334</v>
      </c>
      <c r="F39" s="90">
        <v>15</v>
      </c>
      <c r="G39" s="69">
        <v>186.14</v>
      </c>
      <c r="H39" s="71">
        <f t="shared" si="4"/>
        <v>43.91</v>
      </c>
      <c r="I39" s="70">
        <f t="shared" si="1"/>
        <v>230.04999999999998</v>
      </c>
      <c r="J39" s="51"/>
      <c r="K39" s="9"/>
    </row>
    <row r="40" spans="1:11" x14ac:dyDescent="0.2">
      <c r="A40" s="51">
        <v>33</v>
      </c>
      <c r="B40" s="68" t="s">
        <v>11</v>
      </c>
      <c r="C40" s="98" t="s">
        <v>36</v>
      </c>
      <c r="D40" s="72">
        <v>2635</v>
      </c>
      <c r="E40" s="69">
        <v>2036.1333333333334</v>
      </c>
      <c r="F40" s="90">
        <v>30</v>
      </c>
      <c r="G40" s="69">
        <v>610.84</v>
      </c>
      <c r="H40" s="71">
        <f t="shared" si="4"/>
        <v>144.1</v>
      </c>
      <c r="I40" s="70">
        <f t="shared" si="1"/>
        <v>754.94</v>
      </c>
      <c r="J40" s="51"/>
      <c r="K40" s="9"/>
    </row>
    <row r="41" spans="1:11" x14ac:dyDescent="0.2">
      <c r="A41" s="51">
        <v>34</v>
      </c>
      <c r="B41" s="68" t="s">
        <v>11</v>
      </c>
      <c r="C41" s="98" t="s">
        <v>37</v>
      </c>
      <c r="D41" s="72">
        <v>1885</v>
      </c>
      <c r="E41" s="69">
        <v>1713.6333333333334</v>
      </c>
      <c r="F41" s="90">
        <v>30</v>
      </c>
      <c r="G41" s="69">
        <v>514.09</v>
      </c>
      <c r="H41" s="71">
        <f t="shared" si="4"/>
        <v>121.27</v>
      </c>
      <c r="I41" s="70">
        <f t="shared" si="1"/>
        <v>635.36</v>
      </c>
      <c r="J41" s="51"/>
      <c r="K41" s="9"/>
    </row>
    <row r="42" spans="1:11" x14ac:dyDescent="0.2">
      <c r="A42" s="51">
        <v>35</v>
      </c>
      <c r="B42" s="68" t="s">
        <v>11</v>
      </c>
      <c r="C42" s="98" t="s">
        <v>37</v>
      </c>
      <c r="D42" s="72">
        <v>1885</v>
      </c>
      <c r="E42" s="69">
        <v>1028.1666666666667</v>
      </c>
      <c r="F42" s="90">
        <v>30</v>
      </c>
      <c r="G42" s="69">
        <v>308.45</v>
      </c>
      <c r="H42" s="71">
        <f t="shared" si="4"/>
        <v>72.760000000000005</v>
      </c>
      <c r="I42" s="70">
        <f t="shared" si="1"/>
        <v>381.21</v>
      </c>
      <c r="J42" s="51"/>
      <c r="K42" s="9"/>
    </row>
    <row r="43" spans="1:11" x14ac:dyDescent="0.2">
      <c r="A43" s="51">
        <v>36</v>
      </c>
      <c r="B43" s="68" t="s">
        <v>11</v>
      </c>
      <c r="C43" s="98" t="s">
        <v>39</v>
      </c>
      <c r="D43" s="72">
        <v>1248</v>
      </c>
      <c r="E43" s="69">
        <v>1248</v>
      </c>
      <c r="F43" s="90">
        <v>30</v>
      </c>
      <c r="G43" s="69">
        <v>374.4</v>
      </c>
      <c r="H43" s="71">
        <f t="shared" si="4"/>
        <v>88.32</v>
      </c>
      <c r="I43" s="70">
        <f t="shared" si="1"/>
        <v>462.71999999999997</v>
      </c>
      <c r="J43" s="51"/>
      <c r="K43" s="9"/>
    </row>
    <row r="44" spans="1:11" x14ac:dyDescent="0.2">
      <c r="A44" s="51">
        <v>37</v>
      </c>
      <c r="B44" s="68" t="s">
        <v>11</v>
      </c>
      <c r="C44" s="98" t="s">
        <v>12</v>
      </c>
      <c r="D44" s="72">
        <v>1248</v>
      </c>
      <c r="E44" s="69">
        <v>1248</v>
      </c>
      <c r="F44" s="90">
        <v>30</v>
      </c>
      <c r="G44" s="69">
        <v>374.4</v>
      </c>
      <c r="H44" s="71">
        <f t="shared" si="4"/>
        <v>88.32</v>
      </c>
      <c r="I44" s="70">
        <f t="shared" si="1"/>
        <v>462.71999999999997</v>
      </c>
      <c r="J44" s="51"/>
      <c r="K44" s="9"/>
    </row>
    <row r="45" spans="1:11" x14ac:dyDescent="0.2">
      <c r="A45" s="51">
        <v>38</v>
      </c>
      <c r="B45" s="68" t="s">
        <v>11</v>
      </c>
      <c r="C45" s="98" t="s">
        <v>39</v>
      </c>
      <c r="D45" s="72">
        <v>1248</v>
      </c>
      <c r="E45" s="69">
        <v>680.73333333333335</v>
      </c>
      <c r="F45" s="90">
        <v>30</v>
      </c>
      <c r="G45" s="69">
        <v>204.22</v>
      </c>
      <c r="H45" s="71">
        <f t="shared" si="4"/>
        <v>48.18</v>
      </c>
      <c r="I45" s="70">
        <f t="shared" si="1"/>
        <v>252.4</v>
      </c>
      <c r="J45" s="51"/>
      <c r="K45" s="9"/>
    </row>
    <row r="46" spans="1:11" x14ac:dyDescent="0.2">
      <c r="A46" s="51">
        <v>39</v>
      </c>
      <c r="B46" s="68" t="s">
        <v>11</v>
      </c>
      <c r="C46" s="98" t="s">
        <v>40</v>
      </c>
      <c r="D46" s="72">
        <v>1333</v>
      </c>
      <c r="E46" s="69">
        <v>908.86666666666679</v>
      </c>
      <c r="F46" s="90">
        <v>30</v>
      </c>
      <c r="G46" s="69">
        <v>272.66000000000003</v>
      </c>
      <c r="H46" s="71">
        <f t="shared" si="4"/>
        <v>64.319999999999993</v>
      </c>
      <c r="I46" s="70">
        <f t="shared" si="1"/>
        <v>336.98</v>
      </c>
      <c r="J46" s="51"/>
      <c r="K46" s="9"/>
    </row>
    <row r="47" spans="1:11" x14ac:dyDescent="0.2">
      <c r="A47" s="51">
        <v>40</v>
      </c>
      <c r="B47" s="68" t="s">
        <v>11</v>
      </c>
      <c r="C47" s="98" t="s">
        <v>40</v>
      </c>
      <c r="D47" s="72">
        <v>1333</v>
      </c>
      <c r="E47" s="69">
        <v>1333.0333333333335</v>
      </c>
      <c r="F47" s="90">
        <v>30</v>
      </c>
      <c r="G47" s="69">
        <v>399.91</v>
      </c>
      <c r="H47" s="71">
        <f t="shared" si="4"/>
        <v>94.34</v>
      </c>
      <c r="I47" s="70">
        <f t="shared" si="1"/>
        <v>494.25</v>
      </c>
      <c r="J47" s="51"/>
      <c r="K47" s="9"/>
    </row>
    <row r="48" spans="1:11" x14ac:dyDescent="0.2">
      <c r="A48" s="51">
        <v>41</v>
      </c>
      <c r="B48" s="68" t="s">
        <v>11</v>
      </c>
      <c r="C48" s="98" t="s">
        <v>39</v>
      </c>
      <c r="D48" s="72">
        <v>1248</v>
      </c>
      <c r="E48" s="69">
        <v>1248</v>
      </c>
      <c r="F48" s="90">
        <v>30</v>
      </c>
      <c r="G48" s="69">
        <v>374.4</v>
      </c>
      <c r="H48" s="71">
        <f t="shared" si="4"/>
        <v>88.32</v>
      </c>
      <c r="I48" s="70">
        <f t="shared" si="1"/>
        <v>462.71999999999997</v>
      </c>
      <c r="J48" s="51"/>
      <c r="K48" s="9"/>
    </row>
    <row r="49" spans="1:11" x14ac:dyDescent="0.2">
      <c r="A49" s="51">
        <v>42</v>
      </c>
      <c r="B49" s="68" t="s">
        <v>11</v>
      </c>
      <c r="C49" s="98" t="s">
        <v>12</v>
      </c>
      <c r="D49" s="72">
        <v>1248</v>
      </c>
      <c r="E49" s="69">
        <v>1134.5666666666668</v>
      </c>
      <c r="F49" s="90">
        <v>30</v>
      </c>
      <c r="G49" s="69">
        <v>340.37</v>
      </c>
      <c r="H49" s="71">
        <f t="shared" si="4"/>
        <v>80.290000000000006</v>
      </c>
      <c r="I49" s="70">
        <f t="shared" si="1"/>
        <v>420.66</v>
      </c>
      <c r="J49" s="51"/>
      <c r="K49" s="9"/>
    </row>
    <row r="50" spans="1:11" x14ac:dyDescent="0.2">
      <c r="A50" s="51">
        <v>43</v>
      </c>
      <c r="B50" s="68" t="s">
        <v>11</v>
      </c>
      <c r="C50" s="98" t="s">
        <v>10</v>
      </c>
      <c r="D50" s="72">
        <v>1100</v>
      </c>
      <c r="E50" s="69">
        <v>1100</v>
      </c>
      <c r="F50" s="90">
        <v>30</v>
      </c>
      <c r="G50" s="69">
        <v>330</v>
      </c>
      <c r="H50" s="71">
        <f t="shared" si="4"/>
        <v>77.849999999999994</v>
      </c>
      <c r="I50" s="70">
        <f t="shared" si="1"/>
        <v>407.85</v>
      </c>
      <c r="J50" s="51"/>
      <c r="K50" s="9"/>
    </row>
    <row r="51" spans="1:11" x14ac:dyDescent="0.2">
      <c r="A51" s="51">
        <v>44</v>
      </c>
      <c r="B51" s="68" t="s">
        <v>11</v>
      </c>
      <c r="C51" s="98" t="s">
        <v>61</v>
      </c>
      <c r="D51" s="72">
        <v>1250</v>
      </c>
      <c r="E51" s="69">
        <v>1250</v>
      </c>
      <c r="F51" s="90">
        <v>20</v>
      </c>
      <c r="G51" s="69">
        <v>250</v>
      </c>
      <c r="H51" s="71">
        <f t="shared" si="4"/>
        <v>58.98</v>
      </c>
      <c r="I51" s="70">
        <f t="shared" si="1"/>
        <v>308.98</v>
      </c>
      <c r="J51" s="51"/>
      <c r="K51" s="9"/>
    </row>
    <row r="52" spans="1:11" x14ac:dyDescent="0.2">
      <c r="A52" s="51">
        <v>45</v>
      </c>
      <c r="B52" s="68" t="s">
        <v>11</v>
      </c>
      <c r="C52" s="98" t="s">
        <v>61</v>
      </c>
      <c r="D52" s="72">
        <v>1250</v>
      </c>
      <c r="E52" s="69">
        <v>965.9</v>
      </c>
      <c r="F52" s="90">
        <v>20</v>
      </c>
      <c r="G52" s="69">
        <v>193.18</v>
      </c>
      <c r="H52" s="71">
        <f t="shared" si="4"/>
        <v>45.57</v>
      </c>
      <c r="I52" s="70">
        <f t="shared" si="1"/>
        <v>238.75</v>
      </c>
      <c r="J52" s="51"/>
      <c r="K52" s="9"/>
    </row>
    <row r="53" spans="1:11" ht="38.25" x14ac:dyDescent="0.2">
      <c r="A53" s="51">
        <v>46</v>
      </c>
      <c r="B53" s="68" t="s">
        <v>11</v>
      </c>
      <c r="C53" s="98" t="s">
        <v>45</v>
      </c>
      <c r="D53" s="72">
        <v>1150</v>
      </c>
      <c r="E53" s="69">
        <v>1150</v>
      </c>
      <c r="F53" s="90">
        <v>20</v>
      </c>
      <c r="G53" s="69">
        <v>230</v>
      </c>
      <c r="H53" s="71">
        <f t="shared" si="4"/>
        <v>54.26</v>
      </c>
      <c r="I53" s="70">
        <f t="shared" si="1"/>
        <v>284.26</v>
      </c>
      <c r="J53" s="51"/>
      <c r="K53" s="9"/>
    </row>
    <row r="54" spans="1:11" ht="38.25" x14ac:dyDescent="0.2">
      <c r="A54" s="51">
        <v>47</v>
      </c>
      <c r="B54" s="68" t="s">
        <v>11</v>
      </c>
      <c r="C54" s="98" t="s">
        <v>45</v>
      </c>
      <c r="D54" s="72">
        <v>1150</v>
      </c>
      <c r="E54" s="69">
        <v>1150</v>
      </c>
      <c r="F54" s="90">
        <v>20</v>
      </c>
      <c r="G54" s="69">
        <v>230</v>
      </c>
      <c r="H54" s="71">
        <f t="shared" si="4"/>
        <v>54.26</v>
      </c>
      <c r="I54" s="70">
        <f t="shared" si="1"/>
        <v>284.26</v>
      </c>
      <c r="J54" s="51"/>
      <c r="K54" s="9"/>
    </row>
    <row r="55" spans="1:11" ht="38.25" x14ac:dyDescent="0.2">
      <c r="A55" s="51">
        <v>48</v>
      </c>
      <c r="B55" s="68" t="s">
        <v>11</v>
      </c>
      <c r="C55" s="98" t="s">
        <v>45</v>
      </c>
      <c r="D55" s="72">
        <v>1300</v>
      </c>
      <c r="E55" s="69">
        <v>768.16666666666663</v>
      </c>
      <c r="F55" s="90">
        <v>30</v>
      </c>
      <c r="G55" s="69">
        <v>230.45</v>
      </c>
      <c r="H55" s="71">
        <f t="shared" si="4"/>
        <v>54.36</v>
      </c>
      <c r="I55" s="70">
        <f t="shared" si="1"/>
        <v>284.81</v>
      </c>
      <c r="J55" s="51"/>
      <c r="K55" s="9"/>
    </row>
    <row r="56" spans="1:11" ht="25.5" x14ac:dyDescent="0.2">
      <c r="A56" s="51">
        <v>49</v>
      </c>
      <c r="B56" s="68" t="s">
        <v>15</v>
      </c>
      <c r="C56" s="98" t="s">
        <v>41</v>
      </c>
      <c r="D56" s="72">
        <v>1885</v>
      </c>
      <c r="E56" s="69">
        <v>1285.2333333333333</v>
      </c>
      <c r="F56" s="90">
        <v>30</v>
      </c>
      <c r="G56" s="69">
        <v>385.57</v>
      </c>
      <c r="H56" s="71">
        <f t="shared" si="4"/>
        <v>90.96</v>
      </c>
      <c r="I56" s="70">
        <f t="shared" si="1"/>
        <v>476.53</v>
      </c>
      <c r="J56" s="51"/>
      <c r="K56" s="9"/>
    </row>
    <row r="57" spans="1:11" ht="25.5" x14ac:dyDescent="0.2">
      <c r="A57" s="51">
        <v>50</v>
      </c>
      <c r="B57" s="68" t="s">
        <v>15</v>
      </c>
      <c r="C57" s="98" t="s">
        <v>41</v>
      </c>
      <c r="D57" s="72">
        <v>1885</v>
      </c>
      <c r="E57" s="69">
        <v>1627.9499999999998</v>
      </c>
      <c r="F57" s="90">
        <v>20</v>
      </c>
      <c r="G57" s="69">
        <v>325.58999999999997</v>
      </c>
      <c r="H57" s="71">
        <f t="shared" si="4"/>
        <v>76.81</v>
      </c>
      <c r="I57" s="70">
        <f t="shared" si="1"/>
        <v>402.4</v>
      </c>
      <c r="J57" s="51"/>
      <c r="K57" s="9"/>
    </row>
    <row r="58" spans="1:11" ht="25.5" x14ac:dyDescent="0.2">
      <c r="A58" s="51">
        <v>51</v>
      </c>
      <c r="B58" s="68" t="s">
        <v>15</v>
      </c>
      <c r="C58" s="98" t="s">
        <v>44</v>
      </c>
      <c r="D58" s="72">
        <v>1400</v>
      </c>
      <c r="E58" s="69">
        <v>1209.1000000000001</v>
      </c>
      <c r="F58" s="90">
        <v>30</v>
      </c>
      <c r="G58" s="69">
        <v>362.73</v>
      </c>
      <c r="H58" s="71">
        <f t="shared" si="4"/>
        <v>85.57</v>
      </c>
      <c r="I58" s="70">
        <f t="shared" si="1"/>
        <v>448.3</v>
      </c>
      <c r="J58" s="51"/>
      <c r="K58" s="9"/>
    </row>
    <row r="59" spans="1:11" ht="25.5" x14ac:dyDescent="0.2">
      <c r="A59" s="51">
        <v>52</v>
      </c>
      <c r="B59" s="68" t="s">
        <v>15</v>
      </c>
      <c r="C59" s="98" t="s">
        <v>39</v>
      </c>
      <c r="D59" s="72">
        <v>1215</v>
      </c>
      <c r="E59" s="69">
        <v>828.40000000000009</v>
      </c>
      <c r="F59" s="90">
        <v>30</v>
      </c>
      <c r="G59" s="69">
        <v>248.52</v>
      </c>
      <c r="H59" s="71">
        <f t="shared" si="4"/>
        <v>58.63</v>
      </c>
      <c r="I59" s="70">
        <f t="shared" si="1"/>
        <v>307.15000000000003</v>
      </c>
      <c r="J59" s="51"/>
      <c r="K59" s="9"/>
    </row>
    <row r="60" spans="1:11" ht="25.5" x14ac:dyDescent="0.2">
      <c r="A60" s="51">
        <v>53</v>
      </c>
      <c r="B60" s="68" t="s">
        <v>15</v>
      </c>
      <c r="C60" s="98" t="s">
        <v>44</v>
      </c>
      <c r="D60" s="72">
        <v>1400</v>
      </c>
      <c r="E60" s="69">
        <v>763.63333333333333</v>
      </c>
      <c r="F60" s="90">
        <v>30</v>
      </c>
      <c r="G60" s="69">
        <v>229.09</v>
      </c>
      <c r="H60" s="71">
        <f t="shared" si="4"/>
        <v>54.04</v>
      </c>
      <c r="I60" s="70">
        <f t="shared" si="1"/>
        <v>283.13</v>
      </c>
      <c r="J60" s="51"/>
      <c r="K60" s="9"/>
    </row>
    <row r="62" spans="1:11" x14ac:dyDescent="0.2">
      <c r="A62" s="88" t="s">
        <v>49</v>
      </c>
    </row>
  </sheetData>
  <mergeCells count="2">
    <mergeCell ref="A7:C7"/>
    <mergeCell ref="A4:J4"/>
  </mergeCells>
  <pageMargins left="0.7" right="0.7" top="0.75" bottom="0.75" header="0.3" footer="0.3"/>
  <pageSetup paperSize="9" scale="57" fitToHeight="0"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PMLP aug</vt:lpstr>
      <vt:lpstr>1.tabula</vt:lpstr>
      <vt:lpstr>2.tabula</vt:lpstr>
      <vt:lpstr>'1.tabula'!Print_Titles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Inga Ošiņa</cp:lastModifiedBy>
  <cp:lastPrinted>2024-09-17T11:31:54Z</cp:lastPrinted>
  <dcterms:created xsi:type="dcterms:W3CDTF">2021-10-12T08:46:52Z</dcterms:created>
  <dcterms:modified xsi:type="dcterms:W3CDTF">2024-09-17T11:38:40Z</dcterms:modified>
</cp:coreProperties>
</file>