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iem-ds.iem.gov.lv\U disks\inga.osina\Dokumenti\Inga\LNG PIEPRASĪJUMI\Robežapsardze_ārkārtējā situācija_Baltkrievija\2024\2024.aug\Uz FM\"/>
    </mc:Choice>
  </mc:AlternateContent>
  <xr:revisionPtr revIDLastSave="0" documentId="13_ncr:1_{73E62A13-DB77-4348-AED8-E1DA2D2D86AF}" xr6:coauthVersionLast="47" xr6:coauthVersionMax="47" xr10:uidLastSave="{00000000-0000-0000-0000-000000000000}"/>
  <bookViews>
    <workbookView xWindow="-120" yWindow="-120" windowWidth="29040" windowHeight="15720" tabRatio="597" xr2:uid="{00000000-000D-0000-FFFF-FFFF00000000}"/>
  </bookViews>
  <sheets>
    <sheet name="VP aug" sheetId="12" r:id="rId1"/>
    <sheet name="1.tabula" sheetId="20" r:id="rId2"/>
    <sheet name=" 2.tabula" sheetId="28" r:id="rId3"/>
    <sheet name="3.tabula" sheetId="26" r:id="rId4"/>
    <sheet name="4.tabula" sheetId="18" r:id="rId5"/>
    <sheet name="5.tabula" sheetId="30" r:id="rId6"/>
  </sheets>
  <definedNames>
    <definedName name="_xlnm._FilterDatabase" localSheetId="2" hidden="1">' 2.tabula'!$A$5:$N$495</definedName>
    <definedName name="_xlnm._FilterDatabase" localSheetId="1" hidden="1">'1.tabula'!$A$5:$M$263</definedName>
    <definedName name="_xlnm._FilterDatabase" localSheetId="3" hidden="1">'3.tabula'!$A$6:$N$422</definedName>
    <definedName name="_xlnm._FilterDatabase" localSheetId="5" hidden="1">'5.tabula'!$A$5:$G$32</definedName>
    <definedName name="_xlnm.Print_Area" localSheetId="2">' 2.tabula'!$A$1:$I$7</definedName>
    <definedName name="_xlnm.Print_Area" localSheetId="1">'1.tabula'!$A$1:$I$240</definedName>
    <definedName name="_xlnm.Print_Area" localSheetId="3">'3.tabula'!$A$1:$J$422</definedName>
    <definedName name="_xlnm.Print_Area" localSheetId="5">'5.tabula'!$A$1:$G$32</definedName>
    <definedName name="_xlnm.Print_Titles" localSheetId="2">' 2.tabula'!$5:$5</definedName>
    <definedName name="_xlnm.Print_Titles" localSheetId="1">'1.tabula'!$5:$5</definedName>
    <definedName name="_xlnm.Print_Titles" localSheetId="3">'3.tabula'!$6:$6</definedName>
    <definedName name="_xlnm.Print_Titles" localSheetId="4">'4.tabula'!$5:$5</definedName>
    <definedName name="_xlnm.Print_Titles" localSheetId="5">'5.tabula'!$5:$5</definedName>
    <definedName name="_xlnm.Print_Titles" localSheetId="0">'VP aug'!$10:$10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80" i="26" l="1"/>
  <c r="I358" i="26"/>
  <c r="I357" i="26"/>
  <c r="I356" i="26"/>
  <c r="I355" i="26"/>
  <c r="I27" i="26"/>
  <c r="I26" i="26"/>
  <c r="I24" i="26"/>
  <c r="I23" i="26"/>
  <c r="I21" i="26"/>
  <c r="I20" i="26"/>
  <c r="I19" i="26"/>
  <c r="I17" i="26"/>
  <c r="I16" i="26"/>
  <c r="I9" i="26"/>
  <c r="I10" i="26"/>
  <c r="I11" i="26"/>
  <c r="I12" i="26"/>
  <c r="I13" i="26"/>
  <c r="I14" i="26"/>
  <c r="I15" i="26"/>
  <c r="I18" i="26"/>
  <c r="I22" i="26"/>
  <c r="I25" i="26"/>
  <c r="I28" i="26"/>
  <c r="I29" i="26"/>
  <c r="I30" i="26"/>
  <c r="I31" i="26"/>
  <c r="I32" i="26"/>
  <c r="I33" i="26"/>
  <c r="I34" i="26"/>
  <c r="I35" i="26"/>
  <c r="I36" i="26"/>
  <c r="I37" i="26"/>
  <c r="I38" i="26"/>
  <c r="I39" i="26"/>
  <c r="I40" i="26"/>
  <c r="I41" i="26"/>
  <c r="I42" i="26"/>
  <c r="I43" i="26"/>
  <c r="I44" i="26"/>
  <c r="I45" i="26"/>
  <c r="I46" i="26"/>
  <c r="I47" i="26"/>
  <c r="I48" i="26"/>
  <c r="I49" i="26"/>
  <c r="I50" i="26"/>
  <c r="I51" i="26"/>
  <c r="I52" i="26"/>
  <c r="I53" i="26"/>
  <c r="I54" i="26"/>
  <c r="I55" i="26"/>
  <c r="I56" i="26"/>
  <c r="I57" i="26"/>
  <c r="I58" i="26"/>
  <c r="I59" i="26"/>
  <c r="I60" i="26"/>
  <c r="I61" i="26"/>
  <c r="I62" i="26"/>
  <c r="I63" i="26"/>
  <c r="I64" i="26"/>
  <c r="I65" i="26"/>
  <c r="I66" i="26"/>
  <c r="I67" i="26"/>
  <c r="I68" i="26"/>
  <c r="I69" i="26"/>
  <c r="I70" i="26"/>
  <c r="I71" i="26"/>
  <c r="I72" i="26"/>
  <c r="I73" i="26"/>
  <c r="I74" i="26"/>
  <c r="I75" i="26"/>
  <c r="I76" i="26"/>
  <c r="I77" i="26"/>
  <c r="I78" i="26"/>
  <c r="I79" i="26"/>
  <c r="I81" i="26"/>
  <c r="I82" i="26"/>
  <c r="I83" i="26"/>
  <c r="I84" i="26"/>
  <c r="I85" i="26"/>
  <c r="I86" i="26"/>
  <c r="I87" i="26"/>
  <c r="I88" i="26"/>
  <c r="I89" i="26"/>
  <c r="I90" i="26"/>
  <c r="I91" i="26"/>
  <c r="I92" i="26"/>
  <c r="I93" i="26"/>
  <c r="I94" i="26"/>
  <c r="I95" i="26"/>
  <c r="I96" i="26"/>
  <c r="I97" i="26"/>
  <c r="I98" i="26"/>
  <c r="I99" i="26"/>
  <c r="I100" i="26"/>
  <c r="I101" i="26"/>
  <c r="I102" i="26"/>
  <c r="I103" i="26"/>
  <c r="I104" i="26"/>
  <c r="I105" i="26"/>
  <c r="I106" i="26"/>
  <c r="I107" i="26"/>
  <c r="I108" i="26"/>
  <c r="I109" i="26"/>
  <c r="I110" i="26"/>
  <c r="I111" i="26"/>
  <c r="I112" i="26"/>
  <c r="I113" i="26"/>
  <c r="I114" i="26"/>
  <c r="I115" i="26"/>
  <c r="I116" i="26"/>
  <c r="I117" i="26"/>
  <c r="I118" i="26"/>
  <c r="I119" i="26"/>
  <c r="I120" i="26"/>
  <c r="I121" i="26"/>
  <c r="I122" i="26"/>
  <c r="I123" i="26"/>
  <c r="I124" i="26"/>
  <c r="I125" i="26"/>
  <c r="I126" i="26"/>
  <c r="I127" i="26"/>
  <c r="I128" i="26"/>
  <c r="I129" i="26"/>
  <c r="I130" i="26"/>
  <c r="I131" i="26"/>
  <c r="I132" i="26"/>
  <c r="I133" i="26"/>
  <c r="I134" i="26"/>
  <c r="I135" i="26"/>
  <c r="I136" i="26"/>
  <c r="I137" i="26"/>
  <c r="I138" i="26"/>
  <c r="I139" i="26"/>
  <c r="I140" i="26"/>
  <c r="I141" i="26"/>
  <c r="I142" i="26"/>
  <c r="I143" i="26"/>
  <c r="I144" i="26"/>
  <c r="I145" i="26"/>
  <c r="I146" i="26"/>
  <c r="I147" i="26"/>
  <c r="I148" i="26"/>
  <c r="I149" i="26"/>
  <c r="I150" i="26"/>
  <c r="I151" i="26"/>
  <c r="I152" i="26"/>
  <c r="I153" i="26"/>
  <c r="I154" i="26"/>
  <c r="I155" i="26"/>
  <c r="I156" i="26"/>
  <c r="I157" i="26"/>
  <c r="I158" i="26"/>
  <c r="I159" i="26"/>
  <c r="I160" i="26"/>
  <c r="I161" i="26"/>
  <c r="I162" i="26"/>
  <c r="I163" i="26"/>
  <c r="I164" i="26"/>
  <c r="I165" i="26"/>
  <c r="I166" i="26"/>
  <c r="I167" i="26"/>
  <c r="I168" i="26"/>
  <c r="I169" i="26"/>
  <c r="I170" i="26"/>
  <c r="I171" i="26"/>
  <c r="I172" i="26"/>
  <c r="I173" i="26"/>
  <c r="I174" i="26"/>
  <c r="I175" i="26"/>
  <c r="I176" i="26"/>
  <c r="I177" i="26"/>
  <c r="I178" i="26"/>
  <c r="I179" i="26"/>
  <c r="I180" i="26"/>
  <c r="I181" i="26"/>
  <c r="I182" i="26"/>
  <c r="I183" i="26"/>
  <c r="I184" i="26"/>
  <c r="I185" i="26"/>
  <c r="I186" i="26"/>
  <c r="I187" i="26"/>
  <c r="I188" i="26"/>
  <c r="I189" i="26"/>
  <c r="I190" i="26"/>
  <c r="I191" i="26"/>
  <c r="I192" i="26"/>
  <c r="I193" i="26"/>
  <c r="I194" i="26"/>
  <c r="I195" i="26"/>
  <c r="I196" i="26"/>
  <c r="I197" i="26"/>
  <c r="I198" i="26"/>
  <c r="I199" i="26"/>
  <c r="I200" i="26"/>
  <c r="I201" i="26"/>
  <c r="I202" i="26"/>
  <c r="I203" i="26"/>
  <c r="I204" i="26"/>
  <c r="I205" i="26"/>
  <c r="I206" i="26"/>
  <c r="I207" i="26"/>
  <c r="I208" i="26"/>
  <c r="I209" i="26"/>
  <c r="I210" i="26"/>
  <c r="I211" i="26"/>
  <c r="I212" i="26"/>
  <c r="I213" i="26"/>
  <c r="I214" i="26"/>
  <c r="I215" i="26"/>
  <c r="I216" i="26"/>
  <c r="I217" i="26"/>
  <c r="I218" i="26"/>
  <c r="I219" i="26"/>
  <c r="I220" i="26"/>
  <c r="I221" i="26"/>
  <c r="I222" i="26"/>
  <c r="I223" i="26"/>
  <c r="I224" i="26"/>
  <c r="I225" i="26"/>
  <c r="I226" i="26"/>
  <c r="I227" i="26"/>
  <c r="I228" i="26"/>
  <c r="I229" i="26"/>
  <c r="I230" i="26"/>
  <c r="I231" i="26"/>
  <c r="I232" i="26"/>
  <c r="I233" i="26"/>
  <c r="I234" i="26"/>
  <c r="I235" i="26"/>
  <c r="I236" i="26"/>
  <c r="I237" i="26"/>
  <c r="I238" i="26"/>
  <c r="I239" i="26"/>
  <c r="I240" i="26"/>
  <c r="I241" i="26"/>
  <c r="I242" i="26"/>
  <c r="I243" i="26"/>
  <c r="I244" i="26"/>
  <c r="I245" i="26"/>
  <c r="I246" i="26"/>
  <c r="I247" i="26"/>
  <c r="I248" i="26"/>
  <c r="I249" i="26"/>
  <c r="I250" i="26"/>
  <c r="I251" i="26"/>
  <c r="I252" i="26"/>
  <c r="I253" i="26"/>
  <c r="I254" i="26"/>
  <c r="I255" i="26"/>
  <c r="I256" i="26"/>
  <c r="I257" i="26"/>
  <c r="I258" i="26"/>
  <c r="I259" i="26"/>
  <c r="I260" i="26"/>
  <c r="I261" i="26"/>
  <c r="I262" i="26"/>
  <c r="I263" i="26"/>
  <c r="I264" i="26"/>
  <c r="I265" i="26"/>
  <c r="I266" i="26"/>
  <c r="I267" i="26"/>
  <c r="I268" i="26"/>
  <c r="I269" i="26"/>
  <c r="I270" i="26"/>
  <c r="I271" i="26"/>
  <c r="I272" i="26"/>
  <c r="I273" i="26"/>
  <c r="I274" i="26"/>
  <c r="I275" i="26"/>
  <c r="I276" i="26"/>
  <c r="I277" i="26"/>
  <c r="I278" i="26"/>
  <c r="I279" i="26"/>
  <c r="I280" i="26"/>
  <c r="I281" i="26"/>
  <c r="I282" i="26"/>
  <c r="I283" i="26"/>
  <c r="I284" i="26"/>
  <c r="I285" i="26"/>
  <c r="I286" i="26"/>
  <c r="I287" i="26"/>
  <c r="I288" i="26"/>
  <c r="I289" i="26"/>
  <c r="I290" i="26"/>
  <c r="I291" i="26"/>
  <c r="I292" i="26"/>
  <c r="I293" i="26"/>
  <c r="I294" i="26"/>
  <c r="I295" i="26"/>
  <c r="I296" i="26"/>
  <c r="I297" i="26"/>
  <c r="I298" i="26"/>
  <c r="I299" i="26"/>
  <c r="I300" i="26"/>
  <c r="I301" i="26"/>
  <c r="I302" i="26"/>
  <c r="I303" i="26"/>
  <c r="I304" i="26"/>
  <c r="I305" i="26"/>
  <c r="I306" i="26"/>
  <c r="I307" i="26"/>
  <c r="I308" i="26"/>
  <c r="I309" i="26"/>
  <c r="I310" i="26"/>
  <c r="I311" i="26"/>
  <c r="I312" i="26"/>
  <c r="I313" i="26"/>
  <c r="I314" i="26"/>
  <c r="I315" i="26"/>
  <c r="I316" i="26"/>
  <c r="I317" i="26"/>
  <c r="I318" i="26"/>
  <c r="I319" i="26"/>
  <c r="I320" i="26"/>
  <c r="I321" i="26"/>
  <c r="I322" i="26"/>
  <c r="I323" i="26"/>
  <c r="I324" i="26"/>
  <c r="I325" i="26"/>
  <c r="I326" i="26"/>
  <c r="I327" i="26"/>
  <c r="I328" i="26"/>
  <c r="I329" i="26"/>
  <c r="I330" i="26"/>
  <c r="I331" i="26"/>
  <c r="I332" i="26"/>
  <c r="I333" i="26"/>
  <c r="I334" i="26"/>
  <c r="I335" i="26"/>
  <c r="I336" i="26"/>
  <c r="I337" i="26"/>
  <c r="I338" i="26"/>
  <c r="I339" i="26"/>
  <c r="I340" i="26"/>
  <c r="I341" i="26"/>
  <c r="I342" i="26"/>
  <c r="I343" i="26"/>
  <c r="I344" i="26"/>
  <c r="I345" i="26"/>
  <c r="I346" i="26"/>
  <c r="I347" i="26"/>
  <c r="I348" i="26"/>
  <c r="I349" i="26"/>
  <c r="I350" i="26"/>
  <c r="I351" i="26"/>
  <c r="I352" i="26"/>
  <c r="I353" i="26"/>
  <c r="I354" i="26"/>
  <c r="I359" i="26"/>
  <c r="I360" i="26"/>
  <c r="I361" i="26"/>
  <c r="I362" i="26"/>
  <c r="I363" i="26"/>
  <c r="I364" i="26"/>
  <c r="I365" i="26"/>
  <c r="I366" i="26"/>
  <c r="I367" i="26"/>
  <c r="I368" i="26"/>
  <c r="I369" i="26"/>
  <c r="I370" i="26"/>
  <c r="I371" i="26"/>
  <c r="I372" i="26"/>
  <c r="I373" i="26"/>
  <c r="I374" i="26"/>
  <c r="I375" i="26"/>
  <c r="I376" i="26"/>
  <c r="I377" i="26"/>
  <c r="I378" i="26"/>
  <c r="I379" i="26"/>
  <c r="I380" i="26"/>
  <c r="I381" i="26"/>
  <c r="I382" i="26"/>
  <c r="I383" i="26"/>
  <c r="I384" i="26"/>
  <c r="I385" i="26"/>
  <c r="I386" i="26"/>
  <c r="I387" i="26"/>
  <c r="I388" i="26"/>
  <c r="I389" i="26"/>
  <c r="I390" i="26"/>
  <c r="I391" i="26"/>
  <c r="I392" i="26"/>
  <c r="I393" i="26"/>
  <c r="I394" i="26"/>
  <c r="I395" i="26"/>
  <c r="I396" i="26"/>
  <c r="I397" i="26"/>
  <c r="I398" i="26"/>
  <c r="I399" i="26"/>
  <c r="I400" i="26"/>
  <c r="I401" i="26"/>
  <c r="I402" i="26"/>
  <c r="I403" i="26"/>
  <c r="I404" i="26"/>
  <c r="I405" i="26"/>
  <c r="I406" i="26"/>
  <c r="I407" i="26"/>
  <c r="I408" i="26"/>
  <c r="I409" i="26"/>
  <c r="I410" i="26"/>
  <c r="I411" i="26"/>
  <c r="I412" i="26"/>
  <c r="I413" i="26"/>
  <c r="I414" i="26"/>
  <c r="I415" i="26"/>
  <c r="I416" i="26"/>
  <c r="I417" i="26"/>
  <c r="I418" i="26"/>
  <c r="I419" i="26"/>
  <c r="I420" i="26"/>
  <c r="I421" i="26"/>
  <c r="I422" i="26"/>
  <c r="H487" i="28"/>
  <c r="H464" i="28"/>
  <c r="H456" i="28"/>
  <c r="H450" i="28"/>
  <c r="H443" i="28"/>
  <c r="H433" i="28"/>
  <c r="H371" i="28"/>
  <c r="H357" i="28"/>
  <c r="H314" i="28"/>
  <c r="H281" i="28"/>
  <c r="H272" i="28"/>
  <c r="H270" i="28"/>
  <c r="H230" i="28"/>
  <c r="H200" i="28"/>
  <c r="H158" i="28"/>
  <c r="H156" i="28"/>
  <c r="H155" i="28"/>
  <c r="H133" i="28"/>
  <c r="H98" i="28"/>
  <c r="H56" i="28"/>
  <c r="H20" i="28"/>
  <c r="H8" i="28"/>
  <c r="H231" i="28"/>
  <c r="H39" i="28"/>
  <c r="F6" i="28"/>
  <c r="D24" i="12"/>
  <c r="H130" i="20"/>
  <c r="H50" i="20"/>
  <c r="H17" i="20"/>
  <c r="H139" i="20"/>
  <c r="H263" i="20"/>
  <c r="H262" i="20"/>
  <c r="I262" i="20" s="1"/>
  <c r="H261" i="20"/>
  <c r="H260" i="20"/>
  <c r="H259" i="20"/>
  <c r="H258" i="20"/>
  <c r="H257" i="20"/>
  <c r="I257" i="20" s="1"/>
  <c r="H256" i="20"/>
  <c r="I256" i="20" s="1"/>
  <c r="H255" i="20"/>
  <c r="H254" i="20"/>
  <c r="I254" i="20" s="1"/>
  <c r="H253" i="20"/>
  <c r="H252" i="20"/>
  <c r="H251" i="20"/>
  <c r="H250" i="20"/>
  <c r="I250" i="20" s="1"/>
  <c r="H249" i="20"/>
  <c r="I249" i="20" s="1"/>
  <c r="H248" i="20"/>
  <c r="I248" i="20" s="1"/>
  <c r="H247" i="20"/>
  <c r="H246" i="20"/>
  <c r="H245" i="20"/>
  <c r="H244" i="20"/>
  <c r="H243" i="20"/>
  <c r="H242" i="20"/>
  <c r="I242" i="20" s="1"/>
  <c r="H241" i="20"/>
  <c r="I241" i="20" s="1"/>
  <c r="H240" i="20"/>
  <c r="H239" i="20"/>
  <c r="H238" i="20"/>
  <c r="H237" i="20"/>
  <c r="H236" i="20"/>
  <c r="H235" i="20"/>
  <c r="H234" i="20"/>
  <c r="H233" i="20"/>
  <c r="H232" i="20"/>
  <c r="H231" i="20"/>
  <c r="H230" i="20"/>
  <c r="H229" i="20"/>
  <c r="H228" i="20"/>
  <c r="H227" i="20"/>
  <c r="H226" i="20"/>
  <c r="H225" i="20"/>
  <c r="H224" i="20"/>
  <c r="H223" i="20"/>
  <c r="H222" i="20"/>
  <c r="H221" i="20"/>
  <c r="H220" i="20"/>
  <c r="H219" i="20"/>
  <c r="H218" i="20"/>
  <c r="H217" i="20"/>
  <c r="H216" i="20"/>
  <c r="H215" i="20"/>
  <c r="H214" i="20"/>
  <c r="H213" i="20"/>
  <c r="H212" i="20"/>
  <c r="H211" i="20"/>
  <c r="H210" i="20"/>
  <c r="H209" i="20"/>
  <c r="H208" i="20"/>
  <c r="H207" i="20"/>
  <c r="H206" i="20"/>
  <c r="H205" i="20"/>
  <c r="H204" i="20"/>
  <c r="H203" i="20"/>
  <c r="H202" i="20"/>
  <c r="H201" i="20"/>
  <c r="H200" i="20"/>
  <c r="H199" i="20"/>
  <c r="H198" i="20"/>
  <c r="H197" i="20"/>
  <c r="H196" i="20"/>
  <c r="H195" i="20"/>
  <c r="H194" i="20"/>
  <c r="H193" i="20"/>
  <c r="H192" i="20"/>
  <c r="H191" i="20"/>
  <c r="H190" i="20"/>
  <c r="H189" i="20"/>
  <c r="H188" i="20"/>
  <c r="H187" i="20"/>
  <c r="H186" i="20"/>
  <c r="H185" i="20"/>
  <c r="H184" i="20"/>
  <c r="H183" i="20"/>
  <c r="H182" i="20"/>
  <c r="H181" i="20"/>
  <c r="H180" i="20"/>
  <c r="H179" i="20"/>
  <c r="H178" i="20"/>
  <c r="H177" i="20"/>
  <c r="H176" i="20"/>
  <c r="H175" i="20"/>
  <c r="H174" i="20"/>
  <c r="H173" i="20"/>
  <c r="H172" i="20"/>
  <c r="H171" i="20"/>
  <c r="H170" i="20"/>
  <c r="H169" i="20"/>
  <c r="H168" i="20"/>
  <c r="H167" i="20"/>
  <c r="H166" i="20"/>
  <c r="H165" i="20"/>
  <c r="H164" i="20"/>
  <c r="H163" i="20"/>
  <c r="H162" i="20"/>
  <c r="H161" i="20"/>
  <c r="H160" i="20"/>
  <c r="H159" i="20"/>
  <c r="H158" i="20"/>
  <c r="H157" i="20"/>
  <c r="H156" i="20"/>
  <c r="H155" i="20"/>
  <c r="H154" i="20"/>
  <c r="H153" i="20"/>
  <c r="H152" i="20"/>
  <c r="H151" i="20"/>
  <c r="H150" i="20"/>
  <c r="H149" i="20"/>
  <c r="H148" i="20"/>
  <c r="H147" i="20"/>
  <c r="H146" i="20"/>
  <c r="H145" i="20"/>
  <c r="H144" i="20"/>
  <c r="H143" i="20"/>
  <c r="H142" i="20"/>
  <c r="H141" i="20"/>
  <c r="H140" i="20"/>
  <c r="H138" i="20"/>
  <c r="H137" i="20"/>
  <c r="H136" i="20"/>
  <c r="H135" i="20"/>
  <c r="H134" i="20"/>
  <c r="H133" i="20"/>
  <c r="H132" i="20"/>
  <c r="H131" i="20"/>
  <c r="H129" i="20"/>
  <c r="H128" i="20"/>
  <c r="H127" i="20"/>
  <c r="H126" i="20"/>
  <c r="H125" i="20"/>
  <c r="H124" i="20"/>
  <c r="H123" i="20"/>
  <c r="H122" i="20"/>
  <c r="H121" i="20"/>
  <c r="H120" i="20"/>
  <c r="H119" i="20"/>
  <c r="H118" i="20"/>
  <c r="H117" i="20"/>
  <c r="H116" i="20"/>
  <c r="H115" i="20"/>
  <c r="H114" i="20"/>
  <c r="H113" i="20"/>
  <c r="H112" i="20"/>
  <c r="H111" i="20"/>
  <c r="H110" i="20"/>
  <c r="H109" i="20"/>
  <c r="H108" i="20"/>
  <c r="H107" i="20"/>
  <c r="H106" i="20"/>
  <c r="H105" i="20"/>
  <c r="H104" i="20"/>
  <c r="H103" i="20"/>
  <c r="H102" i="20"/>
  <c r="H101" i="20"/>
  <c r="H100" i="20"/>
  <c r="H99" i="20"/>
  <c r="H98" i="20"/>
  <c r="H97" i="20"/>
  <c r="H96" i="20"/>
  <c r="H95" i="20"/>
  <c r="H94" i="20"/>
  <c r="H93" i="20"/>
  <c r="H92" i="20"/>
  <c r="H91" i="20"/>
  <c r="H90" i="20"/>
  <c r="H89" i="20"/>
  <c r="H88" i="20"/>
  <c r="H87" i="20"/>
  <c r="H86" i="20"/>
  <c r="H85" i="20"/>
  <c r="H84" i="20"/>
  <c r="H83" i="20"/>
  <c r="H82" i="20"/>
  <c r="H81" i="20"/>
  <c r="H80" i="20"/>
  <c r="H79" i="20"/>
  <c r="H78" i="20"/>
  <c r="H77" i="20"/>
  <c r="H76" i="20"/>
  <c r="H75" i="20"/>
  <c r="H74" i="20"/>
  <c r="H73" i="20"/>
  <c r="H72" i="20"/>
  <c r="H71" i="20"/>
  <c r="H70" i="20"/>
  <c r="H69" i="20"/>
  <c r="H68" i="20"/>
  <c r="H67" i="20"/>
  <c r="H66" i="20"/>
  <c r="H65" i="20"/>
  <c r="H64" i="20"/>
  <c r="H63" i="20"/>
  <c r="H62" i="20"/>
  <c r="H61" i="20"/>
  <c r="H60" i="20"/>
  <c r="H59" i="20"/>
  <c r="H58" i="20"/>
  <c r="H57" i="20"/>
  <c r="H56" i="20"/>
  <c r="H55" i="20"/>
  <c r="H54" i="20"/>
  <c r="H53" i="20"/>
  <c r="H52" i="20"/>
  <c r="H51" i="20"/>
  <c r="H49" i="20"/>
  <c r="H48" i="20"/>
  <c r="H47" i="20"/>
  <c r="H46" i="20"/>
  <c r="H45" i="20"/>
  <c r="H44" i="20"/>
  <c r="H43" i="20"/>
  <c r="H42" i="20"/>
  <c r="H41" i="20"/>
  <c r="H40" i="20"/>
  <c r="H39" i="20"/>
  <c r="H38" i="20"/>
  <c r="H37" i="20"/>
  <c r="H36" i="20"/>
  <c r="H35" i="20"/>
  <c r="H34" i="20"/>
  <c r="H33" i="20"/>
  <c r="H32" i="20"/>
  <c r="H31" i="20"/>
  <c r="H30" i="20"/>
  <c r="H29" i="20"/>
  <c r="H28" i="20"/>
  <c r="H27" i="20"/>
  <c r="H26" i="20"/>
  <c r="H25" i="20"/>
  <c r="H24" i="20"/>
  <c r="H23" i="20"/>
  <c r="H22" i="20"/>
  <c r="H21" i="20"/>
  <c r="H20" i="20"/>
  <c r="H19" i="20"/>
  <c r="H18" i="20"/>
  <c r="H16" i="20"/>
  <c r="H15" i="20"/>
  <c r="H14" i="20"/>
  <c r="H13" i="20"/>
  <c r="H12" i="20"/>
  <c r="H11" i="20"/>
  <c r="H10" i="20"/>
  <c r="H9" i="20"/>
  <c r="H8" i="20"/>
  <c r="I243" i="20"/>
  <c r="I244" i="20"/>
  <c r="I245" i="20"/>
  <c r="I246" i="20"/>
  <c r="I247" i="20"/>
  <c r="I252" i="20"/>
  <c r="I253" i="20"/>
  <c r="I255" i="20"/>
  <c r="I260" i="20"/>
  <c r="I261" i="20"/>
  <c r="I263" i="20"/>
  <c r="G6" i="20"/>
  <c r="E241" i="20"/>
  <c r="E242" i="20"/>
  <c r="E243" i="20"/>
  <c r="E244" i="20"/>
  <c r="E245" i="20"/>
  <c r="E246" i="20"/>
  <c r="E247" i="20"/>
  <c r="E248" i="20"/>
  <c r="E249" i="20"/>
  <c r="E250" i="20"/>
  <c r="E251" i="20"/>
  <c r="E252" i="20"/>
  <c r="E253" i="20"/>
  <c r="E254" i="20"/>
  <c r="E255" i="20"/>
  <c r="E256" i="20"/>
  <c r="E257" i="20"/>
  <c r="E258" i="20"/>
  <c r="E259" i="20"/>
  <c r="E260" i="20"/>
  <c r="E261" i="20"/>
  <c r="E262" i="20"/>
  <c r="E263" i="20"/>
  <c r="F6" i="20"/>
  <c r="A8" i="20"/>
  <c r="A9" i="20" s="1"/>
  <c r="A10" i="20" s="1"/>
  <c r="A11" i="20" s="1"/>
  <c r="A12" i="20" s="1"/>
  <c r="A13" i="20" s="1"/>
  <c r="A14" i="20" s="1"/>
  <c r="A15" i="20" s="1"/>
  <c r="A16" i="20" s="1"/>
  <c r="A17" i="20" s="1"/>
  <c r="A18" i="20" s="1"/>
  <c r="A19" i="20" s="1"/>
  <c r="A20" i="20" s="1"/>
  <c r="A21" i="20" s="1"/>
  <c r="A22" i="20" s="1"/>
  <c r="A23" i="20" s="1"/>
  <c r="A24" i="20" s="1"/>
  <c r="A25" i="20" s="1"/>
  <c r="A26" i="20" s="1"/>
  <c r="A27" i="20" s="1"/>
  <c r="A28" i="20" s="1"/>
  <c r="A29" i="20" s="1"/>
  <c r="A30" i="20" s="1"/>
  <c r="A31" i="20" s="1"/>
  <c r="A32" i="20" s="1"/>
  <c r="A33" i="20" s="1"/>
  <c r="A34" i="20" s="1"/>
  <c r="A35" i="20" s="1"/>
  <c r="A36" i="20" s="1"/>
  <c r="A37" i="20" s="1"/>
  <c r="A38" i="20" s="1"/>
  <c r="A39" i="20" s="1"/>
  <c r="A40" i="20" s="1"/>
  <c r="A41" i="20" s="1"/>
  <c r="A42" i="20" s="1"/>
  <c r="A43" i="20" s="1"/>
  <c r="A44" i="20" s="1"/>
  <c r="A45" i="20" s="1"/>
  <c r="A46" i="20" s="1"/>
  <c r="A47" i="20" s="1"/>
  <c r="A48" i="20" s="1"/>
  <c r="A49" i="20" s="1"/>
  <c r="A50" i="20" s="1"/>
  <c r="A51" i="20" s="1"/>
  <c r="A52" i="20" s="1"/>
  <c r="A53" i="20" s="1"/>
  <c r="A54" i="20" s="1"/>
  <c r="A55" i="20" s="1"/>
  <c r="A56" i="20" s="1"/>
  <c r="A57" i="20" s="1"/>
  <c r="A58" i="20" s="1"/>
  <c r="A59" i="20" s="1"/>
  <c r="A60" i="20" s="1"/>
  <c r="A61" i="20" s="1"/>
  <c r="A62" i="20" s="1"/>
  <c r="A63" i="20" s="1"/>
  <c r="A64" i="20" s="1"/>
  <c r="A65" i="20" s="1"/>
  <c r="A66" i="20" s="1"/>
  <c r="A67" i="20" s="1"/>
  <c r="A68" i="20" s="1"/>
  <c r="A69" i="20" s="1"/>
  <c r="A70" i="20" s="1"/>
  <c r="A71" i="20" s="1"/>
  <c r="A72" i="20" s="1"/>
  <c r="A73" i="20" s="1"/>
  <c r="A74" i="20" s="1"/>
  <c r="A75" i="20" s="1"/>
  <c r="A76" i="20" s="1"/>
  <c r="A77" i="20" s="1"/>
  <c r="A78" i="20" s="1"/>
  <c r="A79" i="20" s="1"/>
  <c r="A80" i="20" s="1"/>
  <c r="A81" i="20" s="1"/>
  <c r="A82" i="20" s="1"/>
  <c r="A83" i="20" s="1"/>
  <c r="A84" i="20" s="1"/>
  <c r="A85" i="20" s="1"/>
  <c r="A86" i="20" s="1"/>
  <c r="A87" i="20" s="1"/>
  <c r="A88" i="20" s="1"/>
  <c r="A89" i="20" s="1"/>
  <c r="A90" i="20" s="1"/>
  <c r="A91" i="20" s="1"/>
  <c r="A92" i="20" s="1"/>
  <c r="A93" i="20" s="1"/>
  <c r="A94" i="20" s="1"/>
  <c r="A95" i="20" s="1"/>
  <c r="A96" i="20" s="1"/>
  <c r="A97" i="20" s="1"/>
  <c r="A98" i="20" s="1"/>
  <c r="A99" i="20" s="1"/>
  <c r="A100" i="20" s="1"/>
  <c r="A101" i="20" s="1"/>
  <c r="A102" i="20" s="1"/>
  <c r="A103" i="20" s="1"/>
  <c r="A104" i="20" s="1"/>
  <c r="A105" i="20" s="1"/>
  <c r="A106" i="20" s="1"/>
  <c r="A107" i="20" s="1"/>
  <c r="A108" i="20" s="1"/>
  <c r="A109" i="20" s="1"/>
  <c r="A110" i="20" s="1"/>
  <c r="A111" i="20" s="1"/>
  <c r="A112" i="20" s="1"/>
  <c r="A113" i="20" s="1"/>
  <c r="A114" i="20" s="1"/>
  <c r="A115" i="20" s="1"/>
  <c r="A116" i="20" s="1"/>
  <c r="A117" i="20" s="1"/>
  <c r="A118" i="20" s="1"/>
  <c r="A119" i="20" s="1"/>
  <c r="A120" i="20" s="1"/>
  <c r="A121" i="20" s="1"/>
  <c r="A122" i="20" s="1"/>
  <c r="A123" i="20" s="1"/>
  <c r="A124" i="20" s="1"/>
  <c r="A125" i="20" s="1"/>
  <c r="A126" i="20" s="1"/>
  <c r="A127" i="20" s="1"/>
  <c r="A128" i="20" s="1"/>
  <c r="A129" i="20" s="1"/>
  <c r="A130" i="20" s="1"/>
  <c r="A131" i="20" s="1"/>
  <c r="A132" i="20" s="1"/>
  <c r="A133" i="20" s="1"/>
  <c r="A134" i="20" s="1"/>
  <c r="A135" i="20" s="1"/>
  <c r="A136" i="20" s="1"/>
  <c r="A137" i="20" s="1"/>
  <c r="A138" i="20" s="1"/>
  <c r="A139" i="20" s="1"/>
  <c r="A140" i="20" s="1"/>
  <c r="A141" i="20" s="1"/>
  <c r="A142" i="20" s="1"/>
  <c r="A143" i="20" s="1"/>
  <c r="A144" i="20" s="1"/>
  <c r="A145" i="20" s="1"/>
  <c r="A146" i="20" s="1"/>
  <c r="A147" i="20" s="1"/>
  <c r="A148" i="20" s="1"/>
  <c r="A149" i="20" s="1"/>
  <c r="A150" i="20" s="1"/>
  <c r="A151" i="20" s="1"/>
  <c r="A152" i="20" s="1"/>
  <c r="A153" i="20" s="1"/>
  <c r="A154" i="20" s="1"/>
  <c r="A155" i="20" s="1"/>
  <c r="A156" i="20" s="1"/>
  <c r="A157" i="20" s="1"/>
  <c r="A158" i="20" s="1"/>
  <c r="A159" i="20" s="1"/>
  <c r="A160" i="20" s="1"/>
  <c r="A161" i="20" s="1"/>
  <c r="A162" i="20" s="1"/>
  <c r="A163" i="20" s="1"/>
  <c r="A164" i="20" s="1"/>
  <c r="A165" i="20" s="1"/>
  <c r="A166" i="20" s="1"/>
  <c r="A167" i="20" s="1"/>
  <c r="A168" i="20" s="1"/>
  <c r="A169" i="20" s="1"/>
  <c r="A170" i="20" s="1"/>
  <c r="A171" i="20" s="1"/>
  <c r="A172" i="20" s="1"/>
  <c r="A173" i="20" s="1"/>
  <c r="A174" i="20" s="1"/>
  <c r="A175" i="20" s="1"/>
  <c r="A176" i="20" s="1"/>
  <c r="A177" i="20" s="1"/>
  <c r="A178" i="20" s="1"/>
  <c r="A179" i="20" s="1"/>
  <c r="A180" i="20" s="1"/>
  <c r="A181" i="20" s="1"/>
  <c r="A182" i="20" s="1"/>
  <c r="A183" i="20" s="1"/>
  <c r="A184" i="20" s="1"/>
  <c r="A185" i="20" s="1"/>
  <c r="A186" i="20" s="1"/>
  <c r="A187" i="20" s="1"/>
  <c r="A188" i="20" s="1"/>
  <c r="A189" i="20" s="1"/>
  <c r="A190" i="20" s="1"/>
  <c r="A191" i="20" s="1"/>
  <c r="A192" i="20" s="1"/>
  <c r="A193" i="20" s="1"/>
  <c r="A194" i="20" s="1"/>
  <c r="A195" i="20" s="1"/>
  <c r="A196" i="20" s="1"/>
  <c r="A197" i="20" s="1"/>
  <c r="A198" i="20" s="1"/>
  <c r="A199" i="20" s="1"/>
  <c r="A200" i="20" s="1"/>
  <c r="A201" i="20" s="1"/>
  <c r="A202" i="20" s="1"/>
  <c r="A203" i="20" s="1"/>
  <c r="A204" i="20" s="1"/>
  <c r="A205" i="20" s="1"/>
  <c r="A206" i="20" s="1"/>
  <c r="A207" i="20" s="1"/>
  <c r="A208" i="20" s="1"/>
  <c r="A209" i="20" s="1"/>
  <c r="A210" i="20" s="1"/>
  <c r="A211" i="20" s="1"/>
  <c r="A212" i="20" s="1"/>
  <c r="A213" i="20" s="1"/>
  <c r="A214" i="20" s="1"/>
  <c r="A215" i="20" s="1"/>
  <c r="A216" i="20" s="1"/>
  <c r="A217" i="20" s="1"/>
  <c r="A218" i="20" s="1"/>
  <c r="A219" i="20" s="1"/>
  <c r="A220" i="20" s="1"/>
  <c r="A221" i="20" s="1"/>
  <c r="A222" i="20" s="1"/>
  <c r="A223" i="20" s="1"/>
  <c r="A224" i="20" s="1"/>
  <c r="A225" i="20" s="1"/>
  <c r="A226" i="20" s="1"/>
  <c r="A227" i="20" s="1"/>
  <c r="A228" i="20" s="1"/>
  <c r="A229" i="20" s="1"/>
  <c r="A230" i="20" s="1"/>
  <c r="A231" i="20" s="1"/>
  <c r="A232" i="20" s="1"/>
  <c r="A233" i="20" s="1"/>
  <c r="A234" i="20" s="1"/>
  <c r="A235" i="20" s="1"/>
  <c r="A236" i="20" s="1"/>
  <c r="A237" i="20" s="1"/>
  <c r="A238" i="20" s="1"/>
  <c r="A239" i="20" s="1"/>
  <c r="A240" i="20" s="1"/>
  <c r="A241" i="20" s="1"/>
  <c r="A242" i="20" s="1"/>
  <c r="A243" i="20" s="1"/>
  <c r="A244" i="20" s="1"/>
  <c r="A245" i="20" s="1"/>
  <c r="A246" i="20" s="1"/>
  <c r="A247" i="20" s="1"/>
  <c r="A248" i="20" s="1"/>
  <c r="A249" i="20" s="1"/>
  <c r="A250" i="20" s="1"/>
  <c r="A251" i="20" s="1"/>
  <c r="A252" i="20" s="1"/>
  <c r="A253" i="20" s="1"/>
  <c r="A254" i="20" s="1"/>
  <c r="A255" i="20" s="1"/>
  <c r="A256" i="20" s="1"/>
  <c r="A257" i="20" s="1"/>
  <c r="A258" i="20" s="1"/>
  <c r="A259" i="20" s="1"/>
  <c r="A260" i="20" s="1"/>
  <c r="A261" i="20" s="1"/>
  <c r="A262" i="20" s="1"/>
  <c r="A263" i="20" s="1"/>
  <c r="I259" i="20" l="1"/>
  <c r="I258" i="20"/>
  <c r="I251" i="20"/>
  <c r="D43" i="12"/>
  <c r="D40" i="12"/>
  <c r="D41" i="12"/>
  <c r="D38" i="12"/>
  <c r="D39" i="12"/>
  <c r="D34" i="12" l="1"/>
  <c r="G7" i="30"/>
  <c r="G8" i="30"/>
  <c r="G9" i="30"/>
  <c r="G10" i="30"/>
  <c r="G11" i="30"/>
  <c r="G12" i="30"/>
  <c r="G13" i="30"/>
  <c r="G14" i="30"/>
  <c r="G15" i="30"/>
  <c r="G16" i="30"/>
  <c r="G17" i="30"/>
  <c r="G18" i="30"/>
  <c r="G19" i="30"/>
  <c r="G20" i="30"/>
  <c r="G21" i="30"/>
  <c r="G22" i="30"/>
  <c r="G23" i="30"/>
  <c r="G24" i="30"/>
  <c r="G25" i="30"/>
  <c r="G26" i="30"/>
  <c r="G27" i="30"/>
  <c r="G28" i="30"/>
  <c r="G29" i="30"/>
  <c r="G30" i="30"/>
  <c r="G31" i="30"/>
  <c r="G32" i="30"/>
  <c r="G33" i="30"/>
  <c r="G34" i="30"/>
  <c r="G35" i="30"/>
  <c r="G36" i="30"/>
  <c r="G37" i="30"/>
  <c r="G38" i="30"/>
  <c r="G39" i="30"/>
  <c r="G40" i="30"/>
  <c r="G41" i="30"/>
  <c r="G42" i="30"/>
  <c r="G43" i="30"/>
  <c r="G44" i="30"/>
  <c r="G45" i="30"/>
  <c r="G46" i="30"/>
  <c r="G47" i="30"/>
  <c r="G48" i="30"/>
  <c r="G49" i="30"/>
  <c r="G50" i="30"/>
  <c r="G51" i="30"/>
  <c r="G52" i="30"/>
  <c r="G53" i="30"/>
  <c r="G54" i="30"/>
  <c r="G55" i="30"/>
  <c r="G56" i="30"/>
  <c r="G57" i="30"/>
  <c r="G58" i="30"/>
  <c r="G59" i="30"/>
  <c r="G60" i="30"/>
  <c r="G61" i="30"/>
  <c r="G62" i="30"/>
  <c r="G63" i="30"/>
  <c r="G64" i="30"/>
  <c r="G65" i="30"/>
  <c r="G66" i="30"/>
  <c r="G67" i="30"/>
  <c r="G68" i="30"/>
  <c r="G69" i="30"/>
  <c r="G70" i="30"/>
  <c r="G71" i="30"/>
  <c r="G72" i="30"/>
  <c r="G73" i="30"/>
  <c r="G74" i="30"/>
  <c r="G75" i="30"/>
  <c r="G76" i="30"/>
  <c r="G77" i="30"/>
  <c r="G78" i="30"/>
  <c r="G79" i="30"/>
  <c r="G80" i="30"/>
  <c r="G81" i="30"/>
  <c r="G82" i="30"/>
  <c r="G83" i="30"/>
  <c r="G84" i="30"/>
  <c r="G6" i="30" l="1"/>
  <c r="D33" i="12" s="1"/>
  <c r="H9" i="28"/>
  <c r="H10" i="28"/>
  <c r="H11" i="28"/>
  <c r="H12" i="28"/>
  <c r="H13" i="28"/>
  <c r="H14" i="28"/>
  <c r="H15" i="28"/>
  <c r="H16" i="28"/>
  <c r="H17" i="28"/>
  <c r="H18" i="28"/>
  <c r="H19" i="28"/>
  <c r="H21" i="28"/>
  <c r="H22" i="28"/>
  <c r="H23" i="28"/>
  <c r="H24" i="28"/>
  <c r="H25" i="28"/>
  <c r="H26" i="28"/>
  <c r="H27" i="28"/>
  <c r="H28" i="28"/>
  <c r="H29" i="28"/>
  <c r="H30" i="28"/>
  <c r="H31" i="28"/>
  <c r="H32" i="28"/>
  <c r="H33" i="28"/>
  <c r="H34" i="28"/>
  <c r="H35" i="28"/>
  <c r="H36" i="28"/>
  <c r="H37" i="28"/>
  <c r="H38" i="28"/>
  <c r="H40" i="28"/>
  <c r="H41" i="28"/>
  <c r="H42" i="28"/>
  <c r="H43" i="28"/>
  <c r="H44" i="28"/>
  <c r="H45" i="28"/>
  <c r="H46" i="28"/>
  <c r="H47" i="28"/>
  <c r="H48" i="28"/>
  <c r="H49" i="28"/>
  <c r="H50" i="28"/>
  <c r="H51" i="28"/>
  <c r="H52" i="28"/>
  <c r="H53" i="28"/>
  <c r="H54" i="28"/>
  <c r="H55" i="28"/>
  <c r="H57" i="28"/>
  <c r="H58" i="28"/>
  <c r="H59" i="28"/>
  <c r="H60" i="28"/>
  <c r="H61" i="28"/>
  <c r="H62" i="28"/>
  <c r="H63" i="28"/>
  <c r="H64" i="28"/>
  <c r="H65" i="28"/>
  <c r="H66" i="28"/>
  <c r="H67" i="28"/>
  <c r="H68" i="28"/>
  <c r="H69" i="28"/>
  <c r="H70" i="28"/>
  <c r="H71" i="28"/>
  <c r="H72" i="28"/>
  <c r="H73" i="28"/>
  <c r="H74" i="28"/>
  <c r="H75" i="28"/>
  <c r="H76" i="28"/>
  <c r="H77" i="28"/>
  <c r="H78" i="28"/>
  <c r="H79" i="28"/>
  <c r="H80" i="28"/>
  <c r="H81" i="28"/>
  <c r="H82" i="28"/>
  <c r="H83" i="28"/>
  <c r="H84" i="28"/>
  <c r="H85" i="28"/>
  <c r="H86" i="28"/>
  <c r="H87" i="28"/>
  <c r="H88" i="28"/>
  <c r="H89" i="28"/>
  <c r="H90" i="28"/>
  <c r="H91" i="28"/>
  <c r="H92" i="28"/>
  <c r="H93" i="28"/>
  <c r="H94" i="28"/>
  <c r="H95" i="28"/>
  <c r="H96" i="28"/>
  <c r="H97" i="28"/>
  <c r="H99" i="28"/>
  <c r="H100" i="28"/>
  <c r="H101" i="28"/>
  <c r="H102" i="28"/>
  <c r="H103" i="28"/>
  <c r="H104" i="28"/>
  <c r="H105" i="28"/>
  <c r="H106" i="28"/>
  <c r="H107" i="28"/>
  <c r="H108" i="28"/>
  <c r="H109" i="28"/>
  <c r="H110" i="28"/>
  <c r="H111" i="28"/>
  <c r="H112" i="28"/>
  <c r="H113" i="28"/>
  <c r="H114" i="28"/>
  <c r="H115" i="28"/>
  <c r="H116" i="28"/>
  <c r="H117" i="28"/>
  <c r="H118" i="28"/>
  <c r="H119" i="28"/>
  <c r="H120" i="28"/>
  <c r="H121" i="28"/>
  <c r="H122" i="28"/>
  <c r="H123" i="28"/>
  <c r="H124" i="28"/>
  <c r="H125" i="28"/>
  <c r="H126" i="28"/>
  <c r="H127" i="28"/>
  <c r="H128" i="28"/>
  <c r="H129" i="28"/>
  <c r="H130" i="28"/>
  <c r="H131" i="28"/>
  <c r="H132" i="28"/>
  <c r="H134" i="28"/>
  <c r="H135" i="28"/>
  <c r="H136" i="28"/>
  <c r="H137" i="28"/>
  <c r="H138" i="28"/>
  <c r="H139" i="28"/>
  <c r="H140" i="28"/>
  <c r="H141" i="28"/>
  <c r="H142" i="28"/>
  <c r="H143" i="28"/>
  <c r="H144" i="28"/>
  <c r="H145" i="28"/>
  <c r="H146" i="28"/>
  <c r="H147" i="28"/>
  <c r="H148" i="28"/>
  <c r="H149" i="28"/>
  <c r="H150" i="28"/>
  <c r="H151" i="28"/>
  <c r="H152" i="28"/>
  <c r="H153" i="28"/>
  <c r="H154" i="28"/>
  <c r="H157" i="28"/>
  <c r="H159" i="28"/>
  <c r="H160" i="28"/>
  <c r="H161" i="28"/>
  <c r="H162" i="28"/>
  <c r="H163" i="28"/>
  <c r="H164" i="28"/>
  <c r="H165" i="28"/>
  <c r="H166" i="28"/>
  <c r="H167" i="28"/>
  <c r="H168" i="28"/>
  <c r="H169" i="28"/>
  <c r="H170" i="28"/>
  <c r="H171" i="28"/>
  <c r="H172" i="28"/>
  <c r="H173" i="28"/>
  <c r="H174" i="28"/>
  <c r="H175" i="28"/>
  <c r="H176" i="28"/>
  <c r="H177" i="28"/>
  <c r="H178" i="28"/>
  <c r="H179" i="28"/>
  <c r="H180" i="28"/>
  <c r="H181" i="28"/>
  <c r="H182" i="28"/>
  <c r="H183" i="28"/>
  <c r="H184" i="28"/>
  <c r="H185" i="28"/>
  <c r="H186" i="28"/>
  <c r="H187" i="28"/>
  <c r="H188" i="28"/>
  <c r="H189" i="28"/>
  <c r="H190" i="28"/>
  <c r="H191" i="28"/>
  <c r="H192" i="28"/>
  <c r="H193" i="28"/>
  <c r="H194" i="28"/>
  <c r="H195" i="28"/>
  <c r="H196" i="28"/>
  <c r="H197" i="28"/>
  <c r="H198" i="28"/>
  <c r="H199" i="28"/>
  <c r="H201" i="28"/>
  <c r="H202" i="28"/>
  <c r="H203" i="28"/>
  <c r="H204" i="28"/>
  <c r="H205" i="28"/>
  <c r="H206" i="28"/>
  <c r="H207" i="28"/>
  <c r="H208" i="28"/>
  <c r="H209" i="28"/>
  <c r="H210" i="28"/>
  <c r="H211" i="28"/>
  <c r="H212" i="28"/>
  <c r="H213" i="28"/>
  <c r="H214" i="28"/>
  <c r="H215" i="28"/>
  <c r="H216" i="28"/>
  <c r="H217" i="28"/>
  <c r="H218" i="28"/>
  <c r="H219" i="28"/>
  <c r="H220" i="28"/>
  <c r="H221" i="28"/>
  <c r="H222" i="28"/>
  <c r="H223" i="28"/>
  <c r="H224" i="28"/>
  <c r="H225" i="28"/>
  <c r="H226" i="28"/>
  <c r="H227" i="28"/>
  <c r="H228" i="28"/>
  <c r="H229" i="28"/>
  <c r="H232" i="28"/>
  <c r="H233" i="28"/>
  <c r="H234" i="28"/>
  <c r="H235" i="28"/>
  <c r="H236" i="28"/>
  <c r="H237" i="28"/>
  <c r="H238" i="28"/>
  <c r="H239" i="28"/>
  <c r="H240" i="28"/>
  <c r="H241" i="28"/>
  <c r="H242" i="28"/>
  <c r="H243" i="28"/>
  <c r="H244" i="28"/>
  <c r="H245" i="28"/>
  <c r="H246" i="28"/>
  <c r="H247" i="28"/>
  <c r="H248" i="28"/>
  <c r="H249" i="28"/>
  <c r="H250" i="28"/>
  <c r="H251" i="28"/>
  <c r="H252" i="28"/>
  <c r="H253" i="28"/>
  <c r="H254" i="28"/>
  <c r="H255" i="28"/>
  <c r="H256" i="28"/>
  <c r="H257" i="28"/>
  <c r="H258" i="28"/>
  <c r="H259" i="28"/>
  <c r="H260" i="28"/>
  <c r="H261" i="28"/>
  <c r="H262" i="28"/>
  <c r="H263" i="28"/>
  <c r="H264" i="28"/>
  <c r="H265" i="28"/>
  <c r="H266" i="28"/>
  <c r="H267" i="28"/>
  <c r="H268" i="28"/>
  <c r="H269" i="28"/>
  <c r="H271" i="28"/>
  <c r="H273" i="28"/>
  <c r="H274" i="28"/>
  <c r="H275" i="28"/>
  <c r="H276" i="28"/>
  <c r="H277" i="28"/>
  <c r="H278" i="28"/>
  <c r="H279" i="28"/>
  <c r="H280" i="28"/>
  <c r="H282" i="28"/>
  <c r="H283" i="28"/>
  <c r="H284" i="28"/>
  <c r="H285" i="28"/>
  <c r="H286" i="28"/>
  <c r="H287" i="28"/>
  <c r="H288" i="28"/>
  <c r="H289" i="28"/>
  <c r="H290" i="28"/>
  <c r="H291" i="28"/>
  <c r="H292" i="28"/>
  <c r="H293" i="28"/>
  <c r="H294" i="28"/>
  <c r="H295" i="28"/>
  <c r="H296" i="28"/>
  <c r="H297" i="28"/>
  <c r="H298" i="28"/>
  <c r="H299" i="28"/>
  <c r="H300" i="28"/>
  <c r="H301" i="28"/>
  <c r="H302" i="28"/>
  <c r="H303" i="28"/>
  <c r="H304" i="28"/>
  <c r="H305" i="28"/>
  <c r="H306" i="28"/>
  <c r="H307" i="28"/>
  <c r="H308" i="28"/>
  <c r="H309" i="28"/>
  <c r="H310" i="28"/>
  <c r="H311" i="28"/>
  <c r="H312" i="28"/>
  <c r="H313" i="28"/>
  <c r="H315" i="28"/>
  <c r="H316" i="28"/>
  <c r="H317" i="28"/>
  <c r="H318" i="28"/>
  <c r="H319" i="28"/>
  <c r="H320" i="28"/>
  <c r="H321" i="28"/>
  <c r="H322" i="28"/>
  <c r="H323" i="28"/>
  <c r="H324" i="28"/>
  <c r="H325" i="28"/>
  <c r="H326" i="28"/>
  <c r="H327" i="28"/>
  <c r="H328" i="28"/>
  <c r="H329" i="28"/>
  <c r="H330" i="28"/>
  <c r="H331" i="28"/>
  <c r="H332" i="28"/>
  <c r="H333" i="28"/>
  <c r="H334" i="28"/>
  <c r="H335" i="28"/>
  <c r="H336" i="28"/>
  <c r="H337" i="28"/>
  <c r="H338" i="28"/>
  <c r="H339" i="28"/>
  <c r="H340" i="28"/>
  <c r="H341" i="28"/>
  <c r="H342" i="28"/>
  <c r="H343" i="28"/>
  <c r="H344" i="28"/>
  <c r="H345" i="28"/>
  <c r="H346" i="28"/>
  <c r="H347" i="28"/>
  <c r="H348" i="28"/>
  <c r="H349" i="28"/>
  <c r="H350" i="28"/>
  <c r="H351" i="28"/>
  <c r="H352" i="28"/>
  <c r="H353" i="28"/>
  <c r="H354" i="28"/>
  <c r="H355" i="28"/>
  <c r="H356" i="28"/>
  <c r="H358" i="28"/>
  <c r="H359" i="28"/>
  <c r="H360" i="28"/>
  <c r="H361" i="28"/>
  <c r="H362" i="28"/>
  <c r="H363" i="28"/>
  <c r="H364" i="28"/>
  <c r="H365" i="28"/>
  <c r="H366" i="28"/>
  <c r="H367" i="28"/>
  <c r="H368" i="28"/>
  <c r="H369" i="28"/>
  <c r="H370" i="28"/>
  <c r="H372" i="28"/>
  <c r="H373" i="28"/>
  <c r="H374" i="28"/>
  <c r="H375" i="28"/>
  <c r="H376" i="28"/>
  <c r="H377" i="28"/>
  <c r="H378" i="28"/>
  <c r="H379" i="28"/>
  <c r="H380" i="28"/>
  <c r="H381" i="28"/>
  <c r="H382" i="28"/>
  <c r="H383" i="28"/>
  <c r="H384" i="28"/>
  <c r="H385" i="28"/>
  <c r="H386" i="28"/>
  <c r="H387" i="28"/>
  <c r="H388" i="28"/>
  <c r="H389" i="28"/>
  <c r="H390" i="28"/>
  <c r="H391" i="28"/>
  <c r="H392" i="28"/>
  <c r="H393" i="28"/>
  <c r="H394" i="28"/>
  <c r="H395" i="28"/>
  <c r="H396" i="28"/>
  <c r="H397" i="28"/>
  <c r="H398" i="28"/>
  <c r="H399" i="28"/>
  <c r="H400" i="28"/>
  <c r="H401" i="28"/>
  <c r="H402" i="28"/>
  <c r="H403" i="28"/>
  <c r="H404" i="28"/>
  <c r="H405" i="28"/>
  <c r="H406" i="28"/>
  <c r="H407" i="28"/>
  <c r="H408" i="28"/>
  <c r="H409" i="28"/>
  <c r="H410" i="28"/>
  <c r="H411" i="28"/>
  <c r="H412" i="28"/>
  <c r="H413" i="28"/>
  <c r="H414" i="28"/>
  <c r="H415" i="28"/>
  <c r="H416" i="28"/>
  <c r="H417" i="28"/>
  <c r="H418" i="28"/>
  <c r="H419" i="28"/>
  <c r="H420" i="28"/>
  <c r="H421" i="28"/>
  <c r="H422" i="28"/>
  <c r="H423" i="28"/>
  <c r="H424" i="28"/>
  <c r="H425" i="28"/>
  <c r="H426" i="28"/>
  <c r="H427" i="28"/>
  <c r="H428" i="28"/>
  <c r="H429" i="28"/>
  <c r="H430" i="28"/>
  <c r="H431" i="28"/>
  <c r="H432" i="28"/>
  <c r="H434" i="28"/>
  <c r="H435" i="28"/>
  <c r="H436" i="28"/>
  <c r="H437" i="28"/>
  <c r="H438" i="28"/>
  <c r="H439" i="28"/>
  <c r="H440" i="28"/>
  <c r="H441" i="28"/>
  <c r="H442" i="28"/>
  <c r="H444" i="28"/>
  <c r="H445" i="28"/>
  <c r="H446" i="28"/>
  <c r="H447" i="28"/>
  <c r="H448" i="28"/>
  <c r="H449" i="28"/>
  <c r="H451" i="28"/>
  <c r="H452" i="28"/>
  <c r="H453" i="28"/>
  <c r="H454" i="28"/>
  <c r="H455" i="28"/>
  <c r="H457" i="28"/>
  <c r="H458" i="28"/>
  <c r="H459" i="28"/>
  <c r="H460" i="28"/>
  <c r="H461" i="28"/>
  <c r="H462" i="28"/>
  <c r="H463" i="28"/>
  <c r="H465" i="28"/>
  <c r="H466" i="28"/>
  <c r="H467" i="28"/>
  <c r="H468" i="28"/>
  <c r="H469" i="28"/>
  <c r="H470" i="28"/>
  <c r="H471" i="28"/>
  <c r="H472" i="28"/>
  <c r="H473" i="28"/>
  <c r="H474" i="28"/>
  <c r="H475" i="28"/>
  <c r="H476" i="28"/>
  <c r="H477" i="28"/>
  <c r="H478" i="28"/>
  <c r="H479" i="28"/>
  <c r="H480" i="28"/>
  <c r="H481" i="28"/>
  <c r="H482" i="28"/>
  <c r="H483" i="28"/>
  <c r="H484" i="28"/>
  <c r="H485" i="28"/>
  <c r="H486" i="28"/>
  <c r="H488" i="28"/>
  <c r="H489" i="28"/>
  <c r="H490" i="28"/>
  <c r="H491" i="28"/>
  <c r="H492" i="28"/>
  <c r="H493" i="28"/>
  <c r="H494" i="28"/>
  <c r="H495" i="28"/>
  <c r="H7" i="28"/>
  <c r="H6" i="28" l="1"/>
  <c r="I95" i="28"/>
  <c r="I79" i="28"/>
  <c r="I256" i="28"/>
  <c r="I121" i="28"/>
  <c r="I22" i="28"/>
  <c r="I38" i="28"/>
  <c r="I39" i="28"/>
  <c r="I54" i="28"/>
  <c r="I55" i="28"/>
  <c r="I62" i="28"/>
  <c r="I63" i="28"/>
  <c r="I70" i="28"/>
  <c r="I71" i="28"/>
  <c r="I78" i="28"/>
  <c r="I86" i="28"/>
  <c r="I87" i="28"/>
  <c r="I94" i="28"/>
  <c r="I102" i="28"/>
  <c r="I103" i="28"/>
  <c r="I118" i="28"/>
  <c r="I119" i="28"/>
  <c r="I126" i="28"/>
  <c r="I127" i="28"/>
  <c r="I134" i="28"/>
  <c r="I135" i="28"/>
  <c r="I150" i="28"/>
  <c r="I158" i="28"/>
  <c r="I159" i="28"/>
  <c r="I166" i="28"/>
  <c r="I167" i="28"/>
  <c r="I182" i="28"/>
  <c r="I191" i="28"/>
  <c r="I198" i="28"/>
  <c r="I199" i="28"/>
  <c r="I214" i="28"/>
  <c r="I230" i="28"/>
  <c r="I231" i="28"/>
  <c r="I246" i="28"/>
  <c r="I263" i="28"/>
  <c r="I295" i="28"/>
  <c r="I327" i="28"/>
  <c r="I359" i="28"/>
  <c r="I391" i="28"/>
  <c r="I419" i="28"/>
  <c r="I427" i="28"/>
  <c r="I431" i="28"/>
  <c r="I435" i="28"/>
  <c r="I439" i="28"/>
  <c r="I443" i="28"/>
  <c r="I451" i="28"/>
  <c r="I459" i="28"/>
  <c r="I463" i="28"/>
  <c r="I467" i="28"/>
  <c r="I475" i="28"/>
  <c r="I483" i="28"/>
  <c r="I486" i="28"/>
  <c r="I491" i="28"/>
  <c r="I495" i="28"/>
  <c r="I7" i="28"/>
  <c r="E8" i="28"/>
  <c r="E9" i="28"/>
  <c r="E10" i="28"/>
  <c r="E11" i="28"/>
  <c r="E12" i="28"/>
  <c r="E13" i="28"/>
  <c r="E14" i="28"/>
  <c r="E15" i="28"/>
  <c r="E16" i="28"/>
  <c r="E17" i="28"/>
  <c r="E18" i="28"/>
  <c r="E19" i="28"/>
  <c r="E20" i="28"/>
  <c r="E21" i="28"/>
  <c r="E22" i="28"/>
  <c r="E23" i="28"/>
  <c r="E24" i="28"/>
  <c r="E25" i="28"/>
  <c r="E26" i="28"/>
  <c r="E27" i="28"/>
  <c r="E28" i="28"/>
  <c r="E29" i="28"/>
  <c r="E30" i="28"/>
  <c r="E31" i="28"/>
  <c r="E32" i="28"/>
  <c r="E33" i="28"/>
  <c r="E34" i="28"/>
  <c r="E35" i="28"/>
  <c r="E36" i="28"/>
  <c r="E37" i="28"/>
  <c r="E38" i="28"/>
  <c r="E39" i="28"/>
  <c r="E40" i="28"/>
  <c r="E41" i="28"/>
  <c r="E42" i="28"/>
  <c r="E43" i="28"/>
  <c r="E44" i="28"/>
  <c r="E45" i="28"/>
  <c r="E46" i="28"/>
  <c r="E47" i="28"/>
  <c r="E48" i="28"/>
  <c r="E49" i="28"/>
  <c r="E50" i="28"/>
  <c r="E51" i="28"/>
  <c r="E52" i="28"/>
  <c r="E53" i="28"/>
  <c r="E54" i="28"/>
  <c r="E55" i="28"/>
  <c r="E56" i="28"/>
  <c r="E57" i="28"/>
  <c r="E58" i="28"/>
  <c r="E59" i="28"/>
  <c r="E60" i="28"/>
  <c r="E61" i="28"/>
  <c r="E62" i="28"/>
  <c r="E63" i="28"/>
  <c r="E64" i="28"/>
  <c r="E65" i="28"/>
  <c r="E66" i="28"/>
  <c r="E67" i="28"/>
  <c r="E68" i="28"/>
  <c r="E69" i="28"/>
  <c r="E70" i="28"/>
  <c r="E71" i="28"/>
  <c r="E72" i="28"/>
  <c r="E73" i="28"/>
  <c r="E74" i="28"/>
  <c r="E75" i="28"/>
  <c r="E76" i="28"/>
  <c r="E77" i="28"/>
  <c r="E78" i="28"/>
  <c r="E79" i="28"/>
  <c r="E80" i="28"/>
  <c r="E81" i="28"/>
  <c r="E82" i="28"/>
  <c r="E83" i="28"/>
  <c r="E84" i="28"/>
  <c r="E85" i="28"/>
  <c r="E86" i="28"/>
  <c r="E87" i="28"/>
  <c r="E88" i="28"/>
  <c r="E89" i="28"/>
  <c r="E90" i="28"/>
  <c r="E91" i="28"/>
  <c r="E92" i="28"/>
  <c r="E93" i="28"/>
  <c r="E94" i="28"/>
  <c r="E95" i="28"/>
  <c r="E96" i="28"/>
  <c r="E97" i="28"/>
  <c r="E98" i="28"/>
  <c r="E99" i="28"/>
  <c r="E100" i="28"/>
  <c r="E101" i="28"/>
  <c r="E102" i="28"/>
  <c r="E103" i="28"/>
  <c r="E104" i="28"/>
  <c r="E105" i="28"/>
  <c r="E106" i="28"/>
  <c r="E107" i="28"/>
  <c r="E108" i="28"/>
  <c r="E109" i="28"/>
  <c r="E110" i="28"/>
  <c r="E111" i="28"/>
  <c r="E112" i="28"/>
  <c r="E113" i="28"/>
  <c r="E114" i="28"/>
  <c r="E115" i="28"/>
  <c r="E116" i="28"/>
  <c r="E117" i="28"/>
  <c r="E118" i="28"/>
  <c r="E119" i="28"/>
  <c r="E120" i="28"/>
  <c r="E121" i="28"/>
  <c r="E122" i="28"/>
  <c r="E123" i="28"/>
  <c r="E124" i="28"/>
  <c r="E125" i="28"/>
  <c r="E126" i="28"/>
  <c r="E127" i="28"/>
  <c r="E128" i="28"/>
  <c r="E129" i="28"/>
  <c r="E130" i="28"/>
  <c r="E131" i="28"/>
  <c r="E132" i="28"/>
  <c r="E133" i="28"/>
  <c r="E134" i="28"/>
  <c r="E135" i="28"/>
  <c r="E136" i="28"/>
  <c r="E137" i="28"/>
  <c r="E138" i="28"/>
  <c r="E139" i="28"/>
  <c r="E140" i="28"/>
  <c r="E141" i="28"/>
  <c r="E142" i="28"/>
  <c r="E143" i="28"/>
  <c r="E144" i="28"/>
  <c r="E145" i="28"/>
  <c r="E146" i="28"/>
  <c r="E147" i="28"/>
  <c r="E148" i="28"/>
  <c r="E149" i="28"/>
  <c r="E150" i="28"/>
  <c r="E151" i="28"/>
  <c r="E152" i="28"/>
  <c r="E153" i="28"/>
  <c r="E154" i="28"/>
  <c r="E155" i="28"/>
  <c r="E156" i="28"/>
  <c r="E157" i="28"/>
  <c r="E158" i="28"/>
  <c r="E159" i="28"/>
  <c r="E160" i="28"/>
  <c r="E161" i="28"/>
  <c r="E162" i="28"/>
  <c r="E163" i="28"/>
  <c r="E164" i="28"/>
  <c r="E165" i="28"/>
  <c r="E166" i="28"/>
  <c r="E167" i="28"/>
  <c r="E168" i="28"/>
  <c r="E169" i="28"/>
  <c r="E170" i="28"/>
  <c r="E171" i="28"/>
  <c r="E172" i="28"/>
  <c r="E173" i="28"/>
  <c r="E174" i="28"/>
  <c r="E175" i="28"/>
  <c r="E176" i="28"/>
  <c r="E177" i="28"/>
  <c r="E178" i="28"/>
  <c r="E179" i="28"/>
  <c r="E180" i="28"/>
  <c r="E181" i="28"/>
  <c r="E182" i="28"/>
  <c r="E183" i="28"/>
  <c r="E184" i="28"/>
  <c r="E185" i="28"/>
  <c r="E186" i="28"/>
  <c r="E187" i="28"/>
  <c r="E188" i="28"/>
  <c r="E189" i="28"/>
  <c r="E190" i="28"/>
  <c r="E191" i="28"/>
  <c r="E192" i="28"/>
  <c r="E193" i="28"/>
  <c r="E194" i="28"/>
  <c r="E195" i="28"/>
  <c r="E196" i="28"/>
  <c r="E197" i="28"/>
  <c r="E198" i="28"/>
  <c r="E199" i="28"/>
  <c r="E200" i="28"/>
  <c r="E201" i="28"/>
  <c r="E202" i="28"/>
  <c r="E203" i="28"/>
  <c r="E204" i="28"/>
  <c r="E205" i="28"/>
  <c r="E206" i="28"/>
  <c r="E207" i="28"/>
  <c r="E208" i="28"/>
  <c r="E209" i="28"/>
  <c r="E210" i="28"/>
  <c r="E211" i="28"/>
  <c r="E212" i="28"/>
  <c r="E213" i="28"/>
  <c r="E214" i="28"/>
  <c r="E215" i="28"/>
  <c r="E216" i="28"/>
  <c r="E217" i="28"/>
  <c r="E218" i="28"/>
  <c r="E219" i="28"/>
  <c r="E220" i="28"/>
  <c r="E221" i="28"/>
  <c r="E222" i="28"/>
  <c r="E223" i="28"/>
  <c r="E224" i="28"/>
  <c r="E225" i="28"/>
  <c r="E226" i="28"/>
  <c r="E227" i="28"/>
  <c r="E228" i="28"/>
  <c r="E229" i="28"/>
  <c r="E230" i="28"/>
  <c r="E231" i="28"/>
  <c r="E232" i="28"/>
  <c r="E233" i="28"/>
  <c r="E234" i="28"/>
  <c r="E235" i="28"/>
  <c r="E236" i="28"/>
  <c r="E237" i="28"/>
  <c r="E238" i="28"/>
  <c r="E239" i="28"/>
  <c r="E240" i="28"/>
  <c r="E241" i="28"/>
  <c r="E242" i="28"/>
  <c r="E243" i="28"/>
  <c r="E244" i="28"/>
  <c r="E245" i="28"/>
  <c r="E246" i="28"/>
  <c r="E247" i="28"/>
  <c r="E248" i="28"/>
  <c r="E249" i="28"/>
  <c r="E250" i="28"/>
  <c r="E251" i="28"/>
  <c r="E252" i="28"/>
  <c r="E253" i="28"/>
  <c r="E254" i="28"/>
  <c r="E255" i="28"/>
  <c r="E256" i="28"/>
  <c r="E257" i="28"/>
  <c r="E258" i="28"/>
  <c r="E259" i="28"/>
  <c r="E260" i="28"/>
  <c r="E261" i="28"/>
  <c r="E262" i="28"/>
  <c r="E263" i="28"/>
  <c r="E264" i="28"/>
  <c r="E265" i="28"/>
  <c r="E266" i="28"/>
  <c r="E267" i="28"/>
  <c r="E268" i="28"/>
  <c r="E269" i="28"/>
  <c r="E270" i="28"/>
  <c r="E271" i="28"/>
  <c r="E272" i="28"/>
  <c r="E273" i="28"/>
  <c r="E274" i="28"/>
  <c r="E275" i="28"/>
  <c r="E276" i="28"/>
  <c r="E277" i="28"/>
  <c r="E278" i="28"/>
  <c r="E279" i="28"/>
  <c r="E280" i="28"/>
  <c r="E281" i="28"/>
  <c r="E282" i="28"/>
  <c r="E283" i="28"/>
  <c r="E284" i="28"/>
  <c r="E285" i="28"/>
  <c r="E286" i="28"/>
  <c r="E287" i="28"/>
  <c r="E288" i="28"/>
  <c r="E289" i="28"/>
  <c r="E290" i="28"/>
  <c r="E291" i="28"/>
  <c r="E292" i="28"/>
  <c r="E293" i="28"/>
  <c r="E294" i="28"/>
  <c r="E295" i="28"/>
  <c r="E296" i="28"/>
  <c r="E297" i="28"/>
  <c r="E298" i="28"/>
  <c r="E299" i="28"/>
  <c r="E300" i="28"/>
  <c r="E301" i="28"/>
  <c r="E302" i="28"/>
  <c r="E303" i="28"/>
  <c r="E304" i="28"/>
  <c r="E305" i="28"/>
  <c r="E306" i="28"/>
  <c r="E307" i="28"/>
  <c r="E308" i="28"/>
  <c r="E309" i="28"/>
  <c r="E310" i="28"/>
  <c r="E311" i="28"/>
  <c r="E312" i="28"/>
  <c r="E313" i="28"/>
  <c r="E314" i="28"/>
  <c r="E315" i="28"/>
  <c r="E316" i="28"/>
  <c r="E317" i="28"/>
  <c r="E318" i="28"/>
  <c r="E319" i="28"/>
  <c r="E320" i="28"/>
  <c r="E321" i="28"/>
  <c r="E322" i="28"/>
  <c r="E323" i="28"/>
  <c r="E324" i="28"/>
  <c r="E325" i="28"/>
  <c r="E326" i="28"/>
  <c r="E327" i="28"/>
  <c r="E328" i="28"/>
  <c r="E329" i="28"/>
  <c r="E330" i="28"/>
  <c r="E331" i="28"/>
  <c r="E332" i="28"/>
  <c r="E333" i="28"/>
  <c r="E334" i="28"/>
  <c r="E335" i="28"/>
  <c r="E336" i="28"/>
  <c r="E337" i="28"/>
  <c r="E338" i="28"/>
  <c r="E339" i="28"/>
  <c r="E340" i="28"/>
  <c r="E341" i="28"/>
  <c r="E342" i="28"/>
  <c r="E343" i="28"/>
  <c r="E344" i="28"/>
  <c r="E345" i="28"/>
  <c r="E346" i="28"/>
  <c r="E347" i="28"/>
  <c r="E348" i="28"/>
  <c r="E349" i="28"/>
  <c r="E350" i="28"/>
  <c r="E351" i="28"/>
  <c r="E352" i="28"/>
  <c r="E353" i="28"/>
  <c r="E354" i="28"/>
  <c r="E355" i="28"/>
  <c r="E356" i="28"/>
  <c r="E357" i="28"/>
  <c r="E358" i="28"/>
  <c r="E359" i="28"/>
  <c r="E360" i="28"/>
  <c r="E361" i="28"/>
  <c r="E362" i="28"/>
  <c r="E363" i="28"/>
  <c r="E364" i="28"/>
  <c r="E365" i="28"/>
  <c r="E366" i="28"/>
  <c r="E367" i="28"/>
  <c r="E368" i="28"/>
  <c r="E369" i="28"/>
  <c r="E370" i="28"/>
  <c r="E371" i="28"/>
  <c r="E372" i="28"/>
  <c r="E373" i="28"/>
  <c r="E374" i="28"/>
  <c r="E375" i="28"/>
  <c r="E376" i="28"/>
  <c r="E377" i="28"/>
  <c r="E378" i="28"/>
  <c r="E379" i="28"/>
  <c r="E380" i="28"/>
  <c r="E381" i="28"/>
  <c r="E382" i="28"/>
  <c r="E383" i="28"/>
  <c r="E384" i="28"/>
  <c r="E385" i="28"/>
  <c r="E386" i="28"/>
  <c r="E387" i="28"/>
  <c r="E388" i="28"/>
  <c r="E389" i="28"/>
  <c r="E390" i="28"/>
  <c r="E391" i="28"/>
  <c r="E392" i="28"/>
  <c r="E393" i="28"/>
  <c r="E394" i="28"/>
  <c r="E395" i="28"/>
  <c r="E396" i="28"/>
  <c r="E397" i="28"/>
  <c r="E398" i="28"/>
  <c r="E399" i="28"/>
  <c r="E400" i="28"/>
  <c r="E401" i="28"/>
  <c r="E402" i="28"/>
  <c r="E403" i="28"/>
  <c r="E404" i="28"/>
  <c r="E405" i="28"/>
  <c r="E406" i="28"/>
  <c r="E407" i="28"/>
  <c r="E408" i="28"/>
  <c r="E409" i="28"/>
  <c r="E410" i="28"/>
  <c r="E411" i="28"/>
  <c r="E412" i="28"/>
  <c r="E413" i="28"/>
  <c r="E414" i="28"/>
  <c r="E415" i="28"/>
  <c r="E416" i="28"/>
  <c r="E417" i="28"/>
  <c r="E418" i="28"/>
  <c r="E419" i="28"/>
  <c r="E420" i="28"/>
  <c r="E421" i="28"/>
  <c r="E422" i="28"/>
  <c r="E423" i="28"/>
  <c r="E424" i="28"/>
  <c r="E425" i="28"/>
  <c r="E426" i="28"/>
  <c r="E427" i="28"/>
  <c r="E428" i="28"/>
  <c r="E429" i="28"/>
  <c r="E430" i="28"/>
  <c r="E431" i="28"/>
  <c r="E432" i="28"/>
  <c r="E433" i="28"/>
  <c r="E434" i="28"/>
  <c r="E435" i="28"/>
  <c r="E436" i="28"/>
  <c r="E437" i="28"/>
  <c r="E438" i="28"/>
  <c r="E439" i="28"/>
  <c r="E440" i="28"/>
  <c r="E441" i="28"/>
  <c r="E442" i="28"/>
  <c r="E443" i="28"/>
  <c r="E444" i="28"/>
  <c r="E445" i="28"/>
  <c r="E446" i="28"/>
  <c r="E447" i="28"/>
  <c r="E448" i="28"/>
  <c r="E449" i="28"/>
  <c r="E450" i="28"/>
  <c r="E451" i="28"/>
  <c r="E452" i="28"/>
  <c r="E453" i="28"/>
  <c r="E454" i="28"/>
  <c r="E455" i="28"/>
  <c r="E456" i="28"/>
  <c r="E457" i="28"/>
  <c r="E458" i="28"/>
  <c r="E459" i="28"/>
  <c r="E460" i="28"/>
  <c r="E461" i="28"/>
  <c r="E462" i="28"/>
  <c r="E463" i="28"/>
  <c r="E464" i="28"/>
  <c r="E465" i="28"/>
  <c r="E466" i="28"/>
  <c r="E467" i="28"/>
  <c r="E468" i="28"/>
  <c r="E469" i="28"/>
  <c r="E470" i="28"/>
  <c r="E471" i="28"/>
  <c r="E472" i="28"/>
  <c r="E473" i="28"/>
  <c r="E474" i="28"/>
  <c r="E475" i="28"/>
  <c r="E476" i="28"/>
  <c r="E477" i="28"/>
  <c r="E478" i="28"/>
  <c r="E479" i="28"/>
  <c r="E480" i="28"/>
  <c r="E481" i="28"/>
  <c r="E482" i="28"/>
  <c r="E483" i="28"/>
  <c r="E484" i="28"/>
  <c r="E485" i="28"/>
  <c r="E486" i="28"/>
  <c r="E487" i="28"/>
  <c r="E488" i="28"/>
  <c r="E489" i="28"/>
  <c r="E490" i="28"/>
  <c r="E491" i="28"/>
  <c r="E492" i="28"/>
  <c r="E493" i="28"/>
  <c r="E494" i="28"/>
  <c r="E495" i="28"/>
  <c r="E7" i="28"/>
  <c r="G6" i="28"/>
  <c r="D25" i="12" s="1"/>
  <c r="A8" i="28"/>
  <c r="A9" i="28" s="1"/>
  <c r="A10" i="28" s="1"/>
  <c r="A11" i="28" s="1"/>
  <c r="A12" i="28" s="1"/>
  <c r="A13" i="28" s="1"/>
  <c r="A14" i="28" s="1"/>
  <c r="A15" i="28" s="1"/>
  <c r="A16" i="28" s="1"/>
  <c r="A17" i="28" s="1"/>
  <c r="A18" i="28" s="1"/>
  <c r="A19" i="28" s="1"/>
  <c r="A20" i="28" s="1"/>
  <c r="A21" i="28" s="1"/>
  <c r="A22" i="28" s="1"/>
  <c r="A23" i="28" s="1"/>
  <c r="A24" i="28" s="1"/>
  <c r="A25" i="28" s="1"/>
  <c r="A26" i="28" s="1"/>
  <c r="A27" i="28" s="1"/>
  <c r="A28" i="28" s="1"/>
  <c r="A29" i="28" s="1"/>
  <c r="A30" i="28" s="1"/>
  <c r="A31" i="28" s="1"/>
  <c r="A32" i="28" s="1"/>
  <c r="A33" i="28" s="1"/>
  <c r="A34" i="28" s="1"/>
  <c r="A35" i="28" s="1"/>
  <c r="A36" i="28" s="1"/>
  <c r="A37" i="28" s="1"/>
  <c r="A38" i="28" s="1"/>
  <c r="A39" i="28" s="1"/>
  <c r="A40" i="28" s="1"/>
  <c r="A41" i="28" s="1"/>
  <c r="A42" i="28" s="1"/>
  <c r="A43" i="28" s="1"/>
  <c r="A44" i="28" s="1"/>
  <c r="A45" i="28" s="1"/>
  <c r="A46" i="28" s="1"/>
  <c r="A47" i="28" s="1"/>
  <c r="A48" i="28" s="1"/>
  <c r="A49" i="28" s="1"/>
  <c r="A50" i="28" s="1"/>
  <c r="A51" i="28" s="1"/>
  <c r="A52" i="28" s="1"/>
  <c r="A53" i="28" s="1"/>
  <c r="A54" i="28" s="1"/>
  <c r="A55" i="28" s="1"/>
  <c r="A56" i="28" s="1"/>
  <c r="A57" i="28" s="1"/>
  <c r="A58" i="28" s="1"/>
  <c r="A59" i="28" s="1"/>
  <c r="A60" i="28" s="1"/>
  <c r="A61" i="28" s="1"/>
  <c r="A62" i="28" s="1"/>
  <c r="A63" i="28" s="1"/>
  <c r="A64" i="28" s="1"/>
  <c r="A65" i="28" s="1"/>
  <c r="A66" i="28" s="1"/>
  <c r="A67" i="28" s="1"/>
  <c r="A68" i="28" s="1"/>
  <c r="A69" i="28" s="1"/>
  <c r="A70" i="28" s="1"/>
  <c r="A71" i="28" s="1"/>
  <c r="A72" i="28" s="1"/>
  <c r="A73" i="28" s="1"/>
  <c r="A74" i="28" s="1"/>
  <c r="A75" i="28" s="1"/>
  <c r="A76" i="28" s="1"/>
  <c r="A77" i="28" s="1"/>
  <c r="A78" i="28" s="1"/>
  <c r="A79" i="28" s="1"/>
  <c r="A80" i="28" s="1"/>
  <c r="A81" i="28" s="1"/>
  <c r="A82" i="28" s="1"/>
  <c r="A83" i="28" s="1"/>
  <c r="A84" i="28" s="1"/>
  <c r="A85" i="28" s="1"/>
  <c r="A86" i="28" s="1"/>
  <c r="A87" i="28" s="1"/>
  <c r="A88" i="28" s="1"/>
  <c r="A89" i="28" s="1"/>
  <c r="A90" i="28" s="1"/>
  <c r="A91" i="28" s="1"/>
  <c r="A92" i="28" s="1"/>
  <c r="A93" i="28" s="1"/>
  <c r="A94" i="28" s="1"/>
  <c r="A95" i="28" s="1"/>
  <c r="A96" i="28" s="1"/>
  <c r="A97" i="28" s="1"/>
  <c r="A98" i="28" s="1"/>
  <c r="A99" i="28" s="1"/>
  <c r="A100" i="28" s="1"/>
  <c r="A101" i="28" s="1"/>
  <c r="A102" i="28" s="1"/>
  <c r="A103" i="28" s="1"/>
  <c r="A104" i="28" s="1"/>
  <c r="A105" i="28" s="1"/>
  <c r="A106" i="28" s="1"/>
  <c r="A107" i="28" s="1"/>
  <c r="A108" i="28" s="1"/>
  <c r="A109" i="28" s="1"/>
  <c r="A110" i="28" s="1"/>
  <c r="A111" i="28" s="1"/>
  <c r="A112" i="28" s="1"/>
  <c r="A113" i="28" s="1"/>
  <c r="A114" i="28" s="1"/>
  <c r="A115" i="28" s="1"/>
  <c r="A116" i="28" s="1"/>
  <c r="A117" i="28" s="1"/>
  <c r="A118" i="28" s="1"/>
  <c r="A119" i="28" s="1"/>
  <c r="A120" i="28" s="1"/>
  <c r="A121" i="28" s="1"/>
  <c r="A122" i="28" s="1"/>
  <c r="A123" i="28" s="1"/>
  <c r="A124" i="28" s="1"/>
  <c r="A125" i="28" s="1"/>
  <c r="A126" i="28" s="1"/>
  <c r="A127" i="28" s="1"/>
  <c r="A128" i="28" s="1"/>
  <c r="A129" i="28" s="1"/>
  <c r="A130" i="28" s="1"/>
  <c r="A131" i="28" s="1"/>
  <c r="A132" i="28" s="1"/>
  <c r="A133" i="28" s="1"/>
  <c r="A134" i="28" s="1"/>
  <c r="A135" i="28" s="1"/>
  <c r="A136" i="28" s="1"/>
  <c r="A137" i="28" s="1"/>
  <c r="A138" i="28" s="1"/>
  <c r="A139" i="28" s="1"/>
  <c r="A140" i="28" s="1"/>
  <c r="A141" i="28" s="1"/>
  <c r="A142" i="28" s="1"/>
  <c r="A143" i="28" s="1"/>
  <c r="A144" i="28" s="1"/>
  <c r="A145" i="28" s="1"/>
  <c r="A146" i="28" s="1"/>
  <c r="A147" i="28" s="1"/>
  <c r="A148" i="28" s="1"/>
  <c r="A149" i="28" s="1"/>
  <c r="A150" i="28" s="1"/>
  <c r="A151" i="28" s="1"/>
  <c r="A152" i="28" s="1"/>
  <c r="A153" i="28" s="1"/>
  <c r="A154" i="28" s="1"/>
  <c r="A155" i="28" s="1"/>
  <c r="A156" i="28" s="1"/>
  <c r="A157" i="28" s="1"/>
  <c r="A158" i="28" s="1"/>
  <c r="A159" i="28" s="1"/>
  <c r="A160" i="28" s="1"/>
  <c r="A161" i="28" s="1"/>
  <c r="A162" i="28" s="1"/>
  <c r="A163" i="28" s="1"/>
  <c r="A164" i="28" s="1"/>
  <c r="A165" i="28" s="1"/>
  <c r="A166" i="28" s="1"/>
  <c r="A167" i="28" s="1"/>
  <c r="A168" i="28" s="1"/>
  <c r="A169" i="28" s="1"/>
  <c r="A170" i="28" s="1"/>
  <c r="A171" i="28" s="1"/>
  <c r="A172" i="28" s="1"/>
  <c r="A173" i="28" s="1"/>
  <c r="A174" i="28" s="1"/>
  <c r="A175" i="28" s="1"/>
  <c r="A176" i="28" s="1"/>
  <c r="A177" i="28" s="1"/>
  <c r="A178" i="28" s="1"/>
  <c r="A179" i="28" s="1"/>
  <c r="A180" i="28" s="1"/>
  <c r="A181" i="28" s="1"/>
  <c r="A182" i="28" s="1"/>
  <c r="A183" i="28" s="1"/>
  <c r="A184" i="28" s="1"/>
  <c r="A185" i="28" s="1"/>
  <c r="A186" i="28" s="1"/>
  <c r="A187" i="28" s="1"/>
  <c r="A188" i="28" s="1"/>
  <c r="A189" i="28" s="1"/>
  <c r="A190" i="28" s="1"/>
  <c r="A191" i="28" s="1"/>
  <c r="A192" i="28" s="1"/>
  <c r="A193" i="28" s="1"/>
  <c r="A194" i="28" s="1"/>
  <c r="A195" i="28" s="1"/>
  <c r="A196" i="28" s="1"/>
  <c r="A197" i="28" s="1"/>
  <c r="A198" i="28" s="1"/>
  <c r="A199" i="28" s="1"/>
  <c r="A200" i="28" s="1"/>
  <c r="A201" i="28" s="1"/>
  <c r="A202" i="28" s="1"/>
  <c r="A203" i="28" s="1"/>
  <c r="A204" i="28" s="1"/>
  <c r="A205" i="28" s="1"/>
  <c r="A206" i="28" s="1"/>
  <c r="A207" i="28" s="1"/>
  <c r="A208" i="28" s="1"/>
  <c r="A209" i="28" s="1"/>
  <c r="A210" i="28" s="1"/>
  <c r="A211" i="28" s="1"/>
  <c r="A212" i="28" s="1"/>
  <c r="A213" i="28" s="1"/>
  <c r="A214" i="28" s="1"/>
  <c r="A215" i="28" s="1"/>
  <c r="A216" i="28" s="1"/>
  <c r="A217" i="28" s="1"/>
  <c r="A218" i="28" s="1"/>
  <c r="A219" i="28" s="1"/>
  <c r="A220" i="28" s="1"/>
  <c r="A221" i="28" s="1"/>
  <c r="A222" i="28" s="1"/>
  <c r="A223" i="28" s="1"/>
  <c r="A224" i="28" s="1"/>
  <c r="A225" i="28" s="1"/>
  <c r="A226" i="28" s="1"/>
  <c r="A227" i="28" s="1"/>
  <c r="A228" i="28" s="1"/>
  <c r="A229" i="28" s="1"/>
  <c r="A230" i="28" s="1"/>
  <c r="A231" i="28" s="1"/>
  <c r="A232" i="28" s="1"/>
  <c r="A233" i="28" s="1"/>
  <c r="A234" i="28" s="1"/>
  <c r="A235" i="28" s="1"/>
  <c r="A236" i="28" s="1"/>
  <c r="A237" i="28" s="1"/>
  <c r="A238" i="28" s="1"/>
  <c r="A239" i="28" s="1"/>
  <c r="A240" i="28" s="1"/>
  <c r="A241" i="28" s="1"/>
  <c r="A242" i="28" s="1"/>
  <c r="A243" i="28" s="1"/>
  <c r="A244" i="28" s="1"/>
  <c r="A245" i="28" s="1"/>
  <c r="A246" i="28" s="1"/>
  <c r="A247" i="28" s="1"/>
  <c r="A248" i="28" s="1"/>
  <c r="A249" i="28" s="1"/>
  <c r="A250" i="28" s="1"/>
  <c r="A251" i="28" s="1"/>
  <c r="A252" i="28" s="1"/>
  <c r="A253" i="28" s="1"/>
  <c r="A254" i="28" s="1"/>
  <c r="A255" i="28" s="1"/>
  <c r="A256" i="28" s="1"/>
  <c r="A257" i="28" s="1"/>
  <c r="A258" i="28" s="1"/>
  <c r="A259" i="28" s="1"/>
  <c r="A260" i="28" s="1"/>
  <c r="A261" i="28" s="1"/>
  <c r="A262" i="28" s="1"/>
  <c r="A263" i="28" s="1"/>
  <c r="A264" i="28" s="1"/>
  <c r="A265" i="28" s="1"/>
  <c r="A266" i="28" s="1"/>
  <c r="A267" i="28" s="1"/>
  <c r="A268" i="28" s="1"/>
  <c r="A269" i="28" s="1"/>
  <c r="A270" i="28" s="1"/>
  <c r="A271" i="28" s="1"/>
  <c r="A272" i="28" s="1"/>
  <c r="A273" i="28" s="1"/>
  <c r="A274" i="28" s="1"/>
  <c r="A275" i="28" s="1"/>
  <c r="A276" i="28" s="1"/>
  <c r="A277" i="28" s="1"/>
  <c r="A278" i="28" s="1"/>
  <c r="A279" i="28" s="1"/>
  <c r="A280" i="28" s="1"/>
  <c r="A281" i="28" s="1"/>
  <c r="A282" i="28" s="1"/>
  <c r="A283" i="28" s="1"/>
  <c r="A284" i="28" s="1"/>
  <c r="A285" i="28" s="1"/>
  <c r="A286" i="28" s="1"/>
  <c r="A287" i="28" s="1"/>
  <c r="A288" i="28" s="1"/>
  <c r="A289" i="28" s="1"/>
  <c r="A290" i="28" s="1"/>
  <c r="A291" i="28" s="1"/>
  <c r="A292" i="28" s="1"/>
  <c r="A293" i="28" s="1"/>
  <c r="A294" i="28" s="1"/>
  <c r="A295" i="28" s="1"/>
  <c r="A296" i="28" s="1"/>
  <c r="A297" i="28" s="1"/>
  <c r="A298" i="28" s="1"/>
  <c r="A299" i="28" s="1"/>
  <c r="A300" i="28" s="1"/>
  <c r="A301" i="28" s="1"/>
  <c r="A302" i="28" s="1"/>
  <c r="A303" i="28" s="1"/>
  <c r="A304" i="28" s="1"/>
  <c r="A305" i="28" s="1"/>
  <c r="A306" i="28" s="1"/>
  <c r="A307" i="28" s="1"/>
  <c r="A308" i="28" s="1"/>
  <c r="A309" i="28" s="1"/>
  <c r="A310" i="28" s="1"/>
  <c r="A311" i="28" s="1"/>
  <c r="A312" i="28" s="1"/>
  <c r="A313" i="28" s="1"/>
  <c r="A314" i="28" s="1"/>
  <c r="A315" i="28" s="1"/>
  <c r="A316" i="28" s="1"/>
  <c r="A317" i="28" s="1"/>
  <c r="A318" i="28" s="1"/>
  <c r="A319" i="28" s="1"/>
  <c r="A320" i="28" s="1"/>
  <c r="A321" i="28" s="1"/>
  <c r="A322" i="28" s="1"/>
  <c r="A323" i="28" s="1"/>
  <c r="A324" i="28" s="1"/>
  <c r="A325" i="28" s="1"/>
  <c r="A326" i="28" s="1"/>
  <c r="A327" i="28" s="1"/>
  <c r="A328" i="28" s="1"/>
  <c r="A329" i="28" s="1"/>
  <c r="A330" i="28" s="1"/>
  <c r="A331" i="28" s="1"/>
  <c r="A332" i="28" s="1"/>
  <c r="A333" i="28" s="1"/>
  <c r="A334" i="28" s="1"/>
  <c r="A335" i="28" s="1"/>
  <c r="A336" i="28" s="1"/>
  <c r="A337" i="28" s="1"/>
  <c r="A338" i="28" s="1"/>
  <c r="A339" i="28" s="1"/>
  <c r="A340" i="28" s="1"/>
  <c r="A341" i="28" s="1"/>
  <c r="A342" i="28" s="1"/>
  <c r="A343" i="28" s="1"/>
  <c r="A344" i="28" s="1"/>
  <c r="A345" i="28" s="1"/>
  <c r="A346" i="28" s="1"/>
  <c r="A347" i="28" s="1"/>
  <c r="A348" i="28" s="1"/>
  <c r="A349" i="28" s="1"/>
  <c r="A350" i="28" s="1"/>
  <c r="A351" i="28" s="1"/>
  <c r="A352" i="28" s="1"/>
  <c r="A353" i="28" s="1"/>
  <c r="A354" i="28" s="1"/>
  <c r="A355" i="28" s="1"/>
  <c r="A356" i="28" s="1"/>
  <c r="A357" i="28" s="1"/>
  <c r="A358" i="28" s="1"/>
  <c r="A359" i="28" s="1"/>
  <c r="A360" i="28" s="1"/>
  <c r="A361" i="28" s="1"/>
  <c r="A362" i="28" s="1"/>
  <c r="A363" i="28" s="1"/>
  <c r="A364" i="28" s="1"/>
  <c r="A365" i="28" s="1"/>
  <c r="A366" i="28" s="1"/>
  <c r="A367" i="28" s="1"/>
  <c r="A368" i="28" s="1"/>
  <c r="A369" i="28" s="1"/>
  <c r="A370" i="28" s="1"/>
  <c r="A371" i="28" s="1"/>
  <c r="A372" i="28" s="1"/>
  <c r="A373" i="28" s="1"/>
  <c r="A374" i="28" s="1"/>
  <c r="A375" i="28" s="1"/>
  <c r="A376" i="28" s="1"/>
  <c r="A377" i="28" s="1"/>
  <c r="A378" i="28" s="1"/>
  <c r="A379" i="28" s="1"/>
  <c r="A380" i="28" s="1"/>
  <c r="A381" i="28" s="1"/>
  <c r="A382" i="28" s="1"/>
  <c r="A383" i="28" s="1"/>
  <c r="A384" i="28" s="1"/>
  <c r="A385" i="28" s="1"/>
  <c r="A386" i="28" s="1"/>
  <c r="A387" i="28" s="1"/>
  <c r="A388" i="28" s="1"/>
  <c r="A389" i="28" s="1"/>
  <c r="A390" i="28" s="1"/>
  <c r="A391" i="28" s="1"/>
  <c r="A392" i="28" s="1"/>
  <c r="A393" i="28" s="1"/>
  <c r="A394" i="28" s="1"/>
  <c r="A395" i="28" s="1"/>
  <c r="A396" i="28" s="1"/>
  <c r="A397" i="28" s="1"/>
  <c r="A398" i="28" s="1"/>
  <c r="A399" i="28" s="1"/>
  <c r="A400" i="28" s="1"/>
  <c r="A401" i="28" s="1"/>
  <c r="A402" i="28" s="1"/>
  <c r="A403" i="28" s="1"/>
  <c r="A404" i="28" s="1"/>
  <c r="A405" i="28" s="1"/>
  <c r="A406" i="28" s="1"/>
  <c r="A407" i="28" s="1"/>
  <c r="A408" i="28" s="1"/>
  <c r="A409" i="28" s="1"/>
  <c r="A410" i="28" s="1"/>
  <c r="A411" i="28" s="1"/>
  <c r="A412" i="28" s="1"/>
  <c r="A413" i="28" s="1"/>
  <c r="A414" i="28" s="1"/>
  <c r="A415" i="28" s="1"/>
  <c r="A416" i="28" s="1"/>
  <c r="A417" i="28" s="1"/>
  <c r="A418" i="28" s="1"/>
  <c r="A419" i="28" s="1"/>
  <c r="A420" i="28" s="1"/>
  <c r="A421" i="28" s="1"/>
  <c r="A422" i="28" s="1"/>
  <c r="A423" i="28" s="1"/>
  <c r="A424" i="28" s="1"/>
  <c r="A425" i="28" s="1"/>
  <c r="A426" i="28" s="1"/>
  <c r="A427" i="28" s="1"/>
  <c r="A428" i="28" s="1"/>
  <c r="A429" i="28" s="1"/>
  <c r="A430" i="28" s="1"/>
  <c r="A431" i="28" s="1"/>
  <c r="A432" i="28" s="1"/>
  <c r="A433" i="28" s="1"/>
  <c r="A434" i="28" s="1"/>
  <c r="A435" i="28" s="1"/>
  <c r="A436" i="28" s="1"/>
  <c r="A437" i="28" s="1"/>
  <c r="A438" i="28" s="1"/>
  <c r="A439" i="28" s="1"/>
  <c r="A440" i="28" s="1"/>
  <c r="A441" i="28" s="1"/>
  <c r="A442" i="28" s="1"/>
  <c r="A443" i="28" s="1"/>
  <c r="A444" i="28" s="1"/>
  <c r="A445" i="28" s="1"/>
  <c r="A446" i="28" s="1"/>
  <c r="A447" i="28" s="1"/>
  <c r="A448" i="28" s="1"/>
  <c r="A449" i="28" s="1"/>
  <c r="A450" i="28" s="1"/>
  <c r="A451" i="28" s="1"/>
  <c r="A452" i="28" s="1"/>
  <c r="A453" i="28" s="1"/>
  <c r="A454" i="28" s="1"/>
  <c r="A455" i="28" s="1"/>
  <c r="A456" i="28" s="1"/>
  <c r="A457" i="28" s="1"/>
  <c r="A458" i="28" s="1"/>
  <c r="A459" i="28" s="1"/>
  <c r="A460" i="28" s="1"/>
  <c r="A461" i="28" s="1"/>
  <c r="A462" i="28" s="1"/>
  <c r="A463" i="28" s="1"/>
  <c r="A464" i="28" s="1"/>
  <c r="A465" i="28" s="1"/>
  <c r="A466" i="28" s="1"/>
  <c r="A467" i="28" s="1"/>
  <c r="A468" i="28" s="1"/>
  <c r="A469" i="28" s="1"/>
  <c r="A470" i="28" s="1"/>
  <c r="A471" i="28" s="1"/>
  <c r="A472" i="28" s="1"/>
  <c r="A473" i="28" s="1"/>
  <c r="A474" i="28" s="1"/>
  <c r="A475" i="28" s="1"/>
  <c r="A476" i="28" s="1"/>
  <c r="A477" i="28" s="1"/>
  <c r="A478" i="28" s="1"/>
  <c r="A479" i="28" s="1"/>
  <c r="A480" i="28" s="1"/>
  <c r="A481" i="28" s="1"/>
  <c r="A482" i="28" s="1"/>
  <c r="A483" i="28" s="1"/>
  <c r="A484" i="28" s="1"/>
  <c r="A485" i="28" s="1"/>
  <c r="A486" i="28" s="1"/>
  <c r="A487" i="28" s="1"/>
  <c r="A488" i="28" s="1"/>
  <c r="A489" i="28" s="1"/>
  <c r="A490" i="28" s="1"/>
  <c r="A491" i="28" s="1"/>
  <c r="A492" i="28" s="1"/>
  <c r="A493" i="28" s="1"/>
  <c r="A494" i="28" s="1"/>
  <c r="A495" i="28" s="1"/>
  <c r="E25" i="20"/>
  <c r="F8" i="26"/>
  <c r="A9" i="26"/>
  <c r="A10" i="26" s="1"/>
  <c r="A11" i="26" s="1"/>
  <c r="A12" i="26" s="1"/>
  <c r="A13" i="26" s="1"/>
  <c r="A14" i="26" s="1"/>
  <c r="A15" i="26" s="1"/>
  <c r="A16" i="26" s="1"/>
  <c r="A17" i="26" s="1"/>
  <c r="A18" i="26" s="1"/>
  <c r="A19" i="26" s="1"/>
  <c r="A20" i="26" s="1"/>
  <c r="A21" i="26" s="1"/>
  <c r="A22" i="26" s="1"/>
  <c r="A23" i="26" s="1"/>
  <c r="A24" i="26" s="1"/>
  <c r="A25" i="26" s="1"/>
  <c r="A26" i="26" s="1"/>
  <c r="A27" i="26" s="1"/>
  <c r="A28" i="26" s="1"/>
  <c r="A29" i="26" s="1"/>
  <c r="A30" i="26" s="1"/>
  <c r="A31" i="26" s="1"/>
  <c r="A32" i="26" s="1"/>
  <c r="A33" i="26" s="1"/>
  <c r="A34" i="26" s="1"/>
  <c r="A35" i="26" s="1"/>
  <c r="A36" i="26" s="1"/>
  <c r="A37" i="26" s="1"/>
  <c r="A38" i="26" s="1"/>
  <c r="A39" i="26" s="1"/>
  <c r="A40" i="26" s="1"/>
  <c r="A41" i="26" s="1"/>
  <c r="A42" i="26" s="1"/>
  <c r="A43" i="26" s="1"/>
  <c r="A44" i="26" s="1"/>
  <c r="A45" i="26" s="1"/>
  <c r="A46" i="26" s="1"/>
  <c r="A47" i="26" s="1"/>
  <c r="A48" i="26" s="1"/>
  <c r="A49" i="26" s="1"/>
  <c r="A50" i="26" s="1"/>
  <c r="A51" i="26" s="1"/>
  <c r="A52" i="26" s="1"/>
  <c r="A53" i="26" s="1"/>
  <c r="A54" i="26" s="1"/>
  <c r="A55" i="26" s="1"/>
  <c r="A56" i="26" s="1"/>
  <c r="A57" i="26" s="1"/>
  <c r="A58" i="26" s="1"/>
  <c r="A59" i="26" s="1"/>
  <c r="A60" i="26" s="1"/>
  <c r="A61" i="26" s="1"/>
  <c r="A62" i="26" s="1"/>
  <c r="A63" i="26" s="1"/>
  <c r="A64" i="26" s="1"/>
  <c r="A65" i="26" s="1"/>
  <c r="A66" i="26" s="1"/>
  <c r="A67" i="26" s="1"/>
  <c r="A68" i="26" s="1"/>
  <c r="A69" i="26" s="1"/>
  <c r="A70" i="26" s="1"/>
  <c r="A71" i="26" s="1"/>
  <c r="A72" i="26" s="1"/>
  <c r="A73" i="26" s="1"/>
  <c r="A74" i="26" s="1"/>
  <c r="A75" i="26" s="1"/>
  <c r="A76" i="26" s="1"/>
  <c r="A77" i="26" s="1"/>
  <c r="A78" i="26" s="1"/>
  <c r="A79" i="26" s="1"/>
  <c r="A80" i="26" s="1"/>
  <c r="A81" i="26" s="1"/>
  <c r="A82" i="26" s="1"/>
  <c r="A83" i="26" s="1"/>
  <c r="A84" i="26" s="1"/>
  <c r="A85" i="26" s="1"/>
  <c r="A86" i="26" s="1"/>
  <c r="A87" i="26" s="1"/>
  <c r="A88" i="26" s="1"/>
  <c r="A89" i="26" s="1"/>
  <c r="A90" i="26" s="1"/>
  <c r="A91" i="26" s="1"/>
  <c r="A92" i="26" s="1"/>
  <c r="A93" i="26" s="1"/>
  <c r="A94" i="26" s="1"/>
  <c r="A95" i="26" s="1"/>
  <c r="A96" i="26" s="1"/>
  <c r="A97" i="26" s="1"/>
  <c r="A98" i="26" s="1"/>
  <c r="A99" i="26" s="1"/>
  <c r="A100" i="26" s="1"/>
  <c r="A101" i="26" s="1"/>
  <c r="A102" i="26" s="1"/>
  <c r="A103" i="26" s="1"/>
  <c r="A104" i="26" s="1"/>
  <c r="A105" i="26" s="1"/>
  <c r="A106" i="26" s="1"/>
  <c r="A107" i="26" s="1"/>
  <c r="A108" i="26" s="1"/>
  <c r="A109" i="26" s="1"/>
  <c r="A110" i="26" s="1"/>
  <c r="A111" i="26" s="1"/>
  <c r="A112" i="26" s="1"/>
  <c r="A113" i="26" s="1"/>
  <c r="A114" i="26" s="1"/>
  <c r="A115" i="26" s="1"/>
  <c r="A116" i="26" s="1"/>
  <c r="A117" i="26" s="1"/>
  <c r="A118" i="26" s="1"/>
  <c r="A119" i="26" s="1"/>
  <c r="A120" i="26" s="1"/>
  <c r="A121" i="26" s="1"/>
  <c r="A122" i="26" s="1"/>
  <c r="A123" i="26" s="1"/>
  <c r="A124" i="26" s="1"/>
  <c r="A125" i="26" s="1"/>
  <c r="A126" i="26" s="1"/>
  <c r="A127" i="26" s="1"/>
  <c r="A128" i="26" s="1"/>
  <c r="A129" i="26" s="1"/>
  <c r="A130" i="26" s="1"/>
  <c r="A131" i="26" s="1"/>
  <c r="A132" i="26" s="1"/>
  <c r="A133" i="26" s="1"/>
  <c r="A134" i="26" s="1"/>
  <c r="A135" i="26" s="1"/>
  <c r="A136" i="26" s="1"/>
  <c r="A137" i="26" s="1"/>
  <c r="A138" i="26" s="1"/>
  <c r="A139" i="26" s="1"/>
  <c r="A140" i="26" s="1"/>
  <c r="A141" i="26" s="1"/>
  <c r="A142" i="26" s="1"/>
  <c r="A143" i="26" s="1"/>
  <c r="A144" i="26" s="1"/>
  <c r="A145" i="26" s="1"/>
  <c r="A146" i="26" s="1"/>
  <c r="A147" i="26" s="1"/>
  <c r="A148" i="26" s="1"/>
  <c r="A149" i="26" s="1"/>
  <c r="A150" i="26" s="1"/>
  <c r="A151" i="26" s="1"/>
  <c r="A152" i="26" s="1"/>
  <c r="A153" i="26" s="1"/>
  <c r="A154" i="26" s="1"/>
  <c r="A155" i="26" s="1"/>
  <c r="A156" i="26" s="1"/>
  <c r="A157" i="26" s="1"/>
  <c r="A158" i="26" s="1"/>
  <c r="A159" i="26" s="1"/>
  <c r="A160" i="26" s="1"/>
  <c r="A161" i="26" s="1"/>
  <c r="A162" i="26" s="1"/>
  <c r="A163" i="26" s="1"/>
  <c r="A164" i="26" s="1"/>
  <c r="A165" i="26" s="1"/>
  <c r="A166" i="26" s="1"/>
  <c r="A167" i="26" s="1"/>
  <c r="A168" i="26" s="1"/>
  <c r="A169" i="26" s="1"/>
  <c r="A170" i="26" s="1"/>
  <c r="A171" i="26" s="1"/>
  <c r="A172" i="26" s="1"/>
  <c r="A173" i="26" s="1"/>
  <c r="A174" i="26" s="1"/>
  <c r="A175" i="26" s="1"/>
  <c r="A176" i="26" s="1"/>
  <c r="A177" i="26" s="1"/>
  <c r="A178" i="26" s="1"/>
  <c r="A179" i="26" s="1"/>
  <c r="A180" i="26" s="1"/>
  <c r="A181" i="26" s="1"/>
  <c r="A182" i="26" s="1"/>
  <c r="A183" i="26" s="1"/>
  <c r="A184" i="26" s="1"/>
  <c r="A185" i="26" s="1"/>
  <c r="A186" i="26" s="1"/>
  <c r="A187" i="26" s="1"/>
  <c r="A188" i="26" s="1"/>
  <c r="A189" i="26" s="1"/>
  <c r="A190" i="26" s="1"/>
  <c r="A191" i="26" s="1"/>
  <c r="A192" i="26" s="1"/>
  <c r="A193" i="26" s="1"/>
  <c r="A194" i="26" s="1"/>
  <c r="A195" i="26" s="1"/>
  <c r="A196" i="26" s="1"/>
  <c r="A197" i="26" s="1"/>
  <c r="A198" i="26" s="1"/>
  <c r="A199" i="26" s="1"/>
  <c r="A200" i="26" s="1"/>
  <c r="A201" i="26" s="1"/>
  <c r="A202" i="26" s="1"/>
  <c r="A203" i="26" s="1"/>
  <c r="A204" i="26" s="1"/>
  <c r="A205" i="26" s="1"/>
  <c r="A206" i="26" s="1"/>
  <c r="A207" i="26" s="1"/>
  <c r="A208" i="26" s="1"/>
  <c r="A209" i="26" s="1"/>
  <c r="A210" i="26" s="1"/>
  <c r="A211" i="26" s="1"/>
  <c r="A212" i="26" s="1"/>
  <c r="A213" i="26" s="1"/>
  <c r="A214" i="26" s="1"/>
  <c r="A215" i="26" s="1"/>
  <c r="A216" i="26" s="1"/>
  <c r="A217" i="26" s="1"/>
  <c r="A218" i="26" s="1"/>
  <c r="A219" i="26" s="1"/>
  <c r="A220" i="26" s="1"/>
  <c r="A221" i="26" s="1"/>
  <c r="A222" i="26" s="1"/>
  <c r="A223" i="26" s="1"/>
  <c r="A224" i="26" s="1"/>
  <c r="A225" i="26" s="1"/>
  <c r="A226" i="26" s="1"/>
  <c r="A227" i="26" s="1"/>
  <c r="A228" i="26" s="1"/>
  <c r="A229" i="26" s="1"/>
  <c r="A230" i="26" s="1"/>
  <c r="A231" i="26" s="1"/>
  <c r="A232" i="26" s="1"/>
  <c r="A233" i="26" s="1"/>
  <c r="A234" i="26" s="1"/>
  <c r="A235" i="26" s="1"/>
  <c r="A236" i="26" s="1"/>
  <c r="A237" i="26" s="1"/>
  <c r="A238" i="26" s="1"/>
  <c r="A239" i="26" s="1"/>
  <c r="A240" i="26" s="1"/>
  <c r="A241" i="26" s="1"/>
  <c r="A242" i="26" s="1"/>
  <c r="A243" i="26" s="1"/>
  <c r="A244" i="26" s="1"/>
  <c r="A245" i="26" s="1"/>
  <c r="A246" i="26" s="1"/>
  <c r="A247" i="26" s="1"/>
  <c r="A248" i="26" s="1"/>
  <c r="A249" i="26" s="1"/>
  <c r="A250" i="26" s="1"/>
  <c r="A251" i="26" s="1"/>
  <c r="A252" i="26" s="1"/>
  <c r="A253" i="26" s="1"/>
  <c r="A254" i="26" s="1"/>
  <c r="A255" i="26" s="1"/>
  <c r="A256" i="26" s="1"/>
  <c r="A257" i="26" s="1"/>
  <c r="A258" i="26" s="1"/>
  <c r="A259" i="26" s="1"/>
  <c r="A260" i="26" s="1"/>
  <c r="A261" i="26" s="1"/>
  <c r="A262" i="26" s="1"/>
  <c r="A263" i="26" s="1"/>
  <c r="A264" i="26" s="1"/>
  <c r="A265" i="26" s="1"/>
  <c r="A266" i="26" s="1"/>
  <c r="A267" i="26" s="1"/>
  <c r="A268" i="26" s="1"/>
  <c r="A269" i="26" s="1"/>
  <c r="A270" i="26" s="1"/>
  <c r="A271" i="26" s="1"/>
  <c r="A272" i="26" s="1"/>
  <c r="A273" i="26" s="1"/>
  <c r="A274" i="26" s="1"/>
  <c r="A275" i="26" s="1"/>
  <c r="A276" i="26" s="1"/>
  <c r="A277" i="26" s="1"/>
  <c r="A278" i="26" s="1"/>
  <c r="A279" i="26" s="1"/>
  <c r="A280" i="26" s="1"/>
  <c r="A281" i="26" s="1"/>
  <c r="A282" i="26" s="1"/>
  <c r="A283" i="26" s="1"/>
  <c r="A284" i="26" s="1"/>
  <c r="A285" i="26" s="1"/>
  <c r="A286" i="26" s="1"/>
  <c r="A287" i="26" s="1"/>
  <c r="A288" i="26" s="1"/>
  <c r="A289" i="26" s="1"/>
  <c r="A290" i="26" s="1"/>
  <c r="A291" i="26" s="1"/>
  <c r="A292" i="26" s="1"/>
  <c r="A293" i="26" s="1"/>
  <c r="A294" i="26" s="1"/>
  <c r="A295" i="26" s="1"/>
  <c r="A296" i="26" s="1"/>
  <c r="A297" i="26" s="1"/>
  <c r="A298" i="26" s="1"/>
  <c r="A299" i="26" s="1"/>
  <c r="A300" i="26" s="1"/>
  <c r="A301" i="26" s="1"/>
  <c r="A302" i="26" s="1"/>
  <c r="A303" i="26" s="1"/>
  <c r="A304" i="26" s="1"/>
  <c r="A305" i="26" s="1"/>
  <c r="A306" i="26" s="1"/>
  <c r="A307" i="26" s="1"/>
  <c r="A308" i="26" s="1"/>
  <c r="A309" i="26" s="1"/>
  <c r="A310" i="26" s="1"/>
  <c r="A311" i="26" s="1"/>
  <c r="A312" i="26" s="1"/>
  <c r="A313" i="26" s="1"/>
  <c r="A314" i="26" s="1"/>
  <c r="A315" i="26" s="1"/>
  <c r="A316" i="26" s="1"/>
  <c r="A317" i="26" s="1"/>
  <c r="A318" i="26" s="1"/>
  <c r="A319" i="26" s="1"/>
  <c r="A320" i="26" s="1"/>
  <c r="A321" i="26" s="1"/>
  <c r="A322" i="26" s="1"/>
  <c r="A323" i="26" s="1"/>
  <c r="A324" i="26" s="1"/>
  <c r="A325" i="26" s="1"/>
  <c r="A326" i="26" s="1"/>
  <c r="A327" i="26" s="1"/>
  <c r="A328" i="26" s="1"/>
  <c r="A329" i="26" s="1"/>
  <c r="A330" i="26" s="1"/>
  <c r="A331" i="26" s="1"/>
  <c r="A332" i="26" s="1"/>
  <c r="A333" i="26" s="1"/>
  <c r="A334" i="26" s="1"/>
  <c r="A335" i="26" s="1"/>
  <c r="A336" i="26" s="1"/>
  <c r="A337" i="26" s="1"/>
  <c r="A338" i="26" s="1"/>
  <c r="A339" i="26" s="1"/>
  <c r="A340" i="26" s="1"/>
  <c r="A341" i="26" s="1"/>
  <c r="A342" i="26" s="1"/>
  <c r="A343" i="26" s="1"/>
  <c r="A344" i="26" s="1"/>
  <c r="A345" i="26" s="1"/>
  <c r="A346" i="26" s="1"/>
  <c r="A347" i="26" s="1"/>
  <c r="A348" i="26" s="1"/>
  <c r="A349" i="26" s="1"/>
  <c r="A350" i="26" s="1"/>
  <c r="A351" i="26" s="1"/>
  <c r="A352" i="26" s="1"/>
  <c r="A353" i="26" s="1"/>
  <c r="A354" i="26" s="1"/>
  <c r="A355" i="26" s="1"/>
  <c r="A356" i="26" s="1"/>
  <c r="A357" i="26" s="1"/>
  <c r="A358" i="26" s="1"/>
  <c r="A359" i="26" s="1"/>
  <c r="A360" i="26" s="1"/>
  <c r="A361" i="26" s="1"/>
  <c r="A362" i="26" s="1"/>
  <c r="A363" i="26" s="1"/>
  <c r="A364" i="26" s="1"/>
  <c r="A365" i="26" s="1"/>
  <c r="A366" i="26" s="1"/>
  <c r="A367" i="26" s="1"/>
  <c r="A368" i="26" s="1"/>
  <c r="A369" i="26" s="1"/>
  <c r="A370" i="26" s="1"/>
  <c r="A371" i="26" s="1"/>
  <c r="A372" i="26" s="1"/>
  <c r="A373" i="26" s="1"/>
  <c r="A374" i="26" s="1"/>
  <c r="A375" i="26" s="1"/>
  <c r="A376" i="26" s="1"/>
  <c r="A377" i="26" s="1"/>
  <c r="A378" i="26" s="1"/>
  <c r="A379" i="26" s="1"/>
  <c r="A380" i="26" s="1"/>
  <c r="A381" i="26" s="1"/>
  <c r="A382" i="26" s="1"/>
  <c r="A383" i="26" s="1"/>
  <c r="A384" i="26" s="1"/>
  <c r="A385" i="26" s="1"/>
  <c r="A386" i="26" s="1"/>
  <c r="A387" i="26" s="1"/>
  <c r="A388" i="26" s="1"/>
  <c r="A389" i="26" s="1"/>
  <c r="A390" i="26" s="1"/>
  <c r="A391" i="26" s="1"/>
  <c r="A392" i="26" s="1"/>
  <c r="A393" i="26" s="1"/>
  <c r="A394" i="26" s="1"/>
  <c r="A395" i="26" s="1"/>
  <c r="A396" i="26" s="1"/>
  <c r="A397" i="26" s="1"/>
  <c r="A398" i="26" s="1"/>
  <c r="A399" i="26" s="1"/>
  <c r="A400" i="26" s="1"/>
  <c r="A401" i="26" s="1"/>
  <c r="A402" i="26" s="1"/>
  <c r="A403" i="26" s="1"/>
  <c r="A404" i="26" s="1"/>
  <c r="A405" i="26" s="1"/>
  <c r="A406" i="26" s="1"/>
  <c r="A407" i="26" s="1"/>
  <c r="A408" i="26" s="1"/>
  <c r="A409" i="26" s="1"/>
  <c r="A410" i="26" s="1"/>
  <c r="A411" i="26" s="1"/>
  <c r="A412" i="26" s="1"/>
  <c r="A413" i="26" s="1"/>
  <c r="A414" i="26" s="1"/>
  <c r="A415" i="26" s="1"/>
  <c r="A416" i="26" s="1"/>
  <c r="A417" i="26" s="1"/>
  <c r="A418" i="26" s="1"/>
  <c r="A419" i="26" s="1"/>
  <c r="A420" i="26" s="1"/>
  <c r="A421" i="26" s="1"/>
  <c r="A422" i="26" s="1"/>
  <c r="I487" i="28" l="1"/>
  <c r="I223" i="28"/>
  <c r="I455" i="28"/>
  <c r="I222" i="28"/>
  <c r="I423" i="28"/>
  <c r="I190" i="28"/>
  <c r="I255" i="28"/>
  <c r="I183" i="28"/>
  <c r="I151" i="28"/>
  <c r="I143" i="28"/>
  <c r="I110" i="28"/>
  <c r="I111" i="28"/>
  <c r="I478" i="28"/>
  <c r="I438" i="28"/>
  <c r="I398" i="28"/>
  <c r="I350" i="28"/>
  <c r="I302" i="28"/>
  <c r="I270" i="28"/>
  <c r="I229" i="28"/>
  <c r="I189" i="28"/>
  <c r="I149" i="28"/>
  <c r="I108" i="28"/>
  <c r="I493" i="28"/>
  <c r="I453" i="28"/>
  <c r="I429" i="28"/>
  <c r="I405" i="28"/>
  <c r="I381" i="28"/>
  <c r="I357" i="28"/>
  <c r="I325" i="28"/>
  <c r="I301" i="28"/>
  <c r="I277" i="28"/>
  <c r="I236" i="28"/>
  <c r="I212" i="28"/>
  <c r="I164" i="28"/>
  <c r="I414" i="28"/>
  <c r="I382" i="28"/>
  <c r="I342" i="28"/>
  <c r="I310" i="28"/>
  <c r="I278" i="28"/>
  <c r="I245" i="28"/>
  <c r="I213" i="28"/>
  <c r="I197" i="28"/>
  <c r="I181" i="28"/>
  <c r="I157" i="28"/>
  <c r="I125" i="28"/>
  <c r="I100" i="28"/>
  <c r="I84" i="28"/>
  <c r="I76" i="28"/>
  <c r="I60" i="28"/>
  <c r="I36" i="28"/>
  <c r="I28" i="28"/>
  <c r="I12" i="28"/>
  <c r="I422" i="28"/>
  <c r="I485" i="28"/>
  <c r="I469" i="28"/>
  <c r="I437" i="28"/>
  <c r="I413" i="28"/>
  <c r="I389" i="28"/>
  <c r="I373" i="28"/>
  <c r="I349" i="28"/>
  <c r="I333" i="28"/>
  <c r="I309" i="28"/>
  <c r="I285" i="28"/>
  <c r="I261" i="28"/>
  <c r="I244" i="28"/>
  <c r="I220" i="28"/>
  <c r="I196" i="28"/>
  <c r="I180" i="28"/>
  <c r="I156" i="28"/>
  <c r="I140" i="28"/>
  <c r="I124" i="28"/>
  <c r="I107" i="28"/>
  <c r="I91" i="28"/>
  <c r="I75" i="28"/>
  <c r="I59" i="28"/>
  <c r="I43" i="28"/>
  <c r="I27" i="28"/>
  <c r="I11" i="28"/>
  <c r="I462" i="28"/>
  <c r="I390" i="28"/>
  <c r="I358" i="28"/>
  <c r="I318" i="28"/>
  <c r="I286" i="28"/>
  <c r="I253" i="28"/>
  <c r="I221" i="28"/>
  <c r="I205" i="28"/>
  <c r="I165" i="28"/>
  <c r="I141" i="28"/>
  <c r="I116" i="28"/>
  <c r="I92" i="28"/>
  <c r="I68" i="28"/>
  <c r="I44" i="28"/>
  <c r="I20" i="28"/>
  <c r="I477" i="28"/>
  <c r="I461" i="28"/>
  <c r="I445" i="28"/>
  <c r="I421" i="28"/>
  <c r="I397" i="28"/>
  <c r="I365" i="28"/>
  <c r="I341" i="28"/>
  <c r="I317" i="28"/>
  <c r="I293" i="28"/>
  <c r="I269" i="28"/>
  <c r="I252" i="28"/>
  <c r="I228" i="28"/>
  <c r="I204" i="28"/>
  <c r="I188" i="28"/>
  <c r="I172" i="28"/>
  <c r="I148" i="28"/>
  <c r="I132" i="28"/>
  <c r="I115" i="28"/>
  <c r="I99" i="28"/>
  <c r="I83" i="28"/>
  <c r="I67" i="28"/>
  <c r="I51" i="28"/>
  <c r="I35" i="28"/>
  <c r="I19" i="28"/>
  <c r="I494" i="28"/>
  <c r="I446" i="28"/>
  <c r="I406" i="28"/>
  <c r="I366" i="28"/>
  <c r="I334" i="28"/>
  <c r="I294" i="28"/>
  <c r="I237" i="28"/>
  <c r="I133" i="28"/>
  <c r="I262" i="28"/>
  <c r="I52" i="28"/>
  <c r="I454" i="28"/>
  <c r="I470" i="28"/>
  <c r="I430" i="28"/>
  <c r="I374" i="28"/>
  <c r="I326" i="28"/>
  <c r="I173" i="28"/>
  <c r="I492" i="28"/>
  <c r="I484" i="28"/>
  <c r="I476" i="28"/>
  <c r="I468" i="28"/>
  <c r="I460" i="28"/>
  <c r="I452" i="28"/>
  <c r="I444" i="28"/>
  <c r="I436" i="28"/>
  <c r="I428" i="28"/>
  <c r="I420" i="28"/>
  <c r="I412" i="28"/>
  <c r="I404" i="28"/>
  <c r="I396" i="28"/>
  <c r="I388" i="28"/>
  <c r="I380" i="28"/>
  <c r="I372" i="28"/>
  <c r="I364" i="28"/>
  <c r="I356" i="28"/>
  <c r="I348" i="28"/>
  <c r="I340" i="28"/>
  <c r="I332" i="28"/>
  <c r="I324" i="28"/>
  <c r="I316" i="28"/>
  <c r="I308" i="28"/>
  <c r="I300" i="28"/>
  <c r="I292" i="28"/>
  <c r="I284" i="28"/>
  <c r="I276" i="28"/>
  <c r="I268" i="28"/>
  <c r="I260" i="28"/>
  <c r="I251" i="28"/>
  <c r="I243" i="28"/>
  <c r="I235" i="28"/>
  <c r="I227" i="28"/>
  <c r="I219" i="28"/>
  <c r="I211" i="28"/>
  <c r="I203" i="28"/>
  <c r="I195" i="28"/>
  <c r="I187" i="28"/>
  <c r="I179" i="28"/>
  <c r="I171" i="28"/>
  <c r="I163" i="28"/>
  <c r="I155" i="28"/>
  <c r="I147" i="28"/>
  <c r="I139" i="28"/>
  <c r="I131" i="28"/>
  <c r="I123" i="28"/>
  <c r="I114" i="28"/>
  <c r="I106" i="28"/>
  <c r="I98" i="28"/>
  <c r="I90" i="28"/>
  <c r="I82" i="28"/>
  <c r="I74" i="28"/>
  <c r="I66" i="28"/>
  <c r="I58" i="28"/>
  <c r="I50" i="28"/>
  <c r="I42" i="28"/>
  <c r="I34" i="28"/>
  <c r="I26" i="28"/>
  <c r="I18" i="28"/>
  <c r="I10" i="28"/>
  <c r="I479" i="28"/>
  <c r="I447" i="28"/>
  <c r="I415" i="28"/>
  <c r="I383" i="28"/>
  <c r="I351" i="28"/>
  <c r="I319" i="28"/>
  <c r="I287" i="28"/>
  <c r="I254" i="28"/>
  <c r="I215" i="28"/>
  <c r="I175" i="28"/>
  <c r="I142" i="28"/>
  <c r="I31" i="28"/>
  <c r="I411" i="28"/>
  <c r="I403" i="28"/>
  <c r="I395" i="28"/>
  <c r="I387" i="28"/>
  <c r="I379" i="28"/>
  <c r="I371" i="28"/>
  <c r="I363" i="28"/>
  <c r="I355" i="28"/>
  <c r="I347" i="28"/>
  <c r="I339" i="28"/>
  <c r="I331" i="28"/>
  <c r="I323" i="28"/>
  <c r="I315" i="28"/>
  <c r="I307" i="28"/>
  <c r="I299" i="28"/>
  <c r="I291" i="28"/>
  <c r="I283" i="28"/>
  <c r="I275" i="28"/>
  <c r="I267" i="28"/>
  <c r="I259" i="28"/>
  <c r="I250" i="28"/>
  <c r="I242" i="28"/>
  <c r="I234" i="28"/>
  <c r="I226" i="28"/>
  <c r="I218" i="28"/>
  <c r="I210" i="28"/>
  <c r="I202" i="28"/>
  <c r="I194" i="28"/>
  <c r="I186" i="28"/>
  <c r="I178" i="28"/>
  <c r="I170" i="28"/>
  <c r="I162" i="28"/>
  <c r="I154" i="28"/>
  <c r="I146" i="28"/>
  <c r="I138" i="28"/>
  <c r="I130" i="28"/>
  <c r="I122" i="28"/>
  <c r="I113" i="28"/>
  <c r="I105" i="28"/>
  <c r="I97" i="28"/>
  <c r="I89" i="28"/>
  <c r="I81" i="28"/>
  <c r="I73" i="28"/>
  <c r="I65" i="28"/>
  <c r="I57" i="28"/>
  <c r="I49" i="28"/>
  <c r="I41" i="28"/>
  <c r="I33" i="28"/>
  <c r="I25" i="28"/>
  <c r="I17" i="28"/>
  <c r="I9" i="28"/>
  <c r="I247" i="28"/>
  <c r="I207" i="28"/>
  <c r="I174" i="28"/>
  <c r="I30" i="28"/>
  <c r="I490" i="28"/>
  <c r="I482" i="28"/>
  <c r="I474" i="28"/>
  <c r="I466" i="28"/>
  <c r="I458" i="28"/>
  <c r="I450" i="28"/>
  <c r="I442" i="28"/>
  <c r="I434" i="28"/>
  <c r="I426" i="28"/>
  <c r="I418" i="28"/>
  <c r="I410" i="28"/>
  <c r="I402" i="28"/>
  <c r="I394" i="28"/>
  <c r="I386" i="28"/>
  <c r="I378" i="28"/>
  <c r="I370" i="28"/>
  <c r="I362" i="28"/>
  <c r="I354" i="28"/>
  <c r="I346" i="28"/>
  <c r="I338" i="28"/>
  <c r="I330" i="28"/>
  <c r="I322" i="28"/>
  <c r="I314" i="28"/>
  <c r="I306" i="28"/>
  <c r="I298" i="28"/>
  <c r="I290" i="28"/>
  <c r="I282" i="28"/>
  <c r="I274" i="28"/>
  <c r="I266" i="28"/>
  <c r="I258" i="28"/>
  <c r="I249" i="28"/>
  <c r="I241" i="28"/>
  <c r="I233" i="28"/>
  <c r="I225" i="28"/>
  <c r="I217" i="28"/>
  <c r="I209" i="28"/>
  <c r="I201" i="28"/>
  <c r="I193" i="28"/>
  <c r="I185" i="28"/>
  <c r="I177" i="28"/>
  <c r="I169" i="28"/>
  <c r="I161" i="28"/>
  <c r="I153" i="28"/>
  <c r="I145" i="28"/>
  <c r="I137" i="28"/>
  <c r="I129" i="28"/>
  <c r="I120" i="28"/>
  <c r="I112" i="28"/>
  <c r="I104" i="28"/>
  <c r="I96" i="28"/>
  <c r="I88" i="28"/>
  <c r="I80" i="28"/>
  <c r="I72" i="28"/>
  <c r="I64" i="28"/>
  <c r="I56" i="28"/>
  <c r="I48" i="28"/>
  <c r="I40" i="28"/>
  <c r="I32" i="28"/>
  <c r="I24" i="28"/>
  <c r="I16" i="28"/>
  <c r="I8" i="28"/>
  <c r="I471" i="28"/>
  <c r="I407" i="28"/>
  <c r="I375" i="28"/>
  <c r="I343" i="28"/>
  <c r="I311" i="28"/>
  <c r="I279" i="28"/>
  <c r="I239" i="28"/>
  <c r="I206" i="28"/>
  <c r="I23" i="28"/>
  <c r="I489" i="28"/>
  <c r="I481" i="28"/>
  <c r="I473" i="28"/>
  <c r="I465" i="28"/>
  <c r="I457" i="28"/>
  <c r="I449" i="28"/>
  <c r="I441" i="28"/>
  <c r="I433" i="28"/>
  <c r="I425" i="28"/>
  <c r="I417" i="28"/>
  <c r="I409" i="28"/>
  <c r="I401" i="28"/>
  <c r="I393" i="28"/>
  <c r="I385" i="28"/>
  <c r="I377" i="28"/>
  <c r="I369" i="28"/>
  <c r="I361" i="28"/>
  <c r="I353" i="28"/>
  <c r="I345" i="28"/>
  <c r="I337" i="28"/>
  <c r="I329" i="28"/>
  <c r="I321" i="28"/>
  <c r="I313" i="28"/>
  <c r="I305" i="28"/>
  <c r="I297" i="28"/>
  <c r="I289" i="28"/>
  <c r="I281" i="28"/>
  <c r="I273" i="28"/>
  <c r="I265" i="28"/>
  <c r="I257" i="28"/>
  <c r="I248" i="28"/>
  <c r="I240" i="28"/>
  <c r="I232" i="28"/>
  <c r="I224" i="28"/>
  <c r="I216" i="28"/>
  <c r="I208" i="28"/>
  <c r="I200" i="28"/>
  <c r="I192" i="28"/>
  <c r="I184" i="28"/>
  <c r="I176" i="28"/>
  <c r="I168" i="28"/>
  <c r="I160" i="28"/>
  <c r="I152" i="28"/>
  <c r="I144" i="28"/>
  <c r="I136" i="28"/>
  <c r="I128" i="28"/>
  <c r="I271" i="28"/>
  <c r="I238" i="28"/>
  <c r="I15" i="28"/>
  <c r="I488" i="28"/>
  <c r="I480" i="28"/>
  <c r="I472" i="28"/>
  <c r="I464" i="28"/>
  <c r="I456" i="28"/>
  <c r="I448" i="28"/>
  <c r="I440" i="28"/>
  <c r="I432" i="28"/>
  <c r="I424" i="28"/>
  <c r="I416" i="28"/>
  <c r="I408" i="28"/>
  <c r="I400" i="28"/>
  <c r="I392" i="28"/>
  <c r="I384" i="28"/>
  <c r="I376" i="28"/>
  <c r="I368" i="28"/>
  <c r="I360" i="28"/>
  <c r="I352" i="28"/>
  <c r="I344" i="28"/>
  <c r="I336" i="28"/>
  <c r="I328" i="28"/>
  <c r="I320" i="28"/>
  <c r="I312" i="28"/>
  <c r="I304" i="28"/>
  <c r="I296" i="28"/>
  <c r="I288" i="28"/>
  <c r="I280" i="28"/>
  <c r="I272" i="28"/>
  <c r="I264" i="28"/>
  <c r="I399" i="28"/>
  <c r="I367" i="28"/>
  <c r="I335" i="28"/>
  <c r="I303" i="28"/>
  <c r="I47" i="28"/>
  <c r="I14" i="28"/>
  <c r="I117" i="28"/>
  <c r="I109" i="28"/>
  <c r="I101" i="28"/>
  <c r="I93" i="28"/>
  <c r="I85" i="28"/>
  <c r="I77" i="28"/>
  <c r="I69" i="28"/>
  <c r="I61" i="28"/>
  <c r="I53" i="28"/>
  <c r="I45" i="28"/>
  <c r="I37" i="28"/>
  <c r="I29" i="28"/>
  <c r="I21" i="28"/>
  <c r="I13" i="28"/>
  <c r="I46" i="28"/>
  <c r="I6" i="28" l="1"/>
  <c r="C6" i="18"/>
  <c r="D6" i="18"/>
  <c r="F6" i="18"/>
  <c r="E6" i="18"/>
  <c r="H7" i="26"/>
  <c r="D27" i="12" s="1"/>
  <c r="D22" i="12" s="1"/>
  <c r="G7" i="26"/>
  <c r="D48" i="12" l="1"/>
  <c r="D37" i="12"/>
  <c r="D32" i="12" s="1"/>
  <c r="D30" i="12" s="1"/>
  <c r="D50" i="12"/>
  <c r="D42" i="12" l="1"/>
  <c r="J416" i="26" l="1"/>
  <c r="J408" i="26"/>
  <c r="J406" i="26"/>
  <c r="J384" i="26"/>
  <c r="J376" i="26"/>
  <c r="J352" i="26"/>
  <c r="J344" i="26"/>
  <c r="J320" i="26"/>
  <c r="J312" i="26"/>
  <c r="J288" i="26"/>
  <c r="J280" i="26"/>
  <c r="J256" i="26"/>
  <c r="J248" i="26"/>
  <c r="J216" i="26"/>
  <c r="J184" i="26"/>
  <c r="J152" i="26"/>
  <c r="J120" i="26"/>
  <c r="J88" i="26"/>
  <c r="J56" i="26"/>
  <c r="J24" i="26"/>
  <c r="E10" i="20"/>
  <c r="J395" i="26" l="1"/>
  <c r="J307" i="26"/>
  <c r="J155" i="26"/>
  <c r="J385" i="26"/>
  <c r="J302" i="26"/>
  <c r="J114" i="26"/>
  <c r="J187" i="26"/>
  <c r="J378" i="26"/>
  <c r="J290" i="26"/>
  <c r="J12" i="26"/>
  <c r="J315" i="26"/>
  <c r="J374" i="26"/>
  <c r="J265" i="26"/>
  <c r="J363" i="26"/>
  <c r="J251" i="26"/>
  <c r="J346" i="26"/>
  <c r="J238" i="26"/>
  <c r="J410" i="26"/>
  <c r="J329" i="26"/>
  <c r="J226" i="26"/>
  <c r="J204" i="26"/>
  <c r="J244" i="26"/>
  <c r="J284" i="26"/>
  <c r="J308" i="26"/>
  <c r="J348" i="26"/>
  <c r="J388" i="26"/>
  <c r="J340" i="26"/>
  <c r="J54" i="26"/>
  <c r="J94" i="26"/>
  <c r="J158" i="26"/>
  <c r="J84" i="26"/>
  <c r="J28" i="26"/>
  <c r="J68" i="26"/>
  <c r="J108" i="26"/>
  <c r="J148" i="26"/>
  <c r="J180" i="26"/>
  <c r="J228" i="26"/>
  <c r="J268" i="26"/>
  <c r="J316" i="26"/>
  <c r="J356" i="26"/>
  <c r="J412" i="26"/>
  <c r="J13" i="26"/>
  <c r="J62" i="26"/>
  <c r="J102" i="26"/>
  <c r="J134" i="26"/>
  <c r="J174" i="26"/>
  <c r="J14" i="26"/>
  <c r="J31" i="26"/>
  <c r="J55" i="26"/>
  <c r="J71" i="26"/>
  <c r="J87" i="26"/>
  <c r="J103" i="26"/>
  <c r="J127" i="26"/>
  <c r="J143" i="26"/>
  <c r="J167" i="26"/>
  <c r="J183" i="26"/>
  <c r="J199" i="26"/>
  <c r="J215" i="26"/>
  <c r="J239" i="26"/>
  <c r="J255" i="26"/>
  <c r="J271" i="26"/>
  <c r="J295" i="26"/>
  <c r="J311" i="26"/>
  <c r="J335" i="26"/>
  <c r="J351" i="26"/>
  <c r="J367" i="26"/>
  <c r="J383" i="26"/>
  <c r="J399" i="26"/>
  <c r="J212" i="26"/>
  <c r="J52" i="26"/>
  <c r="J19" i="26"/>
  <c r="J100" i="26"/>
  <c r="J196" i="26"/>
  <c r="J236" i="26"/>
  <c r="J260" i="26"/>
  <c r="J300" i="26"/>
  <c r="J332" i="26"/>
  <c r="J372" i="26"/>
  <c r="J404" i="26"/>
  <c r="J30" i="26"/>
  <c r="J70" i="26"/>
  <c r="J110" i="26"/>
  <c r="J142" i="26"/>
  <c r="J182" i="26"/>
  <c r="J23" i="26"/>
  <c r="J39" i="26"/>
  <c r="J47" i="26"/>
  <c r="J63" i="26"/>
  <c r="J79" i="26"/>
  <c r="J95" i="26"/>
  <c r="J111" i="26"/>
  <c r="J119" i="26"/>
  <c r="J135" i="26"/>
  <c r="J151" i="26"/>
  <c r="J159" i="26"/>
  <c r="J175" i="26"/>
  <c r="J191" i="26"/>
  <c r="J207" i="26"/>
  <c r="J223" i="26"/>
  <c r="J231" i="26"/>
  <c r="J247" i="26"/>
  <c r="J263" i="26"/>
  <c r="J279" i="26"/>
  <c r="J287" i="26"/>
  <c r="J303" i="26"/>
  <c r="J319" i="26"/>
  <c r="J327" i="26"/>
  <c r="J343" i="26"/>
  <c r="J359" i="26"/>
  <c r="J375" i="26"/>
  <c r="J391" i="26"/>
  <c r="J407" i="26"/>
  <c r="J415" i="26"/>
  <c r="J201" i="26"/>
  <c r="J44" i="26"/>
  <c r="J76" i="26"/>
  <c r="J124" i="26"/>
  <c r="J156" i="26"/>
  <c r="J380" i="26"/>
  <c r="J420" i="26"/>
  <c r="J21" i="26"/>
  <c r="J25" i="26"/>
  <c r="J49" i="26"/>
  <c r="J65" i="26"/>
  <c r="J81" i="26"/>
  <c r="J105" i="26"/>
  <c r="J121" i="26"/>
  <c r="J137" i="26"/>
  <c r="J161" i="26"/>
  <c r="J177" i="26"/>
  <c r="J193" i="26"/>
  <c r="J209" i="26"/>
  <c r="J225" i="26"/>
  <c r="J241" i="26"/>
  <c r="J289" i="26"/>
  <c r="J305" i="26"/>
  <c r="J345" i="26"/>
  <c r="J361" i="26"/>
  <c r="J377" i="26"/>
  <c r="J393" i="26"/>
  <c r="J409" i="26"/>
  <c r="J11" i="26"/>
  <c r="J36" i="26"/>
  <c r="J60" i="26"/>
  <c r="J92" i="26"/>
  <c r="J116" i="26"/>
  <c r="J140" i="26"/>
  <c r="J164" i="26"/>
  <c r="J188" i="26"/>
  <c r="J220" i="26"/>
  <c r="J252" i="26"/>
  <c r="J292" i="26"/>
  <c r="J324" i="26"/>
  <c r="J364" i="26"/>
  <c r="J396" i="26"/>
  <c r="J132" i="26"/>
  <c r="J46" i="26"/>
  <c r="J86" i="26"/>
  <c r="J118" i="26"/>
  <c r="J150" i="26"/>
  <c r="J190" i="26"/>
  <c r="J16" i="26"/>
  <c r="J33" i="26"/>
  <c r="J41" i="26"/>
  <c r="J57" i="26"/>
  <c r="J73" i="26"/>
  <c r="J89" i="26"/>
  <c r="J97" i="26"/>
  <c r="J113" i="26"/>
  <c r="J129" i="26"/>
  <c r="J145" i="26"/>
  <c r="J153" i="26"/>
  <c r="J169" i="26"/>
  <c r="J185" i="26"/>
  <c r="J217" i="26"/>
  <c r="J233" i="26"/>
  <c r="J249" i="26"/>
  <c r="J257" i="26"/>
  <c r="J273" i="26"/>
  <c r="J281" i="26"/>
  <c r="J297" i="26"/>
  <c r="J313" i="26"/>
  <c r="J321" i="26"/>
  <c r="J337" i="26"/>
  <c r="J369" i="26"/>
  <c r="J401" i="26"/>
  <c r="J9" i="26"/>
  <c r="J17" i="26"/>
  <c r="J26" i="26"/>
  <c r="J34" i="26"/>
  <c r="J42" i="26"/>
  <c r="J50" i="26"/>
  <c r="J58" i="26"/>
  <c r="J66" i="26"/>
  <c r="J74" i="26"/>
  <c r="J82" i="26"/>
  <c r="J90" i="26"/>
  <c r="J98" i="26"/>
  <c r="J106" i="26"/>
  <c r="J122" i="26"/>
  <c r="J130" i="26"/>
  <c r="J138" i="26"/>
  <c r="J146" i="26"/>
  <c r="J154" i="26"/>
  <c r="J162" i="26"/>
  <c r="J417" i="26"/>
  <c r="J353" i="26"/>
  <c r="J276" i="26"/>
  <c r="J172" i="26"/>
  <c r="J38" i="26"/>
  <c r="J78" i="26"/>
  <c r="J126" i="26"/>
  <c r="J166" i="26"/>
  <c r="J10" i="26"/>
  <c r="J18" i="26"/>
  <c r="J27" i="26"/>
  <c r="J35" i="26"/>
  <c r="J43" i="26"/>
  <c r="J51" i="26"/>
  <c r="J59" i="26"/>
  <c r="J67" i="26"/>
  <c r="J75" i="26"/>
  <c r="J83" i="26"/>
  <c r="J91" i="26"/>
  <c r="J99" i="26"/>
  <c r="J107" i="26"/>
  <c r="J115" i="26"/>
  <c r="J29" i="26"/>
  <c r="J37" i="26"/>
  <c r="J45" i="26"/>
  <c r="J53" i="26"/>
  <c r="J61" i="26"/>
  <c r="J69" i="26"/>
  <c r="J77" i="26"/>
  <c r="J85" i="26"/>
  <c r="J93" i="26"/>
  <c r="J101" i="26"/>
  <c r="J109" i="26"/>
  <c r="J117" i="26"/>
  <c r="J125" i="26"/>
  <c r="J133" i="26"/>
  <c r="J141" i="26"/>
  <c r="J149" i="26"/>
  <c r="J157" i="26"/>
  <c r="J165" i="26"/>
  <c r="J173" i="26"/>
  <c r="J181" i="26"/>
  <c r="J189" i="26"/>
  <c r="J197" i="26"/>
  <c r="J205" i="26"/>
  <c r="J213" i="26"/>
  <c r="J221" i="26"/>
  <c r="J229" i="26"/>
  <c r="J237" i="26"/>
  <c r="J245" i="26"/>
  <c r="J253" i="26"/>
  <c r="J261" i="26"/>
  <c r="J269" i="26"/>
  <c r="J277" i="26"/>
  <c r="J285" i="26"/>
  <c r="J293" i="26"/>
  <c r="J301" i="26"/>
  <c r="J309" i="26"/>
  <c r="J317" i="26"/>
  <c r="J325" i="26"/>
  <c r="J333" i="26"/>
  <c r="J341" i="26"/>
  <c r="J349" i="26"/>
  <c r="J357" i="26"/>
  <c r="J365" i="26"/>
  <c r="J373" i="26"/>
  <c r="J381" i="26"/>
  <c r="J389" i="26"/>
  <c r="J397" i="26"/>
  <c r="J405" i="26"/>
  <c r="J413" i="26"/>
  <c r="J421" i="26"/>
  <c r="J394" i="26"/>
  <c r="J362" i="26"/>
  <c r="J339" i="26"/>
  <c r="J326" i="26"/>
  <c r="J314" i="26"/>
  <c r="J275" i="26"/>
  <c r="J262" i="26"/>
  <c r="J250" i="26"/>
  <c r="J211" i="26"/>
  <c r="J198" i="26"/>
  <c r="J186" i="26"/>
  <c r="J171" i="26"/>
  <c r="J131" i="26"/>
  <c r="J414" i="26"/>
  <c r="J403" i="26"/>
  <c r="J382" i="26"/>
  <c r="J371" i="26"/>
  <c r="J350" i="26"/>
  <c r="J338" i="26"/>
  <c r="J299" i="26"/>
  <c r="J286" i="26"/>
  <c r="J274" i="26"/>
  <c r="J235" i="26"/>
  <c r="J222" i="26"/>
  <c r="J210" i="26"/>
  <c r="J170" i="26"/>
  <c r="J402" i="26"/>
  <c r="J370" i="26"/>
  <c r="J323" i="26"/>
  <c r="J310" i="26"/>
  <c r="J298" i="26"/>
  <c r="J259" i="26"/>
  <c r="J246" i="26"/>
  <c r="J234" i="26"/>
  <c r="J195" i="26"/>
  <c r="J147" i="26"/>
  <c r="J15" i="26"/>
  <c r="J32" i="26"/>
  <c r="J40" i="26"/>
  <c r="J48" i="26"/>
  <c r="J64" i="26"/>
  <c r="J72" i="26"/>
  <c r="J80" i="26"/>
  <c r="J96" i="26"/>
  <c r="J104" i="26"/>
  <c r="J112" i="26"/>
  <c r="J128" i="26"/>
  <c r="J136" i="26"/>
  <c r="J144" i="26"/>
  <c r="J160" i="26"/>
  <c r="J168" i="26"/>
  <c r="J176" i="26"/>
  <c r="J192" i="26"/>
  <c r="J200" i="26"/>
  <c r="J208" i="26"/>
  <c r="J224" i="26"/>
  <c r="J232" i="26"/>
  <c r="J240" i="26"/>
  <c r="J264" i="26"/>
  <c r="J272" i="26"/>
  <c r="J296" i="26"/>
  <c r="J304" i="26"/>
  <c r="J328" i="26"/>
  <c r="J336" i="26"/>
  <c r="J360" i="26"/>
  <c r="J368" i="26"/>
  <c r="J392" i="26"/>
  <c r="J400" i="26"/>
  <c r="J422" i="26"/>
  <c r="J411" i="26"/>
  <c r="J390" i="26"/>
  <c r="J379" i="26"/>
  <c r="J358" i="26"/>
  <c r="J347" i="26"/>
  <c r="J334" i="26"/>
  <c r="J322" i="26"/>
  <c r="J283" i="26"/>
  <c r="J270" i="26"/>
  <c r="J258" i="26"/>
  <c r="J219" i="26"/>
  <c r="J206" i="26"/>
  <c r="J194" i="26"/>
  <c r="J123" i="26"/>
  <c r="J294" i="26"/>
  <c r="J282" i="26"/>
  <c r="J243" i="26"/>
  <c r="J230" i="26"/>
  <c r="J218" i="26"/>
  <c r="J179" i="26"/>
  <c r="J163" i="26"/>
  <c r="J419" i="26"/>
  <c r="J398" i="26"/>
  <c r="J387" i="26"/>
  <c r="J366" i="26"/>
  <c r="J355" i="26"/>
  <c r="J331" i="26"/>
  <c r="J318" i="26"/>
  <c r="J306" i="26"/>
  <c r="J267" i="26"/>
  <c r="J254" i="26"/>
  <c r="J242" i="26"/>
  <c r="J203" i="26"/>
  <c r="J178" i="26"/>
  <c r="J139" i="26"/>
  <c r="J418" i="26"/>
  <c r="J386" i="26"/>
  <c r="J354" i="26"/>
  <c r="J342" i="26"/>
  <c r="J330" i="26"/>
  <c r="J291" i="26"/>
  <c r="J278" i="26"/>
  <c r="J266" i="26"/>
  <c r="J227" i="26"/>
  <c r="J214" i="26"/>
  <c r="J202" i="26"/>
  <c r="J20" i="26"/>
  <c r="J22" i="26"/>
  <c r="I8" i="20" l="1"/>
  <c r="I9" i="20"/>
  <c r="I10" i="20"/>
  <c r="I11" i="20"/>
  <c r="I12" i="20"/>
  <c r="I13" i="20"/>
  <c r="I15" i="20"/>
  <c r="I16" i="20"/>
  <c r="I17" i="20"/>
  <c r="I18" i="20"/>
  <c r="I19" i="20"/>
  <c r="I20" i="20"/>
  <c r="I21" i="20"/>
  <c r="I23" i="20"/>
  <c r="I24" i="20"/>
  <c r="I25" i="20"/>
  <c r="I26" i="20"/>
  <c r="I27" i="20"/>
  <c r="I28" i="20"/>
  <c r="I29" i="20"/>
  <c r="I32" i="20"/>
  <c r="I33" i="20"/>
  <c r="I34" i="20"/>
  <c r="I35" i="20"/>
  <c r="I36" i="20"/>
  <c r="I37" i="20"/>
  <c r="I38" i="20"/>
  <c r="I40" i="20"/>
  <c r="I41" i="20"/>
  <c r="I42" i="20"/>
  <c r="I43" i="20"/>
  <c r="I44" i="20"/>
  <c r="I45" i="20"/>
  <c r="I46" i="20"/>
  <c r="I47" i="20"/>
  <c r="I48" i="20"/>
  <c r="I49" i="20"/>
  <c r="I50" i="20"/>
  <c r="I51" i="20"/>
  <c r="I52" i="20"/>
  <c r="I53" i="20"/>
  <c r="I54" i="20"/>
  <c r="I56" i="20"/>
  <c r="I57" i="20"/>
  <c r="I58" i="20"/>
  <c r="I59" i="20"/>
  <c r="I60" i="20"/>
  <c r="I61" i="20"/>
  <c r="I62" i="20"/>
  <c r="I64" i="20"/>
  <c r="I65" i="20"/>
  <c r="I66" i="20"/>
  <c r="I67" i="20"/>
  <c r="I68" i="20"/>
  <c r="I69" i="20"/>
  <c r="I70" i="20"/>
  <c r="I71" i="20"/>
  <c r="I72" i="20"/>
  <c r="I73" i="20"/>
  <c r="I74" i="20"/>
  <c r="I75" i="20"/>
  <c r="I76" i="20"/>
  <c r="I77" i="20"/>
  <c r="I78" i="20"/>
  <c r="I80" i="20"/>
  <c r="I81" i="20"/>
  <c r="I82" i="20"/>
  <c r="I83" i="20"/>
  <c r="I84" i="20"/>
  <c r="I85" i="20"/>
  <c r="I86" i="20"/>
  <c r="I87" i="20"/>
  <c r="I88" i="20"/>
  <c r="I89" i="20"/>
  <c r="I90" i="20"/>
  <c r="I91" i="20"/>
  <c r="I92" i="20"/>
  <c r="I93" i="20"/>
  <c r="I94" i="20"/>
  <c r="I95" i="20"/>
  <c r="I96" i="20"/>
  <c r="I97" i="20"/>
  <c r="I98" i="20"/>
  <c r="I99" i="20"/>
  <c r="I100" i="20"/>
  <c r="I101" i="20"/>
  <c r="I102" i="20"/>
  <c r="I104" i="20"/>
  <c r="I105" i="20"/>
  <c r="I106" i="20"/>
  <c r="I107" i="20"/>
  <c r="I108" i="20"/>
  <c r="I109" i="20"/>
  <c r="I110" i="20"/>
  <c r="I112" i="20"/>
  <c r="I113" i="20"/>
  <c r="I114" i="20"/>
  <c r="I115" i="20"/>
  <c r="I116" i="20"/>
  <c r="I117" i="20"/>
  <c r="I118" i="20"/>
  <c r="I119" i="20"/>
  <c r="I120" i="20"/>
  <c r="I121" i="20"/>
  <c r="I122" i="20"/>
  <c r="I123" i="20"/>
  <c r="I124" i="20"/>
  <c r="I125" i="20"/>
  <c r="I126" i="20"/>
  <c r="I128" i="20"/>
  <c r="I129" i="20"/>
  <c r="I130" i="20"/>
  <c r="I131" i="20"/>
  <c r="I132" i="20"/>
  <c r="I133" i="20"/>
  <c r="I134" i="20"/>
  <c r="I136" i="20"/>
  <c r="I137" i="20"/>
  <c r="I138" i="20"/>
  <c r="I139" i="20"/>
  <c r="I140" i="20"/>
  <c r="I141" i="20"/>
  <c r="I142" i="20"/>
  <c r="I143" i="20"/>
  <c r="I144" i="20"/>
  <c r="I145" i="20"/>
  <c r="I146" i="20"/>
  <c r="I147" i="20"/>
  <c r="I148" i="20"/>
  <c r="I149" i="20"/>
  <c r="I150" i="20"/>
  <c r="I151" i="20"/>
  <c r="I152" i="20"/>
  <c r="I153" i="20"/>
  <c r="I154" i="20"/>
  <c r="I155" i="20"/>
  <c r="I156" i="20"/>
  <c r="I157" i="20"/>
  <c r="I158" i="20"/>
  <c r="I159" i="20"/>
  <c r="I160" i="20"/>
  <c r="I161" i="20"/>
  <c r="I162" i="20"/>
  <c r="I163" i="20"/>
  <c r="I164" i="20"/>
  <c r="I165" i="20"/>
  <c r="I166" i="20"/>
  <c r="I167" i="20"/>
  <c r="I168" i="20"/>
  <c r="I169" i="20"/>
  <c r="I170" i="20"/>
  <c r="I171" i="20"/>
  <c r="I172" i="20"/>
  <c r="I173" i="20"/>
  <c r="I174" i="20"/>
  <c r="I175" i="20"/>
  <c r="I176" i="20"/>
  <c r="I177" i="20"/>
  <c r="I178" i="20"/>
  <c r="I179" i="20"/>
  <c r="I180" i="20"/>
  <c r="I181" i="20"/>
  <c r="I182" i="20"/>
  <c r="I183" i="20"/>
  <c r="I184" i="20"/>
  <c r="I185" i="20"/>
  <c r="I186" i="20"/>
  <c r="I187" i="20"/>
  <c r="I188" i="20"/>
  <c r="I189" i="20"/>
  <c r="I190" i="20"/>
  <c r="I191" i="20"/>
  <c r="I192" i="20"/>
  <c r="I193" i="20"/>
  <c r="I194" i="20"/>
  <c r="I195" i="20"/>
  <c r="I196" i="20"/>
  <c r="I197" i="20"/>
  <c r="I198" i="20"/>
  <c r="I199" i="20"/>
  <c r="I200" i="20"/>
  <c r="I201" i="20"/>
  <c r="I202" i="20"/>
  <c r="I203" i="20"/>
  <c r="I204" i="20"/>
  <c r="I205" i="20"/>
  <c r="I206" i="20"/>
  <c r="I207" i="20"/>
  <c r="I208" i="20"/>
  <c r="I209" i="20"/>
  <c r="I210" i="20"/>
  <c r="I211" i="20"/>
  <c r="I212" i="20"/>
  <c r="I213" i="20"/>
  <c r="I214" i="20"/>
  <c r="I215" i="20"/>
  <c r="I216" i="20"/>
  <c r="I217" i="20"/>
  <c r="I218" i="20"/>
  <c r="I219" i="20"/>
  <c r="I220" i="20"/>
  <c r="I221" i="20"/>
  <c r="I222" i="20"/>
  <c r="I223" i="20"/>
  <c r="I224" i="20"/>
  <c r="I225" i="20"/>
  <c r="I226" i="20"/>
  <c r="I227" i="20"/>
  <c r="I228" i="20"/>
  <c r="I229" i="20"/>
  <c r="I230" i="20"/>
  <c r="I231" i="20"/>
  <c r="I232" i="20"/>
  <c r="I233" i="20"/>
  <c r="I234" i="20"/>
  <c r="I235" i="20"/>
  <c r="I236" i="20"/>
  <c r="I237" i="20"/>
  <c r="I238" i="20"/>
  <c r="I239" i="20"/>
  <c r="I240" i="20"/>
  <c r="I14" i="20"/>
  <c r="I22" i="20"/>
  <c r="I30" i="20"/>
  <c r="I31" i="20"/>
  <c r="I39" i="20"/>
  <c r="I55" i="20"/>
  <c r="I63" i="20"/>
  <c r="I79" i="20"/>
  <c r="I103" i="20"/>
  <c r="I111" i="20"/>
  <c r="I127" i="20"/>
  <c r="I135" i="20"/>
  <c r="F371" i="26" l="1"/>
  <c r="F395" i="26"/>
  <c r="F396" i="26"/>
  <c r="F397" i="26"/>
  <c r="F398" i="26"/>
  <c r="F399" i="26"/>
  <c r="F400" i="26"/>
  <c r="F401" i="26"/>
  <c r="F402" i="26"/>
  <c r="H7" i="20" l="1"/>
  <c r="H6" i="20" l="1"/>
  <c r="F10" i="26" l="1"/>
  <c r="F11" i="26"/>
  <c r="F12" i="26"/>
  <c r="F13" i="26"/>
  <c r="F14" i="26"/>
  <c r="F15" i="26"/>
  <c r="F16" i="26"/>
  <c r="F17" i="26"/>
  <c r="F18" i="26"/>
  <c r="F19" i="26"/>
  <c r="F20" i="26"/>
  <c r="F21" i="26"/>
  <c r="F22" i="26"/>
  <c r="F23" i="26"/>
  <c r="F24" i="26"/>
  <c r="F25" i="26"/>
  <c r="F26" i="26"/>
  <c r="F27" i="26"/>
  <c r="F28" i="26"/>
  <c r="F29" i="26"/>
  <c r="F30" i="26"/>
  <c r="F31" i="26"/>
  <c r="F32" i="26"/>
  <c r="F33" i="26"/>
  <c r="F34" i="26"/>
  <c r="F35" i="26"/>
  <c r="F36" i="26"/>
  <c r="F37" i="26"/>
  <c r="F38" i="26"/>
  <c r="F39" i="26"/>
  <c r="F40" i="26"/>
  <c r="F41" i="26"/>
  <c r="F42" i="26"/>
  <c r="F43" i="26"/>
  <c r="F44" i="26"/>
  <c r="F45" i="26"/>
  <c r="F46" i="26"/>
  <c r="F47" i="26"/>
  <c r="F48" i="26"/>
  <c r="F49" i="26"/>
  <c r="F50" i="26"/>
  <c r="F51" i="26"/>
  <c r="F52" i="26"/>
  <c r="F53" i="26"/>
  <c r="F54" i="26"/>
  <c r="F55" i="26"/>
  <c r="F56" i="26"/>
  <c r="F57" i="26"/>
  <c r="F58" i="26"/>
  <c r="F59" i="26"/>
  <c r="F60" i="26"/>
  <c r="F61" i="26"/>
  <c r="F62" i="26"/>
  <c r="F63" i="26"/>
  <c r="F64" i="26"/>
  <c r="F65" i="26"/>
  <c r="F66" i="26"/>
  <c r="F67" i="26"/>
  <c r="F68" i="26"/>
  <c r="F69" i="26"/>
  <c r="F70" i="26"/>
  <c r="F71" i="26"/>
  <c r="F72" i="26"/>
  <c r="F73" i="26"/>
  <c r="F74" i="26"/>
  <c r="F75" i="26"/>
  <c r="F76" i="26"/>
  <c r="F77" i="26"/>
  <c r="F78" i="26"/>
  <c r="F79" i="26"/>
  <c r="F80" i="26"/>
  <c r="F81" i="26"/>
  <c r="F82" i="26"/>
  <c r="F83" i="26"/>
  <c r="F84" i="26"/>
  <c r="F85" i="26"/>
  <c r="F86" i="26"/>
  <c r="F87" i="26"/>
  <c r="F88" i="26"/>
  <c r="F89" i="26"/>
  <c r="F90" i="26"/>
  <c r="F91" i="26"/>
  <c r="F92" i="26"/>
  <c r="F93" i="26"/>
  <c r="F94" i="26"/>
  <c r="F95" i="26"/>
  <c r="F96" i="26"/>
  <c r="F97" i="26"/>
  <c r="F98" i="26"/>
  <c r="F99" i="26"/>
  <c r="F100" i="26"/>
  <c r="F101" i="26"/>
  <c r="F102" i="26"/>
  <c r="F103" i="26"/>
  <c r="F104" i="26"/>
  <c r="F105" i="26"/>
  <c r="F106" i="26"/>
  <c r="F107" i="26"/>
  <c r="F108" i="26"/>
  <c r="F109" i="26"/>
  <c r="F110" i="26"/>
  <c r="F111" i="26"/>
  <c r="F112" i="26"/>
  <c r="F113" i="26"/>
  <c r="F114" i="26"/>
  <c r="F115" i="26"/>
  <c r="F116" i="26"/>
  <c r="F117" i="26"/>
  <c r="F118" i="26"/>
  <c r="F119" i="26"/>
  <c r="F120" i="26"/>
  <c r="F121" i="26"/>
  <c r="F122" i="26"/>
  <c r="F123" i="26"/>
  <c r="F124" i="26"/>
  <c r="F125" i="26"/>
  <c r="F126" i="26"/>
  <c r="F127" i="26"/>
  <c r="F128" i="26"/>
  <c r="F129" i="26"/>
  <c r="F130" i="26"/>
  <c r="F131" i="26"/>
  <c r="F132" i="26"/>
  <c r="F133" i="26"/>
  <c r="F134" i="26"/>
  <c r="F135" i="26"/>
  <c r="F136" i="26"/>
  <c r="F137" i="26"/>
  <c r="F138" i="26"/>
  <c r="F139" i="26"/>
  <c r="F140" i="26"/>
  <c r="F141" i="26"/>
  <c r="F142" i="26"/>
  <c r="F143" i="26"/>
  <c r="F144" i="26"/>
  <c r="F145" i="26"/>
  <c r="F146" i="26"/>
  <c r="F147" i="26"/>
  <c r="F148" i="26"/>
  <c r="F149" i="26"/>
  <c r="F150" i="26"/>
  <c r="F151" i="26"/>
  <c r="F152" i="26"/>
  <c r="F153" i="26"/>
  <c r="F154" i="26"/>
  <c r="F155" i="26"/>
  <c r="F156" i="26"/>
  <c r="F157" i="26"/>
  <c r="F158" i="26"/>
  <c r="F159" i="26"/>
  <c r="F160" i="26"/>
  <c r="F161" i="26"/>
  <c r="F162" i="26"/>
  <c r="F163" i="26"/>
  <c r="F164" i="26"/>
  <c r="F165" i="26"/>
  <c r="F166" i="26"/>
  <c r="F167" i="26"/>
  <c r="F168" i="26"/>
  <c r="F169" i="26"/>
  <c r="F170" i="26"/>
  <c r="F171" i="26"/>
  <c r="F172" i="26"/>
  <c r="F173" i="26"/>
  <c r="F174" i="26"/>
  <c r="F175" i="26"/>
  <c r="F176" i="26"/>
  <c r="F177" i="26"/>
  <c r="F178" i="26"/>
  <c r="F179" i="26"/>
  <c r="F180" i="26"/>
  <c r="F181" i="26"/>
  <c r="F182" i="26"/>
  <c r="F183" i="26"/>
  <c r="F184" i="26"/>
  <c r="F185" i="26"/>
  <c r="F186" i="26"/>
  <c r="F187" i="26"/>
  <c r="F188" i="26"/>
  <c r="F189" i="26"/>
  <c r="F190" i="26"/>
  <c r="F191" i="26"/>
  <c r="F192" i="26"/>
  <c r="F193" i="26"/>
  <c r="F194" i="26"/>
  <c r="F195" i="26"/>
  <c r="F196" i="26"/>
  <c r="F197" i="26"/>
  <c r="F198" i="26"/>
  <c r="F199" i="26"/>
  <c r="F200" i="26"/>
  <c r="F201" i="26"/>
  <c r="F202" i="26"/>
  <c r="F203" i="26"/>
  <c r="F204" i="26"/>
  <c r="F205" i="26"/>
  <c r="F206" i="26"/>
  <c r="F207" i="26"/>
  <c r="F208" i="26"/>
  <c r="F209" i="26"/>
  <c r="F210" i="26"/>
  <c r="F211" i="26"/>
  <c r="F212" i="26"/>
  <c r="F213" i="26"/>
  <c r="F214" i="26"/>
  <c r="F215" i="26"/>
  <c r="F216" i="26"/>
  <c r="F217" i="26"/>
  <c r="F218" i="26"/>
  <c r="F219" i="26"/>
  <c r="F220" i="26"/>
  <c r="F221" i="26"/>
  <c r="F222" i="26"/>
  <c r="F223" i="26"/>
  <c r="F224" i="26"/>
  <c r="F225" i="26"/>
  <c r="F226" i="26"/>
  <c r="F227" i="26"/>
  <c r="F228" i="26"/>
  <c r="F229" i="26"/>
  <c r="F230" i="26"/>
  <c r="F231" i="26"/>
  <c r="F232" i="26"/>
  <c r="F233" i="26"/>
  <c r="F234" i="26"/>
  <c r="F235" i="26"/>
  <c r="F236" i="26"/>
  <c r="F237" i="26"/>
  <c r="F238" i="26"/>
  <c r="F239" i="26"/>
  <c r="F240" i="26"/>
  <c r="F241" i="26"/>
  <c r="F242" i="26"/>
  <c r="F243" i="26"/>
  <c r="F244" i="26"/>
  <c r="F245" i="26"/>
  <c r="F246" i="26"/>
  <c r="F247" i="26"/>
  <c r="F248" i="26"/>
  <c r="F249" i="26"/>
  <c r="F250" i="26"/>
  <c r="F251" i="26"/>
  <c r="F252" i="26"/>
  <c r="F253" i="26"/>
  <c r="F254" i="26"/>
  <c r="F255" i="26"/>
  <c r="F256" i="26"/>
  <c r="F257" i="26"/>
  <c r="F258" i="26"/>
  <c r="F259" i="26"/>
  <c r="F260" i="26"/>
  <c r="F261" i="26"/>
  <c r="F262" i="26"/>
  <c r="F263" i="26"/>
  <c r="F264" i="26"/>
  <c r="F265" i="26"/>
  <c r="F266" i="26"/>
  <c r="F267" i="26"/>
  <c r="F268" i="26"/>
  <c r="F269" i="26"/>
  <c r="F270" i="26"/>
  <c r="F271" i="26"/>
  <c r="F272" i="26"/>
  <c r="F273" i="26"/>
  <c r="F274" i="26"/>
  <c r="F275" i="26"/>
  <c r="F276" i="26"/>
  <c r="F277" i="26"/>
  <c r="F278" i="26"/>
  <c r="F279" i="26"/>
  <c r="F280" i="26"/>
  <c r="F281" i="26"/>
  <c r="F282" i="26"/>
  <c r="F283" i="26"/>
  <c r="F284" i="26"/>
  <c r="F285" i="26"/>
  <c r="F286" i="26"/>
  <c r="F287" i="26"/>
  <c r="F288" i="26"/>
  <c r="F289" i="26"/>
  <c r="F290" i="26"/>
  <c r="F291" i="26"/>
  <c r="F292" i="26"/>
  <c r="F293" i="26"/>
  <c r="F294" i="26"/>
  <c r="F295" i="26"/>
  <c r="F296" i="26"/>
  <c r="F297" i="26"/>
  <c r="F298" i="26"/>
  <c r="F299" i="26"/>
  <c r="F300" i="26"/>
  <c r="F301" i="26"/>
  <c r="F302" i="26"/>
  <c r="F303" i="26"/>
  <c r="F304" i="26"/>
  <c r="F305" i="26"/>
  <c r="F306" i="26"/>
  <c r="F307" i="26"/>
  <c r="F308" i="26"/>
  <c r="F309" i="26"/>
  <c r="F310" i="26"/>
  <c r="F311" i="26"/>
  <c r="F312" i="26"/>
  <c r="F313" i="26"/>
  <c r="F314" i="26"/>
  <c r="F315" i="26"/>
  <c r="F316" i="26"/>
  <c r="F317" i="26"/>
  <c r="F318" i="26"/>
  <c r="F319" i="26"/>
  <c r="F320" i="26"/>
  <c r="F321" i="26"/>
  <c r="F322" i="26"/>
  <c r="F323" i="26"/>
  <c r="F324" i="26"/>
  <c r="F325" i="26"/>
  <c r="F326" i="26"/>
  <c r="F327" i="26"/>
  <c r="F328" i="26"/>
  <c r="F329" i="26"/>
  <c r="F330" i="26"/>
  <c r="F331" i="26"/>
  <c r="F332" i="26"/>
  <c r="F333" i="26"/>
  <c r="F334" i="26"/>
  <c r="F335" i="26"/>
  <c r="F336" i="26"/>
  <c r="F337" i="26"/>
  <c r="F338" i="26"/>
  <c r="F339" i="26"/>
  <c r="F340" i="26"/>
  <c r="F341" i="26"/>
  <c r="F342" i="26"/>
  <c r="F343" i="26"/>
  <c r="F344" i="26"/>
  <c r="F345" i="26"/>
  <c r="F346" i="26"/>
  <c r="F347" i="26"/>
  <c r="F348" i="26"/>
  <c r="F349" i="26"/>
  <c r="F350" i="26"/>
  <c r="F351" i="26"/>
  <c r="F352" i="26"/>
  <c r="F353" i="26"/>
  <c r="F354" i="26"/>
  <c r="F355" i="26"/>
  <c r="F356" i="26"/>
  <c r="F357" i="26"/>
  <c r="F358" i="26"/>
  <c r="F359" i="26"/>
  <c r="F360" i="26"/>
  <c r="F361" i="26"/>
  <c r="F362" i="26"/>
  <c r="F363" i="26"/>
  <c r="F364" i="26"/>
  <c r="F365" i="26"/>
  <c r="F366" i="26"/>
  <c r="F367" i="26"/>
  <c r="F368" i="26"/>
  <c r="F369" i="26"/>
  <c r="F370" i="26"/>
  <c r="F372" i="26"/>
  <c r="F373" i="26"/>
  <c r="F374" i="26"/>
  <c r="F375" i="26"/>
  <c r="F376" i="26"/>
  <c r="F377" i="26"/>
  <c r="F378" i="26"/>
  <c r="F379" i="26"/>
  <c r="F380" i="26"/>
  <c r="F381" i="26"/>
  <c r="F382" i="26"/>
  <c r="F383" i="26"/>
  <c r="F384" i="26"/>
  <c r="F385" i="26"/>
  <c r="F386" i="26"/>
  <c r="F387" i="26"/>
  <c r="F388" i="26"/>
  <c r="F389" i="26"/>
  <c r="F390" i="26"/>
  <c r="F391" i="26"/>
  <c r="F392" i="26"/>
  <c r="F393" i="26"/>
  <c r="F394" i="26"/>
  <c r="F403" i="26"/>
  <c r="F404" i="26"/>
  <c r="F405" i="26"/>
  <c r="F406" i="26"/>
  <c r="F407" i="26"/>
  <c r="F408" i="26"/>
  <c r="F409" i="26"/>
  <c r="F410" i="26"/>
  <c r="F411" i="26"/>
  <c r="F412" i="26"/>
  <c r="F413" i="26"/>
  <c r="F414" i="26"/>
  <c r="F415" i="26"/>
  <c r="F416" i="26"/>
  <c r="F417" i="26"/>
  <c r="F418" i="26"/>
  <c r="F419" i="26"/>
  <c r="F420" i="26"/>
  <c r="F421" i="26"/>
  <c r="F422" i="26"/>
  <c r="F9" i="26"/>
  <c r="E8" i="20" l="1"/>
  <c r="E9" i="20"/>
  <c r="E11" i="20"/>
  <c r="E12" i="20"/>
  <c r="E13" i="20"/>
  <c r="E14" i="20"/>
  <c r="E15" i="20"/>
  <c r="E16" i="20"/>
  <c r="E17" i="20"/>
  <c r="E18" i="20"/>
  <c r="E19" i="20"/>
  <c r="E20" i="20"/>
  <c r="E21" i="20"/>
  <c r="E22" i="20"/>
  <c r="E23" i="20"/>
  <c r="E24" i="20"/>
  <c r="E26" i="20"/>
  <c r="E27" i="20"/>
  <c r="E28" i="20"/>
  <c r="E29" i="20"/>
  <c r="E30" i="20"/>
  <c r="E31" i="20"/>
  <c r="E32" i="20"/>
  <c r="E33" i="20"/>
  <c r="E34" i="20"/>
  <c r="E35" i="20"/>
  <c r="E36" i="20"/>
  <c r="E37" i="20"/>
  <c r="E38" i="20"/>
  <c r="E39" i="20"/>
  <c r="E40"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87" i="20"/>
  <c r="E88" i="20"/>
  <c r="E89" i="20"/>
  <c r="E90"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4" i="20"/>
  <c r="E195" i="20"/>
  <c r="E196" i="20"/>
  <c r="E197" i="20"/>
  <c r="E198"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7" i="20"/>
  <c r="I8" i="26" l="1"/>
  <c r="I7" i="26" l="1"/>
  <c r="D29" i="12" s="1"/>
  <c r="D21" i="12" s="1"/>
  <c r="J8" i="26"/>
  <c r="J7" i="26" s="1"/>
  <c r="I7" i="20" l="1"/>
  <c r="I6" i="20" s="1"/>
  <c r="D19" i="12" l="1"/>
  <c r="D15" i="12"/>
  <c r="D18" i="12" l="1"/>
  <c r="D47" i="12"/>
  <c r="D49" i="12"/>
  <c r="D14" i="12" s="1"/>
  <c r="D16" i="12"/>
  <c r="D46" i="12" l="1"/>
  <c r="D13" i="12"/>
  <c r="D12" i="12"/>
  <c r="D45" i="12" l="1"/>
  <c r="D11" i="12"/>
</calcChain>
</file>

<file path=xl/sharedStrings.xml><?xml version="1.0" encoding="utf-8"?>
<sst xmlns="http://schemas.openxmlformats.org/spreadsheetml/2006/main" count="2525" uniqueCount="201">
  <si>
    <t>Kods</t>
  </si>
  <si>
    <t>Koda nosaukums</t>
  </si>
  <si>
    <t>Detalizēts izdevumu aprēķins</t>
  </si>
  <si>
    <t>Atlīdzība</t>
  </si>
  <si>
    <t>Atalgojums</t>
  </si>
  <si>
    <t>Darba devēja valsts sociālās apdrošināšanas obligātās iemaksas</t>
  </si>
  <si>
    <t>Preces un pakalpojumi</t>
  </si>
  <si>
    <t>23,59% no aprēķinātā atalgojuma</t>
  </si>
  <si>
    <t>Izdevumi, kas saistīti ar operatīvo darbību</t>
  </si>
  <si>
    <t>Degviela</t>
  </si>
  <si>
    <t>Mēnešalga amatpersonām ar speciālajām dienesta pakāpēm</t>
  </si>
  <si>
    <t>Dienas nauda</t>
  </si>
  <si>
    <t>Pārējie komandējumu un darba braucienu izdevumi</t>
  </si>
  <si>
    <t>Ēdināšanas izdevumi</t>
  </si>
  <si>
    <t>Pamatkapitāla veidošana</t>
  </si>
  <si>
    <t>Pārējie iepriekš neklasificētie pamatlīdzekļi un ieguldījuma īpašumi</t>
  </si>
  <si>
    <t xml:space="preserve">Piemaksa par nakts darbu </t>
  </si>
  <si>
    <t>Informācija klasificēta</t>
  </si>
  <si>
    <t>Piemaksa par darbu īpašos apstākļos, speciālās piemaksas</t>
  </si>
  <si>
    <t>Pārējās preces</t>
  </si>
  <si>
    <r>
      <t xml:space="preserve">Izdevumi, </t>
    </r>
    <r>
      <rPr>
        <b/>
        <i/>
        <sz val="11"/>
        <rFont val="Times New Roman"/>
        <family val="1"/>
        <charset val="186"/>
      </rPr>
      <t>euro</t>
    </r>
  </si>
  <si>
    <t>Inventārs</t>
  </si>
  <si>
    <t>×</t>
  </si>
  <si>
    <t>Kārtējā remonta un iestāžu uzturēšanas materiāli</t>
  </si>
  <si>
    <t>Nr. p.k.</t>
  </si>
  <si>
    <t>Struktūrvienība</t>
  </si>
  <si>
    <t>Amats</t>
  </si>
  <si>
    <t>Mēnešalga amatpersonām ar speciālajām pakāpēm</t>
  </si>
  <si>
    <t>Stundas likme</t>
  </si>
  <si>
    <t>Stundu skaits</t>
  </si>
  <si>
    <t>Piemaksa par nakts darbu</t>
  </si>
  <si>
    <t xml:space="preserve"> DD VSAOI </t>
  </si>
  <si>
    <t>kopā</t>
  </si>
  <si>
    <t>Rīgas reģiona pārvalde</t>
  </si>
  <si>
    <t>Nr.p.k.</t>
  </si>
  <si>
    <t>Transportlīdzekļa marka</t>
  </si>
  <si>
    <t>Iesaistīto transportlīdzekļu skaits</t>
  </si>
  <si>
    <t>Faktiskais nobraukums pasākumā (km)</t>
  </si>
  <si>
    <t>Pasākuma laikā patērētā degviela (l)</t>
  </si>
  <si>
    <r>
      <t xml:space="preserve">Summa
</t>
    </r>
    <r>
      <rPr>
        <i/>
        <sz val="10"/>
        <rFont val="Times New Roman"/>
        <family val="1"/>
        <charset val="186"/>
      </rPr>
      <t xml:space="preserve"> euro</t>
    </r>
  </si>
  <si>
    <t>Kopā:</t>
  </si>
  <si>
    <t>Latgales reģiona pārvalde</t>
  </si>
  <si>
    <t>Ministru kabineta rīkojuma projekta “Par apropriācijas pārdali no budžeta resora</t>
  </si>
  <si>
    <t xml:space="preserve"> “74. Gadskārtējā valsts budžeta izpildes procesā pārdalāmais finansējums”</t>
  </si>
  <si>
    <t>sākotnējās ietekmes novērtējuma ziņojumam (anotācijai)</t>
  </si>
  <si>
    <t>Kopasavilkums</t>
  </si>
  <si>
    <t>Izdevumi kopā ar vidējās izpeļņas pieauguma kompensēšanu  </t>
  </si>
  <si>
    <t>2) Vidējās izpeļņas pieauguma kompensēšanai</t>
  </si>
  <si>
    <t>Valsts policija</t>
  </si>
  <si>
    <t>Piemaksas apmērs %</t>
  </si>
  <si>
    <t>Piemaksa par darbu īpašos apstākļos</t>
  </si>
  <si>
    <t>*** - izdienas pensionārs</t>
  </si>
  <si>
    <t>Vidzemes reģiona pārvalde</t>
  </si>
  <si>
    <t>Zemgales reģiona pārvalde</t>
  </si>
  <si>
    <t>Samaksa par virsstundu darbu</t>
  </si>
  <si>
    <t>1.tabula</t>
  </si>
  <si>
    <t>2.tabula</t>
  </si>
  <si>
    <t>3.tabula</t>
  </si>
  <si>
    <t>4.tabula</t>
  </si>
  <si>
    <t>Korekcija*</t>
  </si>
  <si>
    <t>Kurzemes reģiona pārvalde</t>
  </si>
  <si>
    <t>23,59% no aprēķinātā atalgojuma
* izņemot 3 personas, kurām tiek piemērota nodokļu likme 21,94% (izdienas pensionārs)</t>
  </si>
  <si>
    <t>Samaksa par virsstundu darbu un darbu svētku dienās</t>
  </si>
  <si>
    <t>5.tabula</t>
  </si>
  <si>
    <t>Izdevumi, kas saistīti ar operatīvo darbību _____________________</t>
  </si>
  <si>
    <t>kopā:</t>
  </si>
  <si>
    <t>Dienas nauda (kopsumma)</t>
  </si>
  <si>
    <t>Likme</t>
  </si>
  <si>
    <t>Dienu skaits</t>
  </si>
  <si>
    <t>Laika periods</t>
  </si>
  <si>
    <t>1)    Izdevumi saistībā ar 12.03.2024 MK rīkojuma Nr. 184 izpildei nepieciešamo pasākumu īstenošanu</t>
  </si>
  <si>
    <t>programmas 22.00.00 “Valsts ārējās robežas drošības pasākumu nodrošināšana””</t>
  </si>
  <si>
    <t>Pārējie specifiskas lietošanas materiāli un inventārs</t>
  </si>
  <si>
    <r>
      <t xml:space="preserve">Negazēts dzeramais ūdens 5 L / 400 gab. x 0,8349 </t>
    </r>
    <r>
      <rPr>
        <i/>
        <sz val="11"/>
        <rFont val="Times New Roman"/>
        <family val="1"/>
        <charset val="186"/>
      </rPr>
      <t>euro</t>
    </r>
    <r>
      <rPr>
        <sz val="11"/>
        <rFont val="Times New Roman"/>
        <family val="1"/>
        <charset val="186"/>
      </rPr>
      <t xml:space="preserve"> = 333,96 </t>
    </r>
    <r>
      <rPr>
        <i/>
        <sz val="11"/>
        <rFont val="Times New Roman"/>
        <family val="1"/>
        <charset val="186"/>
      </rPr>
      <t>euro</t>
    </r>
  </si>
  <si>
    <t>Detalizēts aprēķins dienas naudas samaksai amatpersonām ar speciālajām dienesta pakāpēm, sniedzot atbalstu Valsts robežsardzei Latvijas Republikas-Baltkrievijas Republikas valsts robežas robežuzraudzības nodrošināšanā 
par laika periodu no 2024.gada 17. jūlija līdz 08. augustam.</t>
  </si>
  <si>
    <t>17.07.2024. - 08.08.2024/</t>
  </si>
  <si>
    <t>VP GKĀRTPP RKVP SPECIĀLO UZDEVUMU BATALJONA (BIROJA) 2.TAKTISKĀ NODAĻA</t>
  </si>
  <si>
    <t>inspektors</t>
  </si>
  <si>
    <t>nodaļas priekšnieka vietnieks</t>
  </si>
  <si>
    <t>nodaļas priekšnieks</t>
  </si>
  <si>
    <t>jaunākais inspektors</t>
  </si>
  <si>
    <t>2) Piemaksa par darbu svētku dienās (_______)
Detalizēts aprēķins par laika periodu no
no 2024.gada 01. augusta līdz 31. augustam___.tabulā.
Iesaistītas ___ personas, kopējais iesaistes laiks ____ stundas.</t>
  </si>
  <si>
    <r>
      <t xml:space="preserve">Pamatojoties uz 12.03.2024 MK Rīkojuma Nr.184 (anotācija 24-TA-589), 
pasākuma izpildei tika iegādāti nakts redzamības ierīces okulāru aizsargfiltri:
10 gab. x 77,38 </t>
    </r>
    <r>
      <rPr>
        <i/>
        <sz val="11"/>
        <rFont val="Times New Roman"/>
        <family val="1"/>
        <charset val="186"/>
      </rPr>
      <t>euro</t>
    </r>
    <r>
      <rPr>
        <sz val="11"/>
        <rFont val="Times New Roman"/>
        <family val="1"/>
        <charset val="186"/>
      </rPr>
      <t xml:space="preserve"> = 773,80</t>
    </r>
    <r>
      <rPr>
        <i/>
        <sz val="11"/>
        <rFont val="Times New Roman"/>
        <family val="1"/>
        <charset val="186"/>
      </rPr>
      <t xml:space="preserve"> euro</t>
    </r>
  </si>
  <si>
    <t>Peugeot Boxer</t>
  </si>
  <si>
    <t>VW Crafter</t>
  </si>
  <si>
    <t>VW Tiguan</t>
  </si>
  <si>
    <t>Citroen Berlingo</t>
  </si>
  <si>
    <t>Citroen Jumper</t>
  </si>
  <si>
    <t>Fiat 55x Cross</t>
  </si>
  <si>
    <t>KIA Cee'd</t>
  </si>
  <si>
    <t>Opel Mokka</t>
  </si>
  <si>
    <t>Opel Combo Van</t>
  </si>
  <si>
    <t xml:space="preserve">Opel Insignia Limousine </t>
  </si>
  <si>
    <t>Renault Kangoo</t>
  </si>
  <si>
    <t>Renault Laguna</t>
  </si>
  <si>
    <t>Renault Trafic</t>
  </si>
  <si>
    <t>Škoda Octavia</t>
  </si>
  <si>
    <t>Toyota RAV4</t>
  </si>
  <si>
    <t>VW Transporter</t>
  </si>
  <si>
    <t>Nissan Navara</t>
  </si>
  <si>
    <t>VP GKĀRTPP RKVP SPECIĀLO UZDEVUMU BATALJONA (BIROJA) 4.TAKTISKĀ NODAĻA</t>
  </si>
  <si>
    <t>VP GKĀRTPP RKVP SPECIĀLO UZDEVUMU BATALJONA (BIROJA) 5.TAKTISKĀ NODAĻA</t>
  </si>
  <si>
    <t>rotas komandieris</t>
  </si>
  <si>
    <t>rotas komandiera vietnieks</t>
  </si>
  <si>
    <t>VP LATGALES REĢIONA PĀRVALDES DISCIPLINĀRĀS UZRAUDZĪBAS GRUPA</t>
  </si>
  <si>
    <t>galvenais inspektors</t>
  </si>
  <si>
    <t>vecākais inspektors</t>
  </si>
  <si>
    <t>VP LATGALES RP DIENVIDLATGALES IECIRKNIS</t>
  </si>
  <si>
    <t>iecirkņa priekšnieka vietnieks, Izmeklēšanas nodaļas priekšnieks</t>
  </si>
  <si>
    <t>iecirkņa priekšnieka vietnieks, Reaģēšanas nodaļas priekšnieks</t>
  </si>
  <si>
    <t>iecirkņa priekšnieks</t>
  </si>
  <si>
    <t>VP LATGALES RP DIENVIDLATGALES IECIRKŅA IZMEKLĒŠANAS NODAĻAS 1.GRUPA</t>
  </si>
  <si>
    <t>VP LATGALES RP DIENVIDLATGALES IECIRKŅA IZMEKLĒŠANAS NODAĻAS 2.GRUPA</t>
  </si>
  <si>
    <t>VP LATGALES RP DIENVIDLATGALES IECIRKŅA IZMEKLĒŠANAS NODAĻAS 3.GRUPA</t>
  </si>
  <si>
    <t>VP LATGALES RP DIENVIDLATGALES IECIRKŅA IZMEKLĒŠANAS NODAĻAS 4.GRUPA</t>
  </si>
  <si>
    <t>VP LATGALES RP DIENVIDLATGALES IECIRKŅA IZMEKLĒŠANAS NODAĻAS 5.GRUPA</t>
  </si>
  <si>
    <t>VP LATGALES RP DIENVIDLATGALES IECIRKŅA IZMEKLĒŠANAS NODAĻAS 6.GRUPA</t>
  </si>
  <si>
    <t>VP LATGALES RP DIENVIDLATGALES IECIRKŅA IZMEKLĒŠANAS NODAĻAS 7.GRUPA</t>
  </si>
  <si>
    <t>VP LATGALES RP DIENVIDLATGALES IECIRKŅA IZMEKLĒŠANAS NODAĻAS 8.GRUPA</t>
  </si>
  <si>
    <t>VP LATGALES RP DIENVIDLATGALES IECIRKŅA IZMEKLĒŠANAS NODAĻAS 9.GRUPA</t>
  </si>
  <si>
    <t>VP LATGALES RP DIENVIDLATGALES IECIRKŅA PREVENCIJAS GRUPA</t>
  </si>
  <si>
    <t>VP LATGALES RP DIENVIDLATGALES IECIRKŅA REAĢĒŠANAS NODAĻAS 1.GRUPA</t>
  </si>
  <si>
    <t>VP LATGALES RP DIENVIDLATGALES IECIRKŅA REAĢĒŠANAS NODAĻAS 10.GRUPA</t>
  </si>
  <si>
    <t>VP LATGALES RP DIENVIDLATGALES IECIRKŅA REAĢĒŠANAS NODAĻAS 2.GRUPA</t>
  </si>
  <si>
    <t>VP LATGALES RP DIENVIDLATGALES IECIRKŅA REAĢĒŠANAS NODAĻAS 3.GRUPA</t>
  </si>
  <si>
    <t>VP LATGALES RP DIENVIDLATGALES IECIRKŅA REAĢĒŠANAS NODAĻAS 4.GRUPA</t>
  </si>
  <si>
    <t>VP LATGALES RP DIENVIDLATGALES IECIRKŅA REAĢĒŠANAS NODAĻAS 5.GRUPA</t>
  </si>
  <si>
    <t>VP LATGALES RP DIENVIDLATGALES IECIRKŅA REAĢĒŠANAS NODAĻAS 6.GRUPA</t>
  </si>
  <si>
    <t>VP LATGALES RP DIENVIDLATGALES IECIRKŅA REAĢĒŠANAS NODAĻAS 7.GRUPA</t>
  </si>
  <si>
    <t>galvenas inspektors</t>
  </si>
  <si>
    <t>VP LATGALES RP DIENVIDLATGALES IECIRKŅA REAĢĒŠANAS NODAĻAS 8.GRUPA</t>
  </si>
  <si>
    <t>VP LATGALES RP DIENVIDLATGALES IECIRKŅA REAĢĒŠANAS NODAĻAS 9.GRUPA</t>
  </si>
  <si>
    <t>VP LATGALES RP KĀRTĪBAS POLICIJAS BIROJS (LRP KĀRTPB)</t>
  </si>
  <si>
    <t>biroja priekšnieka vietnieks</t>
  </si>
  <si>
    <t>VP LATGALES RP KĀRTPB ATĻAUJU SISTĒMAS GRUPA</t>
  </si>
  <si>
    <t>VP LATGALES RP KĀRTPB PREVENCIJAS GRUPA</t>
  </si>
  <si>
    <t>VP LATGALES RP KĀRTPB RESURSU UN KRĪZES VADĪBAS NODAĻA</t>
  </si>
  <si>
    <t>VP LATGALES RP KĀRTPB SŪDZĪBU IZSKATĪŠANAS GRUPA</t>
  </si>
  <si>
    <t>VP LATGALES RP KRIMPB EKONOMISKO NOZIEGUMU APKAROŠANAS NODAĻA</t>
  </si>
  <si>
    <t>VP LATGALES RP KRIMPB KRIMINĀLIZLŪKOŠANAS INFORMĀCIJAS ANALĪZES GRUPA</t>
  </si>
  <si>
    <t>VP LATGALES RP KRIMPB ORGANIZĒTĀS NOZIEDZĪBAS SMAGO UN SĒRIJVEIDA NOZIEGUMU APKAROŠANAS NODAĻA</t>
  </si>
  <si>
    <t>VP LATGALES RP KRIMPB RĒZEKNES REĢIONĀLĀ NODAĻA</t>
  </si>
  <si>
    <t>VP LATGALES RP SLEPENĪBAS REŽĪMA NODROŠINĀŠANAS UN SEVIŠĶĀS LIETVEDĪBAS GRUPA</t>
  </si>
  <si>
    <t>galvenais inspektors (informācijas sistēmu drošības pārzinis)</t>
  </si>
  <si>
    <t>VP LATGALES RP ZIEMEĻLATGALES IECIRKNIS</t>
  </si>
  <si>
    <t>VP LATGALES RP ZIEMEĻLATGALES IECIRKŅA IZMEKLĒŠANAS NODAĻAS 1.GRUPA</t>
  </si>
  <si>
    <t>VP LATGALES RP ZIEMEĻLATGALES IECIRKŅA IZMEKLĒŠANAS NODAĻAS 10.GRUPA</t>
  </si>
  <si>
    <t>VP LATGALES RP ZIEMEĻLATGALES IECIRKŅA IZMEKLĒŠANAS NODAĻAS 2.GRUPA</t>
  </si>
  <si>
    <t>VP LATGALES RP ZIEMEĻLATGALES IECIRKŅA IZMEKLĒŠANAS NODAĻAS 3.GRUPA</t>
  </si>
  <si>
    <t>VP LATGALES RP ZIEMEĻLATGALES IECIRKŅA IZMEKLĒŠANAS NODAĻAS 4.GRUPA</t>
  </si>
  <si>
    <t>VP LATGALES RP ZIEMEĻLATGALES IECIRKŅA IZMEKLĒŠANAS NODAĻAS 5.GRUPA</t>
  </si>
  <si>
    <t>VP LATGALES RP ZIEMEĻLATGALES IECIRKŅA IZMEKLĒŠANAS NODAĻAS 6.GRUPA</t>
  </si>
  <si>
    <t>VP LATGALES RP ZIEMEĻLATGALES IECIRKŅA IZMEKLĒŠANAS NODAĻAS 7.GRUPA</t>
  </si>
  <si>
    <t>VP LATGALES RP ZIEMEĻLATGALES IECIRKŅA IZMEKLĒŠANAS NODAĻAS 8.GRUPA</t>
  </si>
  <si>
    <t>VP LATGALES RP ZIEMEĻLATGALES IECIRKŅA IZMEKLĒŠANAS NODAĻAS 9.GRUPA</t>
  </si>
  <si>
    <t>VP LATGALES RP ZIEMEĻLATGALES IECIRKŅA PREVENCIJAS GRUPA</t>
  </si>
  <si>
    <t>VP LATGALES RP ZIEMEĻLATGALES IECIRKŅA REAĢĒŠANAS NODAĻAS 10.GRUPA</t>
  </si>
  <si>
    <t>VP LATGALES RP ZIEMEĻLATGALES IECIRKŅA REAĢĒŠANAS NODAĻAS 2.GRUPA</t>
  </si>
  <si>
    <t>VP LATGALES RP ZIEMEĻLATGALES IECIRKŅA REAĢĒŠANAS NODAĻAS 3.GRUPA</t>
  </si>
  <si>
    <t>VP LATGALES RP ZIEMEĻLATGALES IECIRKŅA REAĢĒŠANAS NODAĻAS 4.GRUPA</t>
  </si>
  <si>
    <t>VP LATGALES RP ZIEMEĻLATGALES IECIRKŅA REAĢĒŠANAS NODAĻAS 5.GRUPA</t>
  </si>
  <si>
    <t>VP LATGALES RP ZIEMEĻLATGALES IECIRKŅA REAĢĒŠANAS NODAĻAS 6.GRUPA</t>
  </si>
  <si>
    <t>VP LATGALES RP ZIEMEĻLATGALES IECIRKŅA REAĢĒŠANAS NODAĻAS 8.GRUPA</t>
  </si>
  <si>
    <t>VP LATGALES RP ZIEMEĻLATGALES IECIRKŅA REAĢĒŠANAS NODAĻAS 9.GRUPA</t>
  </si>
  <si>
    <t>***</t>
  </si>
  <si>
    <t xml:space="preserve">VP GKĀRTPP RKVP SPECIĀLO UZDEVUMU BATALJONA 4.ROTA (LATGALES REĢIONA) </t>
  </si>
  <si>
    <t xml:space="preserve">VP GKĀRTPP RKVP SPECIĀLO UZDEVUMU BATALJONA 2.ROTA </t>
  </si>
  <si>
    <t xml:space="preserve">Piemaksa par nakts darbu amatpersonām ar speciālajām dienesta pakāpēm, kuras laika periodā no 2024.gada 01. augusta līdz 31. augustam tika iesaistītas atbalsta sniegšanā Valsts robežsardzei Latvijas Republikas-Baltkrievijas Republikas valsts robežas robežuzraudzības nodrošināšanā </t>
  </si>
  <si>
    <t>VP LATGALES RP KRIMPB ORGANIZĒTĀS NOZIEDZĪBAS SMAGO
 UN SĒRIJVEIDA NOZIEGUMU APKAROŠANAS NODAĻA</t>
  </si>
  <si>
    <t>Detalizēts aprēķins par laika periodu no 2024.gada 01. augusta līdz 31. augustam 1.tabulā.
Iesaistītas 257 personas, kopējais iesaistes laiks 3 435 stundas.</t>
  </si>
  <si>
    <t>VP GKĀRTPP RKVP KINOLOĢIJAS NODAĻA</t>
  </si>
  <si>
    <t>VP GKĀRTPP RKVP SPECIĀLO UZDEVUMU BATALJONA (BIROJA) 1.TAKTISKĀ NODAĻA</t>
  </si>
  <si>
    <t>VP GKĀRTPP RKVP SPECIĀLO UZDEVUMU BATALJONA (BIROJA) 6.TAKTISKĀ NODAĻA</t>
  </si>
  <si>
    <t>VP GKĀRTPP RKVP SPECIĀLO UZDEVUMU BATALJONA (BIROJA) 7.TAKTISKĀ NODAĻA</t>
  </si>
  <si>
    <t>VP GKĀRTPP RP SDVB SPECIĀLO UZDEVUMU NODAĻA</t>
  </si>
  <si>
    <t>VP LATGALES REĢIONA PĀRVALDES VADĪBA</t>
  </si>
  <si>
    <t>reģiona pārvaldes priekšnieka vietnieks, kārtības policijas biroja priekšnieks</t>
  </si>
  <si>
    <t>vecākais inspektora</t>
  </si>
  <si>
    <t>operatīvais dežurants</t>
  </si>
  <si>
    <t>VP LATGALES RP ZIEMEĻLATGALES IECIRKŅA REAĢĒŠANAS NODAĻAS 1.GRUPA</t>
  </si>
  <si>
    <t>VP LATGALES RP ZIEMEĻLATGALES IECIRKŅA REAĢĒŠANAS NODAĻAS 7.GRUPA</t>
  </si>
  <si>
    <t>Piemaksa par virsstundu darbu
Detalizēts aprēķins par laika periodu no 2024.gada 01. maija līdz 31. augustam 2.tabulā.
Iesaistītas 489 personas, kopējais iesaistes laiks 41 905,75 stundas.</t>
  </si>
  <si>
    <r>
      <t>Detalizēts aprēķins 5. tabulā.
Dienas nauda par periodu no 2024.gada 17. jūlija līdz 8. augustam ir izmaksāta 10 personām.
Valsts policijas pavēle Nr. 3874 no 10.07.2024
"Par komandējumiem uz Daugavpili un Dagdu (Latvijā)" dienas nauda: 
100% (8,00</t>
    </r>
    <r>
      <rPr>
        <i/>
        <sz val="11"/>
        <rFont val="Times New Roman"/>
        <family val="1"/>
        <charset val="186"/>
      </rPr>
      <t xml:space="preserve"> euro</t>
    </r>
    <r>
      <rPr>
        <sz val="11"/>
        <rFont val="Times New Roman"/>
        <family val="1"/>
        <charset val="186"/>
      </rPr>
      <t xml:space="preserve">) pirmā un pēdējā diena, 
30% (2,40 </t>
    </r>
    <r>
      <rPr>
        <i/>
        <sz val="11"/>
        <rFont val="Times New Roman"/>
        <family val="1"/>
        <charset val="186"/>
      </rPr>
      <t>euro</t>
    </r>
    <r>
      <rPr>
        <sz val="11"/>
        <rFont val="Times New Roman"/>
        <family val="1"/>
        <charset val="186"/>
      </rPr>
      <t>) pārējās dienas
*Valsts policija iekšzemes komandējumiem nemaksā dienas naudu avansā, bet gan izmaksā tad, kad no komandējuma amatpersonas ir atgriezušās. Komandējuma laika ietvars saskaņā ar Valsts policijas pavēli par komandējumu, ir tāds, ka uz mēnesi tiek sūtīta komandējumā viena amatpersonu grupa, pēc tam – uz mēnesi tika nosūtīta cita amatpersonu grupa.</t>
    </r>
  </si>
  <si>
    <t xml:space="preserve">Piemaksa par darbu īpašos apstākļos amatpersonām ar speciālajām dienesta pakāpēm, kuras laika periodā no 2024.gada 01. augusta līdz 31. augustam tika iesaistītas atbalsta sniegšanā Valsts robežsardzei Latvijas Republikas-Baltkrievijas Republikas valsts robežas robežuzraudzības nodrošināšanā </t>
  </si>
  <si>
    <t>VP GKĀRTPP RKVP SPECIĀLO UZDEVUMU BATALJONA 2.ROTA (LĪDZ 23.08.2024)</t>
  </si>
  <si>
    <t>VP LATGALES RP KRIMPB ONSSN APKAROŠANAS NODAĻA</t>
  </si>
  <si>
    <t>VP GKĀRTPP RKVP SPECIĀLO UZDEVUMU BATALJONA 2.ROTA</t>
  </si>
  <si>
    <t>VP GKĀRTPP RKVP SPECIĀLO UZDEVUMU BATALJONA 4.ROTA (LATGALES REĢIONA)</t>
  </si>
  <si>
    <t>VP GKĀRTPP RKVP SPECIĀLO UZDEVUMU BATALJONA 4.ROTA (LATGALES REĢIONA</t>
  </si>
  <si>
    <t>VP GKĀRTPP RKVP SUB DIENESTA ORGANIZĀCIJAS, KOORDINĀCIJAS UN KONTROLES GRUPA</t>
  </si>
  <si>
    <t>Detalizēts aprēķins par laika periodu no no 2024.gada 01. augusta līdz 31. augustam  3.tabulā.
Iesaistītas 415 personas, kopējais iesaistes laiks 10 165 stundas.</t>
  </si>
  <si>
    <r>
      <t>833 789,24</t>
    </r>
    <r>
      <rPr>
        <i/>
        <sz val="11"/>
        <rFont val="Times New Roman"/>
        <family val="1"/>
        <charset val="186"/>
      </rPr>
      <t xml:space="preserve"> euro </t>
    </r>
    <r>
      <rPr>
        <sz val="11"/>
        <rFont val="Times New Roman"/>
        <family val="1"/>
        <charset val="186"/>
      </rPr>
      <t>× 8,33% = 69 454,64</t>
    </r>
    <r>
      <rPr>
        <i/>
        <sz val="11"/>
        <rFont val="Times New Roman"/>
        <family val="1"/>
        <charset val="186"/>
      </rPr>
      <t xml:space="preserve"> euro.</t>
    </r>
  </si>
  <si>
    <r>
      <t xml:space="preserve">Dienesta viesnīcas pakalpojumi Daugavpilī:
16 nakts x 12 gultasvietas x 15,00 </t>
    </r>
    <r>
      <rPr>
        <i/>
        <sz val="11"/>
        <rFont val="Times New Roman"/>
        <family val="1"/>
        <charset val="186"/>
      </rPr>
      <t>euro</t>
    </r>
    <r>
      <rPr>
        <sz val="11"/>
        <rFont val="Times New Roman"/>
        <family val="1"/>
        <charset val="186"/>
      </rPr>
      <t xml:space="preserve"> =  2 880,00 </t>
    </r>
    <r>
      <rPr>
        <i/>
        <sz val="11"/>
        <rFont val="Times New Roman"/>
        <family val="1"/>
        <charset val="186"/>
      </rPr>
      <t>euro</t>
    </r>
    <r>
      <rPr>
        <sz val="11"/>
        <rFont val="Times New Roman"/>
        <family val="1"/>
        <charset val="186"/>
      </rPr>
      <t xml:space="preserve">;
15 nakts x 10 gultasvietas × 15,00 </t>
    </r>
    <r>
      <rPr>
        <i/>
        <sz val="11"/>
        <rFont val="Times New Roman"/>
        <family val="1"/>
        <charset val="186"/>
      </rPr>
      <t>euro</t>
    </r>
    <r>
      <rPr>
        <sz val="11"/>
        <rFont val="Times New Roman"/>
        <family val="1"/>
        <charset val="186"/>
      </rPr>
      <t xml:space="preserve"> =  2 250,00 </t>
    </r>
    <r>
      <rPr>
        <i/>
        <sz val="11"/>
        <rFont val="Times New Roman"/>
        <family val="1"/>
        <charset val="186"/>
      </rPr>
      <t xml:space="preserve">euro.
</t>
    </r>
    <r>
      <rPr>
        <sz val="11"/>
        <rFont val="Times New Roman"/>
        <family val="1"/>
        <charset val="186"/>
      </rPr>
      <t xml:space="preserve">
Aprēķins veikts par dienesta viesnīcas pakalpojumiem (naktsmītni), kas tika nodrošināti 
no 2024.gada 01. jūlija līdz 31. jūlijam,  izdevumi pakalpojuma sniedzējam tika apmaksāti 2024.gada augustā. </t>
    </r>
  </si>
  <si>
    <r>
      <t xml:space="preserve">Detalizēts aprēķins par laika periodu no 2024.gada 01. augusta līdz 31. augustam 4.tabulā.
Pasākuma nodrošināšanai tika iesaistīti 71 transportlīdzekļis;
Vidēji viena transportlīdzekļa nobraukums 1089,38 km; 
Vidējā degvielas cena 1,4201 </t>
    </r>
    <r>
      <rPr>
        <i/>
        <sz val="11"/>
        <rFont val="Times New Roman"/>
        <family val="1"/>
        <charset val="186"/>
      </rPr>
      <t>euro</t>
    </r>
    <r>
      <rPr>
        <sz val="11"/>
        <rFont val="Times New Roman"/>
        <family val="1"/>
        <charset val="186"/>
      </rPr>
      <t xml:space="preserve">/l; 
Vidējais degvielas patēriņš 7,195 l/km uz 100 km.
</t>
    </r>
    <r>
      <rPr>
        <i/>
        <sz val="11"/>
        <rFont val="Times New Roman"/>
        <family val="1"/>
        <charset val="186"/>
      </rPr>
      <t xml:space="preserve">
</t>
    </r>
    <r>
      <rPr>
        <sz val="11"/>
        <rFont val="Times New Roman"/>
        <family val="1"/>
        <charset val="186"/>
      </rPr>
      <t xml:space="preserve">71 t-ldz. x 1089,38 km x 1,4201 </t>
    </r>
    <r>
      <rPr>
        <i/>
        <sz val="11"/>
        <rFont val="Times New Roman"/>
        <family val="1"/>
        <charset val="186"/>
      </rPr>
      <t>euro/</t>
    </r>
    <r>
      <rPr>
        <sz val="11"/>
        <rFont val="Times New Roman"/>
        <family val="1"/>
        <charset val="186"/>
      </rPr>
      <t xml:space="preserve">l x 7,195 l/km  ÷ 100 km = 7 902,97 </t>
    </r>
    <r>
      <rPr>
        <i/>
        <sz val="11"/>
        <rFont val="Times New Roman"/>
        <family val="1"/>
        <charset val="186"/>
      </rPr>
      <t>euro</t>
    </r>
  </si>
  <si>
    <r>
      <t xml:space="preserve">Pret odu / ērču līdzeklis 150 ml  / 55 gab. x 4,66 </t>
    </r>
    <r>
      <rPr>
        <i/>
        <sz val="11"/>
        <rFont val="Times New Roman"/>
        <family val="1"/>
        <charset val="186"/>
      </rPr>
      <t>euro</t>
    </r>
    <r>
      <rPr>
        <sz val="11"/>
        <rFont val="Times New Roman"/>
        <family val="1"/>
        <charset val="186"/>
      </rPr>
      <t xml:space="preserve"> = 256,30 </t>
    </r>
    <r>
      <rPr>
        <i/>
        <sz val="11"/>
        <rFont val="Times New Roman"/>
        <family val="1"/>
        <charset val="186"/>
      </rPr>
      <t>euro</t>
    </r>
  </si>
  <si>
    <r>
      <t xml:space="preserve">Aprēķins veikts par ēdināšanas pakalpojumiem, kas tika nodrošināti no 2024.gada 01. jūlija līdz 31. jūlijam,  izdevumi pakalpojuma sniedzējam tika apmaksāti 2024.gada augustā. 
Ēdināšanas pakalpojumi Daugavpilī: 
brokastis 221 porcijas × 8,00 </t>
    </r>
    <r>
      <rPr>
        <i/>
        <sz val="11"/>
        <rFont val="Times New Roman"/>
        <family val="1"/>
        <charset val="186"/>
      </rPr>
      <t>euro</t>
    </r>
    <r>
      <rPr>
        <sz val="11"/>
        <rFont val="Times New Roman"/>
        <family val="1"/>
        <charset val="186"/>
      </rPr>
      <t xml:space="preserve"> = 1 768,00 </t>
    </r>
    <r>
      <rPr>
        <i/>
        <sz val="11"/>
        <rFont val="Times New Roman"/>
        <family val="1"/>
        <charset val="186"/>
      </rPr>
      <t>euro;</t>
    </r>
    <r>
      <rPr>
        <sz val="11"/>
        <rFont val="Times New Roman"/>
        <family val="1"/>
        <charset val="186"/>
      </rPr>
      <t xml:space="preserve">
pusdienas 228 porcijas × 9,00 </t>
    </r>
    <r>
      <rPr>
        <i/>
        <sz val="11"/>
        <rFont val="Times New Roman"/>
        <family val="1"/>
        <charset val="186"/>
      </rPr>
      <t>euro</t>
    </r>
    <r>
      <rPr>
        <sz val="11"/>
        <rFont val="Times New Roman"/>
        <family val="1"/>
        <charset val="186"/>
      </rPr>
      <t xml:space="preserve"> = 2 052,00</t>
    </r>
    <r>
      <rPr>
        <i/>
        <sz val="11"/>
        <rFont val="Times New Roman"/>
        <family val="1"/>
        <charset val="186"/>
      </rPr>
      <t xml:space="preserve"> euro</t>
    </r>
    <r>
      <rPr>
        <sz val="11"/>
        <rFont val="Times New Roman"/>
        <family val="1"/>
        <charset val="186"/>
      </rPr>
      <t>;
vakariņas 228 porcijas × 10,00</t>
    </r>
    <r>
      <rPr>
        <i/>
        <sz val="11"/>
        <rFont val="Times New Roman"/>
        <family val="1"/>
        <charset val="186"/>
      </rPr>
      <t xml:space="preserve"> euro</t>
    </r>
    <r>
      <rPr>
        <sz val="11"/>
        <rFont val="Times New Roman"/>
        <family val="1"/>
        <charset val="186"/>
      </rPr>
      <t xml:space="preserve"> = 2 280,00 </t>
    </r>
    <r>
      <rPr>
        <i/>
        <sz val="11"/>
        <rFont val="Times New Roman"/>
        <family val="1"/>
        <charset val="186"/>
      </rPr>
      <t xml:space="preserve">euro;
</t>
    </r>
    <r>
      <rPr>
        <sz val="11"/>
        <rFont val="Times New Roman"/>
        <family val="1"/>
        <charset val="186"/>
      </rPr>
      <t xml:space="preserve">launags (sausā uztura paka) 114 pakas × 27,00 </t>
    </r>
    <r>
      <rPr>
        <i/>
        <sz val="11"/>
        <rFont val="Times New Roman"/>
        <family val="1"/>
        <charset val="186"/>
      </rPr>
      <t>euro</t>
    </r>
    <r>
      <rPr>
        <sz val="11"/>
        <rFont val="Times New Roman"/>
        <family val="1"/>
        <charset val="186"/>
      </rPr>
      <t xml:space="preserve"> =3 078,00</t>
    </r>
    <r>
      <rPr>
        <i/>
        <sz val="11"/>
        <rFont val="Times New Roman"/>
        <family val="1"/>
        <charset val="186"/>
      </rPr>
      <t xml:space="preserve"> euro.</t>
    </r>
    <r>
      <rPr>
        <sz val="11"/>
        <rFont val="Times New Roman"/>
        <family val="1"/>
        <charset val="186"/>
      </rPr>
      <t xml:space="preserve">
Saskaņā ar līgumu par izmitināšanu un ēdināšanu Daugavpilī ir noteikts, ka ēdināšana 3 reizes dienā nedrīkst pārsniegt 27,00 </t>
    </r>
    <r>
      <rPr>
        <i/>
        <sz val="11"/>
        <rFont val="Times New Roman"/>
        <family val="1"/>
        <charset val="186"/>
      </rPr>
      <t>euro</t>
    </r>
    <r>
      <rPr>
        <sz val="11"/>
        <rFont val="Times New Roman"/>
        <family val="1"/>
        <charset val="186"/>
      </rPr>
      <t xml:space="preserve">:
Ēdināšanas izmaksas sastāda:
Brokastis 8 </t>
    </r>
    <r>
      <rPr>
        <i/>
        <sz val="11"/>
        <rFont val="Times New Roman"/>
        <family val="1"/>
        <charset val="186"/>
      </rPr>
      <t>euro</t>
    </r>
    <r>
      <rPr>
        <sz val="11"/>
        <rFont val="Times New Roman"/>
        <family val="1"/>
        <charset val="186"/>
      </rPr>
      <t xml:space="preserve"> /1 pers
Pusdienas 9 </t>
    </r>
    <r>
      <rPr>
        <i/>
        <sz val="11"/>
        <rFont val="Times New Roman"/>
        <family val="1"/>
        <charset val="186"/>
      </rPr>
      <t>euro</t>
    </r>
    <r>
      <rPr>
        <sz val="11"/>
        <rFont val="Times New Roman"/>
        <family val="1"/>
        <charset val="186"/>
      </rPr>
      <t xml:space="preserve"> /1 pers
Vakariņas 10 </t>
    </r>
    <r>
      <rPr>
        <i/>
        <sz val="11"/>
        <rFont val="Times New Roman"/>
        <family val="1"/>
        <charset val="186"/>
      </rPr>
      <t>euro</t>
    </r>
    <r>
      <rPr>
        <sz val="11"/>
        <rFont val="Times New Roman"/>
        <family val="1"/>
        <charset val="186"/>
      </rPr>
      <t xml:space="preserve"> /1 pers
Amatpersonām, kuras ir maiņā uz robežas un tām nav iespējams atgriezties uz pusdienām un vakariņām, tad, lai nodrošinātu ēdināšanu amatpersonām dod līdzi pārtikas pakas: 
sausie produkti uz 24 stundām - 27 </t>
    </r>
    <r>
      <rPr>
        <i/>
        <sz val="11"/>
        <rFont val="Times New Roman"/>
        <family val="1"/>
        <charset val="186"/>
      </rPr>
      <t>euro</t>
    </r>
    <r>
      <rPr>
        <sz val="11"/>
        <rFont val="Times New Roman"/>
        <family val="1"/>
        <charset val="186"/>
      </rPr>
      <t xml:space="preserve"> /1 pers.
sausie produkti (vakariņaas un brokastis) - 18 </t>
    </r>
    <r>
      <rPr>
        <i/>
        <sz val="11"/>
        <rFont val="Times New Roman"/>
        <family val="1"/>
        <charset val="186"/>
      </rPr>
      <t>euro</t>
    </r>
    <r>
      <rPr>
        <sz val="11"/>
        <rFont val="Times New Roman"/>
        <family val="1"/>
        <charset val="186"/>
      </rPr>
      <t xml:space="preserve"> /1 pers. 
Pārtikas pakas tiek dotas arī Latgales reģiona pārvaldes amatpersonām, kuras arī tiek norīkotas uz robežu, augstākminēto iemeslu dēļ, komandējama izdevumi un dienas nauda viņām nav.
Papildus jāatzīmē, ka dienas nauda dienās, kad nodrošināta 3 reižu ēdināšana sastāda 30% no Ministru kabineta noteikumos par komandējumu paredzētā limita.</t>
    </r>
  </si>
  <si>
    <t>2.pielikums</t>
  </si>
  <si>
    <t xml:space="preserve">Valsts policijas izdevumi </t>
  </si>
  <si>
    <r>
      <t>Pamatojoties uz 12.03.2024 MK Rīkojuma Nr.184 (anotācija 24-TA-589), 
pasākuma izpildei tika iegādātas infrasarkanās binokulārās nakts redzamības ierīces:
10 gab. x 12 792,785</t>
    </r>
    <r>
      <rPr>
        <i/>
        <sz val="11"/>
        <rFont val="Times New Roman"/>
        <family val="1"/>
        <charset val="186"/>
      </rPr>
      <t xml:space="preserve"> euro</t>
    </r>
    <r>
      <rPr>
        <sz val="11"/>
        <rFont val="Times New Roman"/>
        <family val="1"/>
        <charset val="186"/>
      </rPr>
      <t xml:space="preserve"> = 127 927,85</t>
    </r>
    <r>
      <rPr>
        <i/>
        <sz val="11"/>
        <rFont val="Times New Roman"/>
        <family val="1"/>
        <charset val="186"/>
      </rPr>
      <t xml:space="preserve"> euro.</t>
    </r>
  </si>
  <si>
    <t>Detalizēts aprēķins samaksai par virsstundu darbu amatpersonām ar speciālo dienesta pakāpi, sniedzot atbalstu Valsts robežsardzei Latvijas Republikas-Baltkrievijas Republikas valsts robežas robežuzraudzības  nodrošināšanā, par laika periodu no 2024.gada 01. maija līdz 31. augustam</t>
  </si>
  <si>
    <t>Degvielas izmaksu aprēķins degvielas izdevumiem sniedzot atbalstu Valsts robežsardzei Latvijas Republikas-Baltkrievijas Republikas valsts robežas robežuzraudzības nodrošināšanā par laika periodu 
no 2024. gada 01. augusta līdz 31. augustam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</si>
</sst>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0"/>
    <numFmt numFmtId="165" formatCode="#,##0.000"/>
    <numFmt numFmtId="166" formatCode="0.000"/>
    <numFmt numFmtId="167" formatCode="0.0000"/>
    <numFmt numFmtId="168" formatCode="0.00000"/>
    <numFmt numFmtId="169" formatCode="#,##0.0000000"/>
    <numFmt numFmtId="170" formatCode="#0"/>
    <numFmt numFmtId="172" formatCode="#0.00##"/>
  </numFmts>
  <fonts count="28">
    <font>
      <sz val="11"/>
      <color theme="1"/>
      <name val="Calibri"/>
      <family val="2"/>
      <charset val="186"/>
      <scheme val="minor"/>
    </font>
    <font>
      <sz val="11"/>
      <color theme="1"/>
      <name val="Calibri"/>
      <family val="2"/>
      <charset val="186"/>
      <scheme val="minor"/>
    </font>
    <font>
      <sz val="10"/>
      <name val="Arial"/>
      <family val="2"/>
      <charset val="186"/>
    </font>
    <font>
      <b/>
      <sz val="11"/>
      <name val="Times New Roman"/>
      <family val="1"/>
      <charset val="186"/>
    </font>
    <font>
      <sz val="11"/>
      <name val="Times New Roman"/>
      <family val="1"/>
      <charset val="186"/>
    </font>
    <font>
      <sz val="11"/>
      <name val="Calibri"/>
      <family val="2"/>
      <charset val="186"/>
      <scheme val="minor"/>
    </font>
    <font>
      <sz val="10"/>
      <name val="Arial"/>
      <family val="2"/>
      <charset val="186"/>
    </font>
    <font>
      <sz val="10"/>
      <name val="Arial"/>
      <family val="2"/>
      <charset val="186"/>
    </font>
    <font>
      <b/>
      <sz val="14"/>
      <name val="Times New Roman"/>
      <family val="1"/>
      <charset val="186"/>
    </font>
    <font>
      <b/>
      <i/>
      <sz val="11"/>
      <name val="Times New Roman"/>
      <family val="1"/>
      <charset val="186"/>
    </font>
    <font>
      <i/>
      <sz val="11"/>
      <name val="Times New Roman"/>
      <family val="1"/>
      <charset val="186"/>
    </font>
    <font>
      <sz val="10"/>
      <name val="Times New Roman"/>
      <family val="1"/>
      <charset val="186"/>
    </font>
    <font>
      <b/>
      <sz val="12"/>
      <name val="Times New Roman"/>
      <family val="1"/>
      <charset val="186"/>
    </font>
    <font>
      <b/>
      <sz val="6"/>
      <color theme="0"/>
      <name val="Times New Roman"/>
      <family val="1"/>
      <charset val="186"/>
    </font>
    <font>
      <sz val="10"/>
      <color theme="1"/>
      <name val="Times New Roman"/>
      <family val="1"/>
      <charset val="186"/>
    </font>
    <font>
      <b/>
      <sz val="10"/>
      <name val="Times New Roman"/>
      <family val="1"/>
      <charset val="186"/>
    </font>
    <font>
      <i/>
      <sz val="10"/>
      <name val="Times New Roman"/>
      <family val="1"/>
      <charset val="186"/>
    </font>
    <font>
      <sz val="11"/>
      <color theme="1"/>
      <name val="Calibri"/>
      <family val="2"/>
      <scheme val="minor"/>
    </font>
    <font>
      <sz val="10"/>
      <name val="BaltHelvetica"/>
    </font>
    <font>
      <sz val="10"/>
      <name val="Arial"/>
      <family val="2"/>
      <charset val="186"/>
    </font>
    <font>
      <sz val="12"/>
      <name val="Calibri"/>
      <family val="2"/>
      <charset val="186"/>
      <scheme val="minor"/>
    </font>
    <font>
      <sz val="10"/>
      <color rgb="FF000000"/>
      <name val="Times New Roman"/>
      <family val="1"/>
      <charset val="186"/>
    </font>
    <font>
      <sz val="11"/>
      <name val="Calibri Light"/>
      <family val="2"/>
      <charset val="186"/>
      <scheme val="major"/>
    </font>
    <font>
      <b/>
      <sz val="11"/>
      <name val="Calibri Light"/>
      <family val="2"/>
      <charset val="186"/>
      <scheme val="major"/>
    </font>
    <font>
      <sz val="11"/>
      <color rgb="FFFF0000"/>
      <name val="Calibri Light"/>
      <family val="2"/>
      <charset val="186"/>
      <scheme val="major"/>
    </font>
    <font>
      <b/>
      <sz val="12"/>
      <color rgb="FFFF0000"/>
      <name val="Times New Roman"/>
      <family val="1"/>
      <charset val="186"/>
    </font>
    <font>
      <sz val="10"/>
      <color rgb="FFFF0000"/>
      <name val="Times New Roman"/>
      <family val="1"/>
      <charset val="186"/>
    </font>
    <font>
      <b/>
      <sz val="9"/>
      <color theme="0"/>
      <name val="Times New Roman"/>
      <family val="1"/>
      <charset val="186"/>
    </font>
  </fonts>
  <fills count="7">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9" tint="0.79998168889431442"/>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hair">
        <color indexed="64"/>
      </bottom>
      <diagonal/>
    </border>
    <border>
      <left/>
      <right/>
      <top/>
      <bottom style="hair">
        <color indexed="64"/>
      </bottom>
      <diagonal/>
    </border>
    <border>
      <left/>
      <right/>
      <top style="hair">
        <color indexed="64"/>
      </top>
      <bottom/>
      <diagonal/>
    </border>
    <border>
      <left/>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diagonal/>
    </border>
    <border>
      <left style="thin">
        <color indexed="64"/>
      </left>
      <right style="thin">
        <color indexed="64"/>
      </right>
      <top style="hair">
        <color rgb="FF000000"/>
      </top>
      <bottom style="hair">
        <color rgb="FF000000"/>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s>
  <cellStyleXfs count="87">
    <xf numFmtId="0" fontId="0" fillId="0" borderId="0"/>
    <xf numFmtId="0" fontId="2" fillId="0" borderId="0"/>
    <xf numFmtId="0" fontId="1" fillId="0" borderId="0"/>
    <xf numFmtId="0" fontId="6" fillId="0" borderId="0"/>
    <xf numFmtId="0" fontId="1" fillId="0" borderId="0"/>
    <xf numFmtId="0" fontId="2" fillId="0" borderId="0"/>
    <xf numFmtId="0" fontId="1" fillId="0" borderId="0"/>
    <xf numFmtId="9" fontId="2" fillId="0" borderId="0" applyFont="0" applyFill="0" applyBorder="0" applyAlignment="0" applyProtection="0"/>
    <xf numFmtId="0" fontId="7" fillId="0" borderId="0"/>
    <xf numFmtId="0" fontId="1" fillId="0" borderId="0"/>
    <xf numFmtId="0" fontId="2" fillId="0" borderId="0"/>
    <xf numFmtId="0" fontId="2" fillId="0" borderId="0"/>
    <xf numFmtId="0" fontId="2" fillId="0" borderId="0"/>
    <xf numFmtId="0" fontId="2" fillId="0" borderId="0"/>
    <xf numFmtId="0" fontId="17"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9" fontId="1" fillId="0" borderId="0" applyFont="0" applyFill="0" applyBorder="0" applyAlignment="0" applyProtection="0"/>
    <xf numFmtId="9" fontId="2" fillId="0" borderId="0" applyFont="0" applyFill="0" applyBorder="0" applyAlignment="0" applyProtection="0"/>
    <xf numFmtId="0" fontId="1" fillId="0" borderId="0"/>
    <xf numFmtId="9" fontId="2" fillId="0" borderId="0" applyFont="0" applyFill="0" applyBorder="0" applyAlignment="0" applyProtection="0"/>
    <xf numFmtId="9" fontId="17"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1" fillId="0" borderId="0"/>
    <xf numFmtId="0" fontId="18" fillId="0" borderId="0"/>
    <xf numFmtId="0" fontId="1" fillId="0" borderId="0"/>
    <xf numFmtId="0" fontId="1" fillId="0" borderId="0"/>
    <xf numFmtId="0" fontId="1" fillId="0" borderId="0"/>
    <xf numFmtId="0" fontId="2" fillId="0" borderId="0"/>
    <xf numFmtId="0" fontId="1" fillId="0" borderId="0"/>
    <xf numFmtId="0" fontId="2" fillId="0" borderId="0"/>
    <xf numFmtId="0" fontId="2" fillId="0" borderId="0"/>
    <xf numFmtId="9" fontId="2" fillId="0" borderId="0" applyFont="0" applyFill="0" applyBorder="0" applyAlignment="0" applyProtection="0"/>
    <xf numFmtId="0" fontId="2" fillId="0" borderId="0"/>
    <xf numFmtId="0" fontId="1" fillId="0" borderId="0"/>
    <xf numFmtId="0" fontId="1" fillId="0" borderId="0"/>
    <xf numFmtId="0" fontId="19" fillId="0" borderId="0"/>
  </cellStyleXfs>
  <cellXfs count="332">
    <xf numFmtId="0" fontId="0" fillId="0" borderId="0" xfId="0"/>
    <xf numFmtId="0" fontId="5" fillId="0" borderId="0" xfId="0" applyFont="1" applyAlignment="1">
      <alignment vertical="center"/>
    </xf>
    <xf numFmtId="0" fontId="8" fillId="0" borderId="0" xfId="0" applyFont="1" applyAlignment="1">
      <alignment horizontal="center" vertical="center"/>
    </xf>
    <xf numFmtId="0" fontId="3" fillId="0" borderId="1" xfId="0" applyFont="1" applyFill="1" applyBorder="1" applyAlignment="1">
      <alignment horizontal="left" vertical="center"/>
    </xf>
    <xf numFmtId="0" fontId="3" fillId="0" borderId="1" xfId="0" applyFont="1" applyFill="1" applyBorder="1" applyAlignment="1">
      <alignment vertical="center"/>
    </xf>
    <xf numFmtId="0" fontId="3" fillId="0" borderId="1" xfId="0" applyFont="1" applyFill="1" applyBorder="1" applyAlignment="1">
      <alignment horizontal="center" vertical="center"/>
    </xf>
    <xf numFmtId="3" fontId="3" fillId="0" borderId="1" xfId="0" applyNumberFormat="1" applyFont="1" applyFill="1" applyBorder="1" applyAlignment="1">
      <alignment horizontal="right" vertical="center"/>
    </xf>
    <xf numFmtId="0" fontId="5" fillId="0" borderId="0" xfId="0" applyFont="1" applyFill="1" applyAlignment="1">
      <alignment vertical="center"/>
    </xf>
    <xf numFmtId="0" fontId="5" fillId="0" borderId="0" xfId="0" applyFont="1" applyAlignment="1">
      <alignment horizontal="right" vertical="center"/>
    </xf>
    <xf numFmtId="3" fontId="3" fillId="0" borderId="1" xfId="0" applyNumberFormat="1" applyFont="1" applyFill="1" applyBorder="1" applyAlignment="1">
      <alignment horizontal="right" vertical="center" wrapText="1"/>
    </xf>
    <xf numFmtId="4" fontId="4" fillId="0" borderId="1" xfId="0" applyNumberFormat="1" applyFont="1" applyFill="1" applyBorder="1" applyAlignment="1">
      <alignment horizontal="right" vertical="center"/>
    </xf>
    <xf numFmtId="0" fontId="4" fillId="0" borderId="1" xfId="0" applyFont="1" applyFill="1" applyBorder="1" applyAlignment="1">
      <alignment vertical="center"/>
    </xf>
    <xf numFmtId="0" fontId="4" fillId="0" borderId="1" xfId="0" applyFont="1" applyFill="1" applyBorder="1" applyAlignment="1">
      <alignment vertical="center" wrapText="1"/>
    </xf>
    <xf numFmtId="0" fontId="11" fillId="0" borderId="0" xfId="1" applyFont="1" applyAlignment="1">
      <alignment horizontal="center" vertical="center"/>
    </xf>
    <xf numFmtId="0" fontId="11" fillId="0" borderId="0" xfId="1" applyFont="1" applyAlignment="1">
      <alignment vertical="center" wrapText="1"/>
    </xf>
    <xf numFmtId="0" fontId="11" fillId="0" borderId="0" xfId="1" applyFont="1" applyAlignment="1">
      <alignment horizontal="center" vertical="center" wrapText="1"/>
    </xf>
    <xf numFmtId="3" fontId="11" fillId="0" borderId="0" xfId="1" applyNumberFormat="1" applyFont="1" applyAlignment="1">
      <alignment horizontal="center" vertical="center"/>
    </xf>
    <xf numFmtId="0" fontId="11" fillId="0" borderId="0" xfId="1" applyFont="1" applyAlignment="1">
      <alignment vertical="center"/>
    </xf>
    <xf numFmtId="0" fontId="11" fillId="0" borderId="0" xfId="1" applyFont="1" applyFill="1" applyAlignment="1">
      <alignment horizontal="center" vertical="center"/>
    </xf>
    <xf numFmtId="0" fontId="11" fillId="0" borderId="0" xfId="1" applyFont="1" applyFill="1" applyAlignment="1">
      <alignment vertical="center" wrapText="1"/>
    </xf>
    <xf numFmtId="0" fontId="11" fillId="0" borderId="0" xfId="1" applyFont="1" applyFill="1" applyAlignment="1">
      <alignment horizontal="center" vertical="center" wrapText="1"/>
    </xf>
    <xf numFmtId="0" fontId="11" fillId="0" borderId="0" xfId="1" applyFont="1" applyFill="1" applyAlignment="1">
      <alignment vertical="center"/>
    </xf>
    <xf numFmtId="0" fontId="15" fillId="0" borderId="0" xfId="1" applyFont="1" applyAlignment="1">
      <alignment vertical="center"/>
    </xf>
    <xf numFmtId="4" fontId="11" fillId="0" borderId="0" xfId="1" applyNumberFormat="1" applyFont="1" applyFill="1" applyAlignment="1">
      <alignment horizontal="center" vertical="center"/>
    </xf>
    <xf numFmtId="0" fontId="13" fillId="0" borderId="0" xfId="1" applyFont="1" applyFill="1" applyBorder="1" applyAlignment="1">
      <alignment horizontal="center" vertical="center" wrapText="1"/>
    </xf>
    <xf numFmtId="4" fontId="12" fillId="0" borderId="0" xfId="1" applyNumberFormat="1" applyFont="1" applyFill="1" applyBorder="1" applyAlignment="1">
      <alignment horizontal="center" vertical="center" wrapText="1"/>
    </xf>
    <xf numFmtId="0" fontId="11" fillId="2" borderId="1" xfId="1" applyFont="1" applyFill="1" applyBorder="1" applyAlignment="1">
      <alignment horizontal="center" vertical="center" wrapText="1"/>
    </xf>
    <xf numFmtId="0" fontId="11" fillId="0" borderId="1" xfId="1" applyFont="1" applyFill="1" applyBorder="1" applyAlignment="1">
      <alignment horizontal="center" vertical="center" wrapText="1"/>
    </xf>
    <xf numFmtId="0" fontId="14" fillId="0" borderId="1" xfId="2" applyFont="1" applyFill="1" applyBorder="1" applyAlignment="1">
      <alignment horizontal="center" vertical="center" wrapText="1"/>
    </xf>
    <xf numFmtId="3" fontId="14" fillId="2" borderId="1" xfId="1" applyNumberFormat="1" applyFont="1" applyFill="1" applyBorder="1" applyAlignment="1">
      <alignment horizontal="center" vertical="center" wrapText="1"/>
    </xf>
    <xf numFmtId="0" fontId="14" fillId="2" borderId="1" xfId="1" applyFont="1" applyFill="1" applyBorder="1" applyAlignment="1">
      <alignment horizontal="center" vertical="center" wrapText="1"/>
    </xf>
    <xf numFmtId="0" fontId="14" fillId="0" borderId="1" xfId="1" applyFont="1" applyFill="1" applyBorder="1" applyAlignment="1">
      <alignment horizontal="center" vertical="center" wrapText="1"/>
    </xf>
    <xf numFmtId="0" fontId="11" fillId="0" borderId="1" xfId="1" applyFont="1" applyFill="1" applyBorder="1" applyAlignment="1">
      <alignment horizontal="center" vertical="center"/>
    </xf>
    <xf numFmtId="4" fontId="11" fillId="2" borderId="1" xfId="1" applyNumberFormat="1" applyFont="1" applyFill="1" applyBorder="1" applyAlignment="1">
      <alignment horizontal="center" vertical="center"/>
    </xf>
    <xf numFmtId="4" fontId="11" fillId="0" borderId="1" xfId="1" applyNumberFormat="1" applyFont="1" applyFill="1" applyBorder="1" applyAlignment="1">
      <alignment horizontal="center" vertical="center"/>
    </xf>
    <xf numFmtId="0" fontId="11" fillId="0" borderId="1" xfId="1" applyFont="1" applyBorder="1" applyAlignment="1">
      <alignment horizontal="center" vertical="center"/>
    </xf>
    <xf numFmtId="2" fontId="11" fillId="0" borderId="1" xfId="1" applyNumberFormat="1" applyFont="1" applyBorder="1" applyAlignment="1">
      <alignment horizontal="center" vertical="center"/>
    </xf>
    <xf numFmtId="2" fontId="11" fillId="0" borderId="1" xfId="1" applyNumberFormat="1" applyFont="1" applyFill="1" applyBorder="1" applyAlignment="1">
      <alignment horizontal="center" vertical="center"/>
    </xf>
    <xf numFmtId="0" fontId="11" fillId="0" borderId="0" xfId="12" applyFont="1" applyAlignment="1">
      <alignment horizontal="center" vertical="center"/>
    </xf>
    <xf numFmtId="0" fontId="11" fillId="0" borderId="0" xfId="12" applyFont="1" applyAlignment="1">
      <alignment vertical="center" wrapText="1"/>
    </xf>
    <xf numFmtId="3" fontId="11" fillId="0" borderId="0" xfId="12" applyNumberFormat="1" applyFont="1" applyAlignment="1">
      <alignment horizontal="center" vertical="center"/>
    </xf>
    <xf numFmtId="0" fontId="11" fillId="0" borderId="0" xfId="12" applyFont="1" applyFill="1" applyAlignment="1">
      <alignment vertical="center"/>
    </xf>
    <xf numFmtId="0" fontId="11" fillId="0" borderId="0" xfId="12" applyFont="1" applyFill="1" applyAlignment="1">
      <alignment horizontal="center" vertical="center"/>
    </xf>
    <xf numFmtId="0" fontId="11" fillId="0" borderId="0" xfId="12" applyFont="1" applyFill="1" applyAlignment="1">
      <alignment vertical="center" wrapText="1"/>
    </xf>
    <xf numFmtId="3" fontId="11" fillId="0" borderId="0" xfId="12" applyNumberFormat="1" applyFont="1" applyFill="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wrapText="1"/>
    </xf>
    <xf numFmtId="0" fontId="11" fillId="0" borderId="16"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7" xfId="0" applyFont="1" applyBorder="1" applyAlignment="1">
      <alignment horizontal="center" vertical="center" wrapText="1"/>
    </xf>
    <xf numFmtId="0" fontId="11" fillId="3" borderId="3"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6" xfId="0" applyFont="1" applyFill="1" applyBorder="1" applyAlignment="1">
      <alignment horizontal="left" vertical="center"/>
    </xf>
    <xf numFmtId="0" fontId="11" fillId="0" borderId="12" xfId="0" applyFont="1" applyFill="1" applyBorder="1" applyAlignment="1">
      <alignment horizontal="center" vertical="center" wrapText="1"/>
    </xf>
    <xf numFmtId="0" fontId="4" fillId="0" borderId="0" xfId="0" applyFont="1" applyFill="1" applyAlignment="1">
      <alignment vertical="center" wrapText="1"/>
    </xf>
    <xf numFmtId="0" fontId="11" fillId="0" borderId="21" xfId="0" applyFont="1" applyFill="1" applyBorder="1" applyAlignment="1">
      <alignment horizontal="center" vertical="center" wrapText="1"/>
    </xf>
    <xf numFmtId="0" fontId="11" fillId="0" borderId="22" xfId="0" applyFont="1" applyFill="1" applyBorder="1" applyAlignment="1">
      <alignment horizontal="center" vertical="center" wrapText="1"/>
    </xf>
    <xf numFmtId="0" fontId="11" fillId="0" borderId="23" xfId="0" applyFont="1" applyBorder="1" applyAlignment="1">
      <alignment horizontal="center" vertical="center" wrapText="1"/>
    </xf>
    <xf numFmtId="0" fontId="11" fillId="0" borderId="5" xfId="0" applyFont="1" applyBorder="1" applyAlignment="1">
      <alignment horizontal="left" vertical="center" wrapText="1"/>
    </xf>
    <xf numFmtId="0" fontId="11" fillId="0" borderId="24" xfId="0" applyFont="1" applyBorder="1" applyAlignment="1">
      <alignment horizontal="center" vertical="center" wrapText="1"/>
    </xf>
    <xf numFmtId="0" fontId="11" fillId="0" borderId="6" xfId="0" applyFont="1" applyBorder="1" applyAlignment="1">
      <alignment horizontal="left" vertical="center" wrapText="1"/>
    </xf>
    <xf numFmtId="0" fontId="8" fillId="0" borderId="0" xfId="0" applyFont="1" applyAlignment="1">
      <alignment horizontal="left" vertical="center"/>
    </xf>
    <xf numFmtId="0" fontId="8" fillId="0" borderId="0" xfId="0" applyFont="1" applyAlignment="1">
      <alignment horizontal="center" vertical="center" wrapText="1"/>
    </xf>
    <xf numFmtId="0" fontId="8" fillId="0" borderId="0" xfId="0" applyFont="1" applyAlignment="1">
      <alignment vertical="center" wrapText="1"/>
    </xf>
    <xf numFmtId="0" fontId="3" fillId="2" borderId="1" xfId="0" applyFont="1" applyFill="1" applyBorder="1" applyAlignment="1">
      <alignment horizontal="center" vertical="center"/>
    </xf>
    <xf numFmtId="3" fontId="3" fillId="2" borderId="1" xfId="0" applyNumberFormat="1" applyFont="1" applyFill="1" applyBorder="1" applyAlignment="1">
      <alignment horizontal="center" vertical="center" wrapText="1"/>
    </xf>
    <xf numFmtId="3" fontId="3" fillId="5" borderId="1" xfId="0" applyNumberFormat="1" applyFont="1" applyFill="1" applyBorder="1" applyAlignment="1">
      <alignment horizontal="right" vertical="center" wrapText="1"/>
    </xf>
    <xf numFmtId="3" fontId="3" fillId="6" borderId="1" xfId="0" applyNumberFormat="1" applyFont="1" applyFill="1" applyBorder="1" applyAlignment="1">
      <alignment horizontal="right" vertical="center" wrapText="1"/>
    </xf>
    <xf numFmtId="0" fontId="3" fillId="6" borderId="5" xfId="0" applyFont="1" applyFill="1" applyBorder="1" applyAlignment="1">
      <alignment horizontal="center" vertical="center" wrapText="1"/>
    </xf>
    <xf numFmtId="3" fontId="3" fillId="6" borderId="11" xfId="0" applyNumberFormat="1" applyFont="1" applyFill="1" applyBorder="1" applyAlignment="1">
      <alignment horizontal="right" vertical="center" wrapText="1"/>
    </xf>
    <xf numFmtId="0" fontId="3" fillId="6" borderId="1" xfId="0" applyFont="1" applyFill="1" applyBorder="1" applyAlignment="1">
      <alignment horizontal="left" vertical="center"/>
    </xf>
    <xf numFmtId="0" fontId="3" fillId="6" borderId="1" xfId="0" applyFont="1" applyFill="1" applyBorder="1" applyAlignment="1">
      <alignment horizontal="center" vertical="center" wrapText="1"/>
    </xf>
    <xf numFmtId="3" fontId="3" fillId="6" borderId="1" xfId="0" applyNumberFormat="1" applyFont="1" applyFill="1" applyBorder="1" applyAlignment="1">
      <alignment horizontal="right" vertical="center"/>
    </xf>
    <xf numFmtId="0" fontId="3" fillId="6" borderId="1" xfId="0" applyFont="1" applyFill="1" applyBorder="1" applyAlignment="1">
      <alignment vertical="center"/>
    </xf>
    <xf numFmtId="0" fontId="3" fillId="6" borderId="1" xfId="0" applyFont="1" applyFill="1" applyBorder="1" applyAlignment="1">
      <alignment horizontal="center" vertical="center"/>
    </xf>
    <xf numFmtId="4" fontId="15" fillId="4" borderId="1" xfId="1" applyNumberFormat="1" applyFont="1" applyFill="1" applyBorder="1" applyAlignment="1">
      <alignment horizontal="center" vertical="center"/>
    </xf>
    <xf numFmtId="0" fontId="15" fillId="4" borderId="1" xfId="0" applyFont="1" applyFill="1" applyBorder="1" applyAlignment="1">
      <alignment horizontal="center" vertical="center" wrapText="1"/>
    </xf>
    <xf numFmtId="3" fontId="15" fillId="4" borderId="1" xfId="0" applyNumberFormat="1" applyFont="1" applyFill="1" applyBorder="1" applyAlignment="1">
      <alignment horizontal="center" vertical="center" wrapText="1"/>
    </xf>
    <xf numFmtId="4" fontId="15" fillId="4" borderId="1" xfId="0" applyNumberFormat="1" applyFont="1" applyFill="1" applyBorder="1" applyAlignment="1">
      <alignment horizontal="center" vertical="center" wrapText="1"/>
    </xf>
    <xf numFmtId="0" fontId="4" fillId="0" borderId="0" xfId="1" applyFont="1" applyFill="1" applyAlignment="1">
      <alignment horizontal="right" vertical="center"/>
    </xf>
    <xf numFmtId="0" fontId="8" fillId="0" borderId="0" xfId="1" applyFont="1" applyFill="1" applyAlignment="1">
      <alignment horizontal="left" vertical="center"/>
    </xf>
    <xf numFmtId="0" fontId="5" fillId="0" borderId="0" xfId="0" applyFont="1" applyFill="1" applyAlignment="1">
      <alignment horizontal="right" vertical="center"/>
    </xf>
    <xf numFmtId="1" fontId="4" fillId="0" borderId="0" xfId="0" applyNumberFormat="1" applyFont="1" applyFill="1" applyAlignment="1">
      <alignment horizontal="right"/>
    </xf>
    <xf numFmtId="0" fontId="4" fillId="0" borderId="0" xfId="0" applyFont="1" applyFill="1" applyAlignment="1">
      <alignment horizontal="right"/>
    </xf>
    <xf numFmtId="2" fontId="4" fillId="0" borderId="0" xfId="13" applyNumberFormat="1" applyFont="1" applyFill="1" applyAlignment="1">
      <alignment horizontal="right" vertical="top"/>
    </xf>
    <xf numFmtId="0" fontId="12" fillId="0" borderId="0" xfId="1"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3" fontId="11" fillId="0" borderId="12" xfId="0" applyNumberFormat="1" applyFont="1" applyFill="1" applyBorder="1" applyAlignment="1">
      <alignment horizontal="center" vertical="center" wrapText="1"/>
    </xf>
    <xf numFmtId="3" fontId="11" fillId="0" borderId="6" xfId="0" applyNumberFormat="1" applyFont="1" applyFill="1" applyBorder="1" applyAlignment="1">
      <alignment horizontal="center" vertical="center" wrapText="1"/>
    </xf>
    <xf numFmtId="3" fontId="11" fillId="0" borderId="8" xfId="0" applyNumberFormat="1" applyFont="1" applyBorder="1" applyAlignment="1">
      <alignment horizontal="center" vertical="center" wrapText="1"/>
    </xf>
    <xf numFmtId="4" fontId="11" fillId="0" borderId="14" xfId="0" applyNumberFormat="1" applyFont="1" applyBorder="1" applyAlignment="1">
      <alignment horizontal="center" vertical="center" wrapText="1"/>
    </xf>
    <xf numFmtId="4" fontId="11" fillId="0" borderId="8" xfId="0" applyNumberFormat="1" applyFont="1" applyBorder="1" applyAlignment="1">
      <alignment horizontal="center" vertical="center" wrapText="1"/>
    </xf>
    <xf numFmtId="0" fontId="5" fillId="0" borderId="0" xfId="0" applyFont="1" applyFill="1" applyAlignment="1">
      <alignment horizontal="center" vertical="center"/>
    </xf>
    <xf numFmtId="0" fontId="5" fillId="0" borderId="0" xfId="0" applyFont="1" applyAlignment="1">
      <alignment horizontal="center" vertical="center"/>
    </xf>
    <xf numFmtId="0" fontId="11" fillId="0" borderId="0" xfId="12" applyFont="1" applyAlignment="1">
      <alignment horizontal="center" vertical="center" wrapText="1"/>
    </xf>
    <xf numFmtId="4" fontId="11" fillId="0" borderId="0" xfId="12" applyNumberFormat="1" applyFont="1" applyFill="1" applyAlignment="1">
      <alignment horizontal="center" vertical="center"/>
    </xf>
    <xf numFmtId="0" fontId="15" fillId="0" borderId="0" xfId="12" applyFont="1" applyAlignment="1">
      <alignment vertical="center"/>
    </xf>
    <xf numFmtId="4" fontId="11" fillId="0" borderId="9" xfId="12" applyNumberFormat="1" applyFont="1" applyFill="1" applyBorder="1" applyAlignment="1">
      <alignment horizontal="center" vertical="center"/>
    </xf>
    <xf numFmtId="0" fontId="11" fillId="0" borderId="0" xfId="12" applyFont="1" applyAlignment="1">
      <alignment vertical="center"/>
    </xf>
    <xf numFmtId="0" fontId="11" fillId="0" borderId="1" xfId="12" applyFont="1" applyBorder="1" applyAlignment="1">
      <alignment horizontal="center" vertical="center"/>
    </xf>
    <xf numFmtId="4" fontId="11" fillId="0" borderId="1" xfId="12" applyNumberFormat="1" applyFont="1" applyBorder="1" applyAlignment="1">
      <alignment horizontal="center" vertical="center"/>
    </xf>
    <xf numFmtId="4" fontId="11" fillId="0" borderId="1" xfId="12" applyNumberFormat="1" applyFont="1" applyFill="1" applyBorder="1" applyAlignment="1">
      <alignment horizontal="center" vertical="center"/>
    </xf>
    <xf numFmtId="0" fontId="12" fillId="0" borderId="0" xfId="12" applyFont="1" applyFill="1" applyBorder="1" applyAlignment="1">
      <alignment horizontal="center" vertical="center" wrapText="1"/>
    </xf>
    <xf numFmtId="0" fontId="11" fillId="0" borderId="0" xfId="12" applyFont="1" applyFill="1" applyAlignment="1">
      <alignment horizontal="center" vertical="center" wrapText="1"/>
    </xf>
    <xf numFmtId="0" fontId="13" fillId="0" borderId="0" xfId="12" applyFont="1" applyFill="1" applyBorder="1" applyAlignment="1">
      <alignment horizontal="center" vertical="center" wrapText="1"/>
    </xf>
    <xf numFmtId="4" fontId="12" fillId="0" borderId="0" xfId="12" applyNumberFormat="1" applyFont="1" applyFill="1" applyBorder="1" applyAlignment="1">
      <alignment horizontal="center" vertical="center" wrapText="1"/>
    </xf>
    <xf numFmtId="4" fontId="12" fillId="0" borderId="0" xfId="12" applyNumberFormat="1" applyFont="1" applyFill="1" applyAlignment="1">
      <alignment horizontal="center" vertical="center" wrapText="1"/>
    </xf>
    <xf numFmtId="0" fontId="11" fillId="0" borderId="1" xfId="12" applyFont="1" applyFill="1" applyBorder="1" applyAlignment="1">
      <alignment horizontal="center" vertical="center"/>
    </xf>
    <xf numFmtId="164" fontId="11" fillId="0" borderId="1" xfId="12" applyNumberFormat="1" applyFont="1" applyBorder="1" applyAlignment="1">
      <alignment horizontal="center" vertical="center"/>
    </xf>
    <xf numFmtId="165" fontId="11" fillId="0" borderId="9" xfId="12" applyNumberFormat="1" applyFont="1" applyFill="1" applyBorder="1" applyAlignment="1">
      <alignment horizontal="center" vertical="center"/>
    </xf>
    <xf numFmtId="164" fontId="11" fillId="0" borderId="1" xfId="12" applyNumberFormat="1" applyFont="1" applyFill="1" applyBorder="1" applyAlignment="1">
      <alignment horizontal="center" vertical="center"/>
    </xf>
    <xf numFmtId="165" fontId="11" fillId="0" borderId="1" xfId="1" applyNumberFormat="1" applyFont="1" applyFill="1" applyBorder="1" applyAlignment="1">
      <alignment horizontal="center" vertical="center"/>
    </xf>
    <xf numFmtId="4" fontId="5" fillId="0" borderId="0" xfId="0" applyNumberFormat="1" applyFont="1" applyAlignment="1">
      <alignment horizontal="center" vertical="center"/>
    </xf>
    <xf numFmtId="0" fontId="8" fillId="0" borderId="0" xfId="0" applyFont="1" applyAlignment="1">
      <alignment horizontal="center" vertical="center" wrapText="1"/>
    </xf>
    <xf numFmtId="0" fontId="4" fillId="0" borderId="0" xfId="1" applyFont="1" applyAlignment="1">
      <alignment horizontal="right" vertical="center"/>
    </xf>
    <xf numFmtId="0" fontId="11" fillId="0" borderId="0" xfId="12" applyFont="1"/>
    <xf numFmtId="0" fontId="8" fillId="0" borderId="0" xfId="1" applyFont="1" applyAlignment="1">
      <alignment horizontal="left" vertical="center"/>
    </xf>
    <xf numFmtId="0" fontId="11" fillId="0" borderId="0" xfId="12" applyFont="1" applyAlignment="1">
      <alignment horizontal="center"/>
    </xf>
    <xf numFmtId="0" fontId="15" fillId="0" borderId="0" xfId="12" applyFont="1"/>
    <xf numFmtId="0" fontId="5" fillId="0" borderId="1" xfId="0" applyFont="1" applyBorder="1" applyAlignment="1">
      <alignment horizontal="right" vertical="center"/>
    </xf>
    <xf numFmtId="4" fontId="11" fillId="0" borderId="13" xfId="0" applyNumberFormat="1" applyFont="1" applyFill="1" applyBorder="1" applyAlignment="1">
      <alignment horizontal="center" vertical="center" wrapText="1"/>
    </xf>
    <xf numFmtId="4" fontId="11" fillId="0" borderId="12" xfId="0" applyNumberFormat="1" applyFont="1" applyFill="1" applyBorder="1" applyAlignment="1">
      <alignment horizontal="center" vertical="center" wrapText="1"/>
    </xf>
    <xf numFmtId="4" fontId="11" fillId="0" borderId="15" xfId="0" applyNumberFormat="1" applyFont="1" applyFill="1" applyBorder="1" applyAlignment="1">
      <alignment horizontal="center" vertical="center" wrapText="1"/>
    </xf>
    <xf numFmtId="4" fontId="11" fillId="0" borderId="6" xfId="0" applyNumberFormat="1" applyFont="1" applyFill="1" applyBorder="1" applyAlignment="1">
      <alignment horizontal="center" vertical="center" wrapText="1"/>
    </xf>
    <xf numFmtId="0" fontId="11" fillId="0" borderId="8" xfId="0" applyFont="1" applyBorder="1" applyAlignment="1">
      <alignment horizontal="center" vertical="center" wrapText="1"/>
    </xf>
    <xf numFmtId="3" fontId="11" fillId="0" borderId="1" xfId="12" applyNumberFormat="1" applyFont="1" applyBorder="1" applyAlignment="1">
      <alignment horizontal="center" vertical="center"/>
    </xf>
    <xf numFmtId="165" fontId="11" fillId="0" borderId="0" xfId="12" applyNumberFormat="1" applyFont="1" applyFill="1" applyAlignment="1">
      <alignment horizontal="left" vertical="center"/>
    </xf>
    <xf numFmtId="0" fontId="11" fillId="0" borderId="23" xfId="0" applyFont="1" applyFill="1" applyBorder="1" applyAlignment="1">
      <alignment horizontal="center" vertical="center" wrapText="1"/>
    </xf>
    <xf numFmtId="0" fontId="11" fillId="0" borderId="27" xfId="0" applyFont="1" applyFill="1" applyBorder="1" applyAlignment="1">
      <alignment horizontal="center" vertical="center" wrapText="1"/>
    </xf>
    <xf numFmtId="3" fontId="11" fillId="3" borderId="1" xfId="0" applyNumberFormat="1" applyFont="1" applyFill="1" applyBorder="1" applyAlignment="1">
      <alignment horizontal="center" vertical="center" wrapText="1"/>
    </xf>
    <xf numFmtId="4" fontId="11" fillId="3" borderId="1" xfId="0" applyNumberFormat="1" applyFont="1" applyFill="1" applyBorder="1" applyAlignment="1">
      <alignment horizontal="center" vertical="center" wrapText="1"/>
    </xf>
    <xf numFmtId="168" fontId="4" fillId="0" borderId="0" xfId="0" applyNumberFormat="1" applyFont="1" applyAlignment="1">
      <alignment horizontal="center" vertical="center" wrapText="1"/>
    </xf>
    <xf numFmtId="0" fontId="4" fillId="0" borderId="0" xfId="0" applyFont="1" applyAlignment="1">
      <alignment vertical="center"/>
    </xf>
    <xf numFmtId="0" fontId="11" fillId="3" borderId="3" xfId="0" applyFont="1" applyFill="1" applyBorder="1" applyAlignment="1">
      <alignment vertical="center" wrapText="1"/>
    </xf>
    <xf numFmtId="0" fontId="11" fillId="3" borderId="2" xfId="0" applyFont="1" applyFill="1" applyBorder="1" applyAlignment="1">
      <alignment vertical="center"/>
    </xf>
    <xf numFmtId="0" fontId="11" fillId="3" borderId="3" xfId="0" applyFont="1" applyFill="1" applyBorder="1" applyAlignment="1">
      <alignment vertical="center"/>
    </xf>
    <xf numFmtId="0" fontId="11" fillId="3" borderId="1" xfId="0" applyFont="1" applyFill="1" applyBorder="1" applyAlignment="1">
      <alignment vertical="center"/>
    </xf>
    <xf numFmtId="0" fontId="3" fillId="6" borderId="11" xfId="0" applyFont="1" applyFill="1" applyBorder="1" applyAlignment="1">
      <alignment horizontal="right" vertical="center" wrapText="1"/>
    </xf>
    <xf numFmtId="4" fontId="3" fillId="6" borderId="11" xfId="0" applyNumberFormat="1" applyFont="1" applyFill="1" applyBorder="1" applyAlignment="1">
      <alignment horizontal="right" vertical="center"/>
    </xf>
    <xf numFmtId="4" fontId="3" fillId="6" borderId="11" xfId="0" applyNumberFormat="1" applyFont="1" applyFill="1" applyBorder="1" applyAlignment="1">
      <alignment horizontal="right" vertical="center" wrapText="1"/>
    </xf>
    <xf numFmtId="4" fontId="15" fillId="4" borderId="1" xfId="12" applyNumberFormat="1" applyFont="1" applyFill="1" applyBorder="1" applyAlignment="1">
      <alignment horizontal="center" vertical="center"/>
    </xf>
    <xf numFmtId="165" fontId="11" fillId="0" borderId="0" xfId="1" applyNumberFormat="1" applyFont="1" applyFill="1" applyAlignment="1">
      <alignment vertical="center"/>
    </xf>
    <xf numFmtId="0" fontId="11" fillId="0" borderId="6" xfId="0" applyFont="1" applyBorder="1" applyAlignment="1">
      <alignment horizontal="left" vertical="center"/>
    </xf>
    <xf numFmtId="0" fontId="11" fillId="0" borderId="12" xfId="0" applyFont="1" applyBorder="1" applyAlignment="1">
      <alignment horizontal="center" vertical="center" wrapText="1"/>
    </xf>
    <xf numFmtId="3" fontId="11" fillId="0" borderId="12" xfId="0" applyNumberFormat="1" applyFont="1" applyBorder="1" applyAlignment="1">
      <alignment horizontal="center" vertical="center" wrapText="1"/>
    </xf>
    <xf numFmtId="4" fontId="11" fillId="0" borderId="13" xfId="0" applyNumberFormat="1" applyFont="1" applyBorder="1" applyAlignment="1">
      <alignment horizontal="center" vertical="center" wrapText="1"/>
    </xf>
    <xf numFmtId="4" fontId="11" fillId="0" borderId="12" xfId="0" applyNumberFormat="1" applyFont="1" applyBorder="1" applyAlignment="1">
      <alignment horizontal="center" vertical="center" wrapText="1"/>
    </xf>
    <xf numFmtId="0" fontId="11" fillId="0" borderId="22" xfId="0" applyFont="1" applyBorder="1" applyAlignment="1">
      <alignment horizontal="center" vertical="center" wrapText="1"/>
    </xf>
    <xf numFmtId="3" fontId="11" fillId="0" borderId="6" xfId="0" applyNumberFormat="1" applyFont="1" applyBorder="1" applyAlignment="1">
      <alignment horizontal="center" vertical="center" wrapText="1"/>
    </xf>
    <xf numFmtId="4" fontId="11" fillId="0" borderId="15" xfId="0" applyNumberFormat="1" applyFont="1" applyBorder="1" applyAlignment="1">
      <alignment horizontal="center" vertical="center" wrapText="1"/>
    </xf>
    <xf numFmtId="4" fontId="11" fillId="0" borderId="6" xfId="0" applyNumberFormat="1" applyFont="1" applyBorder="1" applyAlignment="1">
      <alignment horizontal="center" vertical="center" wrapText="1"/>
    </xf>
    <xf numFmtId="0" fontId="11" fillId="0" borderId="6"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0" borderId="7" xfId="0" applyFont="1" applyBorder="1" applyAlignment="1">
      <alignment horizontal="left" vertical="center"/>
    </xf>
    <xf numFmtId="0" fontId="11" fillId="0" borderId="26" xfId="0" applyFont="1" applyBorder="1" applyAlignment="1">
      <alignment horizontal="center" vertical="center" wrapText="1"/>
    </xf>
    <xf numFmtId="3" fontId="11" fillId="0" borderId="7" xfId="0" applyNumberFormat="1" applyFont="1" applyBorder="1" applyAlignment="1">
      <alignment horizontal="center" vertical="center" wrapText="1"/>
    </xf>
    <xf numFmtId="4" fontId="11" fillId="0" borderId="25" xfId="0" applyNumberFormat="1" applyFont="1" applyBorder="1" applyAlignment="1">
      <alignment horizontal="center" vertical="center" wrapText="1"/>
    </xf>
    <xf numFmtId="4" fontId="11" fillId="0" borderId="7" xfId="0" applyNumberFormat="1" applyFont="1" applyBorder="1" applyAlignment="1">
      <alignment horizontal="center" vertical="center" wrapText="1"/>
    </xf>
    <xf numFmtId="0" fontId="11" fillId="0" borderId="12" xfId="0" applyFont="1" applyBorder="1" applyAlignment="1">
      <alignment horizontal="left" vertical="center" wrapText="1"/>
    </xf>
    <xf numFmtId="0" fontId="11" fillId="0" borderId="10" xfId="0" applyFont="1" applyBorder="1" applyAlignment="1">
      <alignment horizontal="left" vertical="center" wrapText="1"/>
    </xf>
    <xf numFmtId="166" fontId="21" fillId="0" borderId="28" xfId="0" applyNumberFormat="1" applyFont="1" applyBorder="1" applyAlignment="1">
      <alignment horizontal="left" wrapText="1"/>
    </xf>
    <xf numFmtId="4" fontId="4" fillId="0" borderId="0" xfId="0" applyNumberFormat="1" applyFont="1" applyAlignment="1">
      <alignment horizontal="center" vertical="center"/>
    </xf>
    <xf numFmtId="4" fontId="4" fillId="0" borderId="0" xfId="0" applyNumberFormat="1" applyFont="1" applyAlignment="1">
      <alignment horizontal="center" vertical="center" wrapText="1"/>
    </xf>
    <xf numFmtId="167" fontId="5" fillId="0" borderId="0" xfId="0" applyNumberFormat="1" applyFont="1" applyFill="1" applyAlignment="1">
      <alignment horizontal="center" vertical="center"/>
    </xf>
    <xf numFmtId="0" fontId="11" fillId="0" borderId="0" xfId="12" applyFont="1" applyAlignment="1">
      <alignment horizontal="left" vertical="center"/>
    </xf>
    <xf numFmtId="0" fontId="11" fillId="0" borderId="0" xfId="12" applyFont="1" applyFill="1" applyAlignment="1">
      <alignment horizontal="left" vertical="center"/>
    </xf>
    <xf numFmtId="167" fontId="15" fillId="0" borderId="0" xfId="12" applyNumberFormat="1" applyFont="1" applyAlignment="1">
      <alignment horizontal="left" vertical="center"/>
    </xf>
    <xf numFmtId="2" fontId="5" fillId="0" borderId="0" xfId="0" applyNumberFormat="1" applyFont="1" applyFill="1" applyAlignment="1">
      <alignment vertical="center"/>
    </xf>
    <xf numFmtId="2" fontId="20" fillId="0" borderId="0" xfId="0" applyNumberFormat="1" applyFont="1" applyFill="1" applyAlignment="1">
      <alignment vertical="center"/>
    </xf>
    <xf numFmtId="165" fontId="5" fillId="0" borderId="0" xfId="0" applyNumberFormat="1" applyFont="1" applyFill="1" applyAlignment="1">
      <alignment vertical="center"/>
    </xf>
    <xf numFmtId="4" fontId="5" fillId="0" borderId="0" xfId="0" applyNumberFormat="1" applyFont="1" applyFill="1" applyAlignment="1">
      <alignment horizontal="center" vertical="center"/>
    </xf>
    <xf numFmtId="4" fontId="5" fillId="0" borderId="0" xfId="0" applyNumberFormat="1" applyFont="1" applyFill="1" applyAlignment="1">
      <alignment vertical="center"/>
    </xf>
    <xf numFmtId="0" fontId="11" fillId="0" borderId="0" xfId="12" applyFont="1" applyFill="1"/>
    <xf numFmtId="165" fontId="11" fillId="0" borderId="1" xfId="12" applyNumberFormat="1" applyFont="1" applyFill="1" applyBorder="1" applyAlignment="1">
      <alignment horizontal="center" vertical="center"/>
    </xf>
    <xf numFmtId="0" fontId="4" fillId="0" borderId="1" xfId="0" applyFont="1" applyFill="1" applyBorder="1" applyAlignment="1">
      <alignment horizontal="right" vertical="center"/>
    </xf>
    <xf numFmtId="0" fontId="4" fillId="0" borderId="1" xfId="0" applyFont="1" applyFill="1" applyBorder="1" applyAlignment="1">
      <alignment horizontal="left" vertical="center" wrapText="1"/>
    </xf>
    <xf numFmtId="0" fontId="22" fillId="0" borderId="0" xfId="0" applyFont="1" applyFill="1" applyAlignment="1">
      <alignment horizontal="center" vertical="center"/>
    </xf>
    <xf numFmtId="0" fontId="22" fillId="0" borderId="0" xfId="0" applyFont="1" applyFill="1" applyAlignment="1">
      <alignment vertical="center"/>
    </xf>
    <xf numFmtId="0" fontId="22" fillId="0" borderId="0" xfId="12" applyFont="1" applyFill="1" applyAlignment="1">
      <alignment vertical="center"/>
    </xf>
    <xf numFmtId="0" fontId="24" fillId="0" borderId="0" xfId="12" applyFont="1" applyFill="1" applyAlignment="1">
      <alignment vertical="center"/>
    </xf>
    <xf numFmtId="0" fontId="22" fillId="0" borderId="0" xfId="0" applyFont="1" applyAlignment="1">
      <alignment vertical="center"/>
    </xf>
    <xf numFmtId="0" fontId="22" fillId="0" borderId="0" xfId="0" applyFont="1" applyAlignment="1">
      <alignment horizontal="center" vertical="center"/>
    </xf>
    <xf numFmtId="167" fontId="22" fillId="0" borderId="0" xfId="0" applyNumberFormat="1" applyFont="1" applyFill="1" applyAlignment="1">
      <alignment horizontal="center" vertical="center"/>
    </xf>
    <xf numFmtId="3" fontId="5" fillId="0" borderId="0" xfId="0" applyNumberFormat="1" applyFont="1" applyAlignment="1">
      <alignment horizontal="right" vertical="center"/>
    </xf>
    <xf numFmtId="0" fontId="22" fillId="0" borderId="0" xfId="0" applyFont="1" applyFill="1" applyAlignment="1">
      <alignment horizontal="right" vertical="center"/>
    </xf>
    <xf numFmtId="0" fontId="22" fillId="0" borderId="0" xfId="12" applyFont="1" applyFill="1" applyAlignment="1">
      <alignment horizontal="right" vertical="center"/>
    </xf>
    <xf numFmtId="0" fontId="22" fillId="0" borderId="0" xfId="0" applyFont="1" applyAlignment="1">
      <alignment horizontal="right" vertical="center"/>
    </xf>
    <xf numFmtId="2" fontId="5" fillId="0" borderId="0" xfId="0" applyNumberFormat="1" applyFont="1" applyAlignment="1">
      <alignment horizontal="right" vertical="center"/>
    </xf>
    <xf numFmtId="2" fontId="5" fillId="0" borderId="0" xfId="0" applyNumberFormat="1" applyFont="1" applyFill="1" applyAlignment="1">
      <alignment horizontal="right" vertical="center"/>
    </xf>
    <xf numFmtId="0" fontId="11" fillId="2" borderId="1" xfId="12" applyFont="1" applyFill="1" applyBorder="1" applyAlignment="1">
      <alignment horizontal="center" vertical="center" wrapText="1"/>
    </xf>
    <xf numFmtId="3" fontId="14" fillId="2" borderId="1" xfId="12" applyNumberFormat="1" applyFont="1" applyFill="1" applyBorder="1" applyAlignment="1">
      <alignment horizontal="center" vertical="center" wrapText="1"/>
    </xf>
    <xf numFmtId="0" fontId="14" fillId="2" borderId="1" xfId="12" applyFont="1" applyFill="1" applyBorder="1" applyAlignment="1">
      <alignment horizontal="center" vertical="center" wrapText="1"/>
    </xf>
    <xf numFmtId="0" fontId="11" fillId="0" borderId="29" xfId="0" applyFont="1" applyBorder="1" applyAlignment="1">
      <alignment horizontal="center" vertical="center" wrapText="1"/>
    </xf>
    <xf numFmtId="166" fontId="21" fillId="0" borderId="9" xfId="0" applyNumberFormat="1" applyFont="1" applyBorder="1" applyAlignment="1">
      <alignment horizontal="left" wrapText="1"/>
    </xf>
    <xf numFmtId="0" fontId="11" fillId="0" borderId="7" xfId="0" applyFont="1" applyBorder="1" applyAlignment="1">
      <alignment horizontal="center" vertical="center" wrapText="1"/>
    </xf>
    <xf numFmtId="0" fontId="5" fillId="0" borderId="0" xfId="0" applyFont="1" applyFill="1" applyAlignment="1">
      <alignment vertical="top"/>
    </xf>
    <xf numFmtId="0" fontId="5" fillId="0" borderId="0" xfId="0" applyFont="1" applyFill="1" applyAlignment="1">
      <alignment horizontal="center" vertical="top"/>
    </xf>
    <xf numFmtId="0" fontId="5" fillId="0" borderId="0" xfId="0" applyFont="1" applyFill="1" applyAlignment="1">
      <alignment horizontal="right" vertical="top"/>
    </xf>
    <xf numFmtId="4" fontId="11" fillId="0" borderId="0" xfId="12" applyNumberFormat="1" applyFont="1" applyAlignment="1">
      <alignment horizontal="center" vertical="center"/>
    </xf>
    <xf numFmtId="0" fontId="25" fillId="0" borderId="0" xfId="12" applyFont="1" applyAlignment="1">
      <alignment horizontal="center" vertical="center" wrapText="1"/>
    </xf>
    <xf numFmtId="2" fontId="25" fillId="0" borderId="0" xfId="12" applyNumberFormat="1" applyFont="1" applyAlignment="1">
      <alignment horizontal="center" vertical="center" wrapText="1"/>
    </xf>
    <xf numFmtId="0" fontId="11" fillId="0" borderId="1" xfId="12" applyFont="1" applyBorder="1" applyAlignment="1">
      <alignment horizontal="center" vertical="center" wrapText="1"/>
    </xf>
    <xf numFmtId="0" fontId="14" fillId="0" borderId="1" xfId="12" applyFont="1" applyBorder="1" applyAlignment="1">
      <alignment horizontal="center" vertical="center" wrapText="1"/>
    </xf>
    <xf numFmtId="4" fontId="11" fillId="0" borderId="0" xfId="12" applyNumberFormat="1" applyFont="1" applyAlignment="1">
      <alignment vertical="center"/>
    </xf>
    <xf numFmtId="4" fontId="11" fillId="2" borderId="1" xfId="12" applyNumberFormat="1" applyFont="1" applyFill="1" applyBorder="1" applyAlignment="1">
      <alignment horizontal="center" vertical="center"/>
    </xf>
    <xf numFmtId="4" fontId="15" fillId="0" borderId="0" xfId="1" applyNumberFormat="1" applyFont="1" applyAlignment="1">
      <alignment vertical="center"/>
    </xf>
    <xf numFmtId="165" fontId="11" fillId="0" borderId="1" xfId="12" applyNumberFormat="1" applyFont="1" applyBorder="1" applyAlignment="1">
      <alignment horizontal="center" vertical="center"/>
    </xf>
    <xf numFmtId="0" fontId="11" fillId="0" borderId="0" xfId="12" applyFont="1" applyAlignment="1">
      <alignment horizontal="left" vertical="center" wrapText="1"/>
    </xf>
    <xf numFmtId="0" fontId="25" fillId="0" borderId="0" xfId="12" applyFont="1" applyAlignment="1">
      <alignment horizontal="left" vertical="center" wrapText="1"/>
    </xf>
    <xf numFmtId="3" fontId="11" fillId="0" borderId="1" xfId="12" applyNumberFormat="1" applyFont="1" applyFill="1" applyBorder="1" applyAlignment="1">
      <alignment horizontal="center" vertical="center"/>
    </xf>
    <xf numFmtId="4" fontId="4" fillId="0" borderId="1" xfId="0" applyNumberFormat="1" applyFont="1" applyFill="1" applyBorder="1" applyAlignment="1">
      <alignment horizontal="right" vertical="center" wrapText="1"/>
    </xf>
    <xf numFmtId="4" fontId="5" fillId="0" borderId="0" xfId="0" applyNumberFormat="1" applyFont="1" applyFill="1" applyAlignment="1">
      <alignment horizontal="right" vertical="center"/>
    </xf>
    <xf numFmtId="0" fontId="23" fillId="0" borderId="0" xfId="12" applyFont="1" applyFill="1" applyAlignment="1">
      <alignment horizontal="right"/>
    </xf>
    <xf numFmtId="0" fontId="23" fillId="0" borderId="0" xfId="12" applyFont="1" applyFill="1"/>
    <xf numFmtId="3" fontId="4" fillId="0" borderId="1" xfId="0" applyNumberFormat="1" applyFont="1" applyFill="1" applyBorder="1" applyAlignment="1">
      <alignment horizontal="right" vertical="center" wrapText="1"/>
    </xf>
    <xf numFmtId="0" fontId="12" fillId="0" borderId="0" xfId="12" applyFont="1" applyAlignment="1">
      <alignment horizontal="center" vertical="center" wrapText="1"/>
    </xf>
    <xf numFmtId="0" fontId="26" fillId="0" borderId="0" xfId="12" applyFont="1" applyAlignment="1">
      <alignment horizontal="center" vertical="center"/>
    </xf>
    <xf numFmtId="4" fontId="26" fillId="0" borderId="0" xfId="12" applyNumberFormat="1" applyFont="1" applyAlignment="1">
      <alignment horizontal="center" vertical="center"/>
    </xf>
    <xf numFmtId="0" fontId="27" fillId="0" borderId="0" xfId="12" applyFont="1" applyAlignment="1">
      <alignment horizontal="center" vertical="center" wrapText="1"/>
    </xf>
    <xf numFmtId="4" fontId="11" fillId="0" borderId="30" xfId="12" applyNumberFormat="1" applyFont="1" applyBorder="1" applyAlignment="1">
      <alignment horizontal="center" vertical="center"/>
    </xf>
    <xf numFmtId="170" fontId="11" fillId="0" borderId="30" xfId="12" applyNumberFormat="1" applyFont="1" applyBorder="1" applyAlignment="1">
      <alignment horizontal="center" vertical="center"/>
    </xf>
    <xf numFmtId="4" fontId="11" fillId="2" borderId="30" xfId="12" applyNumberFormat="1" applyFont="1" applyFill="1" applyBorder="1" applyAlignment="1">
      <alignment horizontal="center" vertical="center"/>
    </xf>
    <xf numFmtId="170" fontId="11" fillId="2" borderId="30" xfId="12" applyNumberFormat="1" applyFont="1" applyFill="1" applyBorder="1" applyAlignment="1">
      <alignment horizontal="center" vertical="center"/>
    </xf>
    <xf numFmtId="4" fontId="15" fillId="4" borderId="32" xfId="12" applyNumberFormat="1" applyFont="1" applyFill="1" applyBorder="1" applyAlignment="1">
      <alignment horizontal="center" vertical="center"/>
    </xf>
    <xf numFmtId="0" fontId="11" fillId="0" borderId="30" xfId="12" applyFont="1" applyBorder="1" applyAlignment="1">
      <alignment horizontal="center" vertical="center" wrapText="1"/>
    </xf>
    <xf numFmtId="3" fontId="11" fillId="2" borderId="33" xfId="12" applyNumberFormat="1" applyFont="1" applyFill="1" applyBorder="1" applyAlignment="1">
      <alignment horizontal="center" vertical="center" wrapText="1"/>
    </xf>
    <xf numFmtId="0" fontId="11" fillId="0" borderId="30" xfId="2" applyFont="1" applyBorder="1" applyAlignment="1">
      <alignment horizontal="center" vertical="center" wrapText="1"/>
    </xf>
    <xf numFmtId="0" fontId="11" fillId="2" borderId="30" xfId="12" applyFont="1" applyFill="1" applyBorder="1" applyAlignment="1">
      <alignment horizontal="center" vertical="center" wrapText="1"/>
    </xf>
    <xf numFmtId="0" fontId="12" fillId="0" borderId="13" xfId="12" applyFont="1" applyBorder="1" applyAlignment="1">
      <alignment horizontal="center" vertical="center" wrapText="1"/>
    </xf>
    <xf numFmtId="0" fontId="11" fillId="0" borderId="29" xfId="0" applyFont="1" applyFill="1" applyBorder="1" applyAlignment="1">
      <alignment horizontal="center" vertical="center" wrapText="1"/>
    </xf>
    <xf numFmtId="0" fontId="11" fillId="0" borderId="7" xfId="0" applyFont="1" applyBorder="1" applyAlignment="1">
      <alignment horizontal="left" vertical="center" wrapText="1"/>
    </xf>
    <xf numFmtId="0" fontId="11" fillId="0" borderId="27" xfId="0" applyFont="1" applyBorder="1" applyAlignment="1">
      <alignment horizontal="center" vertical="center" wrapText="1"/>
    </xf>
    <xf numFmtId="0" fontId="11" fillId="0" borderId="10" xfId="0" applyFont="1" applyBorder="1" applyAlignment="1">
      <alignment horizontal="center" vertical="center" wrapText="1"/>
    </xf>
    <xf numFmtId="3" fontId="11" fillId="0" borderId="10" xfId="0" applyNumberFormat="1" applyFont="1" applyBorder="1" applyAlignment="1">
      <alignment horizontal="center" vertical="center" wrapText="1"/>
    </xf>
    <xf numFmtId="4" fontId="11" fillId="0" borderId="0" xfId="0" applyNumberFormat="1" applyFont="1" applyBorder="1" applyAlignment="1">
      <alignment horizontal="center" vertical="center" wrapText="1"/>
    </xf>
    <xf numFmtId="4" fontId="11" fillId="0" borderId="10" xfId="0" applyNumberFormat="1" applyFont="1" applyBorder="1" applyAlignment="1">
      <alignment horizontal="center" vertical="center" wrapText="1"/>
    </xf>
    <xf numFmtId="166" fontId="20" fillId="0" borderId="0" xfId="0" applyNumberFormat="1" applyFont="1" applyFill="1" applyAlignment="1">
      <alignment horizontal="right" vertical="center"/>
    </xf>
    <xf numFmtId="169" fontId="20" fillId="0" borderId="0" xfId="0" applyNumberFormat="1" applyFont="1" applyFill="1" applyAlignment="1">
      <alignment horizontal="center" vertical="center"/>
    </xf>
    <xf numFmtId="0" fontId="3" fillId="5" borderId="1" xfId="0" applyFont="1" applyFill="1" applyBorder="1" applyAlignment="1">
      <alignment horizontal="left" vertical="center"/>
    </xf>
    <xf numFmtId="0" fontId="3" fillId="5" borderId="1" xfId="0" applyFont="1" applyFill="1" applyBorder="1" applyAlignment="1">
      <alignment vertical="center"/>
    </xf>
    <xf numFmtId="3" fontId="3" fillId="5" borderId="1" xfId="0" applyNumberFormat="1" applyFont="1" applyFill="1" applyBorder="1" applyAlignment="1">
      <alignment horizontal="right" vertical="center"/>
    </xf>
    <xf numFmtId="0" fontId="12" fillId="0" borderId="0" xfId="1" applyFont="1" applyFill="1" applyBorder="1" applyAlignment="1">
      <alignment horizontal="center" vertical="center" wrapText="1"/>
    </xf>
    <xf numFmtId="49" fontId="14" fillId="0" borderId="1" xfId="0" applyNumberFormat="1" applyFont="1" applyBorder="1" applyAlignment="1">
      <alignment horizontal="left"/>
    </xf>
    <xf numFmtId="172" fontId="14" fillId="0" borderId="1" xfId="0" applyNumberFormat="1" applyFont="1" applyBorder="1" applyAlignment="1">
      <alignment horizontal="center"/>
    </xf>
    <xf numFmtId="49" fontId="14" fillId="0" borderId="1" xfId="0" applyNumberFormat="1" applyFont="1" applyBorder="1" applyAlignment="1">
      <alignment horizontal="left" wrapText="1"/>
    </xf>
    <xf numFmtId="4" fontId="11" fillId="0" borderId="0" xfId="1" applyNumberFormat="1" applyFont="1" applyFill="1" applyAlignment="1">
      <alignment vertical="center"/>
    </xf>
    <xf numFmtId="165" fontId="11" fillId="0" borderId="1" xfId="12" applyNumberFormat="1" applyFont="1" applyBorder="1" applyAlignment="1">
      <alignment horizontal="center"/>
    </xf>
    <xf numFmtId="0" fontId="11" fillId="0" borderId="1" xfId="12" applyFont="1" applyBorder="1" applyAlignment="1">
      <alignment horizontal="center"/>
    </xf>
    <xf numFmtId="3" fontId="11" fillId="0" borderId="1" xfId="12" applyNumberFormat="1" applyFont="1" applyBorder="1" applyAlignment="1">
      <alignment horizontal="center"/>
    </xf>
    <xf numFmtId="4" fontId="11" fillId="2" borderId="1" xfId="12" applyNumberFormat="1" applyFont="1" applyFill="1" applyBorder="1" applyAlignment="1">
      <alignment horizontal="center"/>
    </xf>
    <xf numFmtId="4" fontId="11" fillId="0" borderId="1" xfId="12" applyNumberFormat="1" applyFont="1" applyBorder="1" applyAlignment="1">
      <alignment horizontal="center"/>
    </xf>
    <xf numFmtId="0" fontId="11" fillId="0" borderId="0" xfId="12" applyFont="1" applyAlignment="1"/>
    <xf numFmtId="4" fontId="11" fillId="0" borderId="0" xfId="12" applyNumberFormat="1" applyFont="1" applyAlignment="1"/>
    <xf numFmtId="0" fontId="12" fillId="0" borderId="0" xfId="12" applyFont="1" applyFill="1" applyBorder="1" applyAlignment="1">
      <alignment horizontal="center" vertical="center" wrapText="1"/>
    </xf>
    <xf numFmtId="0" fontId="11" fillId="0" borderId="1" xfId="12" applyFont="1" applyFill="1" applyBorder="1" applyAlignment="1">
      <alignment horizontal="center"/>
    </xf>
    <xf numFmtId="165" fontId="11" fillId="0" borderId="9" xfId="12" applyNumberFormat="1" applyFont="1" applyFill="1" applyBorder="1" applyAlignment="1">
      <alignment horizontal="center"/>
    </xf>
    <xf numFmtId="4" fontId="11" fillId="0" borderId="9" xfId="12" applyNumberFormat="1" applyFont="1" applyFill="1" applyBorder="1" applyAlignment="1">
      <alignment horizontal="center"/>
    </xf>
    <xf numFmtId="164" fontId="11" fillId="0" borderId="1" xfId="12" applyNumberFormat="1" applyFont="1" applyBorder="1" applyAlignment="1">
      <alignment horizontal="center"/>
    </xf>
    <xf numFmtId="165" fontId="11" fillId="0" borderId="0" xfId="12" applyNumberFormat="1" applyFont="1" applyFill="1" applyAlignment="1">
      <alignment horizontal="left"/>
    </xf>
    <xf numFmtId="4" fontId="11" fillId="0" borderId="0" xfId="12" applyNumberFormat="1" applyFont="1" applyFill="1" applyAlignment="1"/>
    <xf numFmtId="9" fontId="11" fillId="0" borderId="1" xfId="12" applyNumberFormat="1" applyFont="1" applyBorder="1" applyAlignment="1">
      <alignment horizontal="center" vertical="center"/>
    </xf>
    <xf numFmtId="9" fontId="11" fillId="0" borderId="1" xfId="12" applyNumberFormat="1" applyFont="1" applyBorder="1" applyAlignment="1">
      <alignment horizontal="center"/>
    </xf>
    <xf numFmtId="9" fontId="11" fillId="0" borderId="1" xfId="12" applyNumberFormat="1" applyFont="1" applyFill="1" applyBorder="1" applyAlignment="1">
      <alignment horizontal="center" vertical="center"/>
    </xf>
    <xf numFmtId="0" fontId="11" fillId="0" borderId="9" xfId="12" applyFont="1" applyFill="1" applyBorder="1" applyAlignment="1">
      <alignment horizontal="center"/>
    </xf>
    <xf numFmtId="9" fontId="11" fillId="0" borderId="9" xfId="12" applyNumberFormat="1" applyFont="1" applyBorder="1" applyAlignment="1">
      <alignment horizontal="center"/>
    </xf>
    <xf numFmtId="164" fontId="11" fillId="0" borderId="9" xfId="12" applyNumberFormat="1" applyFont="1" applyBorder="1" applyAlignment="1">
      <alignment horizontal="center"/>
    </xf>
    <xf numFmtId="0" fontId="11" fillId="0" borderId="0" xfId="12" applyFont="1" applyFill="1" applyAlignment="1"/>
    <xf numFmtId="9" fontId="11" fillId="0" borderId="1" xfId="12" applyNumberFormat="1" applyFont="1" applyFill="1" applyBorder="1" applyAlignment="1">
      <alignment horizontal="center"/>
    </xf>
    <xf numFmtId="164" fontId="11" fillId="0" borderId="1" xfId="12" applyNumberFormat="1" applyFont="1" applyFill="1" applyBorder="1" applyAlignment="1">
      <alignment horizontal="center"/>
    </xf>
    <xf numFmtId="172" fontId="14" fillId="0" borderId="1" xfId="0" applyNumberFormat="1" applyFont="1" applyBorder="1" applyAlignment="1">
      <alignment horizontal="center" vertical="center"/>
    </xf>
    <xf numFmtId="0" fontId="4" fillId="0" borderId="9" xfId="0" applyFont="1" applyFill="1" applyBorder="1" applyAlignment="1">
      <alignment vertical="center"/>
    </xf>
    <xf numFmtId="0" fontId="4" fillId="0" borderId="9" xfId="0" applyFont="1" applyFill="1" applyBorder="1" applyAlignment="1">
      <alignment vertical="center" wrapText="1"/>
    </xf>
    <xf numFmtId="0" fontId="4" fillId="0" borderId="11" xfId="0" applyFont="1" applyFill="1" applyBorder="1" applyAlignment="1">
      <alignment vertical="center"/>
    </xf>
    <xf numFmtId="0" fontId="4" fillId="0" borderId="11" xfId="0" applyFont="1" applyFill="1" applyBorder="1" applyAlignment="1">
      <alignment vertical="center" wrapText="1"/>
    </xf>
    <xf numFmtId="4" fontId="4" fillId="0" borderId="11" xfId="0" applyNumberFormat="1" applyFont="1" applyFill="1" applyBorder="1" applyAlignment="1">
      <alignment horizontal="right" vertical="center"/>
    </xf>
    <xf numFmtId="0" fontId="4" fillId="0" borderId="1" xfId="0" applyFont="1" applyFill="1" applyBorder="1" applyAlignment="1">
      <alignment horizontal="justify" vertical="center" wrapText="1"/>
    </xf>
    <xf numFmtId="0" fontId="4" fillId="0" borderId="7" xfId="0" applyFont="1" applyFill="1" applyBorder="1" applyAlignment="1">
      <alignment vertical="center" wrapText="1"/>
    </xf>
    <xf numFmtId="4" fontId="4" fillId="0" borderId="9" xfId="0" applyNumberFormat="1" applyFont="1" applyFill="1" applyBorder="1" applyAlignment="1">
      <alignment horizontal="right" vertical="center"/>
    </xf>
    <xf numFmtId="0" fontId="4" fillId="0" borderId="7" xfId="0" applyFont="1" applyFill="1" applyBorder="1" applyAlignment="1">
      <alignment vertical="center"/>
    </xf>
    <xf numFmtId="4" fontId="4" fillId="0" borderId="7" xfId="0" applyNumberFormat="1" applyFont="1" applyFill="1" applyBorder="1" applyAlignment="1">
      <alignment horizontal="right" vertical="center"/>
    </xf>
    <xf numFmtId="0" fontId="8" fillId="0" borderId="0" xfId="0" applyFont="1" applyAlignment="1">
      <alignment horizontal="center" vertical="center" wrapText="1"/>
    </xf>
    <xf numFmtId="0" fontId="12" fillId="5" borderId="2" xfId="0" applyFont="1" applyFill="1" applyBorder="1" applyAlignment="1">
      <alignment horizontal="left" vertical="center"/>
    </xf>
    <xf numFmtId="0" fontId="12" fillId="5" borderId="3" xfId="0" applyFont="1" applyFill="1" applyBorder="1" applyAlignment="1">
      <alignment horizontal="left" vertical="center"/>
    </xf>
    <xf numFmtId="0" fontId="12" fillId="5" borderId="4" xfId="0" applyFont="1" applyFill="1" applyBorder="1" applyAlignment="1">
      <alignment horizontal="left" vertical="center"/>
    </xf>
    <xf numFmtId="0" fontId="3" fillId="6" borderId="1" xfId="0" applyFont="1" applyFill="1" applyBorder="1" applyAlignment="1">
      <alignment horizontal="left" vertical="center"/>
    </xf>
    <xf numFmtId="0" fontId="3" fillId="6" borderId="2" xfId="0" applyFont="1" applyFill="1" applyBorder="1" applyAlignment="1">
      <alignment horizontal="left" vertical="center"/>
    </xf>
    <xf numFmtId="0" fontId="3" fillId="6" borderId="3" xfId="0" applyFont="1" applyFill="1" applyBorder="1" applyAlignment="1">
      <alignment horizontal="left" vertical="center"/>
    </xf>
    <xf numFmtId="0" fontId="3" fillId="6" borderId="4" xfId="0" applyFont="1" applyFill="1" applyBorder="1" applyAlignment="1">
      <alignment horizontal="left" vertical="center"/>
    </xf>
    <xf numFmtId="0" fontId="4" fillId="0" borderId="1" xfId="0" applyFont="1" applyFill="1" applyBorder="1" applyAlignment="1">
      <alignment horizontal="right" vertical="center"/>
    </xf>
    <xf numFmtId="0" fontId="4" fillId="0" borderId="1" xfId="0" applyFont="1" applyFill="1" applyBorder="1" applyAlignment="1">
      <alignment horizontal="left" vertical="center" wrapText="1"/>
    </xf>
    <xf numFmtId="0" fontId="3" fillId="6" borderId="11" xfId="0" applyFont="1" applyFill="1" applyBorder="1" applyAlignment="1">
      <alignment horizontal="center" vertical="center"/>
    </xf>
    <xf numFmtId="0" fontId="3" fillId="6" borderId="10" xfId="0" applyFont="1" applyFill="1" applyBorder="1" applyAlignment="1">
      <alignment horizontal="center" vertical="center"/>
    </xf>
    <xf numFmtId="0" fontId="3" fillId="6" borderId="9" xfId="0" applyFont="1" applyFill="1" applyBorder="1" applyAlignment="1">
      <alignment horizontal="center" vertical="center"/>
    </xf>
    <xf numFmtId="0" fontId="3" fillId="6" borderId="11" xfId="0" applyFont="1" applyFill="1" applyBorder="1" applyAlignment="1">
      <alignment horizontal="left" vertical="center"/>
    </xf>
    <xf numFmtId="0" fontId="3" fillId="6" borderId="10" xfId="0" applyFont="1" applyFill="1" applyBorder="1" applyAlignment="1">
      <alignment horizontal="left" vertical="center"/>
    </xf>
    <xf numFmtId="0" fontId="3" fillId="6" borderId="9" xfId="0" applyFont="1" applyFill="1" applyBorder="1" applyAlignment="1">
      <alignment horizontal="left" vertical="center"/>
    </xf>
    <xf numFmtId="0" fontId="12" fillId="0" borderId="0" xfId="1" applyFont="1" applyFill="1" applyBorder="1" applyAlignment="1">
      <alignment horizontal="center" vertical="center" wrapText="1"/>
    </xf>
    <xf numFmtId="0" fontId="15" fillId="4" borderId="1" xfId="1" applyFont="1" applyFill="1" applyBorder="1" applyAlignment="1">
      <alignment horizontal="right" vertical="center"/>
    </xf>
    <xf numFmtId="0" fontId="12" fillId="0" borderId="0" xfId="12" applyFont="1" applyAlignment="1">
      <alignment horizontal="center" vertical="center" wrapText="1"/>
    </xf>
    <xf numFmtId="0" fontId="15" fillId="4" borderId="1" xfId="12" applyFont="1" applyFill="1" applyBorder="1" applyAlignment="1">
      <alignment horizontal="right" vertical="center"/>
    </xf>
    <xf numFmtId="0" fontId="12" fillId="0" borderId="0" xfId="12" applyFont="1" applyFill="1" applyBorder="1" applyAlignment="1">
      <alignment horizontal="center" vertical="center" wrapText="1"/>
    </xf>
    <xf numFmtId="0" fontId="11" fillId="2" borderId="1" xfId="12" applyFont="1" applyFill="1" applyBorder="1" applyAlignment="1">
      <alignment horizontal="center" vertical="center" wrapText="1"/>
    </xf>
    <xf numFmtId="0" fontId="11" fillId="0" borderId="1" xfId="12" applyFont="1" applyFill="1" applyBorder="1" applyAlignment="1">
      <alignment horizontal="center" vertical="center" wrapText="1"/>
    </xf>
    <xf numFmtId="3" fontId="14" fillId="2" borderId="1" xfId="12" applyNumberFormat="1" applyFont="1" applyFill="1" applyBorder="1" applyAlignment="1">
      <alignment horizontal="center" vertical="center" wrapText="1"/>
    </xf>
    <xf numFmtId="0" fontId="14" fillId="2" borderId="1" xfId="12" applyFont="1" applyFill="1" applyBorder="1" applyAlignment="1">
      <alignment horizontal="center" vertical="center" wrapText="1"/>
    </xf>
    <xf numFmtId="0" fontId="14" fillId="0" borderId="1" xfId="12" applyFont="1" applyFill="1" applyBorder="1" applyAlignment="1">
      <alignment horizontal="center" vertical="center" wrapText="1"/>
    </xf>
    <xf numFmtId="0" fontId="11" fillId="0" borderId="11" xfId="12" applyFont="1" applyFill="1" applyBorder="1" applyAlignment="1">
      <alignment horizontal="center" vertical="center" wrapText="1"/>
    </xf>
    <xf numFmtId="0" fontId="11" fillId="0" borderId="9" xfId="12" applyFont="1" applyFill="1" applyBorder="1" applyAlignment="1">
      <alignment horizontal="center" vertical="center" wrapText="1"/>
    </xf>
    <xf numFmtId="0" fontId="12" fillId="0" borderId="0" xfId="0" applyFont="1" applyFill="1" applyAlignment="1">
      <alignment horizontal="center" vertical="center" wrapText="1"/>
    </xf>
    <xf numFmtId="0" fontId="15" fillId="4" borderId="18" xfId="0" applyFont="1" applyFill="1" applyBorder="1" applyAlignment="1">
      <alignment horizontal="right" vertical="center" wrapText="1"/>
    </xf>
    <xf numFmtId="0" fontId="15" fillId="4" borderId="19" xfId="0" applyFont="1" applyFill="1" applyBorder="1" applyAlignment="1">
      <alignment horizontal="right" vertical="center" wrapText="1"/>
    </xf>
    <xf numFmtId="0" fontId="11" fillId="0" borderId="32" xfId="0" applyFont="1" applyBorder="1" applyAlignment="1">
      <alignment horizontal="left" vertical="center" wrapText="1"/>
    </xf>
    <xf numFmtId="0" fontId="11" fillId="0" borderId="31" xfId="0" applyFont="1" applyBorder="1" applyAlignment="1">
      <alignment horizontal="left" vertical="center" wrapText="1"/>
    </xf>
    <xf numFmtId="0" fontId="11" fillId="0" borderId="32" xfId="12" applyFont="1" applyBorder="1" applyAlignment="1">
      <alignment horizontal="center" vertical="center" wrapText="1"/>
    </xf>
    <xf numFmtId="0" fontId="11" fillId="0" borderId="31" xfId="12" applyFont="1" applyBorder="1" applyAlignment="1">
      <alignment horizontal="center" vertical="center" wrapText="1"/>
    </xf>
    <xf numFmtId="164" fontId="11" fillId="2" borderId="32" xfId="12" applyNumberFormat="1" applyFont="1" applyFill="1" applyBorder="1" applyAlignment="1">
      <alignment horizontal="center" vertical="center" wrapText="1"/>
    </xf>
    <xf numFmtId="164" fontId="11" fillId="2" borderId="31" xfId="12" applyNumberFormat="1" applyFont="1" applyFill="1" applyBorder="1" applyAlignment="1">
      <alignment horizontal="center" vertical="center" wrapText="1"/>
    </xf>
    <xf numFmtId="0" fontId="11" fillId="0" borderId="32" xfId="12" applyFont="1" applyBorder="1" applyAlignment="1">
      <alignment horizontal="center" vertical="center"/>
    </xf>
    <xf numFmtId="0" fontId="11" fillId="0" borderId="31" xfId="12" applyFont="1" applyBorder="1" applyAlignment="1">
      <alignment horizontal="center" vertical="center"/>
    </xf>
    <xf numFmtId="0" fontId="11" fillId="2" borderId="32" xfId="12" applyFont="1" applyFill="1" applyBorder="1" applyAlignment="1">
      <alignment horizontal="center" vertical="center"/>
    </xf>
    <xf numFmtId="0" fontId="11" fillId="2" borderId="31" xfId="12" applyFont="1" applyFill="1" applyBorder="1" applyAlignment="1">
      <alignment horizontal="center" vertical="center"/>
    </xf>
    <xf numFmtId="0" fontId="11" fillId="2" borderId="32" xfId="0" applyFont="1" applyFill="1" applyBorder="1" applyAlignment="1">
      <alignment horizontal="left" vertical="center" wrapText="1"/>
    </xf>
    <xf numFmtId="0" fontId="11" fillId="2" borderId="31" xfId="0" applyFont="1" applyFill="1" applyBorder="1" applyAlignment="1">
      <alignment horizontal="left" vertical="center" wrapText="1"/>
    </xf>
    <xf numFmtId="0" fontId="11" fillId="2" borderId="32" xfId="12" applyFont="1" applyFill="1" applyBorder="1" applyAlignment="1">
      <alignment horizontal="center" vertical="center" wrapText="1"/>
    </xf>
    <xf numFmtId="0" fontId="11" fillId="2" borderId="31" xfId="12" applyFont="1" applyFill="1" applyBorder="1" applyAlignment="1">
      <alignment horizontal="center" vertical="center" wrapText="1"/>
    </xf>
    <xf numFmtId="0" fontId="15" fillId="4" borderId="34" xfId="12" applyFont="1" applyFill="1" applyBorder="1" applyAlignment="1">
      <alignment horizontal="right" vertical="center"/>
    </xf>
    <xf numFmtId="0" fontId="15" fillId="4" borderId="15" xfId="12" applyFont="1" applyFill="1" applyBorder="1" applyAlignment="1">
      <alignment horizontal="right" vertical="center"/>
    </xf>
    <xf numFmtId="0" fontId="15" fillId="4" borderId="33" xfId="12" applyFont="1" applyFill="1" applyBorder="1" applyAlignment="1">
      <alignment horizontal="right" vertical="center"/>
    </xf>
    <xf numFmtId="164" fontId="11" fillId="0" borderId="32" xfId="12" applyNumberFormat="1" applyFont="1" applyBorder="1" applyAlignment="1">
      <alignment horizontal="center" vertical="center" wrapText="1"/>
    </xf>
    <xf numFmtId="164" fontId="11" fillId="0" borderId="31" xfId="12" applyNumberFormat="1" applyFont="1" applyBorder="1" applyAlignment="1">
      <alignment horizontal="center" vertical="center" wrapText="1"/>
    </xf>
  </cellXfs>
  <cellStyles count="87">
    <cellStyle name="Normal" xfId="0" builtinId="0"/>
    <cellStyle name="Normal 10" xfId="17" xr:uid="{00000000-0005-0000-0000-000000000000}"/>
    <cellStyle name="Normal 11" xfId="18" xr:uid="{00000000-0005-0000-0000-000001000000}"/>
    <cellStyle name="Normal 11 10" xfId="54" xr:uid="{00000000-0005-0000-0000-000002000000}"/>
    <cellStyle name="Normal 11 11" xfId="60" xr:uid="{00000000-0005-0000-0000-000003000000}"/>
    <cellStyle name="Normal 11 2" xfId="20" xr:uid="{00000000-0005-0000-0000-000004000000}"/>
    <cellStyle name="Normal 11 3" xfId="21" xr:uid="{00000000-0005-0000-0000-000005000000}"/>
    <cellStyle name="Normal 11 4" xfId="25" xr:uid="{00000000-0005-0000-0000-000006000000}"/>
    <cellStyle name="Normal 11 5" xfId="29" xr:uid="{00000000-0005-0000-0000-000007000000}"/>
    <cellStyle name="Normal 11 6" xfId="33" xr:uid="{00000000-0005-0000-0000-000008000000}"/>
    <cellStyle name="Normal 11 7" xfId="39" xr:uid="{00000000-0005-0000-0000-000009000000}"/>
    <cellStyle name="Normal 11 8" xfId="41" xr:uid="{00000000-0005-0000-0000-00000A000000}"/>
    <cellStyle name="Normal 11 9" xfId="49" xr:uid="{00000000-0005-0000-0000-00000B000000}"/>
    <cellStyle name="Normal 12" xfId="22" xr:uid="{00000000-0005-0000-0000-00000C000000}"/>
    <cellStyle name="Normal 12 10" xfId="66" xr:uid="{00000000-0005-0000-0000-00000D000000}"/>
    <cellStyle name="Normal 12 2" xfId="26" xr:uid="{00000000-0005-0000-0000-00000E000000}"/>
    <cellStyle name="Normal 12 3" xfId="32" xr:uid="{00000000-0005-0000-0000-00000F000000}"/>
    <cellStyle name="Normal 12 4" xfId="34" xr:uid="{00000000-0005-0000-0000-000010000000}"/>
    <cellStyle name="Normal 12 5" xfId="42" xr:uid="{00000000-0005-0000-0000-000011000000}"/>
    <cellStyle name="Normal 12 6" xfId="43" xr:uid="{00000000-0005-0000-0000-000012000000}"/>
    <cellStyle name="Normal 12 7" xfId="53" xr:uid="{00000000-0005-0000-0000-000013000000}"/>
    <cellStyle name="Normal 12 8" xfId="59" xr:uid="{00000000-0005-0000-0000-000014000000}"/>
    <cellStyle name="Normal 12 9" xfId="75" xr:uid="{00000000-0005-0000-0000-000015000000}"/>
    <cellStyle name="Normal 13" xfId="40" xr:uid="{00000000-0005-0000-0000-000016000000}"/>
    <cellStyle name="Normal 14" xfId="27" xr:uid="{00000000-0005-0000-0000-000017000000}"/>
    <cellStyle name="Normal 14 2" xfId="30" xr:uid="{00000000-0005-0000-0000-000018000000}"/>
    <cellStyle name="Normal 14 3" xfId="37" xr:uid="{00000000-0005-0000-0000-000019000000}"/>
    <cellStyle name="Normal 14 4" xfId="47" xr:uid="{00000000-0005-0000-0000-00001A000000}"/>
    <cellStyle name="Normal 14 5" xfId="52" xr:uid="{00000000-0005-0000-0000-00001B000000}"/>
    <cellStyle name="Normal 14 6" xfId="57" xr:uid="{00000000-0005-0000-0000-00001C000000}"/>
    <cellStyle name="Normal 15" xfId="69" xr:uid="{00000000-0005-0000-0000-00001D000000}"/>
    <cellStyle name="Normal 15 2" xfId="78" xr:uid="{00000000-0005-0000-0000-00001E000000}"/>
    <cellStyle name="Normal 16" xfId="31" xr:uid="{00000000-0005-0000-0000-00001F000000}"/>
    <cellStyle name="Normal 16 2" xfId="38" xr:uid="{00000000-0005-0000-0000-000020000000}"/>
    <cellStyle name="Normal 16 3" xfId="48" xr:uid="{00000000-0005-0000-0000-000021000000}"/>
    <cellStyle name="Normal 17" xfId="35" xr:uid="{00000000-0005-0000-0000-000022000000}"/>
    <cellStyle name="Normal 17 2" xfId="50" xr:uid="{00000000-0005-0000-0000-000023000000}"/>
    <cellStyle name="Normal 17 3" xfId="58" xr:uid="{00000000-0005-0000-0000-000024000000}"/>
    <cellStyle name="Normal 17 4" xfId="77" xr:uid="{00000000-0005-0000-0000-000025000000}"/>
    <cellStyle name="Normal 17 4 2" xfId="85" xr:uid="{00000000-0005-0000-0000-000026000000}"/>
    <cellStyle name="Normal 18" xfId="70" xr:uid="{00000000-0005-0000-0000-000027000000}"/>
    <cellStyle name="Normal 18 2" xfId="81" xr:uid="{00000000-0005-0000-0000-000028000000}"/>
    <cellStyle name="Normal 19" xfId="45" xr:uid="{00000000-0005-0000-0000-000029000000}"/>
    <cellStyle name="Normal 19 2" xfId="55" xr:uid="{00000000-0005-0000-0000-00002A000000}"/>
    <cellStyle name="Normal 2" xfId="14" xr:uid="{00000000-0005-0000-0000-00002B000000}"/>
    <cellStyle name="Normal 20" xfId="51" xr:uid="{00000000-0005-0000-0000-00002C000000}"/>
    <cellStyle name="Normal 20 2" xfId="56" xr:uid="{00000000-0005-0000-0000-00002D000000}"/>
    <cellStyle name="Normal 21" xfId="71" xr:uid="{00000000-0005-0000-0000-00002E000000}"/>
    <cellStyle name="Normal 22" xfId="83" xr:uid="{00000000-0005-0000-0000-00002F000000}"/>
    <cellStyle name="Normal 24" xfId="76" xr:uid="{00000000-0005-0000-0000-000030000000}"/>
    <cellStyle name="Normal 3" xfId="15" xr:uid="{00000000-0005-0000-0000-000031000000}"/>
    <cellStyle name="Normal 32 2" xfId="84" xr:uid="{00000000-0005-0000-0000-000032000000}"/>
    <cellStyle name="Normal 4" xfId="23" xr:uid="{00000000-0005-0000-0000-000033000000}"/>
    <cellStyle name="Normal 5" xfId="44" xr:uid="{00000000-0005-0000-0000-000034000000}"/>
    <cellStyle name="Normal 6" xfId="61" xr:uid="{00000000-0005-0000-0000-000035000000}"/>
    <cellStyle name="Normal 6 2" xfId="62" xr:uid="{00000000-0005-0000-0000-000036000000}"/>
    <cellStyle name="Normal 7" xfId="16" xr:uid="{00000000-0005-0000-0000-000037000000}"/>
    <cellStyle name="Normal 7 2" xfId="19" xr:uid="{00000000-0005-0000-0000-000038000000}"/>
    <cellStyle name="Normal 7 3" xfId="24" xr:uid="{00000000-0005-0000-0000-000039000000}"/>
    <cellStyle name="Normal 7 4" xfId="28" xr:uid="{00000000-0005-0000-0000-00003A000000}"/>
    <cellStyle name="Normal 7 5" xfId="36" xr:uid="{00000000-0005-0000-0000-00003B000000}"/>
    <cellStyle name="Normal 7 6" xfId="46" xr:uid="{00000000-0005-0000-0000-00003C000000}"/>
    <cellStyle name="Normal 7 7" xfId="73" xr:uid="{00000000-0005-0000-0000-00003D000000}"/>
    <cellStyle name="Normal 8" xfId="63" xr:uid="{00000000-0005-0000-0000-00003E000000}"/>
    <cellStyle name="Normal 8 2" xfId="79" xr:uid="{00000000-0005-0000-0000-00003F000000}"/>
    <cellStyle name="Normal 9" xfId="13" xr:uid="{00000000-0005-0000-0000-000040000000}"/>
    <cellStyle name="Normal 9 2" xfId="80" xr:uid="{00000000-0005-0000-0000-000041000000}"/>
    <cellStyle name="Parastais_FMLikp01_p05_221205_pap_afp_makp" xfId="74" xr:uid="{00000000-0005-0000-0000-000042000000}"/>
    <cellStyle name="Parasts 2" xfId="2" xr:uid="{00000000-0005-0000-0000-000044000000}"/>
    <cellStyle name="Parasts 2 2" xfId="9" xr:uid="{00000000-0005-0000-0000-000045000000}"/>
    <cellStyle name="Parasts 2 3" xfId="12" xr:uid="{00000000-0005-0000-0000-000046000000}"/>
    <cellStyle name="Parasts 3" xfId="1" xr:uid="{00000000-0005-0000-0000-000047000000}"/>
    <cellStyle name="Parasts 3 2" xfId="6" xr:uid="{00000000-0005-0000-0000-000048000000}"/>
    <cellStyle name="Parasts 3 3" xfId="4" xr:uid="{00000000-0005-0000-0000-000049000000}"/>
    <cellStyle name="Parasts 4" xfId="5" xr:uid="{00000000-0005-0000-0000-00004A000000}"/>
    <cellStyle name="Parasts 5" xfId="3" xr:uid="{00000000-0005-0000-0000-00004B000000}"/>
    <cellStyle name="Parasts 5 2" xfId="10" xr:uid="{00000000-0005-0000-0000-00004C000000}"/>
    <cellStyle name="Parasts 6" xfId="8" xr:uid="{00000000-0005-0000-0000-00004D000000}"/>
    <cellStyle name="Parasts 6 2" xfId="11" xr:uid="{00000000-0005-0000-0000-00004E000000}"/>
    <cellStyle name="Parasts 7" xfId="86" xr:uid="{00000000-0005-0000-0000-00004F000000}"/>
    <cellStyle name="Percent 2" xfId="64" xr:uid="{00000000-0005-0000-0000-000050000000}"/>
    <cellStyle name="Percent 2 2" xfId="65" xr:uid="{00000000-0005-0000-0000-000051000000}"/>
    <cellStyle name="Percent 3" xfId="68" xr:uid="{00000000-0005-0000-0000-000052000000}"/>
    <cellStyle name="Percent 3 2" xfId="82" xr:uid="{00000000-0005-0000-0000-000053000000}"/>
    <cellStyle name="Percent 4" xfId="72" xr:uid="{00000000-0005-0000-0000-000054000000}"/>
    <cellStyle name="Percent 5" xfId="67" xr:uid="{00000000-0005-0000-0000-000055000000}"/>
    <cellStyle name="Procenti 2" xfId="7" xr:uid="{00000000-0005-0000-0000-000056000000}"/>
  </cellStyles>
  <dxfs count="0"/>
  <tableStyles count="0" defaultTableStyle="TableStyleMedium2" defaultPivotStyle="PivotStyleLight16"/>
  <colors>
    <mruColors>
      <color rgb="FF53D2FF"/>
      <color rgb="FFFFCCFF"/>
      <color rgb="FFFFFFCC"/>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63"/>
  <sheetViews>
    <sheetView tabSelected="1" topLeftCell="A40" zoomScale="90" zoomScaleNormal="90" zoomScaleSheetLayoutView="70" workbookViewId="0">
      <selection activeCell="C40" sqref="C40"/>
    </sheetView>
  </sheetViews>
  <sheetFormatPr defaultColWidth="9.140625" defaultRowHeight="15"/>
  <cols>
    <col min="1" max="1" width="11.28515625" style="1" customWidth="1"/>
    <col min="2" max="2" width="38.85546875" style="1" customWidth="1"/>
    <col min="3" max="3" width="89.85546875" style="1" customWidth="1"/>
    <col min="4" max="4" width="29.28515625" style="8" customWidth="1"/>
    <col min="5" max="5" width="19.85546875" style="1" customWidth="1"/>
    <col min="6" max="6" width="18.85546875" style="8" customWidth="1"/>
    <col min="7" max="7" width="15.140625" style="95" customWidth="1"/>
    <col min="8" max="16384" width="9.140625" style="1"/>
  </cols>
  <sheetData>
    <row r="1" spans="1:7" s="7" customFormat="1">
      <c r="B1" s="82"/>
      <c r="C1" s="83"/>
      <c r="D1" s="83" t="s">
        <v>196</v>
      </c>
      <c r="F1" s="82"/>
      <c r="G1" s="94"/>
    </row>
    <row r="2" spans="1:7" s="7" customFormat="1">
      <c r="B2" s="82"/>
      <c r="C2" s="84"/>
      <c r="D2" s="84" t="s">
        <v>42</v>
      </c>
      <c r="F2" s="82"/>
      <c r="G2" s="94"/>
    </row>
    <row r="3" spans="1:7" s="7" customFormat="1">
      <c r="B3" s="82"/>
      <c r="C3" s="84"/>
      <c r="D3" s="84" t="s">
        <v>43</v>
      </c>
      <c r="F3" s="82"/>
      <c r="G3" s="94"/>
    </row>
    <row r="4" spans="1:7" s="7" customFormat="1">
      <c r="B4" s="82"/>
      <c r="C4" s="84"/>
      <c r="D4" s="84" t="s">
        <v>71</v>
      </c>
      <c r="F4" s="82"/>
      <c r="G4" s="94"/>
    </row>
    <row r="5" spans="1:7" s="7" customFormat="1" ht="16.5" customHeight="1">
      <c r="B5" s="82"/>
      <c r="C5" s="85"/>
      <c r="D5" s="85" t="s">
        <v>44</v>
      </c>
      <c r="F5" s="82"/>
      <c r="G5" s="94"/>
    </row>
    <row r="6" spans="1:7" s="7" customFormat="1" ht="18.75" customHeight="1">
      <c r="D6" s="82"/>
      <c r="F6" s="82"/>
      <c r="G6" s="94"/>
    </row>
    <row r="7" spans="1:7" ht="42.75" customHeight="1">
      <c r="A7" s="282" t="s">
        <v>197</v>
      </c>
      <c r="B7" s="282"/>
      <c r="C7" s="282"/>
      <c r="D7" s="282"/>
      <c r="E7" s="64"/>
    </row>
    <row r="8" spans="1:7" ht="18.75">
      <c r="A8" s="62" t="s">
        <v>45</v>
      </c>
      <c r="B8" s="63"/>
      <c r="C8" s="63"/>
      <c r="D8" s="115"/>
      <c r="E8" s="64"/>
    </row>
    <row r="9" spans="1:7" ht="19.5" customHeight="1">
      <c r="A9" s="2"/>
      <c r="B9" s="2"/>
      <c r="C9" s="2"/>
      <c r="D9" s="2"/>
    </row>
    <row r="10" spans="1:7" ht="23.25" customHeight="1">
      <c r="A10" s="65" t="s">
        <v>0</v>
      </c>
      <c r="B10" s="65" t="s">
        <v>1</v>
      </c>
      <c r="C10" s="65" t="s">
        <v>2</v>
      </c>
      <c r="D10" s="66" t="s">
        <v>20</v>
      </c>
    </row>
    <row r="11" spans="1:7" ht="15.75">
      <c r="A11" s="283" t="s">
        <v>46</v>
      </c>
      <c r="B11" s="284"/>
      <c r="C11" s="285"/>
      <c r="D11" s="67">
        <f>D12+D15+D16</f>
        <v>1268414</v>
      </c>
      <c r="F11" s="185"/>
    </row>
    <row r="12" spans="1:7" s="7" customFormat="1" ht="27" customHeight="1">
      <c r="A12" s="3">
        <v>1000</v>
      </c>
      <c r="B12" s="4" t="s">
        <v>3</v>
      </c>
      <c r="C12" s="5" t="s">
        <v>22</v>
      </c>
      <c r="D12" s="9">
        <f>D19+D46</f>
        <v>1116246</v>
      </c>
      <c r="F12" s="82"/>
      <c r="G12" s="94"/>
    </row>
    <row r="13" spans="1:7" s="7" customFormat="1" ht="28.5" customHeight="1">
      <c r="A13" s="87">
        <v>1100</v>
      </c>
      <c r="B13" s="11" t="s">
        <v>4</v>
      </c>
      <c r="C13" s="5" t="s">
        <v>22</v>
      </c>
      <c r="D13" s="216">
        <f>D47+D22</f>
        <v>903244.24000000034</v>
      </c>
      <c r="F13" s="213"/>
      <c r="G13" s="94"/>
    </row>
    <row r="14" spans="1:7" s="7" customFormat="1" ht="30">
      <c r="A14" s="87">
        <v>1210</v>
      </c>
      <c r="B14" s="12" t="s">
        <v>5</v>
      </c>
      <c r="C14" s="88" t="s">
        <v>22</v>
      </c>
      <c r="D14" s="216">
        <f>D49+D29</f>
        <v>213001.89000000004</v>
      </c>
      <c r="F14" s="82"/>
      <c r="G14" s="94"/>
    </row>
    <row r="15" spans="1:7">
      <c r="A15" s="3">
        <v>2000</v>
      </c>
      <c r="B15" s="4" t="s">
        <v>6</v>
      </c>
      <c r="C15" s="5" t="s">
        <v>22</v>
      </c>
      <c r="D15" s="6">
        <f>D50+D30</f>
        <v>24240</v>
      </c>
    </row>
    <row r="16" spans="1:7" s="7" customFormat="1">
      <c r="A16" s="3">
        <v>5000</v>
      </c>
      <c r="B16" s="4" t="s">
        <v>14</v>
      </c>
      <c r="C16" s="4"/>
      <c r="D16" s="6">
        <f>D42</f>
        <v>127928</v>
      </c>
      <c r="F16" s="82"/>
      <c r="G16" s="94"/>
    </row>
    <row r="17" spans="1:23">
      <c r="D17" s="121"/>
    </row>
    <row r="18" spans="1:23" ht="18" customHeight="1">
      <c r="A18" s="287" t="s">
        <v>70</v>
      </c>
      <c r="B18" s="288"/>
      <c r="C18" s="289"/>
      <c r="D18" s="68">
        <f>D19+D30+D42</f>
        <v>1182575</v>
      </c>
    </row>
    <row r="19" spans="1:23">
      <c r="A19" s="295">
        <v>1000</v>
      </c>
      <c r="B19" s="295" t="s">
        <v>3</v>
      </c>
      <c r="C19" s="69" t="s">
        <v>22</v>
      </c>
      <c r="D19" s="70">
        <f>ROUNDUP(D21+D20,0)</f>
        <v>1030407</v>
      </c>
    </row>
    <row r="20" spans="1:23" hidden="1">
      <c r="A20" s="296"/>
      <c r="B20" s="296"/>
      <c r="C20" s="139" t="s">
        <v>59</v>
      </c>
      <c r="D20" s="141"/>
    </row>
    <row r="21" spans="1:23" hidden="1">
      <c r="A21" s="297"/>
      <c r="B21" s="297"/>
      <c r="C21" s="69" t="s">
        <v>22</v>
      </c>
      <c r="D21" s="141">
        <f>D22+D29</f>
        <v>1030406.7800000004</v>
      </c>
    </row>
    <row r="22" spans="1:23" s="7" customFormat="1" ht="26.25" customHeight="1">
      <c r="A22" s="87">
        <v>1100</v>
      </c>
      <c r="B22" s="11" t="s">
        <v>4</v>
      </c>
      <c r="C22" s="3" t="s">
        <v>22</v>
      </c>
      <c r="D22" s="212">
        <f>SUM(D23:D28)</f>
        <v>833789.24000000034</v>
      </c>
      <c r="F22" s="213"/>
      <c r="G22" s="94"/>
    </row>
    <row r="23" spans="1:23" s="7" customFormat="1" ht="30" hidden="1">
      <c r="A23" s="176">
        <v>1116</v>
      </c>
      <c r="B23" s="177" t="s">
        <v>10</v>
      </c>
      <c r="C23" s="177"/>
      <c r="D23" s="10"/>
      <c r="F23" s="82"/>
      <c r="G23" s="94"/>
    </row>
    <row r="24" spans="1:23" s="7" customFormat="1" ht="41.25" customHeight="1">
      <c r="A24" s="272">
        <v>1141</v>
      </c>
      <c r="B24" s="273" t="s">
        <v>16</v>
      </c>
      <c r="C24" s="177" t="s">
        <v>169</v>
      </c>
      <c r="D24" s="212">
        <f>'1.tabula'!G6</f>
        <v>16174.569999999983</v>
      </c>
      <c r="E24" s="173"/>
      <c r="F24" s="82"/>
      <c r="G24" s="94"/>
    </row>
    <row r="25" spans="1:23" s="7" customFormat="1" ht="57" customHeight="1">
      <c r="A25" s="290">
        <v>1142</v>
      </c>
      <c r="B25" s="291" t="s">
        <v>62</v>
      </c>
      <c r="C25" s="177" t="s">
        <v>181</v>
      </c>
      <c r="D25" s="212">
        <f>' 2.tabula'!G6</f>
        <v>797513.25000000035</v>
      </c>
      <c r="E25" s="173"/>
      <c r="F25" s="82"/>
      <c r="G25" s="94"/>
    </row>
    <row r="26" spans="1:23" s="197" customFormat="1" ht="69" hidden="1" customHeight="1">
      <c r="A26" s="290"/>
      <c r="B26" s="291"/>
      <c r="C26" s="177" t="s">
        <v>81</v>
      </c>
      <c r="D26" s="212"/>
      <c r="F26" s="199"/>
      <c r="G26" s="198"/>
    </row>
    <row r="27" spans="1:23" s="7" customFormat="1" ht="46.5" customHeight="1">
      <c r="A27" s="176">
        <v>1145</v>
      </c>
      <c r="B27" s="177" t="s">
        <v>18</v>
      </c>
      <c r="C27" s="12" t="s">
        <v>190</v>
      </c>
      <c r="D27" s="212">
        <f>'3.tabula'!H7</f>
        <v>20101.420000000013</v>
      </c>
      <c r="F27" s="186"/>
      <c r="G27" s="178"/>
      <c r="H27" s="179"/>
      <c r="I27" s="179"/>
      <c r="J27" s="179"/>
      <c r="K27" s="179"/>
      <c r="L27" s="179"/>
      <c r="M27" s="179"/>
      <c r="N27" s="179"/>
      <c r="O27" s="179"/>
      <c r="P27" s="179"/>
      <c r="Q27" s="179"/>
      <c r="R27" s="179"/>
      <c r="S27" s="179"/>
      <c r="T27" s="179"/>
      <c r="U27" s="179"/>
      <c r="V27" s="179"/>
      <c r="W27" s="179"/>
    </row>
    <row r="28" spans="1:23" s="7" customFormat="1" ht="33" hidden="1" customHeight="1">
      <c r="A28" s="11"/>
      <c r="B28" s="12"/>
      <c r="C28" s="12"/>
      <c r="D28" s="10"/>
      <c r="F28" s="186"/>
      <c r="G28" s="178"/>
      <c r="H28" s="179"/>
      <c r="I28" s="179"/>
      <c r="J28" s="179"/>
      <c r="K28" s="179"/>
      <c r="L28" s="179"/>
      <c r="M28" s="179"/>
      <c r="N28" s="179"/>
      <c r="O28" s="179"/>
      <c r="P28" s="179"/>
      <c r="Q28" s="179"/>
      <c r="R28" s="179"/>
      <c r="S28" s="179"/>
      <c r="T28" s="179"/>
      <c r="U28" s="179"/>
      <c r="V28" s="179"/>
      <c r="W28" s="179"/>
    </row>
    <row r="29" spans="1:23" s="7" customFormat="1" ht="43.5" customHeight="1">
      <c r="A29" s="87">
        <v>1210</v>
      </c>
      <c r="B29" s="177" t="s">
        <v>5</v>
      </c>
      <c r="C29" s="177" t="s">
        <v>61</v>
      </c>
      <c r="D29" s="10">
        <f>'1.tabula'!H6+' 2.tabula'!H6+'3.tabula'!I7</f>
        <v>196617.54000000004</v>
      </c>
      <c r="E29" s="173"/>
      <c r="F29" s="214"/>
      <c r="G29" s="215"/>
      <c r="H29" s="215"/>
      <c r="I29" s="215"/>
      <c r="J29" s="215"/>
      <c r="K29" s="215"/>
      <c r="L29" s="215"/>
      <c r="M29" s="179"/>
      <c r="N29" s="179"/>
      <c r="O29" s="179"/>
      <c r="P29" s="179"/>
      <c r="Q29" s="179"/>
      <c r="R29" s="179"/>
      <c r="S29" s="179"/>
      <c r="T29" s="179"/>
      <c r="U29" s="179"/>
      <c r="V29" s="179"/>
      <c r="W29" s="179"/>
    </row>
    <row r="30" spans="1:23" ht="17.25" customHeight="1">
      <c r="A30" s="292">
        <v>2000</v>
      </c>
      <c r="B30" s="295" t="s">
        <v>6</v>
      </c>
      <c r="C30" s="72" t="s">
        <v>22</v>
      </c>
      <c r="D30" s="73">
        <f>ROUNDUP((D31+D32),0)</f>
        <v>24240</v>
      </c>
      <c r="F30" s="187"/>
      <c r="G30" s="181"/>
      <c r="H30" s="180"/>
      <c r="I30" s="180"/>
      <c r="J30" s="180"/>
      <c r="K30" s="180"/>
      <c r="L30" s="180"/>
      <c r="M30" s="182"/>
      <c r="N30" s="182"/>
      <c r="O30" s="182"/>
      <c r="P30" s="182"/>
      <c r="Q30" s="182"/>
      <c r="R30" s="182"/>
      <c r="S30" s="182"/>
      <c r="T30" s="182"/>
      <c r="U30" s="182"/>
      <c r="V30" s="182"/>
      <c r="W30" s="182"/>
    </row>
    <row r="31" spans="1:23" hidden="1">
      <c r="A31" s="293"/>
      <c r="B31" s="296"/>
      <c r="C31" s="139" t="s">
        <v>59</v>
      </c>
      <c r="D31" s="140"/>
      <c r="F31" s="188"/>
      <c r="G31" s="183"/>
      <c r="H31" s="182"/>
      <c r="I31" s="182"/>
      <c r="J31" s="182"/>
      <c r="K31" s="182"/>
      <c r="L31" s="182"/>
      <c r="M31" s="182"/>
      <c r="N31" s="182"/>
      <c r="O31" s="182"/>
      <c r="P31" s="182"/>
      <c r="Q31" s="182"/>
      <c r="R31" s="182"/>
      <c r="S31" s="182"/>
      <c r="T31" s="182"/>
      <c r="U31" s="182"/>
      <c r="V31" s="182"/>
      <c r="W31" s="182"/>
    </row>
    <row r="32" spans="1:23" hidden="1">
      <c r="A32" s="294"/>
      <c r="B32" s="297"/>
      <c r="C32" s="72" t="s">
        <v>22</v>
      </c>
      <c r="D32" s="140">
        <f>SUM(D33:D41)</f>
        <v>24239.03</v>
      </c>
      <c r="F32" s="188"/>
      <c r="G32" s="183"/>
      <c r="H32" s="182"/>
      <c r="I32" s="182"/>
      <c r="J32" s="182"/>
      <c r="K32" s="182"/>
      <c r="L32" s="182"/>
      <c r="M32" s="182"/>
      <c r="N32" s="182"/>
      <c r="O32" s="182"/>
      <c r="P32" s="182"/>
      <c r="Q32" s="182"/>
      <c r="R32" s="182"/>
      <c r="S32" s="182"/>
      <c r="T32" s="182"/>
      <c r="U32" s="182"/>
      <c r="V32" s="182"/>
      <c r="W32" s="182"/>
    </row>
    <row r="33" spans="1:23" s="7" customFormat="1" ht="154.5" customHeight="1">
      <c r="A33" s="274">
        <v>2111</v>
      </c>
      <c r="B33" s="275" t="s">
        <v>11</v>
      </c>
      <c r="C33" s="275" t="s">
        <v>182</v>
      </c>
      <c r="D33" s="276">
        <f>'5.tabula'!G6</f>
        <v>663.99999999999989</v>
      </c>
      <c r="F33" s="186"/>
      <c r="G33" s="184"/>
      <c r="H33" s="179"/>
      <c r="I33" s="179"/>
      <c r="J33" s="179"/>
      <c r="K33" s="179"/>
      <c r="L33" s="179"/>
      <c r="M33" s="179"/>
      <c r="N33" s="179"/>
      <c r="O33" s="179"/>
      <c r="P33" s="179"/>
      <c r="Q33" s="179"/>
      <c r="R33" s="179"/>
      <c r="S33" s="179"/>
      <c r="T33" s="179"/>
      <c r="U33" s="179"/>
      <c r="V33" s="179"/>
      <c r="W33" s="179"/>
    </row>
    <row r="34" spans="1:23" s="7" customFormat="1" ht="122.25" customHeight="1">
      <c r="A34" s="176">
        <v>2112</v>
      </c>
      <c r="B34" s="177" t="s">
        <v>12</v>
      </c>
      <c r="C34" s="12" t="s">
        <v>192</v>
      </c>
      <c r="D34" s="10">
        <f>ROUND(16*12*15+15*10*15,2)</f>
        <v>5130</v>
      </c>
      <c r="E34" s="169"/>
      <c r="F34" s="82"/>
      <c r="G34" s="165"/>
    </row>
    <row r="35" spans="1:23" s="7" customFormat="1" ht="33.75" hidden="1" customHeight="1">
      <c r="A35" s="11">
        <v>2271</v>
      </c>
      <c r="B35" s="12" t="s">
        <v>8</v>
      </c>
      <c r="C35" s="12" t="s">
        <v>64</v>
      </c>
      <c r="D35" s="10"/>
      <c r="F35" s="82"/>
      <c r="G35" s="165"/>
    </row>
    <row r="36" spans="1:23" s="7" customFormat="1" ht="33" hidden="1" customHeight="1">
      <c r="A36" s="11">
        <v>2312</v>
      </c>
      <c r="B36" s="12" t="s">
        <v>21</v>
      </c>
      <c r="C36" s="177"/>
      <c r="D36" s="10"/>
      <c r="F36" s="82"/>
      <c r="G36" s="94"/>
    </row>
    <row r="37" spans="1:23" s="7" customFormat="1" ht="117" customHeight="1">
      <c r="A37" s="12">
        <v>2322</v>
      </c>
      <c r="B37" s="11" t="s">
        <v>9</v>
      </c>
      <c r="C37" s="12" t="s">
        <v>193</v>
      </c>
      <c r="D37" s="10">
        <f>'4.tabula'!F6</f>
        <v>7902.97</v>
      </c>
      <c r="E37" s="170"/>
      <c r="F37" s="238"/>
      <c r="G37" s="239"/>
      <c r="I37" s="171"/>
    </row>
    <row r="38" spans="1:23" s="7" customFormat="1" ht="46.5" customHeight="1">
      <c r="A38" s="11">
        <v>2350</v>
      </c>
      <c r="B38" s="12" t="s">
        <v>23</v>
      </c>
      <c r="C38" s="177" t="s">
        <v>194</v>
      </c>
      <c r="D38" s="10">
        <f>ROUND(55*4.66,2)</f>
        <v>256.3</v>
      </c>
      <c r="E38" s="169"/>
      <c r="F38" s="190"/>
      <c r="G38" s="172"/>
    </row>
    <row r="39" spans="1:23" s="7" customFormat="1" ht="357.75" customHeight="1">
      <c r="A39" s="176">
        <v>2363</v>
      </c>
      <c r="B39" s="177" t="s">
        <v>13</v>
      </c>
      <c r="C39" s="12" t="s">
        <v>195</v>
      </c>
      <c r="D39" s="10">
        <f>ROUND(221*8+228*9+228*10+114*27,2)</f>
        <v>9178</v>
      </c>
      <c r="F39" s="82"/>
      <c r="G39" s="172"/>
    </row>
    <row r="40" spans="1:23" s="7" customFormat="1" ht="63.75" customHeight="1">
      <c r="A40" s="176">
        <v>2389</v>
      </c>
      <c r="B40" s="177" t="s">
        <v>72</v>
      </c>
      <c r="C40" s="277" t="s">
        <v>82</v>
      </c>
      <c r="D40" s="10">
        <f>ROUND(10*77.38,2)</f>
        <v>773.8</v>
      </c>
      <c r="F40" s="82"/>
      <c r="G40" s="172"/>
    </row>
    <row r="41" spans="1:23" ht="36.75" customHeight="1">
      <c r="A41" s="272">
        <v>2390</v>
      </c>
      <c r="B41" s="273" t="s">
        <v>19</v>
      </c>
      <c r="C41" s="278" t="s">
        <v>73</v>
      </c>
      <c r="D41" s="279">
        <f>ROUND(400*0.8349,2)</f>
        <v>333.96</v>
      </c>
      <c r="F41" s="189"/>
      <c r="G41" s="114"/>
    </row>
    <row r="42" spans="1:23">
      <c r="A42" s="240">
        <v>5000</v>
      </c>
      <c r="B42" s="241" t="s">
        <v>14</v>
      </c>
      <c r="C42" s="241"/>
      <c r="D42" s="242">
        <f>ROUNDUP(SUM(D43),0)</f>
        <v>127928</v>
      </c>
    </row>
    <row r="43" spans="1:23" ht="58.5" customHeight="1">
      <c r="A43" s="280">
        <v>5239</v>
      </c>
      <c r="B43" s="278" t="s">
        <v>15</v>
      </c>
      <c r="C43" s="278" t="s">
        <v>198</v>
      </c>
      <c r="D43" s="281">
        <f>ROUND(10*12792.785,2)</f>
        <v>127927.85</v>
      </c>
    </row>
    <row r="44" spans="1:23" ht="25.5" customHeight="1"/>
    <row r="45" spans="1:23">
      <c r="A45" s="286" t="s">
        <v>47</v>
      </c>
      <c r="B45" s="286"/>
      <c r="C45" s="286"/>
      <c r="D45" s="68">
        <f>D46+D50</f>
        <v>85839</v>
      </c>
    </row>
    <row r="46" spans="1:23">
      <c r="A46" s="71">
        <v>1000</v>
      </c>
      <c r="B46" s="74" t="s">
        <v>3</v>
      </c>
      <c r="C46" s="75" t="s">
        <v>22</v>
      </c>
      <c r="D46" s="68">
        <f>ROUND(D47+D49,0)</f>
        <v>85839</v>
      </c>
    </row>
    <row r="47" spans="1:23" s="7" customFormat="1" ht="23.25" customHeight="1">
      <c r="A47" s="87">
        <v>1100</v>
      </c>
      <c r="B47" s="11" t="s">
        <v>4</v>
      </c>
      <c r="C47" s="5" t="s">
        <v>22</v>
      </c>
      <c r="D47" s="216">
        <f>ROUNDUP(D48,0)</f>
        <v>69455</v>
      </c>
      <c r="F47" s="82"/>
      <c r="G47" s="94"/>
    </row>
    <row r="48" spans="1:23" s="7" customFormat="1" ht="38.25" customHeight="1">
      <c r="A48" s="11">
        <v>1116</v>
      </c>
      <c r="B48" s="12" t="s">
        <v>10</v>
      </c>
      <c r="C48" s="12" t="s">
        <v>191</v>
      </c>
      <c r="D48" s="10">
        <f>ROUND(D22*8.33%,2)</f>
        <v>69454.64</v>
      </c>
      <c r="F48" s="190"/>
      <c r="G48" s="94"/>
    </row>
    <row r="49" spans="1:8" s="7" customFormat="1" ht="34.5" customHeight="1">
      <c r="A49" s="87">
        <v>1210</v>
      </c>
      <c r="B49" s="12" t="s">
        <v>5</v>
      </c>
      <c r="C49" s="12" t="s">
        <v>7</v>
      </c>
      <c r="D49" s="212">
        <f>ROUNDUP(D48*0.2359,2)</f>
        <v>16384.349999999999</v>
      </c>
      <c r="F49" s="190"/>
      <c r="G49" s="94"/>
    </row>
    <row r="50" spans="1:8" ht="20.25" hidden="1" customHeight="1">
      <c r="A50" s="71">
        <v>2000</v>
      </c>
      <c r="B50" s="74" t="s">
        <v>6</v>
      </c>
      <c r="C50" s="74"/>
      <c r="D50" s="73">
        <f>ROUNDUP(SUM(D51:D51),2)</f>
        <v>0</v>
      </c>
    </row>
    <row r="51" spans="1:8" s="7" customFormat="1" ht="31.5" hidden="1" customHeight="1">
      <c r="A51" s="11">
        <v>2271</v>
      </c>
      <c r="B51" s="12" t="s">
        <v>8</v>
      </c>
      <c r="C51" s="12" t="s">
        <v>17</v>
      </c>
      <c r="D51" s="10"/>
      <c r="F51" s="82"/>
      <c r="G51" s="94"/>
    </row>
    <row r="52" spans="1:8">
      <c r="G52" s="133"/>
      <c r="H52" s="133"/>
    </row>
    <row r="53" spans="1:8">
      <c r="G53" s="133"/>
      <c r="H53" s="133"/>
    </row>
    <row r="54" spans="1:8">
      <c r="G54" s="133"/>
      <c r="H54" s="133"/>
    </row>
    <row r="55" spans="1:8">
      <c r="G55" s="133"/>
      <c r="H55" s="133"/>
    </row>
    <row r="56" spans="1:8">
      <c r="G56" s="133"/>
      <c r="H56" s="133"/>
    </row>
    <row r="57" spans="1:8">
      <c r="G57" s="45"/>
      <c r="H57" s="46"/>
    </row>
    <row r="58" spans="1:8">
      <c r="G58" s="163"/>
      <c r="H58" s="134"/>
    </row>
    <row r="59" spans="1:8">
      <c r="G59" s="45"/>
      <c r="H59" s="46"/>
    </row>
    <row r="60" spans="1:8">
      <c r="G60" s="45"/>
      <c r="H60" s="46"/>
    </row>
    <row r="61" spans="1:8">
      <c r="G61" s="164"/>
      <c r="H61" s="46"/>
    </row>
    <row r="62" spans="1:8">
      <c r="G62" s="45"/>
      <c r="H62" s="46"/>
    </row>
    <row r="63" spans="1:8">
      <c r="G63" s="45"/>
      <c r="H63" s="46"/>
    </row>
  </sheetData>
  <mergeCells count="10">
    <mergeCell ref="A7:D7"/>
    <mergeCell ref="A11:C11"/>
    <mergeCell ref="A45:C45"/>
    <mergeCell ref="A18:C18"/>
    <mergeCell ref="A25:A26"/>
    <mergeCell ref="B25:B26"/>
    <mergeCell ref="A30:A32"/>
    <mergeCell ref="B30:B32"/>
    <mergeCell ref="A19:A21"/>
    <mergeCell ref="B19:B21"/>
  </mergeCells>
  <printOptions horizontalCentered="1" verticalCentered="1"/>
  <pageMargins left="0.39370078740157483" right="0.39370078740157483" top="0.39370078740157483" bottom="0.39370078740157483" header="0.39370078740157483" footer="0.39370078740157483"/>
  <pageSetup paperSize="9" scale="56" fitToHeight="0" orientation="portrait" r:id="rId1"/>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265"/>
  <sheetViews>
    <sheetView zoomScaleNormal="100" zoomScaleSheetLayoutView="85" workbookViewId="0">
      <pane ySplit="6" topLeftCell="A253" activePane="bottomLeft" state="frozen"/>
      <selection pane="bottomLeft" activeCell="I6" sqref="I6"/>
    </sheetView>
  </sheetViews>
  <sheetFormatPr defaultColWidth="9.140625" defaultRowHeight="12.75"/>
  <cols>
    <col min="1" max="1" width="7.140625" style="13" customWidth="1"/>
    <col min="2" max="2" width="81.42578125" style="14" customWidth="1"/>
    <col min="3" max="3" width="29.42578125" style="15" customWidth="1"/>
    <col min="4" max="4" width="12.5703125" style="13" customWidth="1"/>
    <col min="5" max="5" width="11.85546875" style="13" customWidth="1"/>
    <col min="6" max="6" width="12.5703125" style="13" customWidth="1"/>
    <col min="7" max="7" width="12.5703125" style="16" customWidth="1"/>
    <col min="8" max="8" width="14.28515625" style="13" customWidth="1"/>
    <col min="9" max="9" width="12.5703125" style="13" customWidth="1"/>
    <col min="10" max="12" width="9.140625" style="17"/>
    <col min="13" max="13" width="10.42578125" style="17" customWidth="1"/>
    <col min="14" max="16384" width="9.140625" style="17"/>
  </cols>
  <sheetData>
    <row r="1" spans="1:13" ht="15">
      <c r="I1" s="80" t="s">
        <v>55</v>
      </c>
    </row>
    <row r="2" spans="1:13" s="21" customFormat="1" ht="18.75">
      <c r="A2" s="81" t="s">
        <v>48</v>
      </c>
      <c r="B2" s="19"/>
      <c r="C2" s="20"/>
      <c r="D2" s="18"/>
      <c r="E2" s="18"/>
      <c r="F2" s="23"/>
      <c r="G2" s="23"/>
      <c r="H2" s="23"/>
      <c r="I2" s="23"/>
    </row>
    <row r="3" spans="1:13" s="21" customFormat="1" ht="39" customHeight="1">
      <c r="A3" s="298" t="s">
        <v>167</v>
      </c>
      <c r="B3" s="298"/>
      <c r="C3" s="298"/>
      <c r="D3" s="298"/>
      <c r="E3" s="298"/>
      <c r="F3" s="298"/>
      <c r="G3" s="298"/>
      <c r="H3" s="298"/>
      <c r="I3" s="298"/>
    </row>
    <row r="4" spans="1:13" s="21" customFormat="1" ht="15.75">
      <c r="A4" s="86"/>
      <c r="B4" s="86"/>
      <c r="C4" s="86"/>
      <c r="D4" s="243"/>
      <c r="E4" s="24">
        <v>166.92</v>
      </c>
      <c r="F4" s="25"/>
      <c r="G4" s="25"/>
      <c r="H4" s="25"/>
      <c r="I4" s="25"/>
    </row>
    <row r="5" spans="1:13" s="13" customFormat="1" ht="62.25" customHeight="1">
      <c r="A5" s="26" t="s">
        <v>24</v>
      </c>
      <c r="B5" s="27" t="s">
        <v>25</v>
      </c>
      <c r="C5" s="27" t="s">
        <v>26</v>
      </c>
      <c r="D5" s="27" t="s">
        <v>27</v>
      </c>
      <c r="E5" s="27" t="s">
        <v>28</v>
      </c>
      <c r="F5" s="28" t="s">
        <v>29</v>
      </c>
      <c r="G5" s="29" t="s">
        <v>30</v>
      </c>
      <c r="H5" s="30" t="s">
        <v>31</v>
      </c>
      <c r="I5" s="31" t="s">
        <v>3</v>
      </c>
    </row>
    <row r="6" spans="1:13" s="22" customFormat="1" ht="16.5" customHeight="1">
      <c r="A6" s="299" t="s">
        <v>32</v>
      </c>
      <c r="B6" s="299"/>
      <c r="C6" s="299"/>
      <c r="D6" s="299"/>
      <c r="E6" s="299"/>
      <c r="F6" s="76">
        <f>SUM(F7:F263)</f>
        <v>3435</v>
      </c>
      <c r="G6" s="76">
        <f t="shared" ref="G6:I6" si="0">SUM(G7:G263)</f>
        <v>16174.569999999983</v>
      </c>
      <c r="H6" s="76">
        <f t="shared" si="0"/>
        <v>3810.639999999999</v>
      </c>
      <c r="I6" s="76">
        <f t="shared" si="0"/>
        <v>19985.209999999981</v>
      </c>
      <c r="M6" s="207"/>
    </row>
    <row r="7" spans="1:13" s="21" customFormat="1">
      <c r="A7" s="32">
        <v>1</v>
      </c>
      <c r="B7" s="244" t="s">
        <v>100</v>
      </c>
      <c r="C7" s="244" t="s">
        <v>77</v>
      </c>
      <c r="D7" s="245">
        <v>1816</v>
      </c>
      <c r="E7" s="113">
        <f>ROUND(D7/$E$4,3)</f>
        <v>10.879</v>
      </c>
      <c r="F7" s="36">
        <v>16</v>
      </c>
      <c r="G7" s="36">
        <v>87.03</v>
      </c>
      <c r="H7" s="33">
        <f>ROUND(G7*0.2359,2)</f>
        <v>20.53</v>
      </c>
      <c r="I7" s="34">
        <f t="shared" ref="I7:I70" si="1">G7+H7</f>
        <v>107.56</v>
      </c>
      <c r="J7" s="143"/>
      <c r="M7" s="247"/>
    </row>
    <row r="8" spans="1:13">
      <c r="A8" s="35">
        <f>A7+1</f>
        <v>2</v>
      </c>
      <c r="B8" s="244" t="s">
        <v>100</v>
      </c>
      <c r="C8" s="244" t="s">
        <v>77</v>
      </c>
      <c r="D8" s="245">
        <v>1805</v>
      </c>
      <c r="E8" s="113">
        <f t="shared" ref="E8:E71" si="2">ROUND(D8/$E$4,3)</f>
        <v>10.814</v>
      </c>
      <c r="F8" s="36">
        <v>16</v>
      </c>
      <c r="G8" s="36">
        <v>86.51</v>
      </c>
      <c r="H8" s="33">
        <f t="shared" ref="H8:H71" si="3">ROUND(G8*0.2359,2)</f>
        <v>20.41</v>
      </c>
      <c r="I8" s="34">
        <f t="shared" si="1"/>
        <v>106.92</v>
      </c>
      <c r="J8" s="143"/>
      <c r="L8" s="21"/>
      <c r="M8" s="247"/>
    </row>
    <row r="9" spans="1:13">
      <c r="A9" s="35">
        <f t="shared" ref="A9:A72" si="4">A8+1</f>
        <v>3</v>
      </c>
      <c r="B9" s="244" t="s">
        <v>100</v>
      </c>
      <c r="C9" s="244" t="s">
        <v>77</v>
      </c>
      <c r="D9" s="245">
        <v>1816</v>
      </c>
      <c r="E9" s="113">
        <f t="shared" si="2"/>
        <v>10.879</v>
      </c>
      <c r="F9" s="36">
        <v>22</v>
      </c>
      <c r="G9" s="36">
        <v>119.67</v>
      </c>
      <c r="H9" s="33">
        <f t="shared" si="3"/>
        <v>28.23</v>
      </c>
      <c r="I9" s="34">
        <f t="shared" si="1"/>
        <v>147.9</v>
      </c>
      <c r="J9" s="143"/>
      <c r="L9" s="21"/>
      <c r="M9" s="247"/>
    </row>
    <row r="10" spans="1:13">
      <c r="A10" s="35">
        <f t="shared" si="4"/>
        <v>4</v>
      </c>
      <c r="B10" s="244" t="s">
        <v>100</v>
      </c>
      <c r="C10" s="244" t="s">
        <v>77</v>
      </c>
      <c r="D10" s="245">
        <v>1796</v>
      </c>
      <c r="E10" s="113">
        <f>ROUND(D10/$E$4,3)</f>
        <v>10.76</v>
      </c>
      <c r="F10" s="36">
        <v>16</v>
      </c>
      <c r="G10" s="36">
        <v>86.08</v>
      </c>
      <c r="H10" s="33">
        <f t="shared" si="3"/>
        <v>20.309999999999999</v>
      </c>
      <c r="I10" s="34">
        <f t="shared" si="1"/>
        <v>106.39</v>
      </c>
      <c r="J10" s="143"/>
      <c r="L10" s="21"/>
      <c r="M10" s="247"/>
    </row>
    <row r="11" spans="1:13">
      <c r="A11" s="35">
        <f t="shared" si="4"/>
        <v>5</v>
      </c>
      <c r="B11" s="244" t="s">
        <v>100</v>
      </c>
      <c r="C11" s="244" t="s">
        <v>77</v>
      </c>
      <c r="D11" s="245">
        <v>1765</v>
      </c>
      <c r="E11" s="113">
        <f t="shared" si="2"/>
        <v>10.574</v>
      </c>
      <c r="F11" s="36">
        <v>22</v>
      </c>
      <c r="G11" s="36">
        <v>116.31</v>
      </c>
      <c r="H11" s="33">
        <f t="shared" si="3"/>
        <v>27.44</v>
      </c>
      <c r="I11" s="34">
        <f t="shared" si="1"/>
        <v>143.75</v>
      </c>
      <c r="J11" s="143"/>
      <c r="L11" s="21"/>
      <c r="M11" s="247"/>
    </row>
    <row r="12" spans="1:13">
      <c r="A12" s="35">
        <f t="shared" si="4"/>
        <v>6</v>
      </c>
      <c r="B12" s="244" t="s">
        <v>100</v>
      </c>
      <c r="C12" s="244" t="s">
        <v>77</v>
      </c>
      <c r="D12" s="245">
        <v>1836</v>
      </c>
      <c r="E12" s="113">
        <f t="shared" si="2"/>
        <v>10.999000000000001</v>
      </c>
      <c r="F12" s="36">
        <v>22</v>
      </c>
      <c r="G12" s="36">
        <v>120.99</v>
      </c>
      <c r="H12" s="33">
        <f t="shared" si="3"/>
        <v>28.54</v>
      </c>
      <c r="I12" s="34">
        <f t="shared" si="1"/>
        <v>149.53</v>
      </c>
      <c r="J12" s="143"/>
      <c r="L12" s="21"/>
      <c r="M12" s="247"/>
    </row>
    <row r="13" spans="1:13">
      <c r="A13" s="35">
        <f t="shared" si="4"/>
        <v>7</v>
      </c>
      <c r="B13" s="244" t="s">
        <v>100</v>
      </c>
      <c r="C13" s="244" t="s">
        <v>77</v>
      </c>
      <c r="D13" s="245">
        <v>1745</v>
      </c>
      <c r="E13" s="113">
        <f t="shared" si="2"/>
        <v>10.454000000000001</v>
      </c>
      <c r="F13" s="36">
        <v>6</v>
      </c>
      <c r="G13" s="36">
        <v>31.36</v>
      </c>
      <c r="H13" s="33">
        <f t="shared" si="3"/>
        <v>7.4</v>
      </c>
      <c r="I13" s="34">
        <f t="shared" si="1"/>
        <v>38.76</v>
      </c>
      <c r="J13" s="143"/>
      <c r="L13" s="21"/>
      <c r="M13" s="247"/>
    </row>
    <row r="14" spans="1:13">
      <c r="A14" s="35">
        <f t="shared" si="4"/>
        <v>8</v>
      </c>
      <c r="B14" s="244" t="s">
        <v>100</v>
      </c>
      <c r="C14" s="244" t="s">
        <v>77</v>
      </c>
      <c r="D14" s="245">
        <v>1765</v>
      </c>
      <c r="E14" s="113">
        <f t="shared" si="2"/>
        <v>10.574</v>
      </c>
      <c r="F14" s="36">
        <v>16</v>
      </c>
      <c r="G14" s="36">
        <v>84.59</v>
      </c>
      <c r="H14" s="33">
        <f t="shared" si="3"/>
        <v>19.95</v>
      </c>
      <c r="I14" s="34">
        <f t="shared" si="1"/>
        <v>104.54</v>
      </c>
      <c r="J14" s="143"/>
      <c r="L14" s="21"/>
      <c r="M14" s="247"/>
    </row>
    <row r="15" spans="1:13">
      <c r="A15" s="35">
        <f t="shared" si="4"/>
        <v>9</v>
      </c>
      <c r="B15" s="244" t="s">
        <v>100</v>
      </c>
      <c r="C15" s="244" t="s">
        <v>77</v>
      </c>
      <c r="D15" s="245">
        <v>1776</v>
      </c>
      <c r="E15" s="113">
        <f t="shared" si="2"/>
        <v>10.64</v>
      </c>
      <c r="F15" s="36">
        <v>16</v>
      </c>
      <c r="G15" s="36">
        <v>85.12</v>
      </c>
      <c r="H15" s="33">
        <f t="shared" si="3"/>
        <v>20.079999999999998</v>
      </c>
      <c r="I15" s="34">
        <f t="shared" si="1"/>
        <v>105.2</v>
      </c>
      <c r="J15" s="143"/>
      <c r="L15" s="21"/>
      <c r="M15" s="247"/>
    </row>
    <row r="16" spans="1:13" s="21" customFormat="1" ht="12.75" customHeight="1">
      <c r="A16" s="35">
        <f t="shared" si="4"/>
        <v>10</v>
      </c>
      <c r="B16" s="244" t="s">
        <v>100</v>
      </c>
      <c r="C16" s="244" t="s">
        <v>77</v>
      </c>
      <c r="D16" s="245">
        <v>1745</v>
      </c>
      <c r="E16" s="113">
        <f t="shared" si="2"/>
        <v>10.454000000000001</v>
      </c>
      <c r="F16" s="37">
        <v>16</v>
      </c>
      <c r="G16" s="37">
        <v>83.63</v>
      </c>
      <c r="H16" s="33">
        <f t="shared" si="3"/>
        <v>19.73</v>
      </c>
      <c r="I16" s="34">
        <f t="shared" si="1"/>
        <v>103.36</v>
      </c>
      <c r="J16" s="143"/>
      <c r="M16" s="247"/>
    </row>
    <row r="17" spans="1:13" s="21" customFormat="1">
      <c r="A17" s="35">
        <f t="shared" si="4"/>
        <v>11</v>
      </c>
      <c r="B17" s="244" t="s">
        <v>100</v>
      </c>
      <c r="C17" s="244" t="s">
        <v>77</v>
      </c>
      <c r="D17" s="245">
        <v>1805</v>
      </c>
      <c r="E17" s="113">
        <f t="shared" si="2"/>
        <v>10.814</v>
      </c>
      <c r="F17" s="37">
        <v>16</v>
      </c>
      <c r="G17" s="37">
        <v>86.51</v>
      </c>
      <c r="H17" s="33">
        <f>ROUND(G17*0.2194,2)</f>
        <v>18.98</v>
      </c>
      <c r="I17" s="34">
        <f t="shared" si="1"/>
        <v>105.49000000000001</v>
      </c>
      <c r="J17" s="143" t="s">
        <v>164</v>
      </c>
      <c r="M17" s="247"/>
    </row>
    <row r="18" spans="1:13" s="21" customFormat="1">
      <c r="A18" s="35">
        <f t="shared" si="4"/>
        <v>12</v>
      </c>
      <c r="B18" s="244" t="s">
        <v>100</v>
      </c>
      <c r="C18" s="244" t="s">
        <v>77</v>
      </c>
      <c r="D18" s="245">
        <v>1745</v>
      </c>
      <c r="E18" s="113">
        <f t="shared" si="2"/>
        <v>10.454000000000001</v>
      </c>
      <c r="F18" s="37">
        <v>16</v>
      </c>
      <c r="G18" s="37">
        <v>83.63</v>
      </c>
      <c r="H18" s="33">
        <f t="shared" si="3"/>
        <v>19.73</v>
      </c>
      <c r="I18" s="34">
        <f t="shared" si="1"/>
        <v>103.36</v>
      </c>
      <c r="J18" s="143"/>
      <c r="M18" s="247"/>
    </row>
    <row r="19" spans="1:13" s="21" customFormat="1">
      <c r="A19" s="35">
        <f t="shared" si="4"/>
        <v>13</v>
      </c>
      <c r="B19" s="244" t="s">
        <v>100</v>
      </c>
      <c r="C19" s="244" t="s">
        <v>77</v>
      </c>
      <c r="D19" s="245">
        <v>1725</v>
      </c>
      <c r="E19" s="113">
        <f t="shared" si="2"/>
        <v>10.334</v>
      </c>
      <c r="F19" s="37">
        <v>16</v>
      </c>
      <c r="G19" s="37">
        <v>82.67</v>
      </c>
      <c r="H19" s="33">
        <f t="shared" si="3"/>
        <v>19.5</v>
      </c>
      <c r="I19" s="34">
        <f t="shared" si="1"/>
        <v>102.17</v>
      </c>
      <c r="J19" s="143"/>
      <c r="M19" s="247"/>
    </row>
    <row r="20" spans="1:13" s="21" customFormat="1">
      <c r="A20" s="35">
        <f t="shared" si="4"/>
        <v>14</v>
      </c>
      <c r="B20" s="244" t="s">
        <v>101</v>
      </c>
      <c r="C20" s="244" t="s">
        <v>77</v>
      </c>
      <c r="D20" s="245">
        <v>1816</v>
      </c>
      <c r="E20" s="113">
        <f t="shared" si="2"/>
        <v>10.879</v>
      </c>
      <c r="F20" s="37">
        <v>2</v>
      </c>
      <c r="G20" s="37">
        <v>10.88</v>
      </c>
      <c r="H20" s="33">
        <f t="shared" si="3"/>
        <v>2.57</v>
      </c>
      <c r="I20" s="34">
        <f t="shared" si="1"/>
        <v>13.450000000000001</v>
      </c>
      <c r="J20" s="143"/>
      <c r="M20" s="247"/>
    </row>
    <row r="21" spans="1:13" s="21" customFormat="1">
      <c r="A21" s="35">
        <f t="shared" si="4"/>
        <v>15</v>
      </c>
      <c r="B21" s="244" t="s">
        <v>101</v>
      </c>
      <c r="C21" s="244" t="s">
        <v>77</v>
      </c>
      <c r="D21" s="245">
        <v>1981</v>
      </c>
      <c r="E21" s="113">
        <f t="shared" si="2"/>
        <v>11.868</v>
      </c>
      <c r="F21" s="37">
        <v>8</v>
      </c>
      <c r="G21" s="37">
        <v>47.47</v>
      </c>
      <c r="H21" s="33">
        <f t="shared" si="3"/>
        <v>11.2</v>
      </c>
      <c r="I21" s="34">
        <f t="shared" si="1"/>
        <v>58.67</v>
      </c>
      <c r="J21" s="143"/>
      <c r="M21" s="247"/>
    </row>
    <row r="22" spans="1:13" s="21" customFormat="1">
      <c r="A22" s="35">
        <f t="shared" si="4"/>
        <v>16</v>
      </c>
      <c r="B22" s="244" t="s">
        <v>101</v>
      </c>
      <c r="C22" s="244" t="s">
        <v>80</v>
      </c>
      <c r="D22" s="245">
        <v>1675</v>
      </c>
      <c r="E22" s="113">
        <f t="shared" si="2"/>
        <v>10.035</v>
      </c>
      <c r="F22" s="37">
        <v>8</v>
      </c>
      <c r="G22" s="37">
        <v>40.14</v>
      </c>
      <c r="H22" s="33">
        <f t="shared" si="3"/>
        <v>9.4700000000000006</v>
      </c>
      <c r="I22" s="34">
        <f t="shared" si="1"/>
        <v>49.61</v>
      </c>
      <c r="J22" s="143"/>
      <c r="M22" s="247"/>
    </row>
    <row r="23" spans="1:13" s="21" customFormat="1">
      <c r="A23" s="35">
        <f t="shared" si="4"/>
        <v>17</v>
      </c>
      <c r="B23" s="244" t="s">
        <v>101</v>
      </c>
      <c r="C23" s="244" t="s">
        <v>79</v>
      </c>
      <c r="D23" s="245">
        <v>2356</v>
      </c>
      <c r="E23" s="113">
        <f t="shared" si="2"/>
        <v>14.115</v>
      </c>
      <c r="F23" s="37">
        <v>8</v>
      </c>
      <c r="G23" s="37">
        <v>56.46</v>
      </c>
      <c r="H23" s="33">
        <f t="shared" si="3"/>
        <v>13.32</v>
      </c>
      <c r="I23" s="34">
        <f t="shared" si="1"/>
        <v>69.78</v>
      </c>
      <c r="J23" s="143"/>
      <c r="M23" s="247"/>
    </row>
    <row r="24" spans="1:13" s="21" customFormat="1">
      <c r="A24" s="35">
        <f t="shared" si="4"/>
        <v>18</v>
      </c>
      <c r="B24" s="244" t="s">
        <v>101</v>
      </c>
      <c r="C24" s="244" t="s">
        <v>80</v>
      </c>
      <c r="D24" s="245">
        <v>1695</v>
      </c>
      <c r="E24" s="113">
        <f t="shared" si="2"/>
        <v>10.154999999999999</v>
      </c>
      <c r="F24" s="37">
        <v>2</v>
      </c>
      <c r="G24" s="37">
        <v>10.16</v>
      </c>
      <c r="H24" s="33">
        <f t="shared" si="3"/>
        <v>2.4</v>
      </c>
      <c r="I24" s="34">
        <f t="shared" si="1"/>
        <v>12.56</v>
      </c>
      <c r="J24" s="143"/>
      <c r="M24" s="247"/>
    </row>
    <row r="25" spans="1:13" s="21" customFormat="1">
      <c r="A25" s="35">
        <f t="shared" si="4"/>
        <v>19</v>
      </c>
      <c r="B25" s="244" t="s">
        <v>101</v>
      </c>
      <c r="C25" s="244" t="s">
        <v>80</v>
      </c>
      <c r="D25" s="245">
        <v>1695</v>
      </c>
      <c r="E25" s="113">
        <f>ROUND(D25/$E$4,3)</f>
        <v>10.154999999999999</v>
      </c>
      <c r="F25" s="37">
        <v>2</v>
      </c>
      <c r="G25" s="37">
        <v>10.16</v>
      </c>
      <c r="H25" s="33">
        <f t="shared" si="3"/>
        <v>2.4</v>
      </c>
      <c r="I25" s="34">
        <f t="shared" si="1"/>
        <v>12.56</v>
      </c>
      <c r="J25" s="143"/>
      <c r="M25" s="247"/>
    </row>
    <row r="26" spans="1:13" s="21" customFormat="1">
      <c r="A26" s="35">
        <f t="shared" si="4"/>
        <v>20</v>
      </c>
      <c r="B26" s="244" t="s">
        <v>101</v>
      </c>
      <c r="C26" s="244" t="s">
        <v>80</v>
      </c>
      <c r="D26" s="245">
        <v>1655</v>
      </c>
      <c r="E26" s="113">
        <f t="shared" si="2"/>
        <v>9.9149999999999991</v>
      </c>
      <c r="F26" s="37">
        <v>8</v>
      </c>
      <c r="G26" s="37">
        <v>39.659999999999997</v>
      </c>
      <c r="H26" s="33">
        <f t="shared" si="3"/>
        <v>9.36</v>
      </c>
      <c r="I26" s="34">
        <f t="shared" si="1"/>
        <v>49.019999999999996</v>
      </c>
      <c r="J26" s="143"/>
      <c r="M26" s="247"/>
    </row>
    <row r="27" spans="1:13" s="21" customFormat="1">
      <c r="A27" s="35">
        <f t="shared" si="4"/>
        <v>21</v>
      </c>
      <c r="B27" s="244" t="s">
        <v>101</v>
      </c>
      <c r="C27" s="244" t="s">
        <v>80</v>
      </c>
      <c r="D27" s="245">
        <v>1655</v>
      </c>
      <c r="E27" s="113">
        <f t="shared" si="2"/>
        <v>9.9149999999999991</v>
      </c>
      <c r="F27" s="37">
        <v>8</v>
      </c>
      <c r="G27" s="37">
        <v>39.659999999999997</v>
      </c>
      <c r="H27" s="33">
        <f t="shared" si="3"/>
        <v>9.36</v>
      </c>
      <c r="I27" s="34">
        <f t="shared" si="1"/>
        <v>49.019999999999996</v>
      </c>
      <c r="J27" s="143"/>
      <c r="M27" s="247"/>
    </row>
    <row r="28" spans="1:13" s="21" customFormat="1" ht="13.5" customHeight="1">
      <c r="A28" s="35">
        <f t="shared" si="4"/>
        <v>22</v>
      </c>
      <c r="B28" s="244" t="s">
        <v>101</v>
      </c>
      <c r="C28" s="244" t="s">
        <v>80</v>
      </c>
      <c r="D28" s="245">
        <v>1655</v>
      </c>
      <c r="E28" s="113">
        <f t="shared" si="2"/>
        <v>9.9149999999999991</v>
      </c>
      <c r="F28" s="37">
        <v>8</v>
      </c>
      <c r="G28" s="37">
        <v>39.659999999999997</v>
      </c>
      <c r="H28" s="33">
        <f t="shared" si="3"/>
        <v>9.36</v>
      </c>
      <c r="I28" s="34">
        <f t="shared" si="1"/>
        <v>49.019999999999996</v>
      </c>
      <c r="J28" s="143"/>
      <c r="M28" s="247"/>
    </row>
    <row r="29" spans="1:13" s="21" customFormat="1" ht="12" customHeight="1">
      <c r="A29" s="35">
        <f t="shared" si="4"/>
        <v>23</v>
      </c>
      <c r="B29" s="244" t="s">
        <v>101</v>
      </c>
      <c r="C29" s="244" t="s">
        <v>77</v>
      </c>
      <c r="D29" s="245">
        <v>1785</v>
      </c>
      <c r="E29" s="113">
        <f t="shared" si="2"/>
        <v>10.694000000000001</v>
      </c>
      <c r="F29" s="37">
        <v>8</v>
      </c>
      <c r="G29" s="37">
        <v>42.78</v>
      </c>
      <c r="H29" s="33">
        <f t="shared" si="3"/>
        <v>10.09</v>
      </c>
      <c r="I29" s="34">
        <f t="shared" si="1"/>
        <v>52.870000000000005</v>
      </c>
      <c r="J29" s="143"/>
      <c r="M29" s="247"/>
    </row>
    <row r="30" spans="1:13" s="21" customFormat="1">
      <c r="A30" s="35">
        <f t="shared" si="4"/>
        <v>24</v>
      </c>
      <c r="B30" s="244" t="s">
        <v>101</v>
      </c>
      <c r="C30" s="244" t="s">
        <v>80</v>
      </c>
      <c r="D30" s="245">
        <v>1635</v>
      </c>
      <c r="E30" s="113">
        <f t="shared" si="2"/>
        <v>9.7949999999999999</v>
      </c>
      <c r="F30" s="37">
        <v>8</v>
      </c>
      <c r="G30" s="37">
        <v>39.18</v>
      </c>
      <c r="H30" s="33">
        <f t="shared" si="3"/>
        <v>9.24</v>
      </c>
      <c r="I30" s="34">
        <f t="shared" si="1"/>
        <v>48.42</v>
      </c>
      <c r="J30" s="143"/>
      <c r="M30" s="247"/>
    </row>
    <row r="31" spans="1:13" s="21" customFormat="1">
      <c r="A31" s="35">
        <f t="shared" si="4"/>
        <v>25</v>
      </c>
      <c r="B31" s="244" t="s">
        <v>101</v>
      </c>
      <c r="C31" s="244" t="s">
        <v>80</v>
      </c>
      <c r="D31" s="245">
        <v>1615</v>
      </c>
      <c r="E31" s="113">
        <f t="shared" si="2"/>
        <v>9.6750000000000007</v>
      </c>
      <c r="F31" s="37">
        <v>8</v>
      </c>
      <c r="G31" s="37">
        <v>38.700000000000003</v>
      </c>
      <c r="H31" s="33">
        <f t="shared" si="3"/>
        <v>9.1300000000000008</v>
      </c>
      <c r="I31" s="34">
        <f t="shared" si="1"/>
        <v>47.830000000000005</v>
      </c>
      <c r="J31" s="143"/>
      <c r="M31" s="247"/>
    </row>
    <row r="32" spans="1:13" s="21" customFormat="1">
      <c r="A32" s="35">
        <f t="shared" si="4"/>
        <v>26</v>
      </c>
      <c r="B32" s="244" t="s">
        <v>166</v>
      </c>
      <c r="C32" s="244" t="s">
        <v>80</v>
      </c>
      <c r="D32" s="245">
        <v>1470</v>
      </c>
      <c r="E32" s="113">
        <f t="shared" si="2"/>
        <v>8.8070000000000004</v>
      </c>
      <c r="F32" s="37">
        <v>24</v>
      </c>
      <c r="G32" s="37">
        <v>105.68</v>
      </c>
      <c r="H32" s="33">
        <f t="shared" si="3"/>
        <v>24.93</v>
      </c>
      <c r="I32" s="34">
        <f t="shared" si="1"/>
        <v>130.61000000000001</v>
      </c>
      <c r="J32" s="143"/>
      <c r="M32" s="247"/>
    </row>
    <row r="33" spans="1:13" s="21" customFormat="1">
      <c r="A33" s="35">
        <f t="shared" si="4"/>
        <v>27</v>
      </c>
      <c r="B33" s="244" t="s">
        <v>166</v>
      </c>
      <c r="C33" s="244" t="s">
        <v>80</v>
      </c>
      <c r="D33" s="245">
        <v>1470</v>
      </c>
      <c r="E33" s="113">
        <f t="shared" si="2"/>
        <v>8.8070000000000004</v>
      </c>
      <c r="F33" s="37">
        <v>16</v>
      </c>
      <c r="G33" s="37">
        <v>70.459999999999994</v>
      </c>
      <c r="H33" s="33">
        <f t="shared" si="3"/>
        <v>16.62</v>
      </c>
      <c r="I33" s="34">
        <f t="shared" si="1"/>
        <v>87.08</v>
      </c>
      <c r="J33" s="143"/>
      <c r="M33" s="247"/>
    </row>
    <row r="34" spans="1:13" s="21" customFormat="1">
      <c r="A34" s="35">
        <f t="shared" si="4"/>
        <v>28</v>
      </c>
      <c r="B34" s="244" t="s">
        <v>166</v>
      </c>
      <c r="C34" s="244" t="s">
        <v>80</v>
      </c>
      <c r="D34" s="245">
        <v>1470</v>
      </c>
      <c r="E34" s="113">
        <f t="shared" si="2"/>
        <v>8.8070000000000004</v>
      </c>
      <c r="F34" s="37">
        <v>22</v>
      </c>
      <c r="G34" s="37">
        <v>96.88</v>
      </c>
      <c r="H34" s="33">
        <f t="shared" si="3"/>
        <v>22.85</v>
      </c>
      <c r="I34" s="34">
        <f t="shared" si="1"/>
        <v>119.72999999999999</v>
      </c>
      <c r="J34" s="143"/>
      <c r="M34" s="247"/>
    </row>
    <row r="35" spans="1:13" s="21" customFormat="1">
      <c r="A35" s="35">
        <f t="shared" si="4"/>
        <v>29</v>
      </c>
      <c r="B35" s="244" t="s">
        <v>166</v>
      </c>
      <c r="C35" s="244" t="s">
        <v>102</v>
      </c>
      <c r="D35" s="245">
        <v>2416</v>
      </c>
      <c r="E35" s="113">
        <f t="shared" si="2"/>
        <v>14.474</v>
      </c>
      <c r="F35" s="37">
        <v>24</v>
      </c>
      <c r="G35" s="37">
        <v>173.69</v>
      </c>
      <c r="H35" s="33">
        <f t="shared" si="3"/>
        <v>40.97</v>
      </c>
      <c r="I35" s="34">
        <f t="shared" si="1"/>
        <v>214.66</v>
      </c>
      <c r="J35" s="143"/>
      <c r="M35" s="247"/>
    </row>
    <row r="36" spans="1:13" s="21" customFormat="1">
      <c r="A36" s="35">
        <f t="shared" si="4"/>
        <v>30</v>
      </c>
      <c r="B36" s="244" t="s">
        <v>166</v>
      </c>
      <c r="C36" s="244" t="s">
        <v>103</v>
      </c>
      <c r="D36" s="245">
        <v>2014</v>
      </c>
      <c r="E36" s="113">
        <f t="shared" si="2"/>
        <v>12.066000000000001</v>
      </c>
      <c r="F36" s="37">
        <v>16</v>
      </c>
      <c r="G36" s="37">
        <v>96.53</v>
      </c>
      <c r="H36" s="33">
        <f t="shared" si="3"/>
        <v>22.77</v>
      </c>
      <c r="I36" s="34">
        <f t="shared" si="1"/>
        <v>119.3</v>
      </c>
      <c r="J36" s="143"/>
      <c r="M36" s="247"/>
    </row>
    <row r="37" spans="1:13" s="21" customFormat="1">
      <c r="A37" s="35">
        <f t="shared" si="4"/>
        <v>31</v>
      </c>
      <c r="B37" s="244" t="s">
        <v>166</v>
      </c>
      <c r="C37" s="244" t="s">
        <v>80</v>
      </c>
      <c r="D37" s="245">
        <v>1470</v>
      </c>
      <c r="E37" s="113">
        <f t="shared" si="2"/>
        <v>8.8070000000000004</v>
      </c>
      <c r="F37" s="37">
        <v>16</v>
      </c>
      <c r="G37" s="37">
        <v>70.459999999999994</v>
      </c>
      <c r="H37" s="33">
        <f t="shared" si="3"/>
        <v>16.62</v>
      </c>
      <c r="I37" s="34">
        <f t="shared" si="1"/>
        <v>87.08</v>
      </c>
      <c r="J37" s="143"/>
      <c r="M37" s="247"/>
    </row>
    <row r="38" spans="1:13" s="21" customFormat="1">
      <c r="A38" s="35">
        <f t="shared" si="4"/>
        <v>32</v>
      </c>
      <c r="B38" s="244" t="s">
        <v>166</v>
      </c>
      <c r="C38" s="244" t="s">
        <v>80</v>
      </c>
      <c r="D38" s="245">
        <v>1430</v>
      </c>
      <c r="E38" s="113">
        <f t="shared" si="2"/>
        <v>8.5670000000000002</v>
      </c>
      <c r="F38" s="37">
        <v>22</v>
      </c>
      <c r="G38" s="37">
        <v>94.24</v>
      </c>
      <c r="H38" s="33">
        <f t="shared" si="3"/>
        <v>22.23</v>
      </c>
      <c r="I38" s="34">
        <f t="shared" si="1"/>
        <v>116.47</v>
      </c>
      <c r="J38" s="143"/>
      <c r="M38" s="247"/>
    </row>
    <row r="39" spans="1:13" s="21" customFormat="1">
      <c r="A39" s="35">
        <f t="shared" si="4"/>
        <v>33</v>
      </c>
      <c r="B39" s="244" t="s">
        <v>166</v>
      </c>
      <c r="C39" s="244" t="s">
        <v>80</v>
      </c>
      <c r="D39" s="245">
        <v>1410</v>
      </c>
      <c r="E39" s="113">
        <f t="shared" si="2"/>
        <v>8.4469999999999992</v>
      </c>
      <c r="F39" s="37">
        <v>24</v>
      </c>
      <c r="G39" s="37">
        <v>101.36</v>
      </c>
      <c r="H39" s="33">
        <f t="shared" si="3"/>
        <v>23.91</v>
      </c>
      <c r="I39" s="34">
        <f t="shared" si="1"/>
        <v>125.27</v>
      </c>
      <c r="J39" s="143"/>
      <c r="M39" s="247"/>
    </row>
    <row r="40" spans="1:13" s="21" customFormat="1">
      <c r="A40" s="35">
        <f t="shared" si="4"/>
        <v>34</v>
      </c>
      <c r="B40" s="244" t="s">
        <v>166</v>
      </c>
      <c r="C40" s="244" t="s">
        <v>80</v>
      </c>
      <c r="D40" s="245">
        <v>1410</v>
      </c>
      <c r="E40" s="113">
        <f t="shared" si="2"/>
        <v>8.4469999999999992</v>
      </c>
      <c r="F40" s="37">
        <v>24</v>
      </c>
      <c r="G40" s="37">
        <v>101.36</v>
      </c>
      <c r="H40" s="33">
        <f t="shared" si="3"/>
        <v>23.91</v>
      </c>
      <c r="I40" s="34">
        <f t="shared" si="1"/>
        <v>125.27</v>
      </c>
      <c r="J40" s="143"/>
      <c r="M40" s="247"/>
    </row>
    <row r="41" spans="1:13" s="21" customFormat="1">
      <c r="A41" s="35">
        <f t="shared" si="4"/>
        <v>35</v>
      </c>
      <c r="B41" s="244" t="s">
        <v>165</v>
      </c>
      <c r="C41" s="244" t="s">
        <v>80</v>
      </c>
      <c r="D41" s="245">
        <v>1450</v>
      </c>
      <c r="E41" s="113">
        <f t="shared" si="2"/>
        <v>8.6869999999999994</v>
      </c>
      <c r="F41" s="37">
        <v>40</v>
      </c>
      <c r="G41" s="37">
        <v>173.74</v>
      </c>
      <c r="H41" s="33">
        <f t="shared" si="3"/>
        <v>40.99</v>
      </c>
      <c r="I41" s="34">
        <f t="shared" si="1"/>
        <v>214.73000000000002</v>
      </c>
      <c r="J41" s="143"/>
      <c r="M41" s="247"/>
    </row>
    <row r="42" spans="1:13" s="21" customFormat="1">
      <c r="A42" s="35">
        <f t="shared" si="4"/>
        <v>36</v>
      </c>
      <c r="B42" s="244" t="s">
        <v>165</v>
      </c>
      <c r="C42" s="244" t="s">
        <v>80</v>
      </c>
      <c r="D42" s="245">
        <v>1470</v>
      </c>
      <c r="E42" s="113">
        <f t="shared" si="2"/>
        <v>8.8070000000000004</v>
      </c>
      <c r="F42" s="37">
        <v>40</v>
      </c>
      <c r="G42" s="37">
        <v>176.14</v>
      </c>
      <c r="H42" s="33">
        <f t="shared" si="3"/>
        <v>41.55</v>
      </c>
      <c r="I42" s="34">
        <f t="shared" si="1"/>
        <v>217.69</v>
      </c>
      <c r="J42" s="143"/>
      <c r="M42" s="247"/>
    </row>
    <row r="43" spans="1:13" s="21" customFormat="1">
      <c r="A43" s="35">
        <f t="shared" si="4"/>
        <v>37</v>
      </c>
      <c r="B43" s="244" t="s">
        <v>165</v>
      </c>
      <c r="C43" s="244" t="s">
        <v>80</v>
      </c>
      <c r="D43" s="245">
        <v>1450</v>
      </c>
      <c r="E43" s="113">
        <f t="shared" si="2"/>
        <v>8.6869999999999994</v>
      </c>
      <c r="F43" s="37">
        <v>34</v>
      </c>
      <c r="G43" s="37">
        <v>147.68</v>
      </c>
      <c r="H43" s="33">
        <f t="shared" si="3"/>
        <v>34.840000000000003</v>
      </c>
      <c r="I43" s="34">
        <f t="shared" si="1"/>
        <v>182.52</v>
      </c>
      <c r="J43" s="143"/>
      <c r="M43" s="247"/>
    </row>
    <row r="44" spans="1:13" s="21" customFormat="1">
      <c r="A44" s="35">
        <f t="shared" si="4"/>
        <v>38</v>
      </c>
      <c r="B44" s="244" t="s">
        <v>165</v>
      </c>
      <c r="C44" s="244" t="s">
        <v>80</v>
      </c>
      <c r="D44" s="245">
        <v>1430</v>
      </c>
      <c r="E44" s="113">
        <f t="shared" si="2"/>
        <v>8.5670000000000002</v>
      </c>
      <c r="F44" s="37">
        <v>40</v>
      </c>
      <c r="G44" s="37">
        <v>171.34</v>
      </c>
      <c r="H44" s="33">
        <f t="shared" si="3"/>
        <v>40.42</v>
      </c>
      <c r="I44" s="34">
        <f t="shared" si="1"/>
        <v>211.76</v>
      </c>
      <c r="J44" s="143"/>
      <c r="M44" s="247"/>
    </row>
    <row r="45" spans="1:13" s="21" customFormat="1">
      <c r="A45" s="35">
        <f t="shared" si="4"/>
        <v>39</v>
      </c>
      <c r="B45" s="244" t="s">
        <v>165</v>
      </c>
      <c r="C45" s="244" t="s">
        <v>80</v>
      </c>
      <c r="D45" s="245">
        <v>1430</v>
      </c>
      <c r="E45" s="113">
        <f t="shared" si="2"/>
        <v>8.5670000000000002</v>
      </c>
      <c r="F45" s="37">
        <v>34</v>
      </c>
      <c r="G45" s="37">
        <v>145.63999999999999</v>
      </c>
      <c r="H45" s="33">
        <f t="shared" si="3"/>
        <v>34.36</v>
      </c>
      <c r="I45" s="34">
        <f t="shared" si="1"/>
        <v>180</v>
      </c>
      <c r="J45" s="143"/>
      <c r="M45" s="247"/>
    </row>
    <row r="46" spans="1:13" s="21" customFormat="1">
      <c r="A46" s="35">
        <f t="shared" si="4"/>
        <v>40</v>
      </c>
      <c r="B46" s="244" t="s">
        <v>165</v>
      </c>
      <c r="C46" s="244" t="s">
        <v>80</v>
      </c>
      <c r="D46" s="245">
        <v>1470</v>
      </c>
      <c r="E46" s="113">
        <f t="shared" si="2"/>
        <v>8.8070000000000004</v>
      </c>
      <c r="F46" s="37">
        <v>34</v>
      </c>
      <c r="G46" s="37">
        <v>149.72</v>
      </c>
      <c r="H46" s="33">
        <f t="shared" si="3"/>
        <v>35.32</v>
      </c>
      <c r="I46" s="34">
        <f t="shared" si="1"/>
        <v>185.04</v>
      </c>
      <c r="J46" s="143"/>
      <c r="M46" s="247"/>
    </row>
    <row r="47" spans="1:13" s="21" customFormat="1">
      <c r="A47" s="35">
        <f t="shared" si="4"/>
        <v>41</v>
      </c>
      <c r="B47" s="244" t="s">
        <v>165</v>
      </c>
      <c r="C47" s="244" t="s">
        <v>80</v>
      </c>
      <c r="D47" s="245">
        <v>1410</v>
      </c>
      <c r="E47" s="113">
        <f t="shared" si="2"/>
        <v>8.4469999999999992</v>
      </c>
      <c r="F47" s="37">
        <v>34</v>
      </c>
      <c r="G47" s="37">
        <v>143.6</v>
      </c>
      <c r="H47" s="33">
        <f t="shared" si="3"/>
        <v>33.880000000000003</v>
      </c>
      <c r="I47" s="34">
        <f t="shared" si="1"/>
        <v>177.48</v>
      </c>
      <c r="J47" s="143"/>
      <c r="M47" s="247"/>
    </row>
    <row r="48" spans="1:13" s="21" customFormat="1">
      <c r="A48" s="35">
        <f t="shared" si="4"/>
        <v>42</v>
      </c>
      <c r="B48" s="244" t="s">
        <v>165</v>
      </c>
      <c r="C48" s="244" t="s">
        <v>80</v>
      </c>
      <c r="D48" s="245">
        <v>1410</v>
      </c>
      <c r="E48" s="113">
        <f t="shared" si="2"/>
        <v>8.4469999999999992</v>
      </c>
      <c r="F48" s="37">
        <v>40</v>
      </c>
      <c r="G48" s="37">
        <v>168.94</v>
      </c>
      <c r="H48" s="33">
        <f t="shared" si="3"/>
        <v>39.85</v>
      </c>
      <c r="I48" s="34">
        <f t="shared" si="1"/>
        <v>208.79</v>
      </c>
      <c r="J48" s="143"/>
      <c r="M48" s="247"/>
    </row>
    <row r="49" spans="1:13" s="21" customFormat="1">
      <c r="A49" s="35">
        <f t="shared" si="4"/>
        <v>43</v>
      </c>
      <c r="B49" s="244" t="s">
        <v>165</v>
      </c>
      <c r="C49" s="244" t="s">
        <v>80</v>
      </c>
      <c r="D49" s="245">
        <v>1410</v>
      </c>
      <c r="E49" s="113">
        <f t="shared" si="2"/>
        <v>8.4469999999999992</v>
      </c>
      <c r="F49" s="37">
        <v>40</v>
      </c>
      <c r="G49" s="37">
        <v>168.94</v>
      </c>
      <c r="H49" s="33">
        <f t="shared" si="3"/>
        <v>39.85</v>
      </c>
      <c r="I49" s="34">
        <f t="shared" si="1"/>
        <v>208.79</v>
      </c>
      <c r="J49" s="143"/>
      <c r="M49" s="247"/>
    </row>
    <row r="50" spans="1:13" s="21" customFormat="1">
      <c r="A50" s="35">
        <f t="shared" si="4"/>
        <v>44</v>
      </c>
      <c r="B50" s="244" t="s">
        <v>165</v>
      </c>
      <c r="C50" s="244" t="s">
        <v>80</v>
      </c>
      <c r="D50" s="245">
        <v>1470</v>
      </c>
      <c r="E50" s="113">
        <f t="shared" si="2"/>
        <v>8.8070000000000004</v>
      </c>
      <c r="F50" s="37">
        <v>40</v>
      </c>
      <c r="G50" s="37">
        <v>176.14</v>
      </c>
      <c r="H50" s="33">
        <f>ROUND(G50*0.2194,2)</f>
        <v>38.65</v>
      </c>
      <c r="I50" s="34">
        <f t="shared" si="1"/>
        <v>214.79</v>
      </c>
      <c r="J50" s="143" t="s">
        <v>164</v>
      </c>
      <c r="M50" s="247"/>
    </row>
    <row r="51" spans="1:13" s="21" customFormat="1">
      <c r="A51" s="35">
        <f t="shared" si="4"/>
        <v>45</v>
      </c>
      <c r="B51" s="244" t="s">
        <v>165</v>
      </c>
      <c r="C51" s="244" t="s">
        <v>80</v>
      </c>
      <c r="D51" s="245">
        <v>1410</v>
      </c>
      <c r="E51" s="113">
        <f t="shared" si="2"/>
        <v>8.4469999999999992</v>
      </c>
      <c r="F51" s="37">
        <v>40</v>
      </c>
      <c r="G51" s="37">
        <v>168.94</v>
      </c>
      <c r="H51" s="33">
        <f t="shared" si="3"/>
        <v>39.85</v>
      </c>
      <c r="I51" s="34">
        <f t="shared" si="1"/>
        <v>208.79</v>
      </c>
      <c r="J51" s="143"/>
      <c r="M51" s="247"/>
    </row>
    <row r="52" spans="1:13" s="21" customFormat="1">
      <c r="A52" s="35">
        <f t="shared" si="4"/>
        <v>46</v>
      </c>
      <c r="B52" s="244" t="s">
        <v>165</v>
      </c>
      <c r="C52" s="244" t="s">
        <v>80</v>
      </c>
      <c r="D52" s="245">
        <v>1390</v>
      </c>
      <c r="E52" s="113">
        <f t="shared" si="2"/>
        <v>8.327</v>
      </c>
      <c r="F52" s="37">
        <v>40</v>
      </c>
      <c r="G52" s="37">
        <v>166.54</v>
      </c>
      <c r="H52" s="33">
        <f t="shared" si="3"/>
        <v>39.29</v>
      </c>
      <c r="I52" s="34">
        <f t="shared" si="1"/>
        <v>205.82999999999998</v>
      </c>
      <c r="J52" s="143"/>
      <c r="M52" s="247"/>
    </row>
    <row r="53" spans="1:13" s="21" customFormat="1">
      <c r="A53" s="35">
        <f t="shared" si="4"/>
        <v>47</v>
      </c>
      <c r="B53" s="244" t="s">
        <v>104</v>
      </c>
      <c r="C53" s="244" t="s">
        <v>105</v>
      </c>
      <c r="D53" s="245">
        <v>1692</v>
      </c>
      <c r="E53" s="113">
        <f t="shared" si="2"/>
        <v>10.137</v>
      </c>
      <c r="F53" s="37">
        <v>8</v>
      </c>
      <c r="G53" s="37">
        <v>40.549999999999997</v>
      </c>
      <c r="H53" s="33">
        <f t="shared" si="3"/>
        <v>9.57</v>
      </c>
      <c r="I53" s="34">
        <f t="shared" si="1"/>
        <v>50.12</v>
      </c>
      <c r="J53" s="143"/>
      <c r="M53" s="247"/>
    </row>
    <row r="54" spans="1:13" s="21" customFormat="1">
      <c r="A54" s="35">
        <f t="shared" si="4"/>
        <v>48</v>
      </c>
      <c r="B54" s="244" t="s">
        <v>104</v>
      </c>
      <c r="C54" s="244" t="s">
        <v>106</v>
      </c>
      <c r="D54" s="245">
        <v>1640</v>
      </c>
      <c r="E54" s="113">
        <f t="shared" si="2"/>
        <v>9.8249999999999993</v>
      </c>
      <c r="F54" s="37">
        <v>24</v>
      </c>
      <c r="G54" s="37">
        <v>117.9</v>
      </c>
      <c r="H54" s="33">
        <f t="shared" si="3"/>
        <v>27.81</v>
      </c>
      <c r="I54" s="34">
        <f t="shared" si="1"/>
        <v>145.71</v>
      </c>
      <c r="J54" s="143"/>
      <c r="M54" s="247"/>
    </row>
    <row r="55" spans="1:13" s="21" customFormat="1">
      <c r="A55" s="35">
        <f t="shared" si="4"/>
        <v>49</v>
      </c>
      <c r="B55" s="244" t="s">
        <v>104</v>
      </c>
      <c r="C55" s="244" t="s">
        <v>106</v>
      </c>
      <c r="D55" s="245">
        <v>1571</v>
      </c>
      <c r="E55" s="113">
        <f t="shared" si="2"/>
        <v>9.4120000000000008</v>
      </c>
      <c r="F55" s="37">
        <v>24</v>
      </c>
      <c r="G55" s="37">
        <v>112.94</v>
      </c>
      <c r="H55" s="33">
        <f t="shared" si="3"/>
        <v>26.64</v>
      </c>
      <c r="I55" s="34">
        <f t="shared" si="1"/>
        <v>139.57999999999998</v>
      </c>
      <c r="J55" s="143"/>
      <c r="M55" s="247"/>
    </row>
    <row r="56" spans="1:13" s="21" customFormat="1" ht="27" customHeight="1">
      <c r="A56" s="35">
        <f t="shared" si="4"/>
        <v>50</v>
      </c>
      <c r="B56" s="244" t="s">
        <v>107</v>
      </c>
      <c r="C56" s="246" t="s">
        <v>108</v>
      </c>
      <c r="D56" s="245">
        <v>2305</v>
      </c>
      <c r="E56" s="113">
        <f t="shared" si="2"/>
        <v>13.808999999999999</v>
      </c>
      <c r="F56" s="37">
        <v>8</v>
      </c>
      <c r="G56" s="37">
        <v>55.24</v>
      </c>
      <c r="H56" s="33">
        <f t="shared" si="3"/>
        <v>13.03</v>
      </c>
      <c r="I56" s="34">
        <f t="shared" si="1"/>
        <v>68.27</v>
      </c>
      <c r="J56" s="143"/>
      <c r="M56" s="247"/>
    </row>
    <row r="57" spans="1:13" s="21" customFormat="1" ht="25.5">
      <c r="A57" s="35">
        <f t="shared" si="4"/>
        <v>51</v>
      </c>
      <c r="B57" s="244" t="s">
        <v>107</v>
      </c>
      <c r="C57" s="246" t="s">
        <v>109</v>
      </c>
      <c r="D57" s="245">
        <v>2264</v>
      </c>
      <c r="E57" s="113">
        <f t="shared" si="2"/>
        <v>13.563000000000001</v>
      </c>
      <c r="F57" s="37">
        <v>8</v>
      </c>
      <c r="G57" s="37">
        <v>54.25</v>
      </c>
      <c r="H57" s="33">
        <f t="shared" si="3"/>
        <v>12.8</v>
      </c>
      <c r="I57" s="34">
        <f t="shared" si="1"/>
        <v>67.05</v>
      </c>
      <c r="J57" s="143"/>
      <c r="M57" s="247"/>
    </row>
    <row r="58" spans="1:13" s="21" customFormat="1">
      <c r="A58" s="35">
        <f t="shared" si="4"/>
        <v>52</v>
      </c>
      <c r="B58" s="244" t="s">
        <v>107</v>
      </c>
      <c r="C58" s="244" t="s">
        <v>110</v>
      </c>
      <c r="D58" s="245">
        <v>2483</v>
      </c>
      <c r="E58" s="113">
        <f t="shared" si="2"/>
        <v>14.875</v>
      </c>
      <c r="F58" s="37">
        <v>32</v>
      </c>
      <c r="G58" s="37">
        <v>238</v>
      </c>
      <c r="H58" s="33">
        <f t="shared" si="3"/>
        <v>56.14</v>
      </c>
      <c r="I58" s="34">
        <f t="shared" si="1"/>
        <v>294.14</v>
      </c>
      <c r="J58" s="143"/>
      <c r="M58" s="247"/>
    </row>
    <row r="59" spans="1:13" s="21" customFormat="1">
      <c r="A59" s="35">
        <f t="shared" si="4"/>
        <v>53</v>
      </c>
      <c r="B59" s="244" t="s">
        <v>111</v>
      </c>
      <c r="C59" s="244" t="s">
        <v>77</v>
      </c>
      <c r="D59" s="245">
        <v>1561</v>
      </c>
      <c r="E59" s="113">
        <f t="shared" si="2"/>
        <v>9.3520000000000003</v>
      </c>
      <c r="F59" s="37">
        <v>16</v>
      </c>
      <c r="G59" s="37">
        <v>74.819999999999993</v>
      </c>
      <c r="H59" s="33">
        <f t="shared" si="3"/>
        <v>17.649999999999999</v>
      </c>
      <c r="I59" s="34">
        <f t="shared" si="1"/>
        <v>92.47</v>
      </c>
      <c r="J59" s="143"/>
      <c r="M59" s="247"/>
    </row>
    <row r="60" spans="1:13" s="21" customFormat="1">
      <c r="A60" s="35">
        <f t="shared" si="4"/>
        <v>54</v>
      </c>
      <c r="B60" s="244" t="s">
        <v>111</v>
      </c>
      <c r="C60" s="244" t="s">
        <v>106</v>
      </c>
      <c r="D60" s="245">
        <v>1611</v>
      </c>
      <c r="E60" s="113">
        <f t="shared" si="2"/>
        <v>9.6509999999999998</v>
      </c>
      <c r="F60" s="37">
        <v>8</v>
      </c>
      <c r="G60" s="37">
        <v>38.6</v>
      </c>
      <c r="H60" s="33">
        <f t="shared" si="3"/>
        <v>9.11</v>
      </c>
      <c r="I60" s="34">
        <f t="shared" si="1"/>
        <v>47.71</v>
      </c>
      <c r="J60" s="143"/>
      <c r="M60" s="247"/>
    </row>
    <row r="61" spans="1:13" s="21" customFormat="1">
      <c r="A61" s="35">
        <f t="shared" si="4"/>
        <v>55</v>
      </c>
      <c r="B61" s="244" t="s">
        <v>111</v>
      </c>
      <c r="C61" s="244" t="s">
        <v>77</v>
      </c>
      <c r="D61" s="245">
        <v>1581</v>
      </c>
      <c r="E61" s="113">
        <f t="shared" si="2"/>
        <v>9.4719999999999995</v>
      </c>
      <c r="F61" s="37">
        <v>8</v>
      </c>
      <c r="G61" s="37">
        <v>37.89</v>
      </c>
      <c r="H61" s="33">
        <f t="shared" si="3"/>
        <v>8.94</v>
      </c>
      <c r="I61" s="34">
        <f t="shared" si="1"/>
        <v>46.83</v>
      </c>
      <c r="J61" s="143"/>
      <c r="M61" s="247"/>
    </row>
    <row r="62" spans="1:13" s="21" customFormat="1">
      <c r="A62" s="35">
        <f t="shared" si="4"/>
        <v>56</v>
      </c>
      <c r="B62" s="244" t="s">
        <v>111</v>
      </c>
      <c r="C62" s="244" t="s">
        <v>106</v>
      </c>
      <c r="D62" s="245">
        <v>1591</v>
      </c>
      <c r="E62" s="113">
        <f t="shared" si="2"/>
        <v>9.532</v>
      </c>
      <c r="F62" s="37">
        <v>8</v>
      </c>
      <c r="G62" s="37">
        <v>38.130000000000003</v>
      </c>
      <c r="H62" s="33">
        <f t="shared" si="3"/>
        <v>8.99</v>
      </c>
      <c r="I62" s="34">
        <f t="shared" si="1"/>
        <v>47.120000000000005</v>
      </c>
      <c r="J62" s="143"/>
      <c r="M62" s="247"/>
    </row>
    <row r="63" spans="1:13" s="21" customFormat="1">
      <c r="A63" s="35">
        <f t="shared" si="4"/>
        <v>57</v>
      </c>
      <c r="B63" s="244" t="s">
        <v>111</v>
      </c>
      <c r="C63" s="244" t="s">
        <v>77</v>
      </c>
      <c r="D63" s="245">
        <v>1521</v>
      </c>
      <c r="E63" s="113">
        <f t="shared" si="2"/>
        <v>9.1120000000000001</v>
      </c>
      <c r="F63" s="37">
        <v>16</v>
      </c>
      <c r="G63" s="37">
        <v>72.900000000000006</v>
      </c>
      <c r="H63" s="33">
        <f t="shared" si="3"/>
        <v>17.2</v>
      </c>
      <c r="I63" s="34">
        <f t="shared" si="1"/>
        <v>90.100000000000009</v>
      </c>
      <c r="J63" s="143"/>
      <c r="M63" s="247"/>
    </row>
    <row r="64" spans="1:13" s="21" customFormat="1">
      <c r="A64" s="35">
        <f t="shared" si="4"/>
        <v>58</v>
      </c>
      <c r="B64" s="244" t="s">
        <v>112</v>
      </c>
      <c r="C64" s="244" t="s">
        <v>105</v>
      </c>
      <c r="D64" s="245">
        <v>1821</v>
      </c>
      <c r="E64" s="113">
        <f t="shared" si="2"/>
        <v>10.909000000000001</v>
      </c>
      <c r="F64" s="37">
        <v>24</v>
      </c>
      <c r="G64" s="37">
        <v>130.91</v>
      </c>
      <c r="H64" s="33">
        <f t="shared" si="3"/>
        <v>30.88</v>
      </c>
      <c r="I64" s="34">
        <f t="shared" si="1"/>
        <v>161.79</v>
      </c>
      <c r="J64" s="143"/>
      <c r="M64" s="247"/>
    </row>
    <row r="65" spans="1:13" s="21" customFormat="1">
      <c r="A65" s="35">
        <f t="shared" si="4"/>
        <v>59</v>
      </c>
      <c r="B65" s="244" t="s">
        <v>112</v>
      </c>
      <c r="C65" s="244" t="s">
        <v>106</v>
      </c>
      <c r="D65" s="245">
        <v>1640</v>
      </c>
      <c r="E65" s="113">
        <f t="shared" si="2"/>
        <v>9.8249999999999993</v>
      </c>
      <c r="F65" s="37">
        <v>16</v>
      </c>
      <c r="G65" s="37">
        <v>78.599999999999994</v>
      </c>
      <c r="H65" s="33">
        <f t="shared" si="3"/>
        <v>18.54</v>
      </c>
      <c r="I65" s="34">
        <f t="shared" si="1"/>
        <v>97.139999999999986</v>
      </c>
      <c r="J65" s="143"/>
      <c r="M65" s="247"/>
    </row>
    <row r="66" spans="1:13" s="21" customFormat="1">
      <c r="A66" s="35">
        <f t="shared" si="4"/>
        <v>60</v>
      </c>
      <c r="B66" s="244" t="s">
        <v>112</v>
      </c>
      <c r="C66" s="244" t="s">
        <v>106</v>
      </c>
      <c r="D66" s="245">
        <v>1620</v>
      </c>
      <c r="E66" s="113">
        <f t="shared" si="2"/>
        <v>9.7050000000000001</v>
      </c>
      <c r="F66" s="37">
        <v>8</v>
      </c>
      <c r="G66" s="37">
        <v>38.82</v>
      </c>
      <c r="H66" s="33">
        <f t="shared" si="3"/>
        <v>9.16</v>
      </c>
      <c r="I66" s="34">
        <f t="shared" si="1"/>
        <v>47.980000000000004</v>
      </c>
      <c r="J66" s="143"/>
      <c r="M66" s="247"/>
    </row>
    <row r="67" spans="1:13" s="21" customFormat="1">
      <c r="A67" s="35">
        <f t="shared" si="4"/>
        <v>61</v>
      </c>
      <c r="B67" s="244" t="s">
        <v>113</v>
      </c>
      <c r="C67" s="244" t="s">
        <v>77</v>
      </c>
      <c r="D67" s="245">
        <v>1513</v>
      </c>
      <c r="E67" s="113">
        <f t="shared" si="2"/>
        <v>9.0640000000000001</v>
      </c>
      <c r="F67" s="37">
        <v>2</v>
      </c>
      <c r="G67" s="37">
        <v>9.06</v>
      </c>
      <c r="H67" s="33">
        <f t="shared" si="3"/>
        <v>2.14</v>
      </c>
      <c r="I67" s="34">
        <f t="shared" si="1"/>
        <v>11.200000000000001</v>
      </c>
      <c r="J67" s="143"/>
      <c r="M67" s="247"/>
    </row>
    <row r="68" spans="1:13" s="21" customFormat="1">
      <c r="A68" s="35">
        <f t="shared" si="4"/>
        <v>62</v>
      </c>
      <c r="B68" s="244" t="s">
        <v>113</v>
      </c>
      <c r="C68" s="244" t="s">
        <v>106</v>
      </c>
      <c r="D68" s="245">
        <v>1571</v>
      </c>
      <c r="E68" s="113">
        <f t="shared" si="2"/>
        <v>9.4120000000000008</v>
      </c>
      <c r="F68" s="37">
        <v>8</v>
      </c>
      <c r="G68" s="37">
        <v>37.65</v>
      </c>
      <c r="H68" s="33">
        <f t="shared" si="3"/>
        <v>8.8800000000000008</v>
      </c>
      <c r="I68" s="34">
        <f t="shared" si="1"/>
        <v>46.53</v>
      </c>
      <c r="J68" s="143"/>
      <c r="M68" s="247"/>
    </row>
    <row r="69" spans="1:13" s="21" customFormat="1">
      <c r="A69" s="35">
        <f t="shared" si="4"/>
        <v>63</v>
      </c>
      <c r="B69" s="244" t="s">
        <v>113</v>
      </c>
      <c r="C69" s="244" t="s">
        <v>77</v>
      </c>
      <c r="D69" s="245">
        <v>1493</v>
      </c>
      <c r="E69" s="113">
        <f t="shared" si="2"/>
        <v>8.9440000000000008</v>
      </c>
      <c r="F69" s="37">
        <v>8</v>
      </c>
      <c r="G69" s="37">
        <v>35.78</v>
      </c>
      <c r="H69" s="33">
        <f t="shared" si="3"/>
        <v>8.44</v>
      </c>
      <c r="I69" s="34">
        <f t="shared" si="1"/>
        <v>44.22</v>
      </c>
      <c r="J69" s="143"/>
      <c r="M69" s="247"/>
    </row>
    <row r="70" spans="1:13" s="21" customFormat="1">
      <c r="A70" s="35">
        <f t="shared" si="4"/>
        <v>64</v>
      </c>
      <c r="B70" s="244" t="s">
        <v>113</v>
      </c>
      <c r="C70" s="244" t="s">
        <v>77</v>
      </c>
      <c r="D70" s="245">
        <v>1513</v>
      </c>
      <c r="E70" s="113">
        <f t="shared" si="2"/>
        <v>9.0640000000000001</v>
      </c>
      <c r="F70" s="37">
        <v>8</v>
      </c>
      <c r="G70" s="37">
        <v>36.26</v>
      </c>
      <c r="H70" s="33">
        <f t="shared" si="3"/>
        <v>8.5500000000000007</v>
      </c>
      <c r="I70" s="34">
        <f t="shared" si="1"/>
        <v>44.81</v>
      </c>
      <c r="J70" s="143"/>
      <c r="M70" s="247"/>
    </row>
    <row r="71" spans="1:13" s="21" customFormat="1">
      <c r="A71" s="35">
        <f t="shared" si="4"/>
        <v>65</v>
      </c>
      <c r="B71" s="244" t="s">
        <v>113</v>
      </c>
      <c r="C71" s="244" t="s">
        <v>77</v>
      </c>
      <c r="D71" s="245">
        <v>1501</v>
      </c>
      <c r="E71" s="113">
        <f t="shared" si="2"/>
        <v>8.9920000000000009</v>
      </c>
      <c r="F71" s="37">
        <v>6</v>
      </c>
      <c r="G71" s="37">
        <v>26.98</v>
      </c>
      <c r="H71" s="33">
        <f t="shared" si="3"/>
        <v>6.36</v>
      </c>
      <c r="I71" s="34">
        <f t="shared" ref="I71:I134" si="5">G71+H71</f>
        <v>33.340000000000003</v>
      </c>
      <c r="J71" s="143"/>
      <c r="M71" s="247"/>
    </row>
    <row r="72" spans="1:13" s="21" customFormat="1">
      <c r="A72" s="35">
        <f t="shared" si="4"/>
        <v>66</v>
      </c>
      <c r="B72" s="244" t="s">
        <v>113</v>
      </c>
      <c r="C72" s="244" t="s">
        <v>77</v>
      </c>
      <c r="D72" s="245">
        <v>1501</v>
      </c>
      <c r="E72" s="113">
        <f t="shared" ref="E72:E135" si="6">ROUND(D72/$E$4,3)</f>
        <v>8.9920000000000009</v>
      </c>
      <c r="F72" s="37">
        <v>8</v>
      </c>
      <c r="G72" s="37">
        <v>35.97</v>
      </c>
      <c r="H72" s="33">
        <f t="shared" ref="H72:H135" si="7">ROUND(G72*0.2359,2)</f>
        <v>8.49</v>
      </c>
      <c r="I72" s="34">
        <f t="shared" si="5"/>
        <v>44.46</v>
      </c>
      <c r="J72" s="143"/>
      <c r="M72" s="247"/>
    </row>
    <row r="73" spans="1:13" s="21" customFormat="1">
      <c r="A73" s="35">
        <f t="shared" ref="A73:A136" si="8">A72+1</f>
        <v>67</v>
      </c>
      <c r="B73" s="244" t="s">
        <v>113</v>
      </c>
      <c r="C73" s="244" t="s">
        <v>77</v>
      </c>
      <c r="D73" s="245">
        <v>1501</v>
      </c>
      <c r="E73" s="113">
        <f t="shared" si="6"/>
        <v>8.9920000000000009</v>
      </c>
      <c r="F73" s="37">
        <v>8</v>
      </c>
      <c r="G73" s="37">
        <v>35.97</v>
      </c>
      <c r="H73" s="33">
        <f t="shared" si="7"/>
        <v>8.49</v>
      </c>
      <c r="I73" s="34">
        <f t="shared" si="5"/>
        <v>44.46</v>
      </c>
      <c r="J73" s="143"/>
      <c r="M73" s="247"/>
    </row>
    <row r="74" spans="1:13" s="21" customFormat="1">
      <c r="A74" s="35">
        <f t="shared" si="8"/>
        <v>68</v>
      </c>
      <c r="B74" s="244" t="s">
        <v>114</v>
      </c>
      <c r="C74" s="244" t="s">
        <v>77</v>
      </c>
      <c r="D74" s="245">
        <v>1493</v>
      </c>
      <c r="E74" s="113">
        <f t="shared" si="6"/>
        <v>8.9440000000000008</v>
      </c>
      <c r="F74" s="37">
        <v>24</v>
      </c>
      <c r="G74" s="37">
        <v>107.33</v>
      </c>
      <c r="H74" s="33">
        <f t="shared" si="7"/>
        <v>25.32</v>
      </c>
      <c r="I74" s="34">
        <f t="shared" si="5"/>
        <v>132.65</v>
      </c>
      <c r="J74" s="143"/>
      <c r="M74" s="247"/>
    </row>
    <row r="75" spans="1:13" s="21" customFormat="1">
      <c r="A75" s="35">
        <f t="shared" si="8"/>
        <v>69</v>
      </c>
      <c r="B75" s="244" t="s">
        <v>114</v>
      </c>
      <c r="C75" s="244" t="s">
        <v>77</v>
      </c>
      <c r="D75" s="245">
        <v>1501</v>
      </c>
      <c r="E75" s="113">
        <f t="shared" si="6"/>
        <v>8.9920000000000009</v>
      </c>
      <c r="F75" s="37">
        <v>18</v>
      </c>
      <c r="G75" s="37">
        <v>80.930000000000007</v>
      </c>
      <c r="H75" s="33">
        <f t="shared" si="7"/>
        <v>19.09</v>
      </c>
      <c r="I75" s="34">
        <f t="shared" si="5"/>
        <v>100.02000000000001</v>
      </c>
      <c r="J75" s="143"/>
      <c r="M75" s="247"/>
    </row>
    <row r="76" spans="1:13" s="21" customFormat="1">
      <c r="A76" s="35">
        <f t="shared" si="8"/>
        <v>70</v>
      </c>
      <c r="B76" s="244" t="s">
        <v>115</v>
      </c>
      <c r="C76" s="244" t="s">
        <v>77</v>
      </c>
      <c r="D76" s="245">
        <v>1553</v>
      </c>
      <c r="E76" s="113">
        <f t="shared" si="6"/>
        <v>9.3040000000000003</v>
      </c>
      <c r="F76" s="37">
        <v>8</v>
      </c>
      <c r="G76" s="37">
        <v>37.22</v>
      </c>
      <c r="H76" s="33">
        <f t="shared" si="7"/>
        <v>8.7799999999999994</v>
      </c>
      <c r="I76" s="34">
        <f t="shared" si="5"/>
        <v>46</v>
      </c>
      <c r="J76" s="143"/>
      <c r="M76" s="247"/>
    </row>
    <row r="77" spans="1:13" s="21" customFormat="1">
      <c r="A77" s="35">
        <f t="shared" si="8"/>
        <v>71</v>
      </c>
      <c r="B77" s="244" t="s">
        <v>115</v>
      </c>
      <c r="C77" s="244" t="s">
        <v>106</v>
      </c>
      <c r="D77" s="245">
        <v>1640</v>
      </c>
      <c r="E77" s="113">
        <f t="shared" si="6"/>
        <v>9.8249999999999993</v>
      </c>
      <c r="F77" s="37">
        <v>16</v>
      </c>
      <c r="G77" s="37">
        <v>78.599999999999994</v>
      </c>
      <c r="H77" s="33">
        <f t="shared" si="7"/>
        <v>18.54</v>
      </c>
      <c r="I77" s="34">
        <f t="shared" si="5"/>
        <v>97.139999999999986</v>
      </c>
      <c r="J77" s="143"/>
      <c r="M77" s="247"/>
    </row>
    <row r="78" spans="1:13" s="21" customFormat="1">
      <c r="A78" s="35">
        <f t="shared" si="8"/>
        <v>72</v>
      </c>
      <c r="B78" s="244" t="s">
        <v>115</v>
      </c>
      <c r="C78" s="244" t="s">
        <v>106</v>
      </c>
      <c r="D78" s="245">
        <v>1551</v>
      </c>
      <c r="E78" s="113">
        <f t="shared" si="6"/>
        <v>9.2919999999999998</v>
      </c>
      <c r="F78" s="37">
        <v>16</v>
      </c>
      <c r="G78" s="37">
        <v>74.34</v>
      </c>
      <c r="H78" s="33">
        <f t="shared" si="7"/>
        <v>17.54</v>
      </c>
      <c r="I78" s="34">
        <f t="shared" si="5"/>
        <v>91.88</v>
      </c>
      <c r="J78" s="143"/>
      <c r="M78" s="247"/>
    </row>
    <row r="79" spans="1:13" s="21" customFormat="1">
      <c r="A79" s="35">
        <f t="shared" si="8"/>
        <v>73</v>
      </c>
      <c r="B79" s="244" t="s">
        <v>115</v>
      </c>
      <c r="C79" s="244" t="s">
        <v>77</v>
      </c>
      <c r="D79" s="245">
        <v>1501</v>
      </c>
      <c r="E79" s="113">
        <f t="shared" si="6"/>
        <v>8.9920000000000009</v>
      </c>
      <c r="F79" s="37">
        <v>8</v>
      </c>
      <c r="G79" s="37">
        <v>35.97</v>
      </c>
      <c r="H79" s="33">
        <f t="shared" si="7"/>
        <v>8.49</v>
      </c>
      <c r="I79" s="34">
        <f t="shared" si="5"/>
        <v>44.46</v>
      </c>
      <c r="J79" s="143"/>
      <c r="M79" s="247"/>
    </row>
    <row r="80" spans="1:13" s="21" customFormat="1">
      <c r="A80" s="35">
        <f t="shared" si="8"/>
        <v>74</v>
      </c>
      <c r="B80" s="244" t="s">
        <v>116</v>
      </c>
      <c r="C80" s="244" t="s">
        <v>105</v>
      </c>
      <c r="D80" s="245">
        <v>1910</v>
      </c>
      <c r="E80" s="113">
        <f t="shared" si="6"/>
        <v>11.443</v>
      </c>
      <c r="F80" s="37">
        <v>8</v>
      </c>
      <c r="G80" s="37">
        <v>45.77</v>
      </c>
      <c r="H80" s="33">
        <f t="shared" si="7"/>
        <v>10.8</v>
      </c>
      <c r="I80" s="34">
        <f t="shared" si="5"/>
        <v>56.570000000000007</v>
      </c>
      <c r="J80" s="143"/>
      <c r="M80" s="247"/>
    </row>
    <row r="81" spans="1:13" s="21" customFormat="1">
      <c r="A81" s="35">
        <f t="shared" si="8"/>
        <v>75</v>
      </c>
      <c r="B81" s="244" t="s">
        <v>116</v>
      </c>
      <c r="C81" s="244" t="s">
        <v>106</v>
      </c>
      <c r="D81" s="245">
        <v>1495</v>
      </c>
      <c r="E81" s="113">
        <f t="shared" si="6"/>
        <v>8.9559999999999995</v>
      </c>
      <c r="F81" s="37">
        <v>8</v>
      </c>
      <c r="G81" s="37">
        <v>35.82</v>
      </c>
      <c r="H81" s="33">
        <f t="shared" si="7"/>
        <v>8.4499999999999993</v>
      </c>
      <c r="I81" s="34">
        <f t="shared" si="5"/>
        <v>44.269999999999996</v>
      </c>
      <c r="J81" s="143"/>
      <c r="M81" s="247"/>
    </row>
    <row r="82" spans="1:13" s="21" customFormat="1">
      <c r="A82" s="35">
        <f t="shared" si="8"/>
        <v>76</v>
      </c>
      <c r="B82" s="244" t="s">
        <v>116</v>
      </c>
      <c r="C82" s="244" t="s">
        <v>77</v>
      </c>
      <c r="D82" s="245">
        <v>1405</v>
      </c>
      <c r="E82" s="113">
        <f t="shared" si="6"/>
        <v>8.4169999999999998</v>
      </c>
      <c r="F82" s="37">
        <v>16</v>
      </c>
      <c r="G82" s="37">
        <v>67.34</v>
      </c>
      <c r="H82" s="33">
        <f t="shared" si="7"/>
        <v>15.89</v>
      </c>
      <c r="I82" s="34">
        <f t="shared" si="5"/>
        <v>83.23</v>
      </c>
      <c r="J82" s="143"/>
      <c r="M82" s="247"/>
    </row>
    <row r="83" spans="1:13" s="21" customFormat="1">
      <c r="A83" s="35">
        <f t="shared" si="8"/>
        <v>77</v>
      </c>
      <c r="B83" s="244" t="s">
        <v>116</v>
      </c>
      <c r="C83" s="244" t="s">
        <v>77</v>
      </c>
      <c r="D83" s="245">
        <v>1365</v>
      </c>
      <c r="E83" s="113">
        <f t="shared" si="6"/>
        <v>8.1780000000000008</v>
      </c>
      <c r="F83" s="37">
        <v>8</v>
      </c>
      <c r="G83" s="37">
        <v>32.71</v>
      </c>
      <c r="H83" s="33">
        <f t="shared" si="7"/>
        <v>7.72</v>
      </c>
      <c r="I83" s="34">
        <f t="shared" si="5"/>
        <v>40.43</v>
      </c>
      <c r="J83" s="143"/>
      <c r="M83" s="247"/>
    </row>
    <row r="84" spans="1:13" s="21" customFormat="1">
      <c r="A84" s="35">
        <f t="shared" si="8"/>
        <v>78</v>
      </c>
      <c r="B84" s="244" t="s">
        <v>117</v>
      </c>
      <c r="C84" s="244" t="s">
        <v>106</v>
      </c>
      <c r="D84" s="245">
        <v>1495</v>
      </c>
      <c r="E84" s="113">
        <f t="shared" si="6"/>
        <v>8.9559999999999995</v>
      </c>
      <c r="F84" s="37">
        <v>8</v>
      </c>
      <c r="G84" s="37">
        <v>35.82</v>
      </c>
      <c r="H84" s="33">
        <f t="shared" si="7"/>
        <v>8.4499999999999993</v>
      </c>
      <c r="I84" s="34">
        <f t="shared" si="5"/>
        <v>44.269999999999996</v>
      </c>
      <c r="J84" s="143"/>
      <c r="M84" s="247"/>
    </row>
    <row r="85" spans="1:13" s="21" customFormat="1">
      <c r="A85" s="35">
        <f t="shared" si="8"/>
        <v>79</v>
      </c>
      <c r="B85" s="244" t="s">
        <v>117</v>
      </c>
      <c r="C85" s="244" t="s">
        <v>105</v>
      </c>
      <c r="D85" s="245">
        <v>1640</v>
      </c>
      <c r="E85" s="113">
        <f t="shared" si="6"/>
        <v>9.8249999999999993</v>
      </c>
      <c r="F85" s="37">
        <v>8</v>
      </c>
      <c r="G85" s="37">
        <v>39.299999999999997</v>
      </c>
      <c r="H85" s="33">
        <f t="shared" si="7"/>
        <v>9.27</v>
      </c>
      <c r="I85" s="34">
        <f t="shared" si="5"/>
        <v>48.569999999999993</v>
      </c>
      <c r="J85" s="143"/>
      <c r="M85" s="247"/>
    </row>
    <row r="86" spans="1:13" s="21" customFormat="1">
      <c r="A86" s="35">
        <f t="shared" si="8"/>
        <v>80</v>
      </c>
      <c r="B86" s="244" t="s">
        <v>117</v>
      </c>
      <c r="C86" s="244" t="s">
        <v>106</v>
      </c>
      <c r="D86" s="245">
        <v>1475</v>
      </c>
      <c r="E86" s="113">
        <f t="shared" si="6"/>
        <v>8.8369999999999997</v>
      </c>
      <c r="F86" s="37">
        <v>8</v>
      </c>
      <c r="G86" s="37">
        <v>35.35</v>
      </c>
      <c r="H86" s="33">
        <f t="shared" si="7"/>
        <v>8.34</v>
      </c>
      <c r="I86" s="34">
        <f t="shared" si="5"/>
        <v>43.69</v>
      </c>
      <c r="J86" s="143"/>
      <c r="M86" s="247"/>
    </row>
    <row r="87" spans="1:13" s="21" customFormat="1">
      <c r="A87" s="35">
        <f t="shared" si="8"/>
        <v>81</v>
      </c>
      <c r="B87" s="244" t="s">
        <v>117</v>
      </c>
      <c r="C87" s="244" t="s">
        <v>106</v>
      </c>
      <c r="D87" s="245">
        <v>1475</v>
      </c>
      <c r="E87" s="113">
        <f t="shared" si="6"/>
        <v>8.8369999999999997</v>
      </c>
      <c r="F87" s="37">
        <v>16</v>
      </c>
      <c r="G87" s="37">
        <v>70.7</v>
      </c>
      <c r="H87" s="33">
        <f t="shared" si="7"/>
        <v>16.68</v>
      </c>
      <c r="I87" s="34">
        <f t="shared" si="5"/>
        <v>87.38</v>
      </c>
      <c r="J87" s="143"/>
      <c r="M87" s="247"/>
    </row>
    <row r="88" spans="1:13" s="21" customFormat="1">
      <c r="A88" s="35">
        <f t="shared" si="8"/>
        <v>82</v>
      </c>
      <c r="B88" s="244" t="s">
        <v>117</v>
      </c>
      <c r="C88" s="244" t="s">
        <v>77</v>
      </c>
      <c r="D88" s="245">
        <v>1472</v>
      </c>
      <c r="E88" s="113">
        <f t="shared" si="6"/>
        <v>8.8190000000000008</v>
      </c>
      <c r="F88" s="37">
        <v>8</v>
      </c>
      <c r="G88" s="37">
        <v>35.28</v>
      </c>
      <c r="H88" s="33">
        <f t="shared" si="7"/>
        <v>8.32</v>
      </c>
      <c r="I88" s="34">
        <f t="shared" si="5"/>
        <v>43.6</v>
      </c>
      <c r="J88" s="143"/>
      <c r="M88" s="247"/>
    </row>
    <row r="89" spans="1:13" s="21" customFormat="1">
      <c r="A89" s="35">
        <f t="shared" si="8"/>
        <v>83</v>
      </c>
      <c r="B89" s="244" t="s">
        <v>117</v>
      </c>
      <c r="C89" s="244" t="s">
        <v>77</v>
      </c>
      <c r="D89" s="245">
        <v>1432</v>
      </c>
      <c r="E89" s="113">
        <f t="shared" si="6"/>
        <v>8.5790000000000006</v>
      </c>
      <c r="F89" s="37">
        <v>8</v>
      </c>
      <c r="G89" s="37">
        <v>34.32</v>
      </c>
      <c r="H89" s="33">
        <f t="shared" si="7"/>
        <v>8.1</v>
      </c>
      <c r="I89" s="34">
        <f t="shared" si="5"/>
        <v>42.42</v>
      </c>
      <c r="J89" s="143"/>
      <c r="M89" s="247"/>
    </row>
    <row r="90" spans="1:13" s="21" customFormat="1">
      <c r="A90" s="35">
        <f t="shared" si="8"/>
        <v>84</v>
      </c>
      <c r="B90" s="244" t="s">
        <v>117</v>
      </c>
      <c r="C90" s="244" t="s">
        <v>77</v>
      </c>
      <c r="D90" s="245">
        <v>1385</v>
      </c>
      <c r="E90" s="113">
        <f t="shared" si="6"/>
        <v>8.2970000000000006</v>
      </c>
      <c r="F90" s="37">
        <v>8</v>
      </c>
      <c r="G90" s="37">
        <v>33.19</v>
      </c>
      <c r="H90" s="33">
        <f t="shared" si="7"/>
        <v>7.83</v>
      </c>
      <c r="I90" s="34">
        <f t="shared" si="5"/>
        <v>41.019999999999996</v>
      </c>
      <c r="J90" s="143"/>
      <c r="M90" s="247"/>
    </row>
    <row r="91" spans="1:13" s="21" customFormat="1">
      <c r="A91" s="35">
        <f t="shared" si="8"/>
        <v>85</v>
      </c>
      <c r="B91" s="244" t="s">
        <v>117</v>
      </c>
      <c r="C91" s="244" t="s">
        <v>77</v>
      </c>
      <c r="D91" s="245">
        <v>1365</v>
      </c>
      <c r="E91" s="113">
        <f t="shared" si="6"/>
        <v>8.1780000000000008</v>
      </c>
      <c r="F91" s="37">
        <v>10</v>
      </c>
      <c r="G91" s="37">
        <v>40.89</v>
      </c>
      <c r="H91" s="33">
        <f t="shared" si="7"/>
        <v>9.65</v>
      </c>
      <c r="I91" s="34">
        <f t="shared" si="5"/>
        <v>50.54</v>
      </c>
      <c r="J91" s="143"/>
      <c r="M91" s="247"/>
    </row>
    <row r="92" spans="1:13" s="21" customFormat="1">
      <c r="A92" s="35">
        <f t="shared" si="8"/>
        <v>86</v>
      </c>
      <c r="B92" s="244" t="s">
        <v>117</v>
      </c>
      <c r="C92" s="244" t="s">
        <v>77</v>
      </c>
      <c r="D92" s="245">
        <v>1365</v>
      </c>
      <c r="E92" s="113">
        <f t="shared" si="6"/>
        <v>8.1780000000000008</v>
      </c>
      <c r="F92" s="37">
        <v>8</v>
      </c>
      <c r="G92" s="37">
        <v>32.71</v>
      </c>
      <c r="H92" s="33">
        <f t="shared" si="7"/>
        <v>7.72</v>
      </c>
      <c r="I92" s="34">
        <f t="shared" si="5"/>
        <v>40.43</v>
      </c>
      <c r="J92" s="143"/>
      <c r="M92" s="247"/>
    </row>
    <row r="93" spans="1:13" s="21" customFormat="1">
      <c r="A93" s="35">
        <f t="shared" si="8"/>
        <v>87</v>
      </c>
      <c r="B93" s="244" t="s">
        <v>118</v>
      </c>
      <c r="C93" s="244" t="s">
        <v>106</v>
      </c>
      <c r="D93" s="245">
        <v>1475</v>
      </c>
      <c r="E93" s="113">
        <f t="shared" si="6"/>
        <v>8.8369999999999997</v>
      </c>
      <c r="F93" s="37">
        <v>8</v>
      </c>
      <c r="G93" s="37">
        <v>35.35</v>
      </c>
      <c r="H93" s="33">
        <f t="shared" si="7"/>
        <v>8.34</v>
      </c>
      <c r="I93" s="34">
        <f t="shared" si="5"/>
        <v>43.69</v>
      </c>
      <c r="J93" s="143"/>
      <c r="M93" s="247"/>
    </row>
    <row r="94" spans="1:13" s="21" customFormat="1">
      <c r="A94" s="35">
        <f t="shared" si="8"/>
        <v>88</v>
      </c>
      <c r="B94" s="244" t="s">
        <v>118</v>
      </c>
      <c r="C94" s="244" t="s">
        <v>106</v>
      </c>
      <c r="D94" s="245">
        <v>1495</v>
      </c>
      <c r="E94" s="113">
        <f t="shared" si="6"/>
        <v>8.9559999999999995</v>
      </c>
      <c r="F94" s="37">
        <v>6</v>
      </c>
      <c r="G94" s="37">
        <v>26.87</v>
      </c>
      <c r="H94" s="33">
        <f t="shared" si="7"/>
        <v>6.34</v>
      </c>
      <c r="I94" s="34">
        <f t="shared" si="5"/>
        <v>33.21</v>
      </c>
      <c r="J94" s="143"/>
      <c r="M94" s="247"/>
    </row>
    <row r="95" spans="1:13" s="21" customFormat="1">
      <c r="A95" s="35">
        <f t="shared" si="8"/>
        <v>89</v>
      </c>
      <c r="B95" s="244" t="s">
        <v>118</v>
      </c>
      <c r="C95" s="244" t="s">
        <v>106</v>
      </c>
      <c r="D95" s="245">
        <v>1483</v>
      </c>
      <c r="E95" s="113">
        <f t="shared" si="6"/>
        <v>8.8840000000000003</v>
      </c>
      <c r="F95" s="37">
        <v>8</v>
      </c>
      <c r="G95" s="37">
        <v>35.54</v>
      </c>
      <c r="H95" s="33">
        <f t="shared" si="7"/>
        <v>8.3800000000000008</v>
      </c>
      <c r="I95" s="34">
        <f t="shared" si="5"/>
        <v>43.92</v>
      </c>
      <c r="J95" s="143"/>
      <c r="M95" s="247"/>
    </row>
    <row r="96" spans="1:13" s="21" customFormat="1">
      <c r="A96" s="35">
        <f t="shared" si="8"/>
        <v>90</v>
      </c>
      <c r="B96" s="244" t="s">
        <v>118</v>
      </c>
      <c r="C96" s="244" t="s">
        <v>106</v>
      </c>
      <c r="D96" s="245">
        <v>1455</v>
      </c>
      <c r="E96" s="113">
        <f t="shared" si="6"/>
        <v>8.7170000000000005</v>
      </c>
      <c r="F96" s="37">
        <v>8</v>
      </c>
      <c r="G96" s="37">
        <v>34.869999999999997</v>
      </c>
      <c r="H96" s="33">
        <f t="shared" si="7"/>
        <v>8.23</v>
      </c>
      <c r="I96" s="34">
        <f t="shared" si="5"/>
        <v>43.099999999999994</v>
      </c>
      <c r="J96" s="143"/>
      <c r="M96" s="247"/>
    </row>
    <row r="97" spans="1:13" s="21" customFormat="1">
      <c r="A97" s="35">
        <f t="shared" si="8"/>
        <v>91</v>
      </c>
      <c r="B97" s="244" t="s">
        <v>118</v>
      </c>
      <c r="C97" s="244" t="s">
        <v>77</v>
      </c>
      <c r="D97" s="245">
        <v>1432</v>
      </c>
      <c r="E97" s="113">
        <f t="shared" si="6"/>
        <v>8.5790000000000006</v>
      </c>
      <c r="F97" s="37">
        <v>16</v>
      </c>
      <c r="G97" s="37">
        <v>68.63</v>
      </c>
      <c r="H97" s="33">
        <f t="shared" si="7"/>
        <v>16.190000000000001</v>
      </c>
      <c r="I97" s="34">
        <f t="shared" si="5"/>
        <v>84.82</v>
      </c>
      <c r="J97" s="143"/>
      <c r="M97" s="247"/>
    </row>
    <row r="98" spans="1:13" s="21" customFormat="1">
      <c r="A98" s="35">
        <f t="shared" si="8"/>
        <v>92</v>
      </c>
      <c r="B98" s="244" t="s">
        <v>118</v>
      </c>
      <c r="C98" s="244" t="s">
        <v>106</v>
      </c>
      <c r="D98" s="245">
        <v>1483</v>
      </c>
      <c r="E98" s="113">
        <f t="shared" si="6"/>
        <v>8.8840000000000003</v>
      </c>
      <c r="F98" s="37">
        <v>8</v>
      </c>
      <c r="G98" s="37">
        <v>35.54</v>
      </c>
      <c r="H98" s="33">
        <f t="shared" si="7"/>
        <v>8.3800000000000008</v>
      </c>
      <c r="I98" s="34">
        <f t="shared" si="5"/>
        <v>43.92</v>
      </c>
      <c r="J98" s="143"/>
      <c r="M98" s="247"/>
    </row>
    <row r="99" spans="1:13" s="21" customFormat="1">
      <c r="A99" s="35">
        <f t="shared" si="8"/>
        <v>93</v>
      </c>
      <c r="B99" s="244" t="s">
        <v>118</v>
      </c>
      <c r="C99" s="244" t="s">
        <v>77</v>
      </c>
      <c r="D99" s="245">
        <v>1385</v>
      </c>
      <c r="E99" s="113">
        <f t="shared" si="6"/>
        <v>8.2970000000000006</v>
      </c>
      <c r="F99" s="37">
        <v>8</v>
      </c>
      <c r="G99" s="37">
        <v>33.19</v>
      </c>
      <c r="H99" s="33">
        <f t="shared" si="7"/>
        <v>7.83</v>
      </c>
      <c r="I99" s="34">
        <f t="shared" si="5"/>
        <v>41.019999999999996</v>
      </c>
      <c r="J99" s="143"/>
      <c r="M99" s="247"/>
    </row>
    <row r="100" spans="1:13" s="21" customFormat="1">
      <c r="A100" s="35">
        <f t="shared" si="8"/>
        <v>94</v>
      </c>
      <c r="B100" s="244" t="s">
        <v>119</v>
      </c>
      <c r="C100" s="244" t="s">
        <v>106</v>
      </c>
      <c r="D100" s="245">
        <v>1523</v>
      </c>
      <c r="E100" s="113">
        <f t="shared" si="6"/>
        <v>9.1240000000000006</v>
      </c>
      <c r="F100" s="37">
        <v>8</v>
      </c>
      <c r="G100" s="37">
        <v>36.5</v>
      </c>
      <c r="H100" s="33">
        <f t="shared" si="7"/>
        <v>8.61</v>
      </c>
      <c r="I100" s="34">
        <f t="shared" si="5"/>
        <v>45.11</v>
      </c>
      <c r="J100" s="143"/>
      <c r="M100" s="247"/>
    </row>
    <row r="101" spans="1:13" s="21" customFormat="1">
      <c r="A101" s="35">
        <f t="shared" si="8"/>
        <v>95</v>
      </c>
      <c r="B101" s="244" t="s">
        <v>119</v>
      </c>
      <c r="C101" s="244" t="s">
        <v>105</v>
      </c>
      <c r="D101" s="245">
        <v>1671</v>
      </c>
      <c r="E101" s="113">
        <f t="shared" si="6"/>
        <v>10.010999999999999</v>
      </c>
      <c r="F101" s="37">
        <v>6</v>
      </c>
      <c r="G101" s="37">
        <v>30.03</v>
      </c>
      <c r="H101" s="33">
        <f t="shared" si="7"/>
        <v>7.08</v>
      </c>
      <c r="I101" s="34">
        <f t="shared" si="5"/>
        <v>37.11</v>
      </c>
      <c r="J101" s="143"/>
      <c r="M101" s="247"/>
    </row>
    <row r="102" spans="1:13" s="21" customFormat="1">
      <c r="A102" s="35">
        <f t="shared" si="8"/>
        <v>96</v>
      </c>
      <c r="B102" s="244" t="s">
        <v>119</v>
      </c>
      <c r="C102" s="244" t="s">
        <v>105</v>
      </c>
      <c r="D102" s="245">
        <v>1712</v>
      </c>
      <c r="E102" s="113">
        <f t="shared" si="6"/>
        <v>10.256</v>
      </c>
      <c r="F102" s="37">
        <v>8</v>
      </c>
      <c r="G102" s="37">
        <v>41.02</v>
      </c>
      <c r="H102" s="33">
        <f t="shared" si="7"/>
        <v>9.68</v>
      </c>
      <c r="I102" s="34">
        <f t="shared" si="5"/>
        <v>50.7</v>
      </c>
      <c r="J102" s="143"/>
      <c r="M102" s="247"/>
    </row>
    <row r="103" spans="1:13" s="21" customFormat="1">
      <c r="A103" s="35">
        <f t="shared" si="8"/>
        <v>97</v>
      </c>
      <c r="B103" s="244" t="s">
        <v>119</v>
      </c>
      <c r="C103" s="244" t="s">
        <v>77</v>
      </c>
      <c r="D103" s="245">
        <v>1445</v>
      </c>
      <c r="E103" s="113">
        <f t="shared" si="6"/>
        <v>8.657</v>
      </c>
      <c r="F103" s="37">
        <v>8</v>
      </c>
      <c r="G103" s="37">
        <v>34.630000000000003</v>
      </c>
      <c r="H103" s="33">
        <f t="shared" si="7"/>
        <v>8.17</v>
      </c>
      <c r="I103" s="34">
        <f t="shared" si="5"/>
        <v>42.800000000000004</v>
      </c>
      <c r="J103" s="143"/>
      <c r="M103" s="247"/>
    </row>
    <row r="104" spans="1:13" s="21" customFormat="1">
      <c r="A104" s="35">
        <f t="shared" si="8"/>
        <v>98</v>
      </c>
      <c r="B104" s="244" t="s">
        <v>119</v>
      </c>
      <c r="C104" s="244" t="s">
        <v>106</v>
      </c>
      <c r="D104" s="245">
        <v>1495</v>
      </c>
      <c r="E104" s="113">
        <f t="shared" si="6"/>
        <v>8.9559999999999995</v>
      </c>
      <c r="F104" s="37">
        <v>10</v>
      </c>
      <c r="G104" s="37">
        <v>44.78</v>
      </c>
      <c r="H104" s="33">
        <f t="shared" si="7"/>
        <v>10.56</v>
      </c>
      <c r="I104" s="34">
        <f t="shared" si="5"/>
        <v>55.34</v>
      </c>
      <c r="J104" s="143"/>
      <c r="M104" s="247"/>
    </row>
    <row r="105" spans="1:13" s="21" customFormat="1">
      <c r="A105" s="35">
        <f t="shared" si="8"/>
        <v>99</v>
      </c>
      <c r="B105" s="244" t="s">
        <v>119</v>
      </c>
      <c r="C105" s="244" t="s">
        <v>77</v>
      </c>
      <c r="D105" s="245">
        <v>1412</v>
      </c>
      <c r="E105" s="113">
        <f t="shared" si="6"/>
        <v>8.4589999999999996</v>
      </c>
      <c r="F105" s="37">
        <v>8</v>
      </c>
      <c r="G105" s="37">
        <v>33.840000000000003</v>
      </c>
      <c r="H105" s="33">
        <f t="shared" si="7"/>
        <v>7.98</v>
      </c>
      <c r="I105" s="34">
        <f t="shared" si="5"/>
        <v>41.820000000000007</v>
      </c>
      <c r="J105" s="143"/>
      <c r="M105" s="247"/>
    </row>
    <row r="106" spans="1:13" s="21" customFormat="1">
      <c r="A106" s="35">
        <f t="shared" si="8"/>
        <v>100</v>
      </c>
      <c r="B106" s="244" t="s">
        <v>119</v>
      </c>
      <c r="C106" s="244" t="s">
        <v>77</v>
      </c>
      <c r="D106" s="245">
        <v>1385</v>
      </c>
      <c r="E106" s="113">
        <f t="shared" si="6"/>
        <v>8.2970000000000006</v>
      </c>
      <c r="F106" s="37">
        <v>16</v>
      </c>
      <c r="G106" s="37">
        <v>66.38</v>
      </c>
      <c r="H106" s="33">
        <f t="shared" si="7"/>
        <v>15.66</v>
      </c>
      <c r="I106" s="34">
        <f t="shared" si="5"/>
        <v>82.039999999999992</v>
      </c>
      <c r="J106" s="143"/>
      <c r="M106" s="247"/>
    </row>
    <row r="107" spans="1:13" s="21" customFormat="1">
      <c r="A107" s="35">
        <f t="shared" si="8"/>
        <v>101</v>
      </c>
      <c r="B107" s="244" t="s">
        <v>120</v>
      </c>
      <c r="C107" s="244" t="s">
        <v>106</v>
      </c>
      <c r="D107" s="245">
        <v>1495</v>
      </c>
      <c r="E107" s="113">
        <f t="shared" si="6"/>
        <v>8.9559999999999995</v>
      </c>
      <c r="F107" s="37">
        <v>14</v>
      </c>
      <c r="G107" s="37">
        <v>62.69</v>
      </c>
      <c r="H107" s="33">
        <f t="shared" si="7"/>
        <v>14.79</v>
      </c>
      <c r="I107" s="34">
        <f t="shared" si="5"/>
        <v>77.47999999999999</v>
      </c>
      <c r="J107" s="143"/>
      <c r="M107" s="247"/>
    </row>
    <row r="108" spans="1:13" s="21" customFormat="1">
      <c r="A108" s="35">
        <f t="shared" si="8"/>
        <v>102</v>
      </c>
      <c r="B108" s="244" t="s">
        <v>120</v>
      </c>
      <c r="C108" s="244" t="s">
        <v>77</v>
      </c>
      <c r="D108" s="245">
        <v>1445</v>
      </c>
      <c r="E108" s="113">
        <f t="shared" si="6"/>
        <v>8.657</v>
      </c>
      <c r="F108" s="37">
        <v>8</v>
      </c>
      <c r="G108" s="37">
        <v>34.630000000000003</v>
      </c>
      <c r="H108" s="33">
        <f t="shared" si="7"/>
        <v>8.17</v>
      </c>
      <c r="I108" s="34">
        <f t="shared" si="5"/>
        <v>42.800000000000004</v>
      </c>
      <c r="J108" s="143"/>
      <c r="M108" s="247"/>
    </row>
    <row r="109" spans="1:13" s="21" customFormat="1">
      <c r="A109" s="35">
        <f t="shared" si="8"/>
        <v>103</v>
      </c>
      <c r="B109" s="244" t="s">
        <v>120</v>
      </c>
      <c r="C109" s="244" t="s">
        <v>106</v>
      </c>
      <c r="D109" s="245">
        <v>1475</v>
      </c>
      <c r="E109" s="113">
        <f t="shared" si="6"/>
        <v>8.8369999999999997</v>
      </c>
      <c r="F109" s="37">
        <v>8</v>
      </c>
      <c r="G109" s="37">
        <v>35.35</v>
      </c>
      <c r="H109" s="33">
        <f t="shared" si="7"/>
        <v>8.34</v>
      </c>
      <c r="I109" s="34">
        <f t="shared" si="5"/>
        <v>43.69</v>
      </c>
      <c r="J109" s="143"/>
      <c r="M109" s="247"/>
    </row>
    <row r="110" spans="1:13" s="21" customFormat="1">
      <c r="A110" s="35">
        <f t="shared" si="8"/>
        <v>104</v>
      </c>
      <c r="B110" s="244" t="s">
        <v>120</v>
      </c>
      <c r="C110" s="244" t="s">
        <v>105</v>
      </c>
      <c r="D110" s="245">
        <v>1651</v>
      </c>
      <c r="E110" s="113">
        <f t="shared" si="6"/>
        <v>9.891</v>
      </c>
      <c r="F110" s="37">
        <v>8</v>
      </c>
      <c r="G110" s="37">
        <v>39.56</v>
      </c>
      <c r="H110" s="33">
        <f t="shared" si="7"/>
        <v>9.33</v>
      </c>
      <c r="I110" s="34">
        <f t="shared" si="5"/>
        <v>48.89</v>
      </c>
      <c r="J110" s="143"/>
      <c r="M110" s="247"/>
    </row>
    <row r="111" spans="1:13" s="21" customFormat="1">
      <c r="A111" s="35">
        <f t="shared" si="8"/>
        <v>105</v>
      </c>
      <c r="B111" s="244" t="s">
        <v>120</v>
      </c>
      <c r="C111" s="244" t="s">
        <v>105</v>
      </c>
      <c r="D111" s="245">
        <v>1692</v>
      </c>
      <c r="E111" s="113">
        <f t="shared" si="6"/>
        <v>10.137</v>
      </c>
      <c r="F111" s="37">
        <v>8</v>
      </c>
      <c r="G111" s="37">
        <v>40.549999999999997</v>
      </c>
      <c r="H111" s="33">
        <f t="shared" si="7"/>
        <v>9.57</v>
      </c>
      <c r="I111" s="34">
        <f t="shared" si="5"/>
        <v>50.12</v>
      </c>
      <c r="J111" s="143"/>
      <c r="M111" s="247"/>
    </row>
    <row r="112" spans="1:13" s="21" customFormat="1">
      <c r="A112" s="35">
        <f t="shared" si="8"/>
        <v>106</v>
      </c>
      <c r="B112" s="244" t="s">
        <v>120</v>
      </c>
      <c r="C112" s="244" t="s">
        <v>77</v>
      </c>
      <c r="D112" s="245">
        <v>1385</v>
      </c>
      <c r="E112" s="113">
        <f t="shared" si="6"/>
        <v>8.2970000000000006</v>
      </c>
      <c r="F112" s="37">
        <v>8</v>
      </c>
      <c r="G112" s="37">
        <v>33.19</v>
      </c>
      <c r="H112" s="33">
        <f t="shared" si="7"/>
        <v>7.83</v>
      </c>
      <c r="I112" s="34">
        <f t="shared" si="5"/>
        <v>41.019999999999996</v>
      </c>
      <c r="J112" s="143"/>
      <c r="M112" s="247"/>
    </row>
    <row r="113" spans="1:13" s="21" customFormat="1">
      <c r="A113" s="35">
        <f t="shared" si="8"/>
        <v>107</v>
      </c>
      <c r="B113" s="244" t="s">
        <v>121</v>
      </c>
      <c r="C113" s="244" t="s">
        <v>77</v>
      </c>
      <c r="D113" s="245">
        <v>1445</v>
      </c>
      <c r="E113" s="113">
        <f t="shared" si="6"/>
        <v>8.657</v>
      </c>
      <c r="F113" s="37">
        <v>8</v>
      </c>
      <c r="G113" s="37">
        <v>34.630000000000003</v>
      </c>
      <c r="H113" s="33">
        <f t="shared" si="7"/>
        <v>8.17</v>
      </c>
      <c r="I113" s="34">
        <f t="shared" si="5"/>
        <v>42.800000000000004</v>
      </c>
      <c r="J113" s="143"/>
      <c r="M113" s="247"/>
    </row>
    <row r="114" spans="1:13" s="21" customFormat="1">
      <c r="A114" s="35">
        <f t="shared" si="8"/>
        <v>108</v>
      </c>
      <c r="B114" s="244" t="s">
        <v>121</v>
      </c>
      <c r="C114" s="244" t="s">
        <v>77</v>
      </c>
      <c r="D114" s="245">
        <v>1472</v>
      </c>
      <c r="E114" s="113">
        <f t="shared" si="6"/>
        <v>8.8190000000000008</v>
      </c>
      <c r="F114" s="37">
        <v>8</v>
      </c>
      <c r="G114" s="37">
        <v>35.28</v>
      </c>
      <c r="H114" s="33">
        <f t="shared" si="7"/>
        <v>8.32</v>
      </c>
      <c r="I114" s="34">
        <f t="shared" si="5"/>
        <v>43.6</v>
      </c>
      <c r="J114" s="143"/>
      <c r="M114" s="247"/>
    </row>
    <row r="115" spans="1:13" s="21" customFormat="1">
      <c r="A115" s="35">
        <f t="shared" si="8"/>
        <v>109</v>
      </c>
      <c r="B115" s="244" t="s">
        <v>121</v>
      </c>
      <c r="C115" s="244" t="s">
        <v>77</v>
      </c>
      <c r="D115" s="245">
        <v>1445</v>
      </c>
      <c r="E115" s="113">
        <f t="shared" si="6"/>
        <v>8.657</v>
      </c>
      <c r="F115" s="37">
        <v>8</v>
      </c>
      <c r="G115" s="37">
        <v>34.630000000000003</v>
      </c>
      <c r="H115" s="33">
        <f t="shared" si="7"/>
        <v>8.17</v>
      </c>
      <c r="I115" s="34">
        <f t="shared" si="5"/>
        <v>42.800000000000004</v>
      </c>
      <c r="J115" s="143"/>
      <c r="M115" s="247"/>
    </row>
    <row r="116" spans="1:13" s="21" customFormat="1">
      <c r="A116" s="35">
        <f t="shared" si="8"/>
        <v>110</v>
      </c>
      <c r="B116" s="244" t="s">
        <v>122</v>
      </c>
      <c r="C116" s="244" t="s">
        <v>106</v>
      </c>
      <c r="D116" s="245">
        <v>1495</v>
      </c>
      <c r="E116" s="113">
        <f t="shared" si="6"/>
        <v>8.9559999999999995</v>
      </c>
      <c r="F116" s="37">
        <v>16</v>
      </c>
      <c r="G116" s="37">
        <v>71.650000000000006</v>
      </c>
      <c r="H116" s="33">
        <f t="shared" si="7"/>
        <v>16.899999999999999</v>
      </c>
      <c r="I116" s="34">
        <f t="shared" si="5"/>
        <v>88.550000000000011</v>
      </c>
      <c r="J116" s="143"/>
      <c r="M116" s="247"/>
    </row>
    <row r="117" spans="1:13" s="21" customFormat="1">
      <c r="A117" s="35">
        <f t="shared" si="8"/>
        <v>111</v>
      </c>
      <c r="B117" s="244" t="s">
        <v>122</v>
      </c>
      <c r="C117" s="244" t="s">
        <v>106</v>
      </c>
      <c r="D117" s="245">
        <v>1495</v>
      </c>
      <c r="E117" s="113">
        <f t="shared" si="6"/>
        <v>8.9559999999999995</v>
      </c>
      <c r="F117" s="37">
        <v>8</v>
      </c>
      <c r="G117" s="37">
        <v>35.83</v>
      </c>
      <c r="H117" s="33">
        <f t="shared" si="7"/>
        <v>8.4499999999999993</v>
      </c>
      <c r="I117" s="34">
        <f t="shared" si="5"/>
        <v>44.28</v>
      </c>
      <c r="J117" s="143"/>
      <c r="M117" s="247"/>
    </row>
    <row r="118" spans="1:13" s="21" customFormat="1">
      <c r="A118" s="35">
        <f t="shared" si="8"/>
        <v>112</v>
      </c>
      <c r="B118" s="244" t="s">
        <v>122</v>
      </c>
      <c r="C118" s="244" t="s">
        <v>106</v>
      </c>
      <c r="D118" s="245">
        <v>1475</v>
      </c>
      <c r="E118" s="113">
        <f t="shared" si="6"/>
        <v>8.8369999999999997</v>
      </c>
      <c r="F118" s="37">
        <v>16</v>
      </c>
      <c r="G118" s="37">
        <v>70.7</v>
      </c>
      <c r="H118" s="33">
        <f t="shared" si="7"/>
        <v>16.68</v>
      </c>
      <c r="I118" s="34">
        <f t="shared" si="5"/>
        <v>87.38</v>
      </c>
      <c r="J118" s="143"/>
      <c r="M118" s="247"/>
    </row>
    <row r="119" spans="1:13" s="21" customFormat="1">
      <c r="A119" s="35">
        <f t="shared" si="8"/>
        <v>113</v>
      </c>
      <c r="B119" s="244" t="s">
        <v>122</v>
      </c>
      <c r="C119" s="244" t="s">
        <v>105</v>
      </c>
      <c r="D119" s="245">
        <v>1838</v>
      </c>
      <c r="E119" s="113">
        <f t="shared" si="6"/>
        <v>11.010999999999999</v>
      </c>
      <c r="F119" s="37">
        <v>16</v>
      </c>
      <c r="G119" s="37">
        <v>88.08</v>
      </c>
      <c r="H119" s="33">
        <f t="shared" si="7"/>
        <v>20.78</v>
      </c>
      <c r="I119" s="34">
        <f t="shared" si="5"/>
        <v>108.86</v>
      </c>
      <c r="J119" s="143"/>
      <c r="M119" s="247"/>
    </row>
    <row r="120" spans="1:13" s="21" customFormat="1">
      <c r="A120" s="35">
        <f t="shared" si="8"/>
        <v>114</v>
      </c>
      <c r="B120" s="244" t="s">
        <v>122</v>
      </c>
      <c r="C120" s="244" t="s">
        <v>77</v>
      </c>
      <c r="D120" s="245">
        <v>1405</v>
      </c>
      <c r="E120" s="113">
        <f t="shared" si="6"/>
        <v>8.4169999999999998</v>
      </c>
      <c r="F120" s="37">
        <v>8</v>
      </c>
      <c r="G120" s="37">
        <v>33.67</v>
      </c>
      <c r="H120" s="33">
        <f t="shared" si="7"/>
        <v>7.94</v>
      </c>
      <c r="I120" s="34">
        <f t="shared" si="5"/>
        <v>41.61</v>
      </c>
      <c r="J120" s="143"/>
      <c r="M120" s="247"/>
    </row>
    <row r="121" spans="1:13" s="21" customFormat="1">
      <c r="A121" s="35">
        <f t="shared" si="8"/>
        <v>115</v>
      </c>
      <c r="B121" s="244" t="s">
        <v>122</v>
      </c>
      <c r="C121" s="244" t="s">
        <v>77</v>
      </c>
      <c r="D121" s="245">
        <v>1405</v>
      </c>
      <c r="E121" s="113">
        <f t="shared" si="6"/>
        <v>8.4169999999999998</v>
      </c>
      <c r="F121" s="37">
        <v>8</v>
      </c>
      <c r="G121" s="37">
        <v>33.67</v>
      </c>
      <c r="H121" s="33">
        <f t="shared" si="7"/>
        <v>7.94</v>
      </c>
      <c r="I121" s="34">
        <f t="shared" si="5"/>
        <v>41.61</v>
      </c>
      <c r="J121" s="143"/>
      <c r="M121" s="247"/>
    </row>
    <row r="122" spans="1:13" s="21" customFormat="1">
      <c r="A122" s="35">
        <f t="shared" si="8"/>
        <v>116</v>
      </c>
      <c r="B122" s="244" t="s">
        <v>123</v>
      </c>
      <c r="C122" s="244" t="s">
        <v>106</v>
      </c>
      <c r="D122" s="245">
        <v>1523</v>
      </c>
      <c r="E122" s="113">
        <f t="shared" si="6"/>
        <v>9.1240000000000006</v>
      </c>
      <c r="F122" s="37">
        <v>16</v>
      </c>
      <c r="G122" s="37">
        <v>72.989999999999995</v>
      </c>
      <c r="H122" s="33">
        <f t="shared" si="7"/>
        <v>17.22</v>
      </c>
      <c r="I122" s="34">
        <f t="shared" si="5"/>
        <v>90.21</v>
      </c>
      <c r="J122" s="143"/>
      <c r="M122" s="247"/>
    </row>
    <row r="123" spans="1:13" s="21" customFormat="1">
      <c r="A123" s="35">
        <f t="shared" si="8"/>
        <v>117</v>
      </c>
      <c r="B123" s="244" t="s">
        <v>123</v>
      </c>
      <c r="C123" s="244" t="s">
        <v>77</v>
      </c>
      <c r="D123" s="245">
        <v>1405</v>
      </c>
      <c r="E123" s="113">
        <f t="shared" si="6"/>
        <v>8.4169999999999998</v>
      </c>
      <c r="F123" s="37">
        <v>16</v>
      </c>
      <c r="G123" s="37">
        <v>67.34</v>
      </c>
      <c r="H123" s="33">
        <f t="shared" si="7"/>
        <v>15.89</v>
      </c>
      <c r="I123" s="34">
        <f t="shared" si="5"/>
        <v>83.23</v>
      </c>
      <c r="J123" s="143"/>
      <c r="M123" s="247"/>
    </row>
    <row r="124" spans="1:13" s="21" customFormat="1">
      <c r="A124" s="35">
        <f t="shared" si="8"/>
        <v>118</v>
      </c>
      <c r="B124" s="244" t="s">
        <v>123</v>
      </c>
      <c r="C124" s="244" t="s">
        <v>77</v>
      </c>
      <c r="D124" s="245">
        <v>1385</v>
      </c>
      <c r="E124" s="113">
        <f t="shared" si="6"/>
        <v>8.2970000000000006</v>
      </c>
      <c r="F124" s="37">
        <v>8</v>
      </c>
      <c r="G124" s="37">
        <v>33.19</v>
      </c>
      <c r="H124" s="33">
        <f t="shared" si="7"/>
        <v>7.83</v>
      </c>
      <c r="I124" s="34">
        <f t="shared" si="5"/>
        <v>41.019999999999996</v>
      </c>
      <c r="J124" s="143"/>
      <c r="M124" s="247"/>
    </row>
    <row r="125" spans="1:13" s="21" customFormat="1">
      <c r="A125" s="35">
        <f t="shared" si="8"/>
        <v>119</v>
      </c>
      <c r="B125" s="244" t="s">
        <v>124</v>
      </c>
      <c r="C125" s="244" t="s">
        <v>106</v>
      </c>
      <c r="D125" s="245">
        <v>1495</v>
      </c>
      <c r="E125" s="113">
        <f t="shared" si="6"/>
        <v>8.9559999999999995</v>
      </c>
      <c r="F125" s="37">
        <v>8</v>
      </c>
      <c r="G125" s="37">
        <v>35.82</v>
      </c>
      <c r="H125" s="33">
        <f t="shared" si="7"/>
        <v>8.4499999999999993</v>
      </c>
      <c r="I125" s="34">
        <f t="shared" si="5"/>
        <v>44.269999999999996</v>
      </c>
      <c r="J125" s="143"/>
      <c r="M125" s="247"/>
    </row>
    <row r="126" spans="1:13" s="21" customFormat="1">
      <c r="A126" s="35">
        <f t="shared" si="8"/>
        <v>120</v>
      </c>
      <c r="B126" s="244" t="s">
        <v>124</v>
      </c>
      <c r="C126" s="244" t="s">
        <v>77</v>
      </c>
      <c r="D126" s="245">
        <v>1425</v>
      </c>
      <c r="E126" s="113">
        <f t="shared" si="6"/>
        <v>8.5370000000000008</v>
      </c>
      <c r="F126" s="37">
        <v>8</v>
      </c>
      <c r="G126" s="37">
        <v>34.15</v>
      </c>
      <c r="H126" s="33">
        <f t="shared" si="7"/>
        <v>8.06</v>
      </c>
      <c r="I126" s="34">
        <f t="shared" si="5"/>
        <v>42.21</v>
      </c>
      <c r="J126" s="143"/>
      <c r="M126" s="247"/>
    </row>
    <row r="127" spans="1:13" s="21" customFormat="1">
      <c r="A127" s="35">
        <f t="shared" si="8"/>
        <v>121</v>
      </c>
      <c r="B127" s="244" t="s">
        <v>124</v>
      </c>
      <c r="C127" s="244" t="s">
        <v>77</v>
      </c>
      <c r="D127" s="245">
        <v>1432</v>
      </c>
      <c r="E127" s="113">
        <f t="shared" si="6"/>
        <v>8.5790000000000006</v>
      </c>
      <c r="F127" s="37">
        <v>8</v>
      </c>
      <c r="G127" s="37">
        <v>34.32</v>
      </c>
      <c r="H127" s="33">
        <f t="shared" si="7"/>
        <v>8.1</v>
      </c>
      <c r="I127" s="34">
        <f t="shared" si="5"/>
        <v>42.42</v>
      </c>
      <c r="J127" s="143"/>
      <c r="M127" s="247"/>
    </row>
    <row r="128" spans="1:13" s="21" customFormat="1">
      <c r="A128" s="35">
        <f t="shared" si="8"/>
        <v>122</v>
      </c>
      <c r="B128" s="244" t="s">
        <v>124</v>
      </c>
      <c r="C128" s="244" t="s">
        <v>105</v>
      </c>
      <c r="D128" s="245">
        <v>1620</v>
      </c>
      <c r="E128" s="113">
        <f t="shared" si="6"/>
        <v>9.7050000000000001</v>
      </c>
      <c r="F128" s="37">
        <v>8</v>
      </c>
      <c r="G128" s="37">
        <v>38.82</v>
      </c>
      <c r="H128" s="33">
        <f t="shared" si="7"/>
        <v>9.16</v>
      </c>
      <c r="I128" s="34">
        <f t="shared" si="5"/>
        <v>47.980000000000004</v>
      </c>
      <c r="J128" s="143"/>
      <c r="M128" s="247"/>
    </row>
    <row r="129" spans="1:13" s="21" customFormat="1">
      <c r="A129" s="35">
        <f t="shared" si="8"/>
        <v>123</v>
      </c>
      <c r="B129" s="244" t="s">
        <v>124</v>
      </c>
      <c r="C129" s="244" t="s">
        <v>77</v>
      </c>
      <c r="D129" s="245">
        <v>1385</v>
      </c>
      <c r="E129" s="113">
        <f t="shared" si="6"/>
        <v>8.2970000000000006</v>
      </c>
      <c r="F129" s="37">
        <v>8</v>
      </c>
      <c r="G129" s="37">
        <v>33.19</v>
      </c>
      <c r="H129" s="33">
        <f t="shared" si="7"/>
        <v>7.83</v>
      </c>
      <c r="I129" s="34">
        <f t="shared" si="5"/>
        <v>41.019999999999996</v>
      </c>
      <c r="J129" s="143"/>
      <c r="M129" s="247"/>
    </row>
    <row r="130" spans="1:13" s="21" customFormat="1">
      <c r="A130" s="35">
        <f t="shared" si="8"/>
        <v>124</v>
      </c>
      <c r="B130" s="244" t="s">
        <v>125</v>
      </c>
      <c r="C130" s="244" t="s">
        <v>106</v>
      </c>
      <c r="D130" s="245">
        <v>1765</v>
      </c>
      <c r="E130" s="113">
        <f t="shared" si="6"/>
        <v>10.574</v>
      </c>
      <c r="F130" s="37">
        <v>8</v>
      </c>
      <c r="G130" s="37">
        <v>42.3</v>
      </c>
      <c r="H130" s="33">
        <f>ROUND(G130*0.2194,2)</f>
        <v>9.2799999999999994</v>
      </c>
      <c r="I130" s="34">
        <f t="shared" si="5"/>
        <v>51.58</v>
      </c>
      <c r="J130" s="143" t="s">
        <v>164</v>
      </c>
      <c r="M130" s="247"/>
    </row>
    <row r="131" spans="1:13" s="21" customFormat="1">
      <c r="A131" s="35">
        <f t="shared" si="8"/>
        <v>125</v>
      </c>
      <c r="B131" s="244" t="s">
        <v>125</v>
      </c>
      <c r="C131" s="244" t="s">
        <v>77</v>
      </c>
      <c r="D131" s="245">
        <v>1445</v>
      </c>
      <c r="E131" s="113">
        <f t="shared" si="6"/>
        <v>8.657</v>
      </c>
      <c r="F131" s="37">
        <v>16</v>
      </c>
      <c r="G131" s="37">
        <v>69.260000000000005</v>
      </c>
      <c r="H131" s="33">
        <f t="shared" si="7"/>
        <v>16.34</v>
      </c>
      <c r="I131" s="34">
        <f t="shared" si="5"/>
        <v>85.600000000000009</v>
      </c>
      <c r="J131" s="143"/>
      <c r="M131" s="247"/>
    </row>
    <row r="132" spans="1:13" s="21" customFormat="1">
      <c r="A132" s="35">
        <f t="shared" si="8"/>
        <v>126</v>
      </c>
      <c r="B132" s="244" t="s">
        <v>126</v>
      </c>
      <c r="C132" s="244" t="s">
        <v>80</v>
      </c>
      <c r="D132" s="245">
        <v>1162</v>
      </c>
      <c r="E132" s="113">
        <f t="shared" si="6"/>
        <v>6.9610000000000003</v>
      </c>
      <c r="F132" s="37">
        <v>8</v>
      </c>
      <c r="G132" s="37">
        <v>27.84</v>
      </c>
      <c r="H132" s="33">
        <f t="shared" si="7"/>
        <v>6.57</v>
      </c>
      <c r="I132" s="34">
        <f t="shared" si="5"/>
        <v>34.409999999999997</v>
      </c>
      <c r="J132" s="143"/>
      <c r="M132" s="247"/>
    </row>
    <row r="133" spans="1:13" s="21" customFormat="1">
      <c r="A133" s="35">
        <f t="shared" si="8"/>
        <v>127</v>
      </c>
      <c r="B133" s="244" t="s">
        <v>127</v>
      </c>
      <c r="C133" s="244" t="s">
        <v>80</v>
      </c>
      <c r="D133" s="245">
        <v>1429</v>
      </c>
      <c r="E133" s="113">
        <f t="shared" si="6"/>
        <v>8.5609999999999999</v>
      </c>
      <c r="F133" s="37">
        <v>8</v>
      </c>
      <c r="G133" s="37">
        <v>34.24</v>
      </c>
      <c r="H133" s="33">
        <f t="shared" si="7"/>
        <v>8.08</v>
      </c>
      <c r="I133" s="34">
        <f t="shared" si="5"/>
        <v>42.32</v>
      </c>
      <c r="J133" s="143"/>
      <c r="M133" s="247"/>
    </row>
    <row r="134" spans="1:13" s="21" customFormat="1">
      <c r="A134" s="35">
        <f t="shared" si="8"/>
        <v>128</v>
      </c>
      <c r="B134" s="244" t="s">
        <v>127</v>
      </c>
      <c r="C134" s="244" t="s">
        <v>105</v>
      </c>
      <c r="D134" s="245">
        <v>1692</v>
      </c>
      <c r="E134" s="113">
        <f t="shared" si="6"/>
        <v>10.137</v>
      </c>
      <c r="F134" s="37">
        <v>16</v>
      </c>
      <c r="G134" s="37">
        <v>81.099999999999994</v>
      </c>
      <c r="H134" s="33">
        <f t="shared" si="7"/>
        <v>19.13</v>
      </c>
      <c r="I134" s="34">
        <f t="shared" si="5"/>
        <v>100.22999999999999</v>
      </c>
      <c r="J134" s="143"/>
      <c r="M134" s="247"/>
    </row>
    <row r="135" spans="1:13" s="21" customFormat="1">
      <c r="A135" s="35">
        <f t="shared" si="8"/>
        <v>129</v>
      </c>
      <c r="B135" s="244" t="s">
        <v>127</v>
      </c>
      <c r="C135" s="244" t="s">
        <v>80</v>
      </c>
      <c r="D135" s="245">
        <v>1242</v>
      </c>
      <c r="E135" s="113">
        <f t="shared" si="6"/>
        <v>7.4409999999999998</v>
      </c>
      <c r="F135" s="37">
        <v>16</v>
      </c>
      <c r="G135" s="37">
        <v>59.53</v>
      </c>
      <c r="H135" s="33">
        <f t="shared" si="7"/>
        <v>14.04</v>
      </c>
      <c r="I135" s="34">
        <f t="shared" ref="I135:I198" si="9">G135+H135</f>
        <v>73.569999999999993</v>
      </c>
      <c r="J135" s="143"/>
      <c r="M135" s="247"/>
    </row>
    <row r="136" spans="1:13" s="21" customFormat="1">
      <c r="A136" s="35">
        <f t="shared" si="8"/>
        <v>130</v>
      </c>
      <c r="B136" s="244" t="s">
        <v>127</v>
      </c>
      <c r="C136" s="244" t="s">
        <v>80</v>
      </c>
      <c r="D136" s="245">
        <v>1162</v>
      </c>
      <c r="E136" s="113">
        <f t="shared" ref="E136:E199" si="10">ROUND(D136/$E$4,3)</f>
        <v>6.9610000000000003</v>
      </c>
      <c r="F136" s="37">
        <v>16</v>
      </c>
      <c r="G136" s="37">
        <v>55.69</v>
      </c>
      <c r="H136" s="33">
        <f t="shared" ref="H136:H199" si="11">ROUND(G136*0.2359,2)</f>
        <v>13.14</v>
      </c>
      <c r="I136" s="34">
        <f t="shared" si="9"/>
        <v>68.83</v>
      </c>
      <c r="J136" s="143"/>
      <c r="M136" s="247"/>
    </row>
    <row r="137" spans="1:13" s="21" customFormat="1">
      <c r="A137" s="35">
        <f t="shared" ref="A137:A200" si="12">A136+1</f>
        <v>131</v>
      </c>
      <c r="B137" s="244" t="s">
        <v>127</v>
      </c>
      <c r="C137" s="244" t="s">
        <v>80</v>
      </c>
      <c r="D137" s="245">
        <v>1162</v>
      </c>
      <c r="E137" s="113">
        <f t="shared" si="10"/>
        <v>6.9610000000000003</v>
      </c>
      <c r="F137" s="37">
        <v>8</v>
      </c>
      <c r="G137" s="37">
        <v>27.84</v>
      </c>
      <c r="H137" s="33">
        <f t="shared" si="11"/>
        <v>6.57</v>
      </c>
      <c r="I137" s="34">
        <f t="shared" si="9"/>
        <v>34.409999999999997</v>
      </c>
      <c r="J137" s="143"/>
      <c r="M137" s="247"/>
    </row>
    <row r="138" spans="1:13" s="21" customFormat="1">
      <c r="A138" s="35">
        <f t="shared" si="12"/>
        <v>132</v>
      </c>
      <c r="B138" s="244" t="s">
        <v>128</v>
      </c>
      <c r="C138" s="244" t="s">
        <v>77</v>
      </c>
      <c r="D138" s="245">
        <v>1425</v>
      </c>
      <c r="E138" s="113">
        <f t="shared" si="10"/>
        <v>8.5370000000000008</v>
      </c>
      <c r="F138" s="37">
        <v>16</v>
      </c>
      <c r="G138" s="37">
        <v>68.3</v>
      </c>
      <c r="H138" s="33">
        <f t="shared" si="11"/>
        <v>16.11</v>
      </c>
      <c r="I138" s="34">
        <f t="shared" si="9"/>
        <v>84.41</v>
      </c>
      <c r="J138" s="143"/>
      <c r="M138" s="247"/>
    </row>
    <row r="139" spans="1:13" s="21" customFormat="1">
      <c r="A139" s="35">
        <f t="shared" si="12"/>
        <v>133</v>
      </c>
      <c r="B139" s="244" t="s">
        <v>128</v>
      </c>
      <c r="C139" s="244" t="s">
        <v>80</v>
      </c>
      <c r="D139" s="245">
        <v>1242</v>
      </c>
      <c r="E139" s="113">
        <f t="shared" si="10"/>
        <v>7.4409999999999998</v>
      </c>
      <c r="F139" s="37">
        <v>16</v>
      </c>
      <c r="G139" s="37">
        <v>59.52</v>
      </c>
      <c r="H139" s="33">
        <f>ROUND(G139*0.2359,2)-0.01</f>
        <v>14.03</v>
      </c>
      <c r="I139" s="34">
        <f t="shared" si="9"/>
        <v>73.55</v>
      </c>
      <c r="J139" s="143"/>
      <c r="M139" s="247"/>
    </row>
    <row r="140" spans="1:13" s="21" customFormat="1">
      <c r="A140" s="35">
        <f t="shared" si="12"/>
        <v>134</v>
      </c>
      <c r="B140" s="244" t="s">
        <v>128</v>
      </c>
      <c r="C140" s="244" t="s">
        <v>129</v>
      </c>
      <c r="D140" s="245">
        <v>1950</v>
      </c>
      <c r="E140" s="113">
        <f t="shared" si="10"/>
        <v>11.682</v>
      </c>
      <c r="F140" s="37">
        <v>8</v>
      </c>
      <c r="G140" s="37">
        <v>46.73</v>
      </c>
      <c r="H140" s="33">
        <f t="shared" si="11"/>
        <v>11.02</v>
      </c>
      <c r="I140" s="34">
        <f t="shared" si="9"/>
        <v>57.75</v>
      </c>
      <c r="J140" s="143"/>
      <c r="M140" s="247"/>
    </row>
    <row r="141" spans="1:13" s="21" customFormat="1">
      <c r="A141" s="35">
        <f t="shared" si="12"/>
        <v>135</v>
      </c>
      <c r="B141" s="244" t="s">
        <v>128</v>
      </c>
      <c r="C141" s="244" t="s">
        <v>105</v>
      </c>
      <c r="D141" s="245">
        <v>1950</v>
      </c>
      <c r="E141" s="113">
        <f t="shared" si="10"/>
        <v>11.682</v>
      </c>
      <c r="F141" s="37">
        <v>8</v>
      </c>
      <c r="G141" s="37">
        <v>46.73</v>
      </c>
      <c r="H141" s="33">
        <f t="shared" si="11"/>
        <v>11.02</v>
      </c>
      <c r="I141" s="34">
        <f t="shared" si="9"/>
        <v>57.75</v>
      </c>
      <c r="J141" s="143"/>
      <c r="M141" s="247"/>
    </row>
    <row r="142" spans="1:13" s="21" customFormat="1">
      <c r="A142" s="35">
        <f t="shared" si="12"/>
        <v>136</v>
      </c>
      <c r="B142" s="244" t="s">
        <v>130</v>
      </c>
      <c r="C142" s="244" t="s">
        <v>77</v>
      </c>
      <c r="D142" s="245">
        <v>1425</v>
      </c>
      <c r="E142" s="113">
        <f t="shared" si="10"/>
        <v>8.5370000000000008</v>
      </c>
      <c r="F142" s="37">
        <v>16</v>
      </c>
      <c r="G142" s="37">
        <v>68.3</v>
      </c>
      <c r="H142" s="33">
        <f t="shared" si="11"/>
        <v>16.11</v>
      </c>
      <c r="I142" s="34">
        <f t="shared" si="9"/>
        <v>84.41</v>
      </c>
      <c r="J142" s="143"/>
      <c r="M142" s="247"/>
    </row>
    <row r="143" spans="1:13" s="21" customFormat="1">
      <c r="A143" s="35">
        <f t="shared" si="12"/>
        <v>137</v>
      </c>
      <c r="B143" s="244" t="s">
        <v>130</v>
      </c>
      <c r="C143" s="244" t="s">
        <v>105</v>
      </c>
      <c r="D143" s="245">
        <v>1826</v>
      </c>
      <c r="E143" s="113">
        <f t="shared" si="10"/>
        <v>10.939</v>
      </c>
      <c r="F143" s="37">
        <v>8</v>
      </c>
      <c r="G143" s="37">
        <v>43.76</v>
      </c>
      <c r="H143" s="33">
        <f t="shared" si="11"/>
        <v>10.32</v>
      </c>
      <c r="I143" s="34">
        <f t="shared" si="9"/>
        <v>54.08</v>
      </c>
      <c r="J143" s="143"/>
      <c r="M143" s="247"/>
    </row>
    <row r="144" spans="1:13" s="21" customFormat="1">
      <c r="A144" s="35">
        <f t="shared" si="12"/>
        <v>138</v>
      </c>
      <c r="B144" s="244" t="s">
        <v>130</v>
      </c>
      <c r="C144" s="244" t="s">
        <v>77</v>
      </c>
      <c r="D144" s="245">
        <v>1590</v>
      </c>
      <c r="E144" s="113">
        <f t="shared" si="10"/>
        <v>9.5259999999999998</v>
      </c>
      <c r="F144" s="37">
        <v>24</v>
      </c>
      <c r="G144" s="37">
        <v>114.31</v>
      </c>
      <c r="H144" s="33">
        <f t="shared" si="11"/>
        <v>26.97</v>
      </c>
      <c r="I144" s="34">
        <f t="shared" si="9"/>
        <v>141.28</v>
      </c>
      <c r="J144" s="143"/>
      <c r="M144" s="247"/>
    </row>
    <row r="145" spans="1:13" s="21" customFormat="1">
      <c r="A145" s="35">
        <f t="shared" si="12"/>
        <v>139</v>
      </c>
      <c r="B145" s="244" t="s">
        <v>130</v>
      </c>
      <c r="C145" s="244" t="s">
        <v>77</v>
      </c>
      <c r="D145" s="245">
        <v>1432</v>
      </c>
      <c r="E145" s="113">
        <f t="shared" si="10"/>
        <v>8.5790000000000006</v>
      </c>
      <c r="F145" s="37">
        <v>16</v>
      </c>
      <c r="G145" s="37">
        <v>68.64</v>
      </c>
      <c r="H145" s="33">
        <f t="shared" si="11"/>
        <v>16.190000000000001</v>
      </c>
      <c r="I145" s="34">
        <f t="shared" si="9"/>
        <v>84.83</v>
      </c>
      <c r="J145" s="143"/>
      <c r="M145" s="247"/>
    </row>
    <row r="146" spans="1:13" s="21" customFormat="1">
      <c r="A146" s="35">
        <f t="shared" si="12"/>
        <v>140</v>
      </c>
      <c r="B146" s="244" t="s">
        <v>131</v>
      </c>
      <c r="C146" s="244" t="s">
        <v>77</v>
      </c>
      <c r="D146" s="245">
        <v>1365</v>
      </c>
      <c r="E146" s="113">
        <f t="shared" si="10"/>
        <v>8.1780000000000008</v>
      </c>
      <c r="F146" s="37">
        <v>8</v>
      </c>
      <c r="G146" s="37">
        <v>32.71</v>
      </c>
      <c r="H146" s="33">
        <f t="shared" si="11"/>
        <v>7.72</v>
      </c>
      <c r="I146" s="34">
        <f t="shared" si="9"/>
        <v>40.43</v>
      </c>
      <c r="J146" s="143"/>
      <c r="M146" s="247"/>
    </row>
    <row r="147" spans="1:13" s="21" customFormat="1">
      <c r="A147" s="35">
        <f t="shared" si="12"/>
        <v>141</v>
      </c>
      <c r="B147" s="244" t="s">
        <v>131</v>
      </c>
      <c r="C147" s="244" t="s">
        <v>77</v>
      </c>
      <c r="D147" s="245">
        <v>1365</v>
      </c>
      <c r="E147" s="113">
        <f t="shared" si="10"/>
        <v>8.1780000000000008</v>
      </c>
      <c r="F147" s="37">
        <v>16</v>
      </c>
      <c r="G147" s="37">
        <v>65.42</v>
      </c>
      <c r="H147" s="33">
        <f t="shared" si="11"/>
        <v>15.43</v>
      </c>
      <c r="I147" s="34">
        <f t="shared" si="9"/>
        <v>80.849999999999994</v>
      </c>
      <c r="J147" s="143"/>
      <c r="M147" s="247"/>
    </row>
    <row r="148" spans="1:13" s="21" customFormat="1">
      <c r="A148" s="35">
        <f t="shared" si="12"/>
        <v>142</v>
      </c>
      <c r="B148" s="244" t="s">
        <v>131</v>
      </c>
      <c r="C148" s="244" t="s">
        <v>77</v>
      </c>
      <c r="D148" s="245">
        <v>1365</v>
      </c>
      <c r="E148" s="113">
        <f t="shared" si="10"/>
        <v>8.1780000000000008</v>
      </c>
      <c r="F148" s="37">
        <v>8</v>
      </c>
      <c r="G148" s="37">
        <v>32.71</v>
      </c>
      <c r="H148" s="33">
        <f t="shared" si="11"/>
        <v>7.72</v>
      </c>
      <c r="I148" s="34">
        <f t="shared" si="9"/>
        <v>40.43</v>
      </c>
      <c r="J148" s="143"/>
      <c r="M148" s="247"/>
    </row>
    <row r="149" spans="1:13" s="21" customFormat="1">
      <c r="A149" s="35">
        <f t="shared" si="12"/>
        <v>143</v>
      </c>
      <c r="B149" s="244" t="s">
        <v>132</v>
      </c>
      <c r="C149" s="244" t="s">
        <v>133</v>
      </c>
      <c r="D149" s="245">
        <v>2318</v>
      </c>
      <c r="E149" s="113">
        <f t="shared" si="10"/>
        <v>13.887</v>
      </c>
      <c r="F149" s="37">
        <v>8</v>
      </c>
      <c r="G149" s="37">
        <v>55.55</v>
      </c>
      <c r="H149" s="33">
        <f t="shared" si="11"/>
        <v>13.1</v>
      </c>
      <c r="I149" s="34">
        <f t="shared" si="9"/>
        <v>68.649999999999991</v>
      </c>
      <c r="J149" s="143"/>
      <c r="M149" s="247"/>
    </row>
    <row r="150" spans="1:13" s="21" customFormat="1">
      <c r="A150" s="35">
        <f t="shared" si="12"/>
        <v>144</v>
      </c>
      <c r="B150" s="244" t="s">
        <v>132</v>
      </c>
      <c r="C150" s="244" t="s">
        <v>133</v>
      </c>
      <c r="D150" s="245">
        <v>2423</v>
      </c>
      <c r="E150" s="113">
        <f t="shared" si="10"/>
        <v>14.516</v>
      </c>
      <c r="F150" s="37">
        <v>8</v>
      </c>
      <c r="G150" s="37">
        <v>58.06</v>
      </c>
      <c r="H150" s="33">
        <f t="shared" si="11"/>
        <v>13.7</v>
      </c>
      <c r="I150" s="34">
        <f t="shared" si="9"/>
        <v>71.760000000000005</v>
      </c>
      <c r="J150" s="143"/>
      <c r="M150" s="247"/>
    </row>
    <row r="151" spans="1:13" s="21" customFormat="1">
      <c r="A151" s="35">
        <f t="shared" si="12"/>
        <v>145</v>
      </c>
      <c r="B151" s="244" t="s">
        <v>134</v>
      </c>
      <c r="C151" s="244" t="s">
        <v>77</v>
      </c>
      <c r="D151" s="245">
        <v>1340</v>
      </c>
      <c r="E151" s="113">
        <f t="shared" si="10"/>
        <v>8.0280000000000005</v>
      </c>
      <c r="F151" s="37">
        <v>8</v>
      </c>
      <c r="G151" s="37">
        <v>32.11</v>
      </c>
      <c r="H151" s="33">
        <f t="shared" si="11"/>
        <v>7.57</v>
      </c>
      <c r="I151" s="34">
        <f t="shared" si="9"/>
        <v>39.68</v>
      </c>
      <c r="J151" s="143"/>
      <c r="M151" s="247"/>
    </row>
    <row r="152" spans="1:13" s="21" customFormat="1">
      <c r="A152" s="35">
        <f t="shared" si="12"/>
        <v>146</v>
      </c>
      <c r="B152" s="244" t="s">
        <v>134</v>
      </c>
      <c r="C152" s="244" t="s">
        <v>77</v>
      </c>
      <c r="D152" s="245">
        <v>1297</v>
      </c>
      <c r="E152" s="113">
        <f t="shared" si="10"/>
        <v>7.77</v>
      </c>
      <c r="F152" s="37">
        <v>8</v>
      </c>
      <c r="G152" s="37">
        <v>31.08</v>
      </c>
      <c r="H152" s="33">
        <f t="shared" si="11"/>
        <v>7.33</v>
      </c>
      <c r="I152" s="34">
        <f t="shared" si="9"/>
        <v>38.409999999999997</v>
      </c>
      <c r="J152" s="143"/>
      <c r="M152" s="247"/>
    </row>
    <row r="153" spans="1:13" s="21" customFormat="1">
      <c r="A153" s="35">
        <f t="shared" si="12"/>
        <v>147</v>
      </c>
      <c r="B153" s="244" t="s">
        <v>134</v>
      </c>
      <c r="C153" s="244" t="s">
        <v>77</v>
      </c>
      <c r="D153" s="245">
        <v>1277</v>
      </c>
      <c r="E153" s="113">
        <f t="shared" si="10"/>
        <v>7.65</v>
      </c>
      <c r="F153" s="37">
        <v>22</v>
      </c>
      <c r="G153" s="37">
        <v>84.15</v>
      </c>
      <c r="H153" s="33">
        <f t="shared" si="11"/>
        <v>19.850000000000001</v>
      </c>
      <c r="I153" s="34">
        <f t="shared" si="9"/>
        <v>104</v>
      </c>
      <c r="J153" s="143"/>
      <c r="M153" s="247"/>
    </row>
    <row r="154" spans="1:13" s="21" customFormat="1">
      <c r="A154" s="35">
        <f t="shared" si="12"/>
        <v>148</v>
      </c>
      <c r="B154" s="244" t="s">
        <v>134</v>
      </c>
      <c r="C154" s="244" t="s">
        <v>77</v>
      </c>
      <c r="D154" s="245">
        <v>1320</v>
      </c>
      <c r="E154" s="113">
        <f t="shared" si="10"/>
        <v>7.9080000000000004</v>
      </c>
      <c r="F154" s="37">
        <v>8</v>
      </c>
      <c r="G154" s="37">
        <v>31.63</v>
      </c>
      <c r="H154" s="33">
        <f t="shared" si="11"/>
        <v>7.46</v>
      </c>
      <c r="I154" s="34">
        <f t="shared" si="9"/>
        <v>39.089999999999996</v>
      </c>
      <c r="J154" s="143"/>
      <c r="M154" s="247"/>
    </row>
    <row r="155" spans="1:13" s="21" customFormat="1">
      <c r="A155" s="35">
        <f t="shared" si="12"/>
        <v>149</v>
      </c>
      <c r="B155" s="244" t="s">
        <v>134</v>
      </c>
      <c r="C155" s="244" t="s">
        <v>77</v>
      </c>
      <c r="D155" s="245">
        <v>1547</v>
      </c>
      <c r="E155" s="113">
        <f t="shared" si="10"/>
        <v>9.2680000000000007</v>
      </c>
      <c r="F155" s="37">
        <v>16</v>
      </c>
      <c r="G155" s="37">
        <v>74.14</v>
      </c>
      <c r="H155" s="33">
        <f t="shared" si="11"/>
        <v>17.489999999999998</v>
      </c>
      <c r="I155" s="34">
        <f t="shared" si="9"/>
        <v>91.63</v>
      </c>
      <c r="J155" s="143"/>
      <c r="M155" s="247"/>
    </row>
    <row r="156" spans="1:13" s="21" customFormat="1">
      <c r="A156" s="35">
        <f t="shared" si="12"/>
        <v>150</v>
      </c>
      <c r="B156" s="244" t="s">
        <v>134</v>
      </c>
      <c r="C156" s="244" t="s">
        <v>105</v>
      </c>
      <c r="D156" s="245">
        <v>1559</v>
      </c>
      <c r="E156" s="113">
        <f t="shared" si="10"/>
        <v>9.34</v>
      </c>
      <c r="F156" s="37">
        <v>16</v>
      </c>
      <c r="G156" s="37">
        <v>74.72</v>
      </c>
      <c r="H156" s="33">
        <f t="shared" si="11"/>
        <v>17.63</v>
      </c>
      <c r="I156" s="34">
        <f t="shared" si="9"/>
        <v>92.35</v>
      </c>
      <c r="J156" s="143"/>
      <c r="M156" s="247"/>
    </row>
    <row r="157" spans="1:13" s="21" customFormat="1">
      <c r="A157" s="35">
        <f t="shared" si="12"/>
        <v>151</v>
      </c>
      <c r="B157" s="244" t="s">
        <v>134</v>
      </c>
      <c r="C157" s="244" t="s">
        <v>105</v>
      </c>
      <c r="D157" s="245">
        <v>1650</v>
      </c>
      <c r="E157" s="113">
        <f t="shared" si="10"/>
        <v>9.8849999999999998</v>
      </c>
      <c r="F157" s="37">
        <v>8</v>
      </c>
      <c r="G157" s="37">
        <v>39.54</v>
      </c>
      <c r="H157" s="33">
        <f t="shared" si="11"/>
        <v>9.33</v>
      </c>
      <c r="I157" s="34">
        <f t="shared" si="9"/>
        <v>48.87</v>
      </c>
      <c r="J157" s="143"/>
      <c r="M157" s="247"/>
    </row>
    <row r="158" spans="1:13" s="21" customFormat="1">
      <c r="A158" s="35">
        <f t="shared" si="12"/>
        <v>152</v>
      </c>
      <c r="B158" s="244" t="s">
        <v>134</v>
      </c>
      <c r="C158" s="244" t="s">
        <v>77</v>
      </c>
      <c r="D158" s="245">
        <v>1337</v>
      </c>
      <c r="E158" s="113">
        <f t="shared" si="10"/>
        <v>8.01</v>
      </c>
      <c r="F158" s="37">
        <v>16</v>
      </c>
      <c r="G158" s="37">
        <v>64.08</v>
      </c>
      <c r="H158" s="33">
        <f t="shared" si="11"/>
        <v>15.12</v>
      </c>
      <c r="I158" s="34">
        <f t="shared" si="9"/>
        <v>79.2</v>
      </c>
      <c r="J158" s="143"/>
      <c r="M158" s="247"/>
    </row>
    <row r="159" spans="1:13" s="21" customFormat="1">
      <c r="A159" s="35">
        <f t="shared" si="12"/>
        <v>153</v>
      </c>
      <c r="B159" s="244" t="s">
        <v>134</v>
      </c>
      <c r="C159" s="244" t="s">
        <v>77</v>
      </c>
      <c r="D159" s="245">
        <v>1340</v>
      </c>
      <c r="E159" s="113">
        <f t="shared" si="10"/>
        <v>8.0280000000000005</v>
      </c>
      <c r="F159" s="37">
        <v>8</v>
      </c>
      <c r="G159" s="37">
        <v>32.11</v>
      </c>
      <c r="H159" s="33">
        <f t="shared" si="11"/>
        <v>7.57</v>
      </c>
      <c r="I159" s="34">
        <f t="shared" si="9"/>
        <v>39.68</v>
      </c>
      <c r="J159" s="143"/>
      <c r="M159" s="247"/>
    </row>
    <row r="160" spans="1:13" s="21" customFormat="1">
      <c r="A160" s="35">
        <f t="shared" si="12"/>
        <v>154</v>
      </c>
      <c r="B160" s="244" t="s">
        <v>134</v>
      </c>
      <c r="C160" s="244" t="s">
        <v>106</v>
      </c>
      <c r="D160" s="245">
        <v>1435</v>
      </c>
      <c r="E160" s="113">
        <f t="shared" si="10"/>
        <v>8.5969999999999995</v>
      </c>
      <c r="F160" s="37">
        <v>8</v>
      </c>
      <c r="G160" s="37">
        <v>34.39</v>
      </c>
      <c r="H160" s="33">
        <f t="shared" si="11"/>
        <v>8.11</v>
      </c>
      <c r="I160" s="34">
        <f t="shared" si="9"/>
        <v>42.5</v>
      </c>
      <c r="J160" s="143"/>
      <c r="M160" s="247"/>
    </row>
    <row r="161" spans="1:13" s="21" customFormat="1">
      <c r="A161" s="35">
        <f t="shared" si="12"/>
        <v>155</v>
      </c>
      <c r="B161" s="244" t="s">
        <v>135</v>
      </c>
      <c r="C161" s="244" t="s">
        <v>105</v>
      </c>
      <c r="D161" s="245">
        <v>2043</v>
      </c>
      <c r="E161" s="113">
        <f t="shared" si="10"/>
        <v>12.239000000000001</v>
      </c>
      <c r="F161" s="37">
        <v>16</v>
      </c>
      <c r="G161" s="37">
        <v>97.91</v>
      </c>
      <c r="H161" s="33">
        <f t="shared" si="11"/>
        <v>23.1</v>
      </c>
      <c r="I161" s="34">
        <f t="shared" si="9"/>
        <v>121.00999999999999</v>
      </c>
      <c r="J161" s="143"/>
      <c r="M161" s="247"/>
    </row>
    <row r="162" spans="1:13" s="21" customFormat="1">
      <c r="A162" s="35">
        <f t="shared" si="12"/>
        <v>156</v>
      </c>
      <c r="B162" s="244" t="s">
        <v>135</v>
      </c>
      <c r="C162" s="244" t="s">
        <v>106</v>
      </c>
      <c r="D162" s="245">
        <v>1544</v>
      </c>
      <c r="E162" s="113">
        <f t="shared" si="10"/>
        <v>9.25</v>
      </c>
      <c r="F162" s="37">
        <v>16</v>
      </c>
      <c r="G162" s="37">
        <v>74</v>
      </c>
      <c r="H162" s="33">
        <f t="shared" si="11"/>
        <v>17.46</v>
      </c>
      <c r="I162" s="34">
        <f t="shared" si="9"/>
        <v>91.460000000000008</v>
      </c>
      <c r="J162" s="143"/>
      <c r="M162" s="247"/>
    </row>
    <row r="163" spans="1:13" s="21" customFormat="1">
      <c r="A163" s="35">
        <f t="shared" si="12"/>
        <v>157</v>
      </c>
      <c r="B163" s="244" t="s">
        <v>135</v>
      </c>
      <c r="C163" s="244" t="s">
        <v>106</v>
      </c>
      <c r="D163" s="245">
        <v>1503</v>
      </c>
      <c r="E163" s="113">
        <f t="shared" si="10"/>
        <v>9.0039999999999996</v>
      </c>
      <c r="F163" s="37">
        <v>14</v>
      </c>
      <c r="G163" s="37">
        <v>63.03</v>
      </c>
      <c r="H163" s="33">
        <f t="shared" si="11"/>
        <v>14.87</v>
      </c>
      <c r="I163" s="34">
        <f t="shared" si="9"/>
        <v>77.900000000000006</v>
      </c>
      <c r="J163" s="143"/>
      <c r="M163" s="247"/>
    </row>
    <row r="164" spans="1:13" s="21" customFormat="1">
      <c r="A164" s="35">
        <f t="shared" si="12"/>
        <v>158</v>
      </c>
      <c r="B164" s="244" t="s">
        <v>135</v>
      </c>
      <c r="C164" s="244" t="s">
        <v>106</v>
      </c>
      <c r="D164" s="245">
        <v>1622</v>
      </c>
      <c r="E164" s="113">
        <f t="shared" si="10"/>
        <v>9.7170000000000005</v>
      </c>
      <c r="F164" s="37">
        <v>32</v>
      </c>
      <c r="G164" s="37">
        <v>155.47999999999999</v>
      </c>
      <c r="H164" s="33">
        <f t="shared" si="11"/>
        <v>36.68</v>
      </c>
      <c r="I164" s="34">
        <f t="shared" si="9"/>
        <v>192.16</v>
      </c>
      <c r="J164" s="143"/>
      <c r="M164" s="247"/>
    </row>
    <row r="165" spans="1:13" s="21" customFormat="1">
      <c r="A165" s="35">
        <f t="shared" si="12"/>
        <v>159</v>
      </c>
      <c r="B165" s="244" t="s">
        <v>136</v>
      </c>
      <c r="C165" s="244" t="s">
        <v>79</v>
      </c>
      <c r="D165" s="245">
        <v>2002</v>
      </c>
      <c r="E165" s="113">
        <f t="shared" si="10"/>
        <v>11.994</v>
      </c>
      <c r="F165" s="37">
        <v>8</v>
      </c>
      <c r="G165" s="37">
        <v>47.98</v>
      </c>
      <c r="H165" s="33">
        <f t="shared" si="11"/>
        <v>11.32</v>
      </c>
      <c r="I165" s="34">
        <f t="shared" si="9"/>
        <v>59.3</v>
      </c>
      <c r="J165" s="143"/>
      <c r="M165" s="247"/>
    </row>
    <row r="166" spans="1:13" s="21" customFormat="1">
      <c r="A166" s="35">
        <f t="shared" si="12"/>
        <v>160</v>
      </c>
      <c r="B166" s="244" t="s">
        <v>136</v>
      </c>
      <c r="C166" s="244" t="s">
        <v>79</v>
      </c>
      <c r="D166" s="245">
        <v>1898</v>
      </c>
      <c r="E166" s="113">
        <f t="shared" si="10"/>
        <v>11.371</v>
      </c>
      <c r="F166" s="37">
        <v>8</v>
      </c>
      <c r="G166" s="37">
        <v>45.48</v>
      </c>
      <c r="H166" s="33">
        <f t="shared" si="11"/>
        <v>10.73</v>
      </c>
      <c r="I166" s="34">
        <f t="shared" si="9"/>
        <v>56.209999999999994</v>
      </c>
      <c r="J166" s="143"/>
      <c r="M166" s="247"/>
    </row>
    <row r="167" spans="1:13" s="21" customFormat="1">
      <c r="A167" s="35">
        <f t="shared" si="12"/>
        <v>161</v>
      </c>
      <c r="B167" s="244" t="s">
        <v>136</v>
      </c>
      <c r="C167" s="244" t="s">
        <v>78</v>
      </c>
      <c r="D167" s="245">
        <v>1706</v>
      </c>
      <c r="E167" s="113">
        <f t="shared" si="10"/>
        <v>10.220000000000001</v>
      </c>
      <c r="F167" s="37">
        <v>24</v>
      </c>
      <c r="G167" s="37">
        <v>122.64</v>
      </c>
      <c r="H167" s="33">
        <f t="shared" si="11"/>
        <v>28.93</v>
      </c>
      <c r="I167" s="34">
        <f t="shared" si="9"/>
        <v>151.57</v>
      </c>
      <c r="J167" s="143"/>
      <c r="M167" s="247"/>
    </row>
    <row r="168" spans="1:13" s="21" customFormat="1">
      <c r="A168" s="35">
        <f t="shared" si="12"/>
        <v>162</v>
      </c>
      <c r="B168" s="244" t="s">
        <v>136</v>
      </c>
      <c r="C168" s="244" t="s">
        <v>105</v>
      </c>
      <c r="D168" s="245">
        <v>1550</v>
      </c>
      <c r="E168" s="113">
        <f t="shared" si="10"/>
        <v>9.2859999999999996</v>
      </c>
      <c r="F168" s="37">
        <v>8</v>
      </c>
      <c r="G168" s="37">
        <v>37.14</v>
      </c>
      <c r="H168" s="33">
        <f t="shared" si="11"/>
        <v>8.76</v>
      </c>
      <c r="I168" s="34">
        <f t="shared" si="9"/>
        <v>45.9</v>
      </c>
      <c r="J168" s="143"/>
      <c r="M168" s="247"/>
    </row>
    <row r="169" spans="1:13" s="21" customFormat="1">
      <c r="A169" s="35">
        <f t="shared" si="12"/>
        <v>163</v>
      </c>
      <c r="B169" s="244" t="s">
        <v>136</v>
      </c>
      <c r="C169" s="244" t="s">
        <v>105</v>
      </c>
      <c r="D169" s="245">
        <v>1505</v>
      </c>
      <c r="E169" s="113">
        <f t="shared" si="10"/>
        <v>9.016</v>
      </c>
      <c r="F169" s="37">
        <v>16</v>
      </c>
      <c r="G169" s="37">
        <v>72.13</v>
      </c>
      <c r="H169" s="33">
        <f t="shared" si="11"/>
        <v>17.02</v>
      </c>
      <c r="I169" s="34">
        <f t="shared" si="9"/>
        <v>89.149999999999991</v>
      </c>
      <c r="J169" s="143"/>
      <c r="M169" s="247"/>
    </row>
    <row r="170" spans="1:13" s="21" customFormat="1">
      <c r="A170" s="35">
        <f t="shared" si="12"/>
        <v>164</v>
      </c>
      <c r="B170" s="244" t="s">
        <v>136</v>
      </c>
      <c r="C170" s="244" t="s">
        <v>77</v>
      </c>
      <c r="D170" s="245">
        <v>1309</v>
      </c>
      <c r="E170" s="113">
        <f t="shared" si="10"/>
        <v>7.8419999999999996</v>
      </c>
      <c r="F170" s="37">
        <v>8</v>
      </c>
      <c r="G170" s="37">
        <v>31.37</v>
      </c>
      <c r="H170" s="33">
        <f t="shared" si="11"/>
        <v>7.4</v>
      </c>
      <c r="I170" s="34">
        <f t="shared" si="9"/>
        <v>38.770000000000003</v>
      </c>
      <c r="J170" s="143"/>
      <c r="M170" s="247"/>
    </row>
    <row r="171" spans="1:13" s="21" customFormat="1">
      <c r="A171" s="35">
        <f t="shared" si="12"/>
        <v>165</v>
      </c>
      <c r="B171" s="244" t="s">
        <v>136</v>
      </c>
      <c r="C171" s="244" t="s">
        <v>77</v>
      </c>
      <c r="D171" s="245">
        <v>1355</v>
      </c>
      <c r="E171" s="113">
        <f t="shared" si="10"/>
        <v>8.1180000000000003</v>
      </c>
      <c r="F171" s="37">
        <v>8</v>
      </c>
      <c r="G171" s="37">
        <v>32.47</v>
      </c>
      <c r="H171" s="33">
        <f t="shared" si="11"/>
        <v>7.66</v>
      </c>
      <c r="I171" s="34">
        <f t="shared" si="9"/>
        <v>40.129999999999995</v>
      </c>
      <c r="J171" s="143"/>
      <c r="M171" s="247"/>
    </row>
    <row r="172" spans="1:13" s="21" customFormat="1">
      <c r="A172" s="35">
        <f t="shared" si="12"/>
        <v>166</v>
      </c>
      <c r="B172" s="244" t="s">
        <v>137</v>
      </c>
      <c r="C172" s="244" t="s">
        <v>106</v>
      </c>
      <c r="D172" s="245">
        <v>1630</v>
      </c>
      <c r="E172" s="113">
        <f t="shared" si="10"/>
        <v>9.7650000000000006</v>
      </c>
      <c r="F172" s="37">
        <v>24</v>
      </c>
      <c r="G172" s="37">
        <v>117.18</v>
      </c>
      <c r="H172" s="33">
        <f t="shared" si="11"/>
        <v>27.64</v>
      </c>
      <c r="I172" s="34">
        <f t="shared" si="9"/>
        <v>144.82</v>
      </c>
      <c r="J172" s="143"/>
      <c r="M172" s="247"/>
    </row>
    <row r="173" spans="1:13" s="21" customFormat="1">
      <c r="A173" s="35">
        <f t="shared" si="12"/>
        <v>167</v>
      </c>
      <c r="B173" s="244" t="s">
        <v>137</v>
      </c>
      <c r="C173" s="244" t="s">
        <v>106</v>
      </c>
      <c r="D173" s="245">
        <v>1630</v>
      </c>
      <c r="E173" s="113">
        <f t="shared" si="10"/>
        <v>9.7650000000000006</v>
      </c>
      <c r="F173" s="37">
        <v>8</v>
      </c>
      <c r="G173" s="37">
        <v>39.06</v>
      </c>
      <c r="H173" s="33">
        <f t="shared" si="11"/>
        <v>9.2100000000000009</v>
      </c>
      <c r="I173" s="34">
        <f t="shared" si="9"/>
        <v>48.27</v>
      </c>
      <c r="J173" s="143"/>
      <c r="M173" s="247"/>
    </row>
    <row r="174" spans="1:13" s="21" customFormat="1">
      <c r="A174" s="35">
        <f t="shared" si="12"/>
        <v>168</v>
      </c>
      <c r="B174" s="244" t="s">
        <v>137</v>
      </c>
      <c r="C174" s="244" t="s">
        <v>105</v>
      </c>
      <c r="D174" s="245">
        <v>1738</v>
      </c>
      <c r="E174" s="113">
        <f t="shared" si="10"/>
        <v>10.412000000000001</v>
      </c>
      <c r="F174" s="37">
        <v>24</v>
      </c>
      <c r="G174" s="37">
        <v>124.94</v>
      </c>
      <c r="H174" s="33">
        <f t="shared" si="11"/>
        <v>29.47</v>
      </c>
      <c r="I174" s="34">
        <f t="shared" si="9"/>
        <v>154.41</v>
      </c>
      <c r="J174" s="143"/>
      <c r="M174" s="247"/>
    </row>
    <row r="175" spans="1:13" s="21" customFormat="1">
      <c r="A175" s="35">
        <f t="shared" si="12"/>
        <v>169</v>
      </c>
      <c r="B175" s="244" t="s">
        <v>138</v>
      </c>
      <c r="C175" s="244" t="s">
        <v>105</v>
      </c>
      <c r="D175" s="245">
        <v>1779</v>
      </c>
      <c r="E175" s="113">
        <f t="shared" si="10"/>
        <v>10.657999999999999</v>
      </c>
      <c r="F175" s="37">
        <v>8</v>
      </c>
      <c r="G175" s="37">
        <v>42.63</v>
      </c>
      <c r="H175" s="33">
        <f t="shared" si="11"/>
        <v>10.06</v>
      </c>
      <c r="I175" s="34">
        <f t="shared" si="9"/>
        <v>52.690000000000005</v>
      </c>
      <c r="J175" s="143"/>
      <c r="M175" s="247"/>
    </row>
    <row r="176" spans="1:13" s="21" customFormat="1">
      <c r="A176" s="35">
        <f t="shared" si="12"/>
        <v>170</v>
      </c>
      <c r="B176" s="244" t="s">
        <v>138</v>
      </c>
      <c r="C176" s="244" t="s">
        <v>106</v>
      </c>
      <c r="D176" s="245">
        <v>1682</v>
      </c>
      <c r="E176" s="113">
        <f t="shared" si="10"/>
        <v>10.077</v>
      </c>
      <c r="F176" s="37">
        <v>8</v>
      </c>
      <c r="G176" s="37">
        <v>40.31</v>
      </c>
      <c r="H176" s="33">
        <f t="shared" si="11"/>
        <v>9.51</v>
      </c>
      <c r="I176" s="34">
        <f t="shared" si="9"/>
        <v>49.82</v>
      </c>
      <c r="J176" s="143"/>
      <c r="M176" s="247"/>
    </row>
    <row r="177" spans="1:13" s="21" customFormat="1">
      <c r="A177" s="35">
        <f t="shared" si="12"/>
        <v>171</v>
      </c>
      <c r="B177" s="244" t="s">
        <v>139</v>
      </c>
      <c r="C177" s="244" t="s">
        <v>106</v>
      </c>
      <c r="D177" s="245">
        <v>1722</v>
      </c>
      <c r="E177" s="113">
        <f t="shared" si="10"/>
        <v>10.316000000000001</v>
      </c>
      <c r="F177" s="37">
        <v>8</v>
      </c>
      <c r="G177" s="37">
        <v>41.26</v>
      </c>
      <c r="H177" s="33">
        <f t="shared" si="11"/>
        <v>9.73</v>
      </c>
      <c r="I177" s="34">
        <f t="shared" si="9"/>
        <v>50.989999999999995</v>
      </c>
      <c r="J177" s="143"/>
      <c r="M177" s="247"/>
    </row>
    <row r="178" spans="1:13" s="21" customFormat="1" ht="25.5">
      <c r="A178" s="35">
        <f t="shared" si="12"/>
        <v>172</v>
      </c>
      <c r="B178" s="246" t="s">
        <v>168</v>
      </c>
      <c r="C178" s="244" t="s">
        <v>106</v>
      </c>
      <c r="D178" s="245">
        <v>1692</v>
      </c>
      <c r="E178" s="113">
        <f t="shared" si="10"/>
        <v>10.137</v>
      </c>
      <c r="F178" s="37">
        <v>16</v>
      </c>
      <c r="G178" s="37">
        <v>81.099999999999994</v>
      </c>
      <c r="H178" s="33">
        <f t="shared" si="11"/>
        <v>19.13</v>
      </c>
      <c r="I178" s="34">
        <f t="shared" si="9"/>
        <v>100.22999999999999</v>
      </c>
      <c r="J178" s="143"/>
      <c r="M178" s="247"/>
    </row>
    <row r="179" spans="1:13" s="21" customFormat="1">
      <c r="A179" s="35">
        <f t="shared" si="12"/>
        <v>173</v>
      </c>
      <c r="B179" s="244" t="s">
        <v>141</v>
      </c>
      <c r="C179" s="244" t="s">
        <v>106</v>
      </c>
      <c r="D179" s="245">
        <v>1692</v>
      </c>
      <c r="E179" s="113">
        <f t="shared" si="10"/>
        <v>10.137</v>
      </c>
      <c r="F179" s="37">
        <v>2</v>
      </c>
      <c r="G179" s="37">
        <v>10.14</v>
      </c>
      <c r="H179" s="33">
        <f t="shared" si="11"/>
        <v>2.39</v>
      </c>
      <c r="I179" s="34">
        <f t="shared" si="9"/>
        <v>12.530000000000001</v>
      </c>
      <c r="J179" s="143"/>
      <c r="M179" s="247"/>
    </row>
    <row r="180" spans="1:13" s="21" customFormat="1">
      <c r="A180" s="35">
        <f t="shared" si="12"/>
        <v>174</v>
      </c>
      <c r="B180" s="244" t="s">
        <v>141</v>
      </c>
      <c r="C180" s="244" t="s">
        <v>106</v>
      </c>
      <c r="D180" s="245">
        <v>1722</v>
      </c>
      <c r="E180" s="113">
        <f t="shared" si="10"/>
        <v>10.316000000000001</v>
      </c>
      <c r="F180" s="37">
        <v>10</v>
      </c>
      <c r="G180" s="37">
        <v>51.58</v>
      </c>
      <c r="H180" s="33">
        <f t="shared" si="11"/>
        <v>12.17</v>
      </c>
      <c r="I180" s="34">
        <f t="shared" si="9"/>
        <v>63.75</v>
      </c>
      <c r="J180" s="143"/>
      <c r="M180" s="247"/>
    </row>
    <row r="181" spans="1:13" s="21" customFormat="1">
      <c r="A181" s="35">
        <f t="shared" si="12"/>
        <v>175</v>
      </c>
      <c r="B181" s="244" t="s">
        <v>141</v>
      </c>
      <c r="C181" s="244" t="s">
        <v>106</v>
      </c>
      <c r="D181" s="245">
        <v>1652</v>
      </c>
      <c r="E181" s="113">
        <f t="shared" si="10"/>
        <v>9.8970000000000002</v>
      </c>
      <c r="F181" s="37">
        <v>8</v>
      </c>
      <c r="G181" s="37">
        <v>39.590000000000003</v>
      </c>
      <c r="H181" s="33">
        <f t="shared" si="11"/>
        <v>9.34</v>
      </c>
      <c r="I181" s="34">
        <f t="shared" si="9"/>
        <v>48.930000000000007</v>
      </c>
      <c r="J181" s="143"/>
      <c r="M181" s="247"/>
    </row>
    <row r="182" spans="1:13" s="21" customFormat="1" ht="25.5">
      <c r="A182" s="35">
        <f t="shared" si="12"/>
        <v>176</v>
      </c>
      <c r="B182" s="244" t="s">
        <v>142</v>
      </c>
      <c r="C182" s="246" t="s">
        <v>143</v>
      </c>
      <c r="D182" s="245">
        <v>1482</v>
      </c>
      <c r="E182" s="113">
        <f t="shared" si="10"/>
        <v>8.8789999999999996</v>
      </c>
      <c r="F182" s="37">
        <v>16</v>
      </c>
      <c r="G182" s="37">
        <v>71.03</v>
      </c>
      <c r="H182" s="33">
        <f t="shared" si="11"/>
        <v>16.760000000000002</v>
      </c>
      <c r="I182" s="34">
        <f t="shared" si="9"/>
        <v>87.79</v>
      </c>
      <c r="J182" s="143"/>
      <c r="M182" s="247"/>
    </row>
    <row r="183" spans="1:13" s="21" customFormat="1" ht="25.5">
      <c r="A183" s="35">
        <f t="shared" si="12"/>
        <v>177</v>
      </c>
      <c r="B183" s="244" t="s">
        <v>144</v>
      </c>
      <c r="C183" s="246" t="s">
        <v>109</v>
      </c>
      <c r="D183" s="245">
        <v>2305</v>
      </c>
      <c r="E183" s="113">
        <f t="shared" si="10"/>
        <v>13.808999999999999</v>
      </c>
      <c r="F183" s="37">
        <v>8</v>
      </c>
      <c r="G183" s="37">
        <v>55.24</v>
      </c>
      <c r="H183" s="33">
        <f t="shared" si="11"/>
        <v>13.03</v>
      </c>
      <c r="I183" s="34">
        <f t="shared" si="9"/>
        <v>68.27</v>
      </c>
      <c r="J183" s="143"/>
      <c r="M183" s="247"/>
    </row>
    <row r="184" spans="1:13" s="21" customFormat="1" ht="25.5">
      <c r="A184" s="35">
        <f t="shared" si="12"/>
        <v>178</v>
      </c>
      <c r="B184" s="244" t="s">
        <v>144</v>
      </c>
      <c r="C184" s="246" t="s">
        <v>108</v>
      </c>
      <c r="D184" s="245">
        <v>2264</v>
      </c>
      <c r="E184" s="113">
        <f t="shared" si="10"/>
        <v>13.563000000000001</v>
      </c>
      <c r="F184" s="37">
        <v>14</v>
      </c>
      <c r="G184" s="37">
        <v>94.94</v>
      </c>
      <c r="H184" s="33">
        <f t="shared" si="11"/>
        <v>22.4</v>
      </c>
      <c r="I184" s="34">
        <f t="shared" si="9"/>
        <v>117.34</v>
      </c>
      <c r="J184" s="143"/>
      <c r="M184" s="247"/>
    </row>
    <row r="185" spans="1:13" s="21" customFormat="1">
      <c r="A185" s="35">
        <f t="shared" si="12"/>
        <v>179</v>
      </c>
      <c r="B185" s="244" t="s">
        <v>144</v>
      </c>
      <c r="C185" s="244" t="s">
        <v>110</v>
      </c>
      <c r="D185" s="245">
        <v>2483</v>
      </c>
      <c r="E185" s="113">
        <f t="shared" si="10"/>
        <v>14.875</v>
      </c>
      <c r="F185" s="37">
        <v>14</v>
      </c>
      <c r="G185" s="37">
        <v>104.13</v>
      </c>
      <c r="H185" s="33">
        <f t="shared" si="11"/>
        <v>24.56</v>
      </c>
      <c r="I185" s="34">
        <f t="shared" si="9"/>
        <v>128.69</v>
      </c>
      <c r="J185" s="143"/>
      <c r="M185" s="247"/>
    </row>
    <row r="186" spans="1:13" s="21" customFormat="1">
      <c r="A186" s="35">
        <f t="shared" si="12"/>
        <v>180</v>
      </c>
      <c r="B186" s="244" t="s">
        <v>145</v>
      </c>
      <c r="C186" s="244" t="s">
        <v>77</v>
      </c>
      <c r="D186" s="245">
        <v>1823</v>
      </c>
      <c r="E186" s="113">
        <f t="shared" si="10"/>
        <v>10.920999999999999</v>
      </c>
      <c r="F186" s="37">
        <v>8</v>
      </c>
      <c r="G186" s="37">
        <v>43.68</v>
      </c>
      <c r="H186" s="33">
        <f t="shared" si="11"/>
        <v>10.3</v>
      </c>
      <c r="I186" s="34">
        <f t="shared" si="9"/>
        <v>53.980000000000004</v>
      </c>
      <c r="J186" s="143"/>
      <c r="M186" s="247"/>
    </row>
    <row r="187" spans="1:13" s="21" customFormat="1">
      <c r="A187" s="35">
        <f t="shared" si="12"/>
        <v>181</v>
      </c>
      <c r="B187" s="244" t="s">
        <v>145</v>
      </c>
      <c r="C187" s="244" t="s">
        <v>77</v>
      </c>
      <c r="D187" s="245">
        <v>1581</v>
      </c>
      <c r="E187" s="113">
        <f t="shared" si="10"/>
        <v>9.4719999999999995</v>
      </c>
      <c r="F187" s="37">
        <v>8</v>
      </c>
      <c r="G187" s="37">
        <v>37.89</v>
      </c>
      <c r="H187" s="33">
        <f t="shared" si="11"/>
        <v>8.94</v>
      </c>
      <c r="I187" s="34">
        <f t="shared" si="9"/>
        <v>46.83</v>
      </c>
      <c r="J187" s="143"/>
      <c r="M187" s="247"/>
    </row>
    <row r="188" spans="1:13" s="21" customFormat="1">
      <c r="A188" s="35">
        <f t="shared" si="12"/>
        <v>182</v>
      </c>
      <c r="B188" s="244" t="s">
        <v>145</v>
      </c>
      <c r="C188" s="244" t="s">
        <v>106</v>
      </c>
      <c r="D188" s="245">
        <v>1640</v>
      </c>
      <c r="E188" s="113">
        <f t="shared" si="10"/>
        <v>9.8249999999999993</v>
      </c>
      <c r="F188" s="37">
        <v>8</v>
      </c>
      <c r="G188" s="37">
        <v>39.299999999999997</v>
      </c>
      <c r="H188" s="33">
        <f t="shared" si="11"/>
        <v>9.27</v>
      </c>
      <c r="I188" s="34">
        <f t="shared" si="9"/>
        <v>48.569999999999993</v>
      </c>
      <c r="J188" s="143"/>
      <c r="M188" s="247"/>
    </row>
    <row r="189" spans="1:13" s="21" customFormat="1">
      <c r="A189" s="35">
        <f t="shared" si="12"/>
        <v>183</v>
      </c>
      <c r="B189" s="244" t="s">
        <v>145</v>
      </c>
      <c r="C189" s="244" t="s">
        <v>77</v>
      </c>
      <c r="D189" s="245">
        <v>1581</v>
      </c>
      <c r="E189" s="113">
        <f t="shared" si="10"/>
        <v>9.4719999999999995</v>
      </c>
      <c r="F189" s="37">
        <v>18</v>
      </c>
      <c r="G189" s="37">
        <v>85.25</v>
      </c>
      <c r="H189" s="33">
        <f t="shared" si="11"/>
        <v>20.11</v>
      </c>
      <c r="I189" s="34">
        <f t="shared" si="9"/>
        <v>105.36</v>
      </c>
      <c r="J189" s="143"/>
      <c r="M189" s="247"/>
    </row>
    <row r="190" spans="1:13" s="21" customFormat="1">
      <c r="A190" s="35">
        <f t="shared" si="12"/>
        <v>184</v>
      </c>
      <c r="B190" s="244" t="s">
        <v>145</v>
      </c>
      <c r="C190" s="244" t="s">
        <v>77</v>
      </c>
      <c r="D190" s="245">
        <v>1581</v>
      </c>
      <c r="E190" s="113">
        <f t="shared" si="10"/>
        <v>9.4719999999999995</v>
      </c>
      <c r="F190" s="37">
        <v>24</v>
      </c>
      <c r="G190" s="37">
        <v>113.66</v>
      </c>
      <c r="H190" s="33">
        <f t="shared" si="11"/>
        <v>26.81</v>
      </c>
      <c r="I190" s="34">
        <f t="shared" si="9"/>
        <v>140.47</v>
      </c>
      <c r="J190" s="143"/>
      <c r="M190" s="247"/>
    </row>
    <row r="191" spans="1:13" s="21" customFormat="1">
      <c r="A191" s="35">
        <f t="shared" si="12"/>
        <v>185</v>
      </c>
      <c r="B191" s="244" t="s">
        <v>145</v>
      </c>
      <c r="C191" s="244" t="s">
        <v>105</v>
      </c>
      <c r="D191" s="245">
        <v>1861</v>
      </c>
      <c r="E191" s="113">
        <f t="shared" si="10"/>
        <v>11.148999999999999</v>
      </c>
      <c r="F191" s="37">
        <v>24</v>
      </c>
      <c r="G191" s="37">
        <v>133.79</v>
      </c>
      <c r="H191" s="33">
        <f t="shared" si="11"/>
        <v>31.56</v>
      </c>
      <c r="I191" s="34">
        <f t="shared" si="9"/>
        <v>165.35</v>
      </c>
      <c r="J191" s="143"/>
      <c r="M191" s="247"/>
    </row>
    <row r="192" spans="1:13" s="21" customFormat="1">
      <c r="A192" s="35">
        <f t="shared" si="12"/>
        <v>186</v>
      </c>
      <c r="B192" s="244" t="s">
        <v>145</v>
      </c>
      <c r="C192" s="244" t="s">
        <v>106</v>
      </c>
      <c r="D192" s="245">
        <v>1571</v>
      </c>
      <c r="E192" s="113">
        <f t="shared" si="10"/>
        <v>9.4120000000000008</v>
      </c>
      <c r="F192" s="37">
        <v>8</v>
      </c>
      <c r="G192" s="37">
        <v>37.65</v>
      </c>
      <c r="H192" s="33">
        <f t="shared" si="11"/>
        <v>8.8800000000000008</v>
      </c>
      <c r="I192" s="34">
        <f t="shared" si="9"/>
        <v>46.53</v>
      </c>
      <c r="J192" s="143"/>
      <c r="M192" s="247"/>
    </row>
    <row r="193" spans="1:13" s="21" customFormat="1">
      <c r="A193" s="35">
        <f t="shared" si="12"/>
        <v>187</v>
      </c>
      <c r="B193" s="244" t="s">
        <v>145</v>
      </c>
      <c r="C193" s="244" t="s">
        <v>106</v>
      </c>
      <c r="D193" s="245">
        <v>1571</v>
      </c>
      <c r="E193" s="113">
        <f t="shared" si="10"/>
        <v>9.4120000000000008</v>
      </c>
      <c r="F193" s="37">
        <v>8</v>
      </c>
      <c r="G193" s="37">
        <v>37.65</v>
      </c>
      <c r="H193" s="33">
        <f t="shared" si="11"/>
        <v>8.8800000000000008</v>
      </c>
      <c r="I193" s="34">
        <f t="shared" si="9"/>
        <v>46.53</v>
      </c>
      <c r="J193" s="143"/>
      <c r="M193" s="247"/>
    </row>
    <row r="194" spans="1:13" s="21" customFormat="1">
      <c r="A194" s="35">
        <f t="shared" si="12"/>
        <v>188</v>
      </c>
      <c r="B194" s="244" t="s">
        <v>145</v>
      </c>
      <c r="C194" s="244" t="s">
        <v>77</v>
      </c>
      <c r="D194" s="245">
        <v>1493</v>
      </c>
      <c r="E194" s="113">
        <f t="shared" si="10"/>
        <v>8.9440000000000008</v>
      </c>
      <c r="F194" s="37">
        <v>16</v>
      </c>
      <c r="G194" s="37">
        <v>71.55</v>
      </c>
      <c r="H194" s="33">
        <f t="shared" si="11"/>
        <v>16.88</v>
      </c>
      <c r="I194" s="34">
        <f t="shared" si="9"/>
        <v>88.429999999999993</v>
      </c>
      <c r="J194" s="143"/>
      <c r="M194" s="247"/>
    </row>
    <row r="195" spans="1:13" s="21" customFormat="1">
      <c r="A195" s="35">
        <f t="shared" si="12"/>
        <v>189</v>
      </c>
      <c r="B195" s="244" t="s">
        <v>146</v>
      </c>
      <c r="C195" s="244" t="s">
        <v>106</v>
      </c>
      <c r="D195" s="245">
        <v>1523</v>
      </c>
      <c r="E195" s="113">
        <f t="shared" si="10"/>
        <v>9.1240000000000006</v>
      </c>
      <c r="F195" s="37">
        <v>24</v>
      </c>
      <c r="G195" s="37">
        <v>109.49</v>
      </c>
      <c r="H195" s="33">
        <f t="shared" si="11"/>
        <v>25.83</v>
      </c>
      <c r="I195" s="34">
        <f t="shared" si="9"/>
        <v>135.32</v>
      </c>
      <c r="J195" s="143"/>
      <c r="M195" s="247"/>
    </row>
    <row r="196" spans="1:13" s="21" customFormat="1">
      <c r="A196" s="35">
        <f t="shared" si="12"/>
        <v>190</v>
      </c>
      <c r="B196" s="244" t="s">
        <v>146</v>
      </c>
      <c r="C196" s="244" t="s">
        <v>77</v>
      </c>
      <c r="D196" s="245">
        <v>1425</v>
      </c>
      <c r="E196" s="113">
        <f t="shared" si="10"/>
        <v>8.5370000000000008</v>
      </c>
      <c r="F196" s="37">
        <v>6</v>
      </c>
      <c r="G196" s="37">
        <v>25.61</v>
      </c>
      <c r="H196" s="33">
        <f t="shared" si="11"/>
        <v>6.04</v>
      </c>
      <c r="I196" s="34">
        <f t="shared" si="9"/>
        <v>31.65</v>
      </c>
      <c r="J196" s="143"/>
      <c r="M196" s="247"/>
    </row>
    <row r="197" spans="1:13" s="21" customFormat="1">
      <c r="A197" s="35">
        <f t="shared" si="12"/>
        <v>191</v>
      </c>
      <c r="B197" s="244" t="s">
        <v>147</v>
      </c>
      <c r="C197" s="244" t="s">
        <v>77</v>
      </c>
      <c r="D197" s="245">
        <v>1553</v>
      </c>
      <c r="E197" s="113">
        <f t="shared" si="10"/>
        <v>9.3040000000000003</v>
      </c>
      <c r="F197" s="37">
        <v>16</v>
      </c>
      <c r="G197" s="37">
        <v>74.430000000000007</v>
      </c>
      <c r="H197" s="33">
        <f t="shared" si="11"/>
        <v>17.559999999999999</v>
      </c>
      <c r="I197" s="34">
        <f t="shared" si="9"/>
        <v>91.990000000000009</v>
      </c>
      <c r="J197" s="143"/>
      <c r="M197" s="247"/>
    </row>
    <row r="198" spans="1:13" s="21" customFormat="1">
      <c r="A198" s="35">
        <f t="shared" si="12"/>
        <v>192</v>
      </c>
      <c r="B198" s="244" t="s">
        <v>147</v>
      </c>
      <c r="C198" s="244" t="s">
        <v>105</v>
      </c>
      <c r="D198" s="245">
        <v>2040</v>
      </c>
      <c r="E198" s="113">
        <f t="shared" si="10"/>
        <v>12.221</v>
      </c>
      <c r="F198" s="37">
        <v>8</v>
      </c>
      <c r="G198" s="37">
        <v>48.88</v>
      </c>
      <c r="H198" s="33">
        <f t="shared" si="11"/>
        <v>11.53</v>
      </c>
      <c r="I198" s="34">
        <f t="shared" si="9"/>
        <v>60.410000000000004</v>
      </c>
      <c r="J198" s="143"/>
      <c r="M198" s="247"/>
    </row>
    <row r="199" spans="1:13" s="21" customFormat="1">
      <c r="A199" s="35">
        <f t="shared" si="12"/>
        <v>193</v>
      </c>
      <c r="B199" s="244" t="s">
        <v>147</v>
      </c>
      <c r="C199" s="244" t="s">
        <v>106</v>
      </c>
      <c r="D199" s="245">
        <v>1640</v>
      </c>
      <c r="E199" s="113">
        <f t="shared" si="10"/>
        <v>9.8249999999999993</v>
      </c>
      <c r="F199" s="37">
        <v>8</v>
      </c>
      <c r="G199" s="37">
        <v>39.299999999999997</v>
      </c>
      <c r="H199" s="33">
        <f t="shared" si="11"/>
        <v>9.27</v>
      </c>
      <c r="I199" s="34">
        <f t="shared" ref="I199:I262" si="13">G199+H199</f>
        <v>48.569999999999993</v>
      </c>
      <c r="J199" s="143"/>
      <c r="M199" s="247"/>
    </row>
    <row r="200" spans="1:13" s="21" customFormat="1">
      <c r="A200" s="35">
        <f t="shared" si="12"/>
        <v>194</v>
      </c>
      <c r="B200" s="244" t="s">
        <v>147</v>
      </c>
      <c r="C200" s="244" t="s">
        <v>106</v>
      </c>
      <c r="D200" s="245">
        <v>1591</v>
      </c>
      <c r="E200" s="113">
        <f t="shared" ref="E200:E263" si="14">ROUND(D200/$E$4,3)</f>
        <v>9.532</v>
      </c>
      <c r="F200" s="37">
        <v>24</v>
      </c>
      <c r="G200" s="37">
        <v>114.38</v>
      </c>
      <c r="H200" s="33">
        <f t="shared" ref="H200:H263" si="15">ROUND(G200*0.2359,2)</f>
        <v>26.98</v>
      </c>
      <c r="I200" s="34">
        <f t="shared" si="13"/>
        <v>141.35999999999999</v>
      </c>
      <c r="J200" s="143"/>
      <c r="M200" s="247"/>
    </row>
    <row r="201" spans="1:13" s="21" customFormat="1">
      <c r="A201" s="35">
        <f t="shared" ref="A201:A263" si="16">A200+1</f>
        <v>195</v>
      </c>
      <c r="B201" s="244" t="s">
        <v>148</v>
      </c>
      <c r="C201" s="244" t="s">
        <v>77</v>
      </c>
      <c r="D201" s="245">
        <v>1581</v>
      </c>
      <c r="E201" s="113">
        <f t="shared" si="14"/>
        <v>9.4719999999999995</v>
      </c>
      <c r="F201" s="37">
        <v>8</v>
      </c>
      <c r="G201" s="37">
        <v>37.89</v>
      </c>
      <c r="H201" s="33">
        <f t="shared" si="15"/>
        <v>8.94</v>
      </c>
      <c r="I201" s="34">
        <f t="shared" si="13"/>
        <v>46.83</v>
      </c>
      <c r="J201" s="143"/>
      <c r="M201" s="247"/>
    </row>
    <row r="202" spans="1:13" s="21" customFormat="1">
      <c r="A202" s="35">
        <f t="shared" si="16"/>
        <v>196</v>
      </c>
      <c r="B202" s="244" t="s">
        <v>148</v>
      </c>
      <c r="C202" s="244" t="s">
        <v>106</v>
      </c>
      <c r="D202" s="245">
        <v>1640</v>
      </c>
      <c r="E202" s="113">
        <f t="shared" si="14"/>
        <v>9.8249999999999993</v>
      </c>
      <c r="F202" s="37">
        <v>8</v>
      </c>
      <c r="G202" s="37">
        <v>39.299999999999997</v>
      </c>
      <c r="H202" s="33">
        <f t="shared" si="15"/>
        <v>9.27</v>
      </c>
      <c r="I202" s="34">
        <f t="shared" si="13"/>
        <v>48.569999999999993</v>
      </c>
      <c r="J202" s="143"/>
      <c r="M202" s="247"/>
    </row>
    <row r="203" spans="1:13" s="21" customFormat="1">
      <c r="A203" s="35">
        <f t="shared" si="16"/>
        <v>197</v>
      </c>
      <c r="B203" s="244" t="s">
        <v>148</v>
      </c>
      <c r="C203" s="244" t="s">
        <v>106</v>
      </c>
      <c r="D203" s="245">
        <v>1861</v>
      </c>
      <c r="E203" s="113">
        <f t="shared" si="14"/>
        <v>11.148999999999999</v>
      </c>
      <c r="F203" s="37">
        <v>8</v>
      </c>
      <c r="G203" s="37">
        <v>44.6</v>
      </c>
      <c r="H203" s="33">
        <f t="shared" si="15"/>
        <v>10.52</v>
      </c>
      <c r="I203" s="34">
        <f t="shared" si="13"/>
        <v>55.120000000000005</v>
      </c>
      <c r="J203" s="143"/>
      <c r="M203" s="247"/>
    </row>
    <row r="204" spans="1:13" s="21" customFormat="1">
      <c r="A204" s="35">
        <f t="shared" si="16"/>
        <v>198</v>
      </c>
      <c r="B204" s="244" t="s">
        <v>148</v>
      </c>
      <c r="C204" s="244" t="s">
        <v>77</v>
      </c>
      <c r="D204" s="245">
        <v>1541</v>
      </c>
      <c r="E204" s="113">
        <f t="shared" si="14"/>
        <v>9.2319999999999993</v>
      </c>
      <c r="F204" s="37">
        <v>8</v>
      </c>
      <c r="G204" s="37">
        <v>36.93</v>
      </c>
      <c r="H204" s="33">
        <f t="shared" si="15"/>
        <v>8.7100000000000009</v>
      </c>
      <c r="I204" s="34">
        <f t="shared" si="13"/>
        <v>45.64</v>
      </c>
      <c r="J204" s="143"/>
      <c r="M204" s="247"/>
    </row>
    <row r="205" spans="1:13" s="21" customFormat="1">
      <c r="A205" s="35">
        <f t="shared" si="16"/>
        <v>199</v>
      </c>
      <c r="B205" s="244" t="s">
        <v>148</v>
      </c>
      <c r="C205" s="244" t="s">
        <v>106</v>
      </c>
      <c r="D205" s="245">
        <v>1571</v>
      </c>
      <c r="E205" s="113">
        <f t="shared" si="14"/>
        <v>9.4120000000000008</v>
      </c>
      <c r="F205" s="37">
        <v>8</v>
      </c>
      <c r="G205" s="37">
        <v>37.65</v>
      </c>
      <c r="H205" s="33">
        <f t="shared" si="15"/>
        <v>8.8800000000000008</v>
      </c>
      <c r="I205" s="34">
        <f t="shared" si="13"/>
        <v>46.53</v>
      </c>
      <c r="J205" s="143"/>
      <c r="M205" s="247"/>
    </row>
    <row r="206" spans="1:13" s="21" customFormat="1">
      <c r="A206" s="35">
        <f t="shared" si="16"/>
        <v>200</v>
      </c>
      <c r="B206" s="244" t="s">
        <v>148</v>
      </c>
      <c r="C206" s="244" t="s">
        <v>77</v>
      </c>
      <c r="D206" s="245">
        <v>1521</v>
      </c>
      <c r="E206" s="113">
        <f t="shared" si="14"/>
        <v>9.1120000000000001</v>
      </c>
      <c r="F206" s="37">
        <v>16</v>
      </c>
      <c r="G206" s="37">
        <v>72.900000000000006</v>
      </c>
      <c r="H206" s="33">
        <f t="shared" si="15"/>
        <v>17.2</v>
      </c>
      <c r="I206" s="34">
        <f t="shared" si="13"/>
        <v>90.100000000000009</v>
      </c>
      <c r="J206" s="143"/>
      <c r="M206" s="247"/>
    </row>
    <row r="207" spans="1:13" s="21" customFormat="1">
      <c r="A207" s="35">
        <f t="shared" si="16"/>
        <v>201</v>
      </c>
      <c r="B207" s="244" t="s">
        <v>148</v>
      </c>
      <c r="C207" s="244" t="s">
        <v>77</v>
      </c>
      <c r="D207" s="245">
        <v>1521</v>
      </c>
      <c r="E207" s="113">
        <f t="shared" si="14"/>
        <v>9.1120000000000001</v>
      </c>
      <c r="F207" s="37">
        <v>8</v>
      </c>
      <c r="G207" s="37">
        <v>36.450000000000003</v>
      </c>
      <c r="H207" s="33">
        <f t="shared" si="15"/>
        <v>8.6</v>
      </c>
      <c r="I207" s="34">
        <f t="shared" si="13"/>
        <v>45.050000000000004</v>
      </c>
      <c r="J207" s="143"/>
      <c r="M207" s="247"/>
    </row>
    <row r="208" spans="1:13" s="21" customFormat="1">
      <c r="A208" s="35">
        <f t="shared" si="16"/>
        <v>202</v>
      </c>
      <c r="B208" s="244" t="s">
        <v>148</v>
      </c>
      <c r="C208" s="244" t="s">
        <v>77</v>
      </c>
      <c r="D208" s="245">
        <v>1473</v>
      </c>
      <c r="E208" s="113">
        <f t="shared" si="14"/>
        <v>8.8249999999999993</v>
      </c>
      <c r="F208" s="37">
        <v>18</v>
      </c>
      <c r="G208" s="37">
        <v>79.430000000000007</v>
      </c>
      <c r="H208" s="33">
        <f t="shared" si="15"/>
        <v>18.739999999999998</v>
      </c>
      <c r="I208" s="34">
        <f t="shared" si="13"/>
        <v>98.17</v>
      </c>
      <c r="J208" s="143"/>
      <c r="M208" s="247"/>
    </row>
    <row r="209" spans="1:13" s="21" customFormat="1">
      <c r="A209" s="35">
        <f t="shared" si="16"/>
        <v>203</v>
      </c>
      <c r="B209" s="244" t="s">
        <v>149</v>
      </c>
      <c r="C209" s="244" t="s">
        <v>77</v>
      </c>
      <c r="D209" s="245">
        <v>1851</v>
      </c>
      <c r="E209" s="113">
        <f t="shared" si="14"/>
        <v>11.089</v>
      </c>
      <c r="F209" s="37">
        <v>16</v>
      </c>
      <c r="G209" s="37">
        <v>88.71</v>
      </c>
      <c r="H209" s="33">
        <f t="shared" si="15"/>
        <v>20.93</v>
      </c>
      <c r="I209" s="34">
        <f t="shared" si="13"/>
        <v>109.63999999999999</v>
      </c>
      <c r="J209" s="143"/>
      <c r="M209" s="247"/>
    </row>
    <row r="210" spans="1:13" s="21" customFormat="1">
      <c r="A210" s="35">
        <f t="shared" si="16"/>
        <v>204</v>
      </c>
      <c r="B210" s="244" t="s">
        <v>149</v>
      </c>
      <c r="C210" s="244" t="s">
        <v>106</v>
      </c>
      <c r="D210" s="245">
        <v>1620</v>
      </c>
      <c r="E210" s="113">
        <f t="shared" si="14"/>
        <v>9.7050000000000001</v>
      </c>
      <c r="F210" s="37">
        <v>8</v>
      </c>
      <c r="G210" s="37">
        <v>38.82</v>
      </c>
      <c r="H210" s="33">
        <f t="shared" si="15"/>
        <v>9.16</v>
      </c>
      <c r="I210" s="34">
        <f t="shared" si="13"/>
        <v>47.980000000000004</v>
      </c>
      <c r="J210" s="143"/>
      <c r="M210" s="247"/>
    </row>
    <row r="211" spans="1:13" s="21" customFormat="1">
      <c r="A211" s="35">
        <f t="shared" si="16"/>
        <v>205</v>
      </c>
      <c r="B211" s="244" t="s">
        <v>149</v>
      </c>
      <c r="C211" s="244" t="s">
        <v>105</v>
      </c>
      <c r="D211" s="245">
        <v>1895</v>
      </c>
      <c r="E211" s="113">
        <f t="shared" si="14"/>
        <v>11.353</v>
      </c>
      <c r="F211" s="37">
        <v>16</v>
      </c>
      <c r="G211" s="37">
        <v>90.82</v>
      </c>
      <c r="H211" s="33">
        <f t="shared" si="15"/>
        <v>21.42</v>
      </c>
      <c r="I211" s="34">
        <f t="shared" si="13"/>
        <v>112.24</v>
      </c>
      <c r="J211" s="143"/>
      <c r="M211" s="247"/>
    </row>
    <row r="212" spans="1:13" s="21" customFormat="1">
      <c r="A212" s="35">
        <f t="shared" si="16"/>
        <v>206</v>
      </c>
      <c r="B212" s="244" t="s">
        <v>149</v>
      </c>
      <c r="C212" s="244" t="s">
        <v>77</v>
      </c>
      <c r="D212" s="245">
        <v>1493</v>
      </c>
      <c r="E212" s="113">
        <f t="shared" si="14"/>
        <v>8.9440000000000008</v>
      </c>
      <c r="F212" s="37">
        <v>8</v>
      </c>
      <c r="G212" s="37">
        <v>35.78</v>
      </c>
      <c r="H212" s="33">
        <f t="shared" si="15"/>
        <v>8.44</v>
      </c>
      <c r="I212" s="34">
        <f t="shared" si="13"/>
        <v>44.22</v>
      </c>
      <c r="J212" s="143"/>
      <c r="M212" s="247"/>
    </row>
    <row r="213" spans="1:13" s="21" customFormat="1">
      <c r="A213" s="35">
        <f t="shared" si="16"/>
        <v>207</v>
      </c>
      <c r="B213" s="244" t="s">
        <v>150</v>
      </c>
      <c r="C213" s="244" t="s">
        <v>106</v>
      </c>
      <c r="D213" s="245">
        <v>1640</v>
      </c>
      <c r="E213" s="113">
        <f t="shared" si="14"/>
        <v>9.8249999999999993</v>
      </c>
      <c r="F213" s="37">
        <v>16</v>
      </c>
      <c r="G213" s="37">
        <v>78.599999999999994</v>
      </c>
      <c r="H213" s="33">
        <f t="shared" si="15"/>
        <v>18.54</v>
      </c>
      <c r="I213" s="34">
        <f t="shared" si="13"/>
        <v>97.139999999999986</v>
      </c>
      <c r="J213" s="143"/>
      <c r="M213" s="247"/>
    </row>
    <row r="214" spans="1:13" s="21" customFormat="1">
      <c r="A214" s="35">
        <f t="shared" si="16"/>
        <v>208</v>
      </c>
      <c r="B214" s="244" t="s">
        <v>150</v>
      </c>
      <c r="C214" s="244" t="s">
        <v>77</v>
      </c>
      <c r="D214" s="245">
        <v>1533</v>
      </c>
      <c r="E214" s="113">
        <f t="shared" si="14"/>
        <v>9.1839999999999993</v>
      </c>
      <c r="F214" s="37">
        <v>22</v>
      </c>
      <c r="G214" s="37">
        <v>101.02</v>
      </c>
      <c r="H214" s="33">
        <f t="shared" si="15"/>
        <v>23.83</v>
      </c>
      <c r="I214" s="34">
        <f t="shared" si="13"/>
        <v>124.85</v>
      </c>
      <c r="J214" s="143"/>
      <c r="M214" s="247"/>
    </row>
    <row r="215" spans="1:13" s="21" customFormat="1">
      <c r="A215" s="35">
        <f t="shared" si="16"/>
        <v>209</v>
      </c>
      <c r="B215" s="244" t="s">
        <v>151</v>
      </c>
      <c r="C215" s="244" t="s">
        <v>77</v>
      </c>
      <c r="D215" s="245">
        <v>1581</v>
      </c>
      <c r="E215" s="113">
        <f t="shared" si="14"/>
        <v>9.4719999999999995</v>
      </c>
      <c r="F215" s="37">
        <v>32</v>
      </c>
      <c r="G215" s="37">
        <v>151.55000000000001</v>
      </c>
      <c r="H215" s="33">
        <f t="shared" si="15"/>
        <v>35.75</v>
      </c>
      <c r="I215" s="34">
        <f t="shared" si="13"/>
        <v>187.3</v>
      </c>
      <c r="J215" s="143"/>
      <c r="M215" s="247"/>
    </row>
    <row r="216" spans="1:13" s="21" customFormat="1">
      <c r="A216" s="35">
        <f t="shared" si="16"/>
        <v>210</v>
      </c>
      <c r="B216" s="244" t="s">
        <v>151</v>
      </c>
      <c r="C216" s="244" t="s">
        <v>105</v>
      </c>
      <c r="D216" s="245">
        <v>1861</v>
      </c>
      <c r="E216" s="113">
        <f t="shared" si="14"/>
        <v>11.148999999999999</v>
      </c>
      <c r="F216" s="37">
        <v>8</v>
      </c>
      <c r="G216" s="37">
        <v>44.6</v>
      </c>
      <c r="H216" s="33">
        <f t="shared" si="15"/>
        <v>10.52</v>
      </c>
      <c r="I216" s="34">
        <f t="shared" si="13"/>
        <v>55.120000000000005</v>
      </c>
      <c r="J216" s="143"/>
      <c r="M216" s="247"/>
    </row>
    <row r="217" spans="1:13" s="21" customFormat="1">
      <c r="A217" s="35">
        <f t="shared" si="16"/>
        <v>211</v>
      </c>
      <c r="B217" s="244" t="s">
        <v>151</v>
      </c>
      <c r="C217" s="244" t="s">
        <v>106</v>
      </c>
      <c r="D217" s="245">
        <v>1640</v>
      </c>
      <c r="E217" s="113">
        <f t="shared" si="14"/>
        <v>9.8249999999999993</v>
      </c>
      <c r="F217" s="37">
        <v>8</v>
      </c>
      <c r="G217" s="37">
        <v>39.299999999999997</v>
      </c>
      <c r="H217" s="33">
        <f t="shared" si="15"/>
        <v>9.27</v>
      </c>
      <c r="I217" s="34">
        <f t="shared" si="13"/>
        <v>48.569999999999993</v>
      </c>
      <c r="J217" s="143"/>
      <c r="M217" s="247"/>
    </row>
    <row r="218" spans="1:13" s="21" customFormat="1">
      <c r="A218" s="35">
        <f t="shared" si="16"/>
        <v>212</v>
      </c>
      <c r="B218" s="244" t="s">
        <v>151</v>
      </c>
      <c r="C218" s="244" t="s">
        <v>77</v>
      </c>
      <c r="D218" s="245">
        <v>1533</v>
      </c>
      <c r="E218" s="113">
        <f t="shared" si="14"/>
        <v>9.1839999999999993</v>
      </c>
      <c r="F218" s="37">
        <v>16</v>
      </c>
      <c r="G218" s="37">
        <v>73.47</v>
      </c>
      <c r="H218" s="33">
        <f t="shared" si="15"/>
        <v>17.329999999999998</v>
      </c>
      <c r="I218" s="34">
        <f t="shared" si="13"/>
        <v>90.8</v>
      </c>
      <c r="J218" s="143"/>
      <c r="M218" s="247"/>
    </row>
    <row r="219" spans="1:13" s="21" customFormat="1">
      <c r="A219" s="35">
        <f t="shared" si="16"/>
        <v>213</v>
      </c>
      <c r="B219" s="244" t="s">
        <v>151</v>
      </c>
      <c r="C219" s="244" t="s">
        <v>77</v>
      </c>
      <c r="D219" s="245">
        <v>1521</v>
      </c>
      <c r="E219" s="113">
        <f t="shared" si="14"/>
        <v>9.1120000000000001</v>
      </c>
      <c r="F219" s="37">
        <v>8</v>
      </c>
      <c r="G219" s="37">
        <v>36.450000000000003</v>
      </c>
      <c r="H219" s="33">
        <f t="shared" si="15"/>
        <v>8.6</v>
      </c>
      <c r="I219" s="34">
        <f t="shared" si="13"/>
        <v>45.050000000000004</v>
      </c>
      <c r="J219" s="143"/>
      <c r="M219" s="247"/>
    </row>
    <row r="220" spans="1:13" s="21" customFormat="1">
      <c r="A220" s="35">
        <f t="shared" si="16"/>
        <v>214</v>
      </c>
      <c r="B220" s="244" t="s">
        <v>151</v>
      </c>
      <c r="C220" s="244" t="s">
        <v>77</v>
      </c>
      <c r="D220" s="245">
        <v>1493</v>
      </c>
      <c r="E220" s="113">
        <f t="shared" si="14"/>
        <v>8.9440000000000008</v>
      </c>
      <c r="F220" s="37">
        <v>16</v>
      </c>
      <c r="G220" s="37">
        <v>71.55</v>
      </c>
      <c r="H220" s="33">
        <f t="shared" si="15"/>
        <v>16.88</v>
      </c>
      <c r="I220" s="34">
        <f t="shared" si="13"/>
        <v>88.429999999999993</v>
      </c>
      <c r="J220" s="143"/>
      <c r="M220" s="247"/>
    </row>
    <row r="221" spans="1:13" s="21" customFormat="1">
      <c r="A221" s="35">
        <f t="shared" si="16"/>
        <v>215</v>
      </c>
      <c r="B221" s="244" t="s">
        <v>152</v>
      </c>
      <c r="C221" s="244" t="s">
        <v>77</v>
      </c>
      <c r="D221" s="245">
        <v>1472</v>
      </c>
      <c r="E221" s="113">
        <f t="shared" si="14"/>
        <v>8.8190000000000008</v>
      </c>
      <c r="F221" s="37">
        <v>32</v>
      </c>
      <c r="G221" s="37">
        <v>141.11000000000001</v>
      </c>
      <c r="H221" s="33">
        <f t="shared" si="15"/>
        <v>33.29</v>
      </c>
      <c r="I221" s="34">
        <f t="shared" si="13"/>
        <v>174.4</v>
      </c>
      <c r="J221" s="143"/>
      <c r="M221" s="247"/>
    </row>
    <row r="222" spans="1:13" s="21" customFormat="1">
      <c r="A222" s="35">
        <f t="shared" si="16"/>
        <v>216</v>
      </c>
      <c r="B222" s="244" t="s">
        <v>152</v>
      </c>
      <c r="C222" s="244" t="s">
        <v>77</v>
      </c>
      <c r="D222" s="245">
        <v>1452</v>
      </c>
      <c r="E222" s="113">
        <f t="shared" si="14"/>
        <v>8.6989999999999998</v>
      </c>
      <c r="F222" s="37">
        <v>24</v>
      </c>
      <c r="G222" s="37">
        <v>104.39</v>
      </c>
      <c r="H222" s="33">
        <f t="shared" si="15"/>
        <v>24.63</v>
      </c>
      <c r="I222" s="34">
        <f t="shared" si="13"/>
        <v>129.02000000000001</v>
      </c>
      <c r="J222" s="143"/>
      <c r="M222" s="247"/>
    </row>
    <row r="223" spans="1:13" s="21" customFormat="1">
      <c r="A223" s="35">
        <f t="shared" si="16"/>
        <v>217</v>
      </c>
      <c r="B223" s="244" t="s">
        <v>152</v>
      </c>
      <c r="C223" s="244" t="s">
        <v>77</v>
      </c>
      <c r="D223" s="245">
        <v>1405</v>
      </c>
      <c r="E223" s="113">
        <f t="shared" si="14"/>
        <v>8.4169999999999998</v>
      </c>
      <c r="F223" s="37">
        <v>18</v>
      </c>
      <c r="G223" s="37">
        <v>75.760000000000005</v>
      </c>
      <c r="H223" s="33">
        <f t="shared" si="15"/>
        <v>17.87</v>
      </c>
      <c r="I223" s="34">
        <f t="shared" si="13"/>
        <v>93.63000000000001</v>
      </c>
      <c r="J223" s="143"/>
      <c r="M223" s="247"/>
    </row>
    <row r="224" spans="1:13" s="21" customFormat="1">
      <c r="A224" s="35">
        <f t="shared" si="16"/>
        <v>218</v>
      </c>
      <c r="B224" s="244" t="s">
        <v>152</v>
      </c>
      <c r="C224" s="244" t="s">
        <v>77</v>
      </c>
      <c r="D224" s="245">
        <v>1405</v>
      </c>
      <c r="E224" s="113">
        <f t="shared" si="14"/>
        <v>8.4169999999999998</v>
      </c>
      <c r="F224" s="37">
        <v>16</v>
      </c>
      <c r="G224" s="37">
        <v>67.34</v>
      </c>
      <c r="H224" s="33">
        <f t="shared" si="15"/>
        <v>15.89</v>
      </c>
      <c r="I224" s="34">
        <f t="shared" si="13"/>
        <v>83.23</v>
      </c>
      <c r="J224" s="143"/>
      <c r="M224" s="247"/>
    </row>
    <row r="225" spans="1:13" s="21" customFormat="1">
      <c r="A225" s="35">
        <f t="shared" si="16"/>
        <v>219</v>
      </c>
      <c r="B225" s="244" t="s">
        <v>152</v>
      </c>
      <c r="C225" s="244" t="s">
        <v>77</v>
      </c>
      <c r="D225" s="245">
        <v>1385</v>
      </c>
      <c r="E225" s="113">
        <f t="shared" si="14"/>
        <v>8.2970000000000006</v>
      </c>
      <c r="F225" s="37">
        <v>26</v>
      </c>
      <c r="G225" s="37">
        <v>107.87</v>
      </c>
      <c r="H225" s="33">
        <f t="shared" si="15"/>
        <v>25.45</v>
      </c>
      <c r="I225" s="34">
        <f t="shared" si="13"/>
        <v>133.32</v>
      </c>
      <c r="J225" s="143"/>
      <c r="M225" s="247"/>
    </row>
    <row r="226" spans="1:13" s="21" customFormat="1">
      <c r="A226" s="35">
        <f t="shared" si="16"/>
        <v>220</v>
      </c>
      <c r="B226" s="244" t="s">
        <v>153</v>
      </c>
      <c r="C226" s="244" t="s">
        <v>106</v>
      </c>
      <c r="D226" s="245">
        <v>1503</v>
      </c>
      <c r="E226" s="113">
        <f t="shared" si="14"/>
        <v>9.0039999999999996</v>
      </c>
      <c r="F226" s="37">
        <v>16</v>
      </c>
      <c r="G226" s="37">
        <v>72.040000000000006</v>
      </c>
      <c r="H226" s="33">
        <f t="shared" si="15"/>
        <v>16.989999999999998</v>
      </c>
      <c r="I226" s="34">
        <f t="shared" si="13"/>
        <v>89.03</v>
      </c>
      <c r="J226" s="143"/>
      <c r="M226" s="247"/>
    </row>
    <row r="227" spans="1:13" s="21" customFormat="1">
      <c r="A227" s="35">
        <f t="shared" si="16"/>
        <v>221</v>
      </c>
      <c r="B227" s="244" t="s">
        <v>153</v>
      </c>
      <c r="C227" s="244" t="s">
        <v>77</v>
      </c>
      <c r="D227" s="245">
        <v>1517</v>
      </c>
      <c r="E227" s="113">
        <f t="shared" si="14"/>
        <v>9.0879999999999992</v>
      </c>
      <c r="F227" s="37">
        <v>16</v>
      </c>
      <c r="G227" s="37">
        <v>72.7</v>
      </c>
      <c r="H227" s="33">
        <f t="shared" si="15"/>
        <v>17.149999999999999</v>
      </c>
      <c r="I227" s="34">
        <f t="shared" si="13"/>
        <v>89.85</v>
      </c>
      <c r="J227" s="143"/>
      <c r="M227" s="247"/>
    </row>
    <row r="228" spans="1:13" s="21" customFormat="1">
      <c r="A228" s="35">
        <f t="shared" si="16"/>
        <v>222</v>
      </c>
      <c r="B228" s="244" t="s">
        <v>153</v>
      </c>
      <c r="C228" s="244" t="s">
        <v>77</v>
      </c>
      <c r="D228" s="245">
        <v>1472</v>
      </c>
      <c r="E228" s="113">
        <f t="shared" si="14"/>
        <v>8.8190000000000008</v>
      </c>
      <c r="F228" s="37">
        <v>8</v>
      </c>
      <c r="G228" s="37">
        <v>35.28</v>
      </c>
      <c r="H228" s="33">
        <f t="shared" si="15"/>
        <v>8.32</v>
      </c>
      <c r="I228" s="34">
        <f t="shared" si="13"/>
        <v>43.6</v>
      </c>
      <c r="J228" s="143"/>
      <c r="M228" s="247"/>
    </row>
    <row r="229" spans="1:13" s="21" customFormat="1">
      <c r="A229" s="35">
        <f t="shared" si="16"/>
        <v>223</v>
      </c>
      <c r="B229" s="244" t="s">
        <v>153</v>
      </c>
      <c r="C229" s="244" t="s">
        <v>106</v>
      </c>
      <c r="D229" s="245">
        <v>1455</v>
      </c>
      <c r="E229" s="113">
        <f t="shared" si="14"/>
        <v>8.7170000000000005</v>
      </c>
      <c r="F229" s="37">
        <v>16</v>
      </c>
      <c r="G229" s="37">
        <v>69.739999999999995</v>
      </c>
      <c r="H229" s="33">
        <f t="shared" si="15"/>
        <v>16.45</v>
      </c>
      <c r="I229" s="34">
        <f t="shared" si="13"/>
        <v>86.19</v>
      </c>
      <c r="J229" s="143"/>
      <c r="M229" s="247"/>
    </row>
    <row r="230" spans="1:13" s="21" customFormat="1">
      <c r="A230" s="35">
        <f t="shared" si="16"/>
        <v>224</v>
      </c>
      <c r="B230" s="244" t="s">
        <v>154</v>
      </c>
      <c r="C230" s="244" t="s">
        <v>105</v>
      </c>
      <c r="D230" s="245">
        <v>1640</v>
      </c>
      <c r="E230" s="113">
        <f t="shared" si="14"/>
        <v>9.8249999999999993</v>
      </c>
      <c r="F230" s="37">
        <v>24</v>
      </c>
      <c r="G230" s="37">
        <v>117.9</v>
      </c>
      <c r="H230" s="33">
        <f t="shared" si="15"/>
        <v>27.81</v>
      </c>
      <c r="I230" s="34">
        <f t="shared" si="13"/>
        <v>145.71</v>
      </c>
      <c r="J230" s="143"/>
      <c r="M230" s="247"/>
    </row>
    <row r="231" spans="1:13" s="21" customFormat="1">
      <c r="A231" s="35">
        <f t="shared" si="16"/>
        <v>225</v>
      </c>
      <c r="B231" s="244" t="s">
        <v>154</v>
      </c>
      <c r="C231" s="244" t="s">
        <v>106</v>
      </c>
      <c r="D231" s="245">
        <v>1455</v>
      </c>
      <c r="E231" s="113">
        <f t="shared" si="14"/>
        <v>8.7170000000000005</v>
      </c>
      <c r="F231" s="37">
        <v>24</v>
      </c>
      <c r="G231" s="37">
        <v>104.61</v>
      </c>
      <c r="H231" s="33">
        <f t="shared" si="15"/>
        <v>24.68</v>
      </c>
      <c r="I231" s="34">
        <f t="shared" si="13"/>
        <v>129.29</v>
      </c>
      <c r="J231" s="143"/>
      <c r="M231" s="247"/>
    </row>
    <row r="232" spans="1:13" s="21" customFormat="1">
      <c r="A232" s="35">
        <f t="shared" si="16"/>
        <v>226</v>
      </c>
      <c r="B232" s="244" t="s">
        <v>154</v>
      </c>
      <c r="C232" s="244" t="s">
        <v>106</v>
      </c>
      <c r="D232" s="245">
        <v>1435</v>
      </c>
      <c r="E232" s="113">
        <f t="shared" si="14"/>
        <v>8.5969999999999995</v>
      </c>
      <c r="F232" s="37">
        <v>8</v>
      </c>
      <c r="G232" s="37">
        <v>34.39</v>
      </c>
      <c r="H232" s="33">
        <f t="shared" si="15"/>
        <v>8.11</v>
      </c>
      <c r="I232" s="34">
        <f t="shared" si="13"/>
        <v>42.5</v>
      </c>
      <c r="J232" s="143"/>
      <c r="M232" s="247"/>
    </row>
    <row r="233" spans="1:13" s="21" customFormat="1">
      <c r="A233" s="35">
        <f t="shared" si="16"/>
        <v>227</v>
      </c>
      <c r="B233" s="244" t="s">
        <v>155</v>
      </c>
      <c r="C233" s="244" t="s">
        <v>106</v>
      </c>
      <c r="D233" s="245">
        <v>1523</v>
      </c>
      <c r="E233" s="113">
        <f t="shared" si="14"/>
        <v>9.1240000000000006</v>
      </c>
      <c r="F233" s="37">
        <v>8</v>
      </c>
      <c r="G233" s="37">
        <v>36.5</v>
      </c>
      <c r="H233" s="33">
        <f t="shared" si="15"/>
        <v>8.61</v>
      </c>
      <c r="I233" s="34">
        <f t="shared" si="13"/>
        <v>45.11</v>
      </c>
      <c r="J233" s="143"/>
      <c r="M233" s="247"/>
    </row>
    <row r="234" spans="1:13" s="21" customFormat="1">
      <c r="A234" s="35">
        <f t="shared" si="16"/>
        <v>228</v>
      </c>
      <c r="B234" s="244" t="s">
        <v>155</v>
      </c>
      <c r="C234" s="244" t="s">
        <v>77</v>
      </c>
      <c r="D234" s="245">
        <v>1472</v>
      </c>
      <c r="E234" s="113">
        <f t="shared" si="14"/>
        <v>8.8190000000000008</v>
      </c>
      <c r="F234" s="37">
        <v>16</v>
      </c>
      <c r="G234" s="37">
        <v>70.55</v>
      </c>
      <c r="H234" s="33">
        <f t="shared" si="15"/>
        <v>16.64</v>
      </c>
      <c r="I234" s="34">
        <f t="shared" si="13"/>
        <v>87.19</v>
      </c>
      <c r="J234" s="143"/>
      <c r="M234" s="247"/>
    </row>
    <row r="235" spans="1:13" s="21" customFormat="1">
      <c r="A235" s="35">
        <f t="shared" si="16"/>
        <v>229</v>
      </c>
      <c r="B235" s="244" t="s">
        <v>155</v>
      </c>
      <c r="C235" s="244" t="s">
        <v>106</v>
      </c>
      <c r="D235" s="245">
        <v>1523</v>
      </c>
      <c r="E235" s="113">
        <f t="shared" si="14"/>
        <v>9.1240000000000006</v>
      </c>
      <c r="F235" s="37">
        <v>8</v>
      </c>
      <c r="G235" s="37">
        <v>36.5</v>
      </c>
      <c r="H235" s="33">
        <f t="shared" si="15"/>
        <v>8.61</v>
      </c>
      <c r="I235" s="34">
        <f t="shared" si="13"/>
        <v>45.11</v>
      </c>
      <c r="J235" s="143"/>
      <c r="M235" s="247"/>
    </row>
    <row r="236" spans="1:13" s="21" customFormat="1">
      <c r="A236" s="35">
        <f t="shared" si="16"/>
        <v>230</v>
      </c>
      <c r="B236" s="244" t="s">
        <v>155</v>
      </c>
      <c r="C236" s="244" t="s">
        <v>77</v>
      </c>
      <c r="D236" s="245">
        <v>1432</v>
      </c>
      <c r="E236" s="113">
        <f t="shared" si="14"/>
        <v>8.5790000000000006</v>
      </c>
      <c r="F236" s="37">
        <v>8</v>
      </c>
      <c r="G236" s="37">
        <v>34.32</v>
      </c>
      <c r="H236" s="33">
        <f t="shared" si="15"/>
        <v>8.1</v>
      </c>
      <c r="I236" s="34">
        <f t="shared" si="13"/>
        <v>42.42</v>
      </c>
      <c r="J236" s="143"/>
      <c r="M236" s="247"/>
    </row>
    <row r="237" spans="1:13" s="21" customFormat="1">
      <c r="A237" s="35">
        <f t="shared" si="16"/>
        <v>231</v>
      </c>
      <c r="B237" s="244" t="s">
        <v>155</v>
      </c>
      <c r="C237" s="244" t="s">
        <v>77</v>
      </c>
      <c r="D237" s="245">
        <v>1385</v>
      </c>
      <c r="E237" s="113">
        <f t="shared" si="14"/>
        <v>8.2970000000000006</v>
      </c>
      <c r="F237" s="37">
        <v>8</v>
      </c>
      <c r="G237" s="37">
        <v>33.19</v>
      </c>
      <c r="H237" s="33">
        <f t="shared" si="15"/>
        <v>7.83</v>
      </c>
      <c r="I237" s="34">
        <f t="shared" si="13"/>
        <v>41.019999999999996</v>
      </c>
      <c r="J237" s="143"/>
      <c r="M237" s="247"/>
    </row>
    <row r="238" spans="1:13" s="21" customFormat="1">
      <c r="A238" s="35">
        <f t="shared" si="16"/>
        <v>232</v>
      </c>
      <c r="B238" s="244" t="s">
        <v>155</v>
      </c>
      <c r="C238" s="244" t="s">
        <v>77</v>
      </c>
      <c r="D238" s="245">
        <v>1392</v>
      </c>
      <c r="E238" s="113">
        <f t="shared" si="14"/>
        <v>8.3390000000000004</v>
      </c>
      <c r="F238" s="37">
        <v>16</v>
      </c>
      <c r="G238" s="37">
        <v>66.72</v>
      </c>
      <c r="H238" s="33">
        <f t="shared" si="15"/>
        <v>15.74</v>
      </c>
      <c r="I238" s="34">
        <f t="shared" si="13"/>
        <v>82.46</v>
      </c>
      <c r="J238" s="143"/>
      <c r="M238" s="247"/>
    </row>
    <row r="239" spans="1:13" s="21" customFormat="1">
      <c r="A239" s="35">
        <f t="shared" si="16"/>
        <v>233</v>
      </c>
      <c r="B239" s="244" t="s">
        <v>156</v>
      </c>
      <c r="C239" s="244" t="s">
        <v>105</v>
      </c>
      <c r="D239" s="245">
        <v>1680</v>
      </c>
      <c r="E239" s="113">
        <f t="shared" si="14"/>
        <v>10.065</v>
      </c>
      <c r="F239" s="37">
        <v>8</v>
      </c>
      <c r="G239" s="37">
        <v>40.26</v>
      </c>
      <c r="H239" s="33">
        <f t="shared" si="15"/>
        <v>9.5</v>
      </c>
      <c r="I239" s="34">
        <f t="shared" si="13"/>
        <v>49.76</v>
      </c>
      <c r="J239" s="143"/>
      <c r="M239" s="247"/>
    </row>
    <row r="240" spans="1:13" s="21" customFormat="1">
      <c r="A240" s="35">
        <f t="shared" si="16"/>
        <v>234</v>
      </c>
      <c r="B240" s="244" t="s">
        <v>157</v>
      </c>
      <c r="C240" s="244" t="s">
        <v>77</v>
      </c>
      <c r="D240" s="245">
        <v>1365</v>
      </c>
      <c r="E240" s="113">
        <f t="shared" si="14"/>
        <v>8.1780000000000008</v>
      </c>
      <c r="F240" s="37">
        <v>8</v>
      </c>
      <c r="G240" s="37">
        <v>32.71</v>
      </c>
      <c r="H240" s="33">
        <f t="shared" si="15"/>
        <v>7.72</v>
      </c>
      <c r="I240" s="34">
        <f t="shared" si="13"/>
        <v>40.43</v>
      </c>
      <c r="J240" s="143"/>
      <c r="M240" s="247"/>
    </row>
    <row r="241" spans="1:13">
      <c r="A241" s="35">
        <f t="shared" si="16"/>
        <v>235</v>
      </c>
      <c r="B241" s="244" t="s">
        <v>157</v>
      </c>
      <c r="C241" s="244" t="s">
        <v>77</v>
      </c>
      <c r="D241" s="245">
        <v>1345</v>
      </c>
      <c r="E241" s="113">
        <f t="shared" si="14"/>
        <v>8.0579999999999998</v>
      </c>
      <c r="F241" s="36">
        <v>8</v>
      </c>
      <c r="G241" s="36">
        <v>32.229999999999997</v>
      </c>
      <c r="H241" s="33">
        <f t="shared" si="15"/>
        <v>7.6</v>
      </c>
      <c r="I241" s="34">
        <f t="shared" si="13"/>
        <v>39.83</v>
      </c>
      <c r="L241" s="21"/>
      <c r="M241" s="247"/>
    </row>
    <row r="242" spans="1:13">
      <c r="A242" s="35">
        <f t="shared" si="16"/>
        <v>236</v>
      </c>
      <c r="B242" s="244" t="s">
        <v>158</v>
      </c>
      <c r="C242" s="244" t="s">
        <v>77</v>
      </c>
      <c r="D242" s="245">
        <v>1425</v>
      </c>
      <c r="E242" s="113">
        <f t="shared" si="14"/>
        <v>8.5370000000000008</v>
      </c>
      <c r="F242" s="36">
        <v>8</v>
      </c>
      <c r="G242" s="36">
        <v>34.15</v>
      </c>
      <c r="H242" s="33">
        <f t="shared" si="15"/>
        <v>8.06</v>
      </c>
      <c r="I242" s="34">
        <f t="shared" si="13"/>
        <v>42.21</v>
      </c>
      <c r="L242" s="21"/>
      <c r="M242" s="247"/>
    </row>
    <row r="243" spans="1:13">
      <c r="A243" s="35">
        <f t="shared" si="16"/>
        <v>237</v>
      </c>
      <c r="B243" s="244" t="s">
        <v>158</v>
      </c>
      <c r="C243" s="244" t="s">
        <v>105</v>
      </c>
      <c r="D243" s="245">
        <v>1684</v>
      </c>
      <c r="E243" s="113">
        <f t="shared" si="14"/>
        <v>10.089</v>
      </c>
      <c r="F243" s="36">
        <v>8</v>
      </c>
      <c r="G243" s="36">
        <v>40.36</v>
      </c>
      <c r="H243" s="33">
        <f t="shared" si="15"/>
        <v>9.52</v>
      </c>
      <c r="I243" s="34">
        <f t="shared" si="13"/>
        <v>49.879999999999995</v>
      </c>
      <c r="L243" s="21"/>
      <c r="M243" s="247"/>
    </row>
    <row r="244" spans="1:13">
      <c r="A244" s="35">
        <f t="shared" si="16"/>
        <v>238</v>
      </c>
      <c r="B244" s="244" t="s">
        <v>159</v>
      </c>
      <c r="C244" s="244" t="s">
        <v>80</v>
      </c>
      <c r="D244" s="245">
        <v>1222</v>
      </c>
      <c r="E244" s="113">
        <f t="shared" si="14"/>
        <v>7.3209999999999997</v>
      </c>
      <c r="F244" s="36">
        <v>8</v>
      </c>
      <c r="G244" s="36">
        <v>29.28</v>
      </c>
      <c r="H244" s="33">
        <f t="shared" si="15"/>
        <v>6.91</v>
      </c>
      <c r="I244" s="34">
        <f t="shared" si="13"/>
        <v>36.19</v>
      </c>
      <c r="L244" s="21"/>
      <c r="M244" s="247"/>
    </row>
    <row r="245" spans="1:13">
      <c r="A245" s="35">
        <f t="shared" si="16"/>
        <v>239</v>
      </c>
      <c r="B245" s="244" t="s">
        <v>160</v>
      </c>
      <c r="C245" s="244" t="s">
        <v>77</v>
      </c>
      <c r="D245" s="245">
        <v>1445</v>
      </c>
      <c r="E245" s="113">
        <f t="shared" si="14"/>
        <v>8.657</v>
      </c>
      <c r="F245" s="36">
        <v>8</v>
      </c>
      <c r="G245" s="36">
        <v>34.630000000000003</v>
      </c>
      <c r="H245" s="33">
        <f t="shared" si="15"/>
        <v>8.17</v>
      </c>
      <c r="I245" s="34">
        <f t="shared" si="13"/>
        <v>42.800000000000004</v>
      </c>
      <c r="L245" s="21"/>
      <c r="M245" s="247"/>
    </row>
    <row r="246" spans="1:13">
      <c r="A246" s="35">
        <f t="shared" si="16"/>
        <v>240</v>
      </c>
      <c r="B246" s="244" t="s">
        <v>160</v>
      </c>
      <c r="C246" s="244" t="s">
        <v>106</v>
      </c>
      <c r="D246" s="245">
        <v>1523</v>
      </c>
      <c r="E246" s="113">
        <f t="shared" si="14"/>
        <v>9.1240000000000006</v>
      </c>
      <c r="F246" s="36">
        <v>8</v>
      </c>
      <c r="G246" s="36">
        <v>36.5</v>
      </c>
      <c r="H246" s="33">
        <f t="shared" si="15"/>
        <v>8.61</v>
      </c>
      <c r="I246" s="34">
        <f t="shared" si="13"/>
        <v>45.11</v>
      </c>
      <c r="L246" s="21"/>
      <c r="M246" s="247"/>
    </row>
    <row r="247" spans="1:13">
      <c r="A247" s="35">
        <f t="shared" si="16"/>
        <v>241</v>
      </c>
      <c r="B247" s="244" t="s">
        <v>160</v>
      </c>
      <c r="C247" s="244" t="s">
        <v>77</v>
      </c>
      <c r="D247" s="245">
        <v>1445</v>
      </c>
      <c r="E247" s="113">
        <f t="shared" si="14"/>
        <v>8.657</v>
      </c>
      <c r="F247" s="36">
        <v>8</v>
      </c>
      <c r="G247" s="36">
        <v>34.630000000000003</v>
      </c>
      <c r="H247" s="33">
        <f t="shared" si="15"/>
        <v>8.17</v>
      </c>
      <c r="I247" s="34">
        <f t="shared" si="13"/>
        <v>42.800000000000004</v>
      </c>
      <c r="L247" s="21"/>
      <c r="M247" s="247"/>
    </row>
    <row r="248" spans="1:13">
      <c r="A248" s="35">
        <f t="shared" si="16"/>
        <v>242</v>
      </c>
      <c r="B248" s="244" t="s">
        <v>160</v>
      </c>
      <c r="C248" s="244" t="s">
        <v>106</v>
      </c>
      <c r="D248" s="245">
        <v>1455</v>
      </c>
      <c r="E248" s="113">
        <f t="shared" si="14"/>
        <v>8.7170000000000005</v>
      </c>
      <c r="F248" s="36">
        <v>8</v>
      </c>
      <c r="G248" s="36">
        <v>34.869999999999997</v>
      </c>
      <c r="H248" s="33">
        <f t="shared" si="15"/>
        <v>8.23</v>
      </c>
      <c r="I248" s="34">
        <f t="shared" si="13"/>
        <v>43.099999999999994</v>
      </c>
      <c r="L248" s="21"/>
      <c r="M248" s="247"/>
    </row>
    <row r="249" spans="1:13">
      <c r="A249" s="35">
        <f t="shared" si="16"/>
        <v>243</v>
      </c>
      <c r="B249" s="244" t="s">
        <v>161</v>
      </c>
      <c r="C249" s="244" t="s">
        <v>105</v>
      </c>
      <c r="D249" s="245">
        <v>1744</v>
      </c>
      <c r="E249" s="113">
        <f t="shared" si="14"/>
        <v>10.448</v>
      </c>
      <c r="F249" s="36">
        <v>16</v>
      </c>
      <c r="G249" s="36">
        <v>83.58</v>
      </c>
      <c r="H249" s="33">
        <f t="shared" si="15"/>
        <v>19.72</v>
      </c>
      <c r="I249" s="34">
        <f t="shared" si="13"/>
        <v>103.3</v>
      </c>
      <c r="L249" s="21"/>
      <c r="M249" s="247"/>
    </row>
    <row r="250" spans="1:13">
      <c r="A250" s="35">
        <f t="shared" si="16"/>
        <v>244</v>
      </c>
      <c r="B250" s="244" t="s">
        <v>161</v>
      </c>
      <c r="C250" s="244" t="s">
        <v>77</v>
      </c>
      <c r="D250" s="245">
        <v>1412</v>
      </c>
      <c r="E250" s="113">
        <f t="shared" si="14"/>
        <v>8.4589999999999996</v>
      </c>
      <c r="F250" s="36">
        <v>8</v>
      </c>
      <c r="G250" s="36">
        <v>33.840000000000003</v>
      </c>
      <c r="H250" s="33">
        <f t="shared" si="15"/>
        <v>7.98</v>
      </c>
      <c r="I250" s="34">
        <f t="shared" si="13"/>
        <v>41.820000000000007</v>
      </c>
      <c r="L250" s="21"/>
      <c r="M250" s="247"/>
    </row>
    <row r="251" spans="1:13">
      <c r="A251" s="35">
        <f t="shared" si="16"/>
        <v>245</v>
      </c>
      <c r="B251" s="244" t="s">
        <v>162</v>
      </c>
      <c r="C251" s="244" t="s">
        <v>77</v>
      </c>
      <c r="D251" s="245">
        <v>1445</v>
      </c>
      <c r="E251" s="113">
        <f t="shared" si="14"/>
        <v>8.657</v>
      </c>
      <c r="F251" s="36">
        <v>6</v>
      </c>
      <c r="G251" s="36">
        <v>25.97</v>
      </c>
      <c r="H251" s="33">
        <f t="shared" si="15"/>
        <v>6.13</v>
      </c>
      <c r="I251" s="34">
        <f t="shared" si="13"/>
        <v>32.1</v>
      </c>
      <c r="L251" s="21"/>
      <c r="M251" s="247"/>
    </row>
    <row r="252" spans="1:13">
      <c r="A252" s="35">
        <f t="shared" si="16"/>
        <v>246</v>
      </c>
      <c r="B252" s="244" t="s">
        <v>162</v>
      </c>
      <c r="C252" s="244" t="s">
        <v>105</v>
      </c>
      <c r="D252" s="245">
        <v>1845</v>
      </c>
      <c r="E252" s="113">
        <f t="shared" si="14"/>
        <v>11.053000000000001</v>
      </c>
      <c r="F252" s="36">
        <v>16</v>
      </c>
      <c r="G252" s="36">
        <v>88.42</v>
      </c>
      <c r="H252" s="33">
        <f t="shared" si="15"/>
        <v>20.86</v>
      </c>
      <c r="I252" s="34">
        <f t="shared" si="13"/>
        <v>109.28</v>
      </c>
      <c r="L252" s="21"/>
      <c r="M252" s="247"/>
    </row>
    <row r="253" spans="1:13">
      <c r="A253" s="35">
        <f t="shared" si="16"/>
        <v>247</v>
      </c>
      <c r="B253" s="244" t="s">
        <v>162</v>
      </c>
      <c r="C253" s="244" t="s">
        <v>106</v>
      </c>
      <c r="D253" s="245">
        <v>1455</v>
      </c>
      <c r="E253" s="113">
        <f t="shared" si="14"/>
        <v>8.7170000000000005</v>
      </c>
      <c r="F253" s="36">
        <v>8</v>
      </c>
      <c r="G253" s="36">
        <v>34.869999999999997</v>
      </c>
      <c r="H253" s="33">
        <f t="shared" si="15"/>
        <v>8.23</v>
      </c>
      <c r="I253" s="34">
        <f t="shared" si="13"/>
        <v>43.099999999999994</v>
      </c>
      <c r="L253" s="21"/>
      <c r="M253" s="247"/>
    </row>
    <row r="254" spans="1:13">
      <c r="A254" s="35">
        <f t="shared" si="16"/>
        <v>248</v>
      </c>
      <c r="B254" s="244" t="s">
        <v>162</v>
      </c>
      <c r="C254" s="244" t="s">
        <v>77</v>
      </c>
      <c r="D254" s="245">
        <v>1405</v>
      </c>
      <c r="E254" s="113">
        <f t="shared" si="14"/>
        <v>8.4169999999999998</v>
      </c>
      <c r="F254" s="36">
        <v>16</v>
      </c>
      <c r="G254" s="36">
        <v>67.34</v>
      </c>
      <c r="H254" s="33">
        <f t="shared" si="15"/>
        <v>15.89</v>
      </c>
      <c r="I254" s="34">
        <f t="shared" si="13"/>
        <v>83.23</v>
      </c>
      <c r="L254" s="21"/>
      <c r="M254" s="247"/>
    </row>
    <row r="255" spans="1:13">
      <c r="A255" s="35">
        <f t="shared" si="16"/>
        <v>249</v>
      </c>
      <c r="B255" s="244" t="s">
        <v>162</v>
      </c>
      <c r="C255" s="244" t="s">
        <v>77</v>
      </c>
      <c r="D255" s="245">
        <v>1385</v>
      </c>
      <c r="E255" s="113">
        <f t="shared" si="14"/>
        <v>8.2970000000000006</v>
      </c>
      <c r="F255" s="36">
        <v>6</v>
      </c>
      <c r="G255" s="36">
        <v>24.89</v>
      </c>
      <c r="H255" s="33">
        <f t="shared" si="15"/>
        <v>5.87</v>
      </c>
      <c r="I255" s="34">
        <f t="shared" si="13"/>
        <v>30.76</v>
      </c>
      <c r="L255" s="21"/>
      <c r="M255" s="247"/>
    </row>
    <row r="256" spans="1:13">
      <c r="A256" s="35">
        <f t="shared" si="16"/>
        <v>250</v>
      </c>
      <c r="B256" s="244" t="s">
        <v>162</v>
      </c>
      <c r="C256" s="244" t="s">
        <v>77</v>
      </c>
      <c r="D256" s="245">
        <v>1385</v>
      </c>
      <c r="E256" s="113">
        <f t="shared" si="14"/>
        <v>8.2970000000000006</v>
      </c>
      <c r="F256" s="36">
        <v>16</v>
      </c>
      <c r="G256" s="36">
        <v>66.38</v>
      </c>
      <c r="H256" s="33">
        <f t="shared" si="15"/>
        <v>15.66</v>
      </c>
      <c r="I256" s="34">
        <f t="shared" si="13"/>
        <v>82.039999999999992</v>
      </c>
      <c r="L256" s="21"/>
      <c r="M256" s="247"/>
    </row>
    <row r="257" spans="1:13">
      <c r="A257" s="35">
        <f t="shared" si="16"/>
        <v>251</v>
      </c>
      <c r="B257" s="244" t="s">
        <v>162</v>
      </c>
      <c r="C257" s="244" t="s">
        <v>77</v>
      </c>
      <c r="D257" s="245">
        <v>1385</v>
      </c>
      <c r="E257" s="113">
        <f t="shared" si="14"/>
        <v>8.2970000000000006</v>
      </c>
      <c r="F257" s="36">
        <v>8</v>
      </c>
      <c r="G257" s="36">
        <v>33.19</v>
      </c>
      <c r="H257" s="33">
        <f t="shared" si="15"/>
        <v>7.83</v>
      </c>
      <c r="I257" s="34">
        <f t="shared" si="13"/>
        <v>41.019999999999996</v>
      </c>
      <c r="L257" s="21"/>
      <c r="M257" s="247"/>
    </row>
    <row r="258" spans="1:13">
      <c r="A258" s="35">
        <f t="shared" si="16"/>
        <v>252</v>
      </c>
      <c r="B258" s="244" t="s">
        <v>163</v>
      </c>
      <c r="C258" s="244" t="s">
        <v>77</v>
      </c>
      <c r="D258" s="245">
        <v>1445</v>
      </c>
      <c r="E258" s="113">
        <f t="shared" si="14"/>
        <v>8.657</v>
      </c>
      <c r="F258" s="36">
        <v>8</v>
      </c>
      <c r="G258" s="36">
        <v>34.630000000000003</v>
      </c>
      <c r="H258" s="33">
        <f t="shared" si="15"/>
        <v>8.17</v>
      </c>
      <c r="I258" s="34">
        <f t="shared" si="13"/>
        <v>42.800000000000004</v>
      </c>
      <c r="L258" s="21"/>
      <c r="M258" s="247"/>
    </row>
    <row r="259" spans="1:13">
      <c r="A259" s="35">
        <f t="shared" si="16"/>
        <v>253</v>
      </c>
      <c r="B259" s="244" t="s">
        <v>163</v>
      </c>
      <c r="C259" s="244" t="s">
        <v>77</v>
      </c>
      <c r="D259" s="245">
        <v>1425</v>
      </c>
      <c r="E259" s="113">
        <f t="shared" si="14"/>
        <v>8.5370000000000008</v>
      </c>
      <c r="F259" s="36">
        <v>8</v>
      </c>
      <c r="G259" s="36">
        <v>34.15</v>
      </c>
      <c r="H259" s="33">
        <f t="shared" si="15"/>
        <v>8.06</v>
      </c>
      <c r="I259" s="34">
        <f t="shared" si="13"/>
        <v>42.21</v>
      </c>
      <c r="L259" s="21"/>
      <c r="M259" s="247"/>
    </row>
    <row r="260" spans="1:13">
      <c r="A260" s="35">
        <f t="shared" si="16"/>
        <v>254</v>
      </c>
      <c r="B260" s="244" t="s">
        <v>163</v>
      </c>
      <c r="C260" s="244" t="s">
        <v>77</v>
      </c>
      <c r="D260" s="245">
        <v>1425</v>
      </c>
      <c r="E260" s="113">
        <f t="shared" si="14"/>
        <v>8.5370000000000008</v>
      </c>
      <c r="F260" s="36">
        <v>2.5</v>
      </c>
      <c r="G260" s="36">
        <v>10.67</v>
      </c>
      <c r="H260" s="33">
        <f t="shared" si="15"/>
        <v>2.52</v>
      </c>
      <c r="I260" s="34">
        <f t="shared" si="13"/>
        <v>13.19</v>
      </c>
      <c r="L260" s="21"/>
      <c r="M260" s="247"/>
    </row>
    <row r="261" spans="1:13">
      <c r="A261" s="35">
        <f t="shared" si="16"/>
        <v>255</v>
      </c>
      <c r="B261" s="244" t="s">
        <v>163</v>
      </c>
      <c r="C261" s="244" t="s">
        <v>77</v>
      </c>
      <c r="D261" s="245">
        <v>1425</v>
      </c>
      <c r="E261" s="113">
        <f t="shared" si="14"/>
        <v>8.5370000000000008</v>
      </c>
      <c r="F261" s="36">
        <v>8</v>
      </c>
      <c r="G261" s="36">
        <v>34.15</v>
      </c>
      <c r="H261" s="33">
        <f t="shared" si="15"/>
        <v>8.06</v>
      </c>
      <c r="I261" s="34">
        <f t="shared" si="13"/>
        <v>42.21</v>
      </c>
      <c r="L261" s="21"/>
      <c r="M261" s="247"/>
    </row>
    <row r="262" spans="1:13">
      <c r="A262" s="35">
        <f t="shared" si="16"/>
        <v>256</v>
      </c>
      <c r="B262" s="244" t="s">
        <v>163</v>
      </c>
      <c r="C262" s="244" t="s">
        <v>106</v>
      </c>
      <c r="D262" s="245">
        <v>1475</v>
      </c>
      <c r="E262" s="113">
        <f t="shared" si="14"/>
        <v>8.8369999999999997</v>
      </c>
      <c r="F262" s="36">
        <v>2.5</v>
      </c>
      <c r="G262" s="36">
        <v>11.05</v>
      </c>
      <c r="H262" s="33">
        <f t="shared" si="15"/>
        <v>2.61</v>
      </c>
      <c r="I262" s="34">
        <f t="shared" si="13"/>
        <v>13.66</v>
      </c>
      <c r="L262" s="21"/>
      <c r="M262" s="247"/>
    </row>
    <row r="263" spans="1:13">
      <c r="A263" s="35">
        <f t="shared" si="16"/>
        <v>257</v>
      </c>
      <c r="B263" s="244" t="s">
        <v>163</v>
      </c>
      <c r="C263" s="244" t="s">
        <v>106</v>
      </c>
      <c r="D263" s="245">
        <v>1435</v>
      </c>
      <c r="E263" s="113">
        <f t="shared" si="14"/>
        <v>8.5969999999999995</v>
      </c>
      <c r="F263" s="36">
        <v>8</v>
      </c>
      <c r="G263" s="36">
        <v>34.39</v>
      </c>
      <c r="H263" s="33">
        <f t="shared" si="15"/>
        <v>8.11</v>
      </c>
      <c r="I263" s="34">
        <f t="shared" ref="I263" si="17">G263+H263</f>
        <v>42.5</v>
      </c>
      <c r="L263" s="21"/>
      <c r="M263" s="247"/>
    </row>
    <row r="264" spans="1:13">
      <c r="L264" s="21"/>
    </row>
    <row r="265" spans="1:13">
      <c r="B265" s="14" t="s">
        <v>51</v>
      </c>
      <c r="L265" s="21"/>
    </row>
  </sheetData>
  <mergeCells count="2">
    <mergeCell ref="A3:I3"/>
    <mergeCell ref="A6:E6"/>
  </mergeCells>
  <pageMargins left="0.70866141732283472" right="0.70866141732283472" top="0.74803149606299213" bottom="0.74803149606299213" header="0.31496062992125984" footer="0.31496062992125984"/>
  <pageSetup paperSize="9" scale="54" fitToHeight="0" orientation="portrait"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A2B28-5390-4EC8-B5E4-B1E1EB617FB3}">
  <sheetPr>
    <pageSetUpPr fitToPage="1"/>
  </sheetPr>
  <dimension ref="A1:N498"/>
  <sheetViews>
    <sheetView zoomScaleNormal="100" zoomScaleSheetLayoutView="90" workbookViewId="0">
      <selection activeCell="D12" sqref="D12"/>
    </sheetView>
  </sheetViews>
  <sheetFormatPr defaultColWidth="9.140625" defaultRowHeight="12.75"/>
  <cols>
    <col min="1" max="1" width="5.7109375" style="38" customWidth="1"/>
    <col min="2" max="2" width="102.140625" style="39" customWidth="1"/>
    <col min="3" max="3" width="27" style="209" customWidth="1"/>
    <col min="4" max="4" width="13.7109375" style="38" customWidth="1"/>
    <col min="5" max="6" width="10.140625" style="38" customWidth="1"/>
    <col min="7" max="7" width="12.140625" style="40" customWidth="1"/>
    <col min="8" max="8" width="12.7109375" style="38" customWidth="1"/>
    <col min="9" max="9" width="13" style="38" customWidth="1"/>
    <col min="10" max="10" width="9.140625" style="100"/>
    <col min="11" max="11" width="6.85546875" style="117" customWidth="1"/>
    <col min="12" max="12" width="8" style="117" customWidth="1"/>
    <col min="13" max="13" width="6.28515625" style="117" customWidth="1"/>
    <col min="14" max="16384" width="9.140625" style="117"/>
  </cols>
  <sheetData>
    <row r="1" spans="1:14" ht="15">
      <c r="F1" s="218"/>
      <c r="I1" s="116" t="s">
        <v>56</v>
      </c>
    </row>
    <row r="2" spans="1:14" ht="18.75">
      <c r="A2" s="118" t="s">
        <v>48</v>
      </c>
      <c r="F2" s="219"/>
      <c r="G2" s="200"/>
      <c r="H2" s="200"/>
      <c r="I2" s="200"/>
    </row>
    <row r="3" spans="1:14" ht="35.25" customHeight="1">
      <c r="A3" s="300" t="s">
        <v>199</v>
      </c>
      <c r="B3" s="300"/>
      <c r="C3" s="300"/>
      <c r="D3" s="300"/>
      <c r="E3" s="300"/>
      <c r="F3" s="300"/>
      <c r="G3" s="300"/>
      <c r="H3" s="300"/>
      <c r="I3" s="300"/>
    </row>
    <row r="4" spans="1:14" ht="22.5" customHeight="1">
      <c r="A4" s="201"/>
      <c r="B4" s="201"/>
      <c r="C4" s="210"/>
      <c r="D4" s="201"/>
      <c r="E4" s="220">
        <v>166.92</v>
      </c>
      <c r="F4" s="202"/>
      <c r="G4" s="202"/>
      <c r="H4" s="202"/>
      <c r="I4" s="202"/>
    </row>
    <row r="5" spans="1:14" s="119" customFormat="1" ht="53.25" customHeight="1">
      <c r="A5" s="191" t="s">
        <v>24</v>
      </c>
      <c r="B5" s="203" t="s">
        <v>25</v>
      </c>
      <c r="C5" s="203" t="s">
        <v>26</v>
      </c>
      <c r="D5" s="203" t="s">
        <v>27</v>
      </c>
      <c r="E5" s="203" t="s">
        <v>28</v>
      </c>
      <c r="F5" s="203" t="s">
        <v>29</v>
      </c>
      <c r="G5" s="192" t="s">
        <v>54</v>
      </c>
      <c r="H5" s="193" t="s">
        <v>31</v>
      </c>
      <c r="I5" s="204" t="s">
        <v>3</v>
      </c>
      <c r="J5" s="38"/>
    </row>
    <row r="6" spans="1:14" s="120" customFormat="1" ht="18.75" customHeight="1">
      <c r="A6" s="301" t="s">
        <v>32</v>
      </c>
      <c r="B6" s="301"/>
      <c r="C6" s="301"/>
      <c r="D6" s="301"/>
      <c r="E6" s="301"/>
      <c r="F6" s="142">
        <f>SUM(F7:F495)</f>
        <v>41905.75</v>
      </c>
      <c r="G6" s="142">
        <f>SUM(G7:G495)</f>
        <v>797513.25000000035</v>
      </c>
      <c r="H6" s="142">
        <f>SUM(H7:H495)</f>
        <v>188072.00000000006</v>
      </c>
      <c r="I6" s="142">
        <f>SUM(I7:I495)</f>
        <v>985585.25000000023</v>
      </c>
      <c r="J6" s="98"/>
    </row>
    <row r="7" spans="1:14" s="100" customFormat="1">
      <c r="A7" s="101">
        <v>1</v>
      </c>
      <c r="B7" s="244" t="s">
        <v>170</v>
      </c>
      <c r="C7" s="244" t="s">
        <v>77</v>
      </c>
      <c r="D7" s="245">
        <v>1428</v>
      </c>
      <c r="E7" s="208">
        <f>ROUND(D7/$E$4,3)</f>
        <v>8.5549999999999997</v>
      </c>
      <c r="F7" s="102">
        <v>62</v>
      </c>
      <c r="G7" s="102">
        <v>1060.82</v>
      </c>
      <c r="H7" s="206">
        <f>ROUND(G7*0.2359,2)</f>
        <v>250.25</v>
      </c>
      <c r="I7" s="102">
        <f>G7+H7</f>
        <v>1311.07</v>
      </c>
      <c r="L7" s="205"/>
      <c r="M7" s="205"/>
      <c r="N7" s="205"/>
    </row>
    <row r="8" spans="1:14" s="100" customFormat="1">
      <c r="A8" s="101">
        <f>A7+1</f>
        <v>2</v>
      </c>
      <c r="B8" s="244" t="s">
        <v>171</v>
      </c>
      <c r="C8" s="244" t="s">
        <v>80</v>
      </c>
      <c r="D8" s="245">
        <v>1965</v>
      </c>
      <c r="E8" s="208">
        <f t="shared" ref="E8:E71" si="0">ROUND(D8/$E$4,3)</f>
        <v>11.772</v>
      </c>
      <c r="F8" s="206">
        <v>133</v>
      </c>
      <c r="G8" s="102">
        <v>3131.35</v>
      </c>
      <c r="H8" s="206">
        <f>ROUND(G8*0.2359,2)-0.01</f>
        <v>738.68000000000006</v>
      </c>
      <c r="I8" s="102">
        <f t="shared" ref="I8:I71" si="1">G8+H8</f>
        <v>3870.0299999999997</v>
      </c>
      <c r="L8" s="205"/>
      <c r="M8" s="205"/>
      <c r="N8" s="205"/>
    </row>
    <row r="9" spans="1:14">
      <c r="A9" s="101">
        <f t="shared" ref="A9:A72" si="2">A8+1</f>
        <v>3</v>
      </c>
      <c r="B9" s="244" t="s">
        <v>171</v>
      </c>
      <c r="C9" s="244" t="s">
        <v>78</v>
      </c>
      <c r="D9" s="245">
        <v>2257</v>
      </c>
      <c r="E9" s="208">
        <f t="shared" si="0"/>
        <v>13.521000000000001</v>
      </c>
      <c r="F9" s="102">
        <v>132</v>
      </c>
      <c r="G9" s="127">
        <v>3569.54</v>
      </c>
      <c r="H9" s="206">
        <f t="shared" ref="H9:H71" si="3">ROUND(G9*0.2359,2)</f>
        <v>842.05</v>
      </c>
      <c r="I9" s="102">
        <f t="shared" si="1"/>
        <v>4411.59</v>
      </c>
      <c r="L9" s="205"/>
      <c r="M9" s="205"/>
      <c r="N9" s="205"/>
    </row>
    <row r="10" spans="1:14">
      <c r="A10" s="101">
        <f t="shared" si="2"/>
        <v>4</v>
      </c>
      <c r="B10" s="244" t="s">
        <v>171</v>
      </c>
      <c r="C10" s="244" t="s">
        <v>77</v>
      </c>
      <c r="D10" s="245">
        <v>1805</v>
      </c>
      <c r="E10" s="208">
        <f t="shared" si="0"/>
        <v>10.814</v>
      </c>
      <c r="F10" s="102">
        <v>132</v>
      </c>
      <c r="G10" s="127">
        <v>2854.9</v>
      </c>
      <c r="H10" s="206">
        <f t="shared" si="3"/>
        <v>673.47</v>
      </c>
      <c r="I10" s="102">
        <f t="shared" si="1"/>
        <v>3528.37</v>
      </c>
      <c r="L10" s="205"/>
      <c r="M10" s="205"/>
      <c r="N10" s="205"/>
    </row>
    <row r="11" spans="1:14">
      <c r="A11" s="101">
        <f t="shared" si="2"/>
        <v>5</v>
      </c>
      <c r="B11" s="244" t="s">
        <v>171</v>
      </c>
      <c r="C11" s="244" t="s">
        <v>77</v>
      </c>
      <c r="D11" s="245">
        <v>1765</v>
      </c>
      <c r="E11" s="208">
        <f t="shared" si="0"/>
        <v>10.574</v>
      </c>
      <c r="F11" s="102">
        <v>128</v>
      </c>
      <c r="G11" s="127">
        <v>2706.94</v>
      </c>
      <c r="H11" s="206">
        <f t="shared" si="3"/>
        <v>638.57000000000005</v>
      </c>
      <c r="I11" s="102">
        <f t="shared" si="1"/>
        <v>3345.51</v>
      </c>
      <c r="L11" s="205"/>
      <c r="M11" s="205"/>
      <c r="N11" s="205"/>
    </row>
    <row r="12" spans="1:14">
      <c r="A12" s="101">
        <f t="shared" si="2"/>
        <v>6</v>
      </c>
      <c r="B12" s="244" t="s">
        <v>171</v>
      </c>
      <c r="C12" s="244" t="s">
        <v>105</v>
      </c>
      <c r="D12" s="245">
        <v>2197</v>
      </c>
      <c r="E12" s="208">
        <f t="shared" si="0"/>
        <v>13.162000000000001</v>
      </c>
      <c r="F12" s="102">
        <v>132</v>
      </c>
      <c r="G12" s="127">
        <v>3474.77</v>
      </c>
      <c r="H12" s="206">
        <f t="shared" si="3"/>
        <v>819.7</v>
      </c>
      <c r="I12" s="102">
        <f t="shared" si="1"/>
        <v>4294.47</v>
      </c>
      <c r="L12" s="205"/>
      <c r="M12" s="205"/>
      <c r="N12" s="205"/>
    </row>
    <row r="13" spans="1:14">
      <c r="A13" s="101">
        <f t="shared" si="2"/>
        <v>7</v>
      </c>
      <c r="B13" s="244" t="s">
        <v>171</v>
      </c>
      <c r="C13" s="244" t="s">
        <v>77</v>
      </c>
      <c r="D13" s="245">
        <v>1827</v>
      </c>
      <c r="E13" s="208">
        <f t="shared" si="0"/>
        <v>10.945</v>
      </c>
      <c r="F13" s="102">
        <v>108</v>
      </c>
      <c r="G13" s="127">
        <v>2364.12</v>
      </c>
      <c r="H13" s="206">
        <f t="shared" si="3"/>
        <v>557.70000000000005</v>
      </c>
      <c r="I13" s="102">
        <f t="shared" si="1"/>
        <v>2921.8199999999997</v>
      </c>
      <c r="L13" s="205"/>
      <c r="M13" s="205"/>
      <c r="N13" s="205"/>
    </row>
    <row r="14" spans="1:14">
      <c r="A14" s="101">
        <f t="shared" si="2"/>
        <v>8</v>
      </c>
      <c r="B14" s="244" t="s">
        <v>171</v>
      </c>
      <c r="C14" s="244" t="s">
        <v>77</v>
      </c>
      <c r="D14" s="245">
        <v>1745</v>
      </c>
      <c r="E14" s="208">
        <f t="shared" si="0"/>
        <v>10.454000000000001</v>
      </c>
      <c r="F14" s="102">
        <v>132</v>
      </c>
      <c r="G14" s="127">
        <v>2759.86</v>
      </c>
      <c r="H14" s="206">
        <f t="shared" si="3"/>
        <v>651.04999999999995</v>
      </c>
      <c r="I14" s="102">
        <f t="shared" si="1"/>
        <v>3410.91</v>
      </c>
      <c r="L14" s="205"/>
      <c r="M14" s="205"/>
      <c r="N14" s="205"/>
    </row>
    <row r="15" spans="1:14">
      <c r="A15" s="101">
        <f t="shared" si="2"/>
        <v>9</v>
      </c>
      <c r="B15" s="244" t="s">
        <v>171</v>
      </c>
      <c r="C15" s="244" t="s">
        <v>77</v>
      </c>
      <c r="D15" s="245">
        <v>1745</v>
      </c>
      <c r="E15" s="208">
        <f t="shared" si="0"/>
        <v>10.454000000000001</v>
      </c>
      <c r="F15" s="102">
        <v>133</v>
      </c>
      <c r="G15" s="127">
        <v>2780.76</v>
      </c>
      <c r="H15" s="206">
        <f t="shared" si="3"/>
        <v>655.98</v>
      </c>
      <c r="I15" s="102">
        <f t="shared" si="1"/>
        <v>3436.7400000000002</v>
      </c>
      <c r="L15" s="205"/>
      <c r="M15" s="205"/>
      <c r="N15" s="205"/>
    </row>
    <row r="16" spans="1:14">
      <c r="A16" s="101">
        <f t="shared" si="2"/>
        <v>10</v>
      </c>
      <c r="B16" s="244" t="s">
        <v>171</v>
      </c>
      <c r="C16" s="244" t="s">
        <v>80</v>
      </c>
      <c r="D16" s="245">
        <v>1635</v>
      </c>
      <c r="E16" s="208">
        <f t="shared" si="0"/>
        <v>9.7949999999999999</v>
      </c>
      <c r="F16" s="102">
        <v>78.5</v>
      </c>
      <c r="G16" s="127">
        <v>1537.82</v>
      </c>
      <c r="H16" s="206">
        <f t="shared" si="3"/>
        <v>362.77</v>
      </c>
      <c r="I16" s="102">
        <f t="shared" si="1"/>
        <v>1900.59</v>
      </c>
      <c r="L16" s="205"/>
      <c r="M16" s="205"/>
      <c r="N16" s="205"/>
    </row>
    <row r="17" spans="1:14">
      <c r="A17" s="101">
        <f t="shared" si="2"/>
        <v>11</v>
      </c>
      <c r="B17" s="244" t="s">
        <v>171</v>
      </c>
      <c r="C17" s="244" t="s">
        <v>77</v>
      </c>
      <c r="D17" s="245">
        <v>1745</v>
      </c>
      <c r="E17" s="208">
        <f t="shared" si="0"/>
        <v>10.454000000000001</v>
      </c>
      <c r="F17" s="102">
        <v>132</v>
      </c>
      <c r="G17" s="127">
        <v>2759.86</v>
      </c>
      <c r="H17" s="206">
        <f t="shared" si="3"/>
        <v>651.04999999999995</v>
      </c>
      <c r="I17" s="102">
        <f t="shared" si="1"/>
        <v>3410.91</v>
      </c>
      <c r="L17" s="205"/>
      <c r="M17" s="205"/>
      <c r="N17" s="205"/>
    </row>
    <row r="18" spans="1:14">
      <c r="A18" s="101">
        <f t="shared" si="2"/>
        <v>12</v>
      </c>
      <c r="B18" s="244" t="s">
        <v>171</v>
      </c>
      <c r="C18" s="244" t="s">
        <v>77</v>
      </c>
      <c r="D18" s="245">
        <v>1745</v>
      </c>
      <c r="E18" s="208">
        <f t="shared" si="0"/>
        <v>10.454000000000001</v>
      </c>
      <c r="F18" s="102">
        <v>101</v>
      </c>
      <c r="G18" s="127">
        <v>2111.71</v>
      </c>
      <c r="H18" s="206">
        <f t="shared" si="3"/>
        <v>498.15</v>
      </c>
      <c r="I18" s="102">
        <f t="shared" si="1"/>
        <v>2609.86</v>
      </c>
      <c r="L18" s="205"/>
      <c r="M18" s="205"/>
      <c r="N18" s="205"/>
    </row>
    <row r="19" spans="1:14">
      <c r="A19" s="101">
        <f t="shared" si="2"/>
        <v>13</v>
      </c>
      <c r="B19" s="244" t="s">
        <v>171</v>
      </c>
      <c r="C19" s="244" t="s">
        <v>77</v>
      </c>
      <c r="D19" s="245">
        <v>1725</v>
      </c>
      <c r="E19" s="208">
        <f t="shared" si="0"/>
        <v>10.334</v>
      </c>
      <c r="F19" s="102">
        <v>133</v>
      </c>
      <c r="G19" s="127">
        <v>2748.84</v>
      </c>
      <c r="H19" s="206">
        <f t="shared" si="3"/>
        <v>648.45000000000005</v>
      </c>
      <c r="I19" s="102">
        <f t="shared" si="1"/>
        <v>3397.29</v>
      </c>
      <c r="L19" s="205"/>
      <c r="M19" s="205"/>
      <c r="N19" s="205"/>
    </row>
    <row r="20" spans="1:14">
      <c r="A20" s="101">
        <f t="shared" si="2"/>
        <v>14</v>
      </c>
      <c r="B20" s="244" t="s">
        <v>76</v>
      </c>
      <c r="C20" s="244" t="s">
        <v>77</v>
      </c>
      <c r="D20" s="245">
        <v>1836</v>
      </c>
      <c r="E20" s="208">
        <f t="shared" si="0"/>
        <v>10.999000000000001</v>
      </c>
      <c r="F20" s="102">
        <v>108.5</v>
      </c>
      <c r="G20" s="127">
        <v>2386.7800000000002</v>
      </c>
      <c r="H20" s="206">
        <f>ROUND(G20*0.2359,2)-0.01</f>
        <v>563.03</v>
      </c>
      <c r="I20" s="102">
        <f t="shared" si="1"/>
        <v>2949.8100000000004</v>
      </c>
      <c r="L20" s="205"/>
      <c r="M20" s="205"/>
      <c r="N20" s="205"/>
    </row>
    <row r="21" spans="1:14">
      <c r="A21" s="101">
        <f t="shared" si="2"/>
        <v>15</v>
      </c>
      <c r="B21" s="244" t="s">
        <v>76</v>
      </c>
      <c r="C21" s="244" t="s">
        <v>80</v>
      </c>
      <c r="D21" s="245">
        <v>1695</v>
      </c>
      <c r="E21" s="208">
        <f t="shared" si="0"/>
        <v>10.154999999999999</v>
      </c>
      <c r="F21" s="102">
        <v>132</v>
      </c>
      <c r="G21" s="127">
        <v>2680.92</v>
      </c>
      <c r="H21" s="206">
        <f t="shared" si="3"/>
        <v>632.42999999999995</v>
      </c>
      <c r="I21" s="102">
        <f t="shared" si="1"/>
        <v>3313.35</v>
      </c>
      <c r="L21" s="205"/>
      <c r="M21" s="205"/>
      <c r="N21" s="205"/>
    </row>
    <row r="22" spans="1:14">
      <c r="A22" s="101">
        <f t="shared" si="2"/>
        <v>16</v>
      </c>
      <c r="B22" s="244" t="s">
        <v>76</v>
      </c>
      <c r="C22" s="244" t="s">
        <v>80</v>
      </c>
      <c r="D22" s="245">
        <v>1695</v>
      </c>
      <c r="E22" s="208">
        <f t="shared" si="0"/>
        <v>10.154999999999999</v>
      </c>
      <c r="F22" s="102">
        <v>118.5</v>
      </c>
      <c r="G22" s="127">
        <v>2406.7399999999998</v>
      </c>
      <c r="H22" s="206">
        <f t="shared" si="3"/>
        <v>567.75</v>
      </c>
      <c r="I22" s="102">
        <f t="shared" si="1"/>
        <v>2974.49</v>
      </c>
      <c r="L22" s="205"/>
      <c r="M22" s="205"/>
      <c r="N22" s="205"/>
    </row>
    <row r="23" spans="1:14">
      <c r="A23" s="101">
        <f t="shared" si="2"/>
        <v>17</v>
      </c>
      <c r="B23" s="244" t="s">
        <v>76</v>
      </c>
      <c r="C23" s="244" t="s">
        <v>79</v>
      </c>
      <c r="D23" s="245">
        <v>2587</v>
      </c>
      <c r="E23" s="208">
        <f t="shared" si="0"/>
        <v>15.497999999999999</v>
      </c>
      <c r="F23" s="102">
        <v>153</v>
      </c>
      <c r="G23" s="127">
        <v>4742.3900000000003</v>
      </c>
      <c r="H23" s="206">
        <f t="shared" si="3"/>
        <v>1118.73</v>
      </c>
      <c r="I23" s="102">
        <f t="shared" si="1"/>
        <v>5861.1200000000008</v>
      </c>
      <c r="L23" s="205"/>
      <c r="M23" s="205"/>
      <c r="N23" s="205"/>
    </row>
    <row r="24" spans="1:14">
      <c r="A24" s="101">
        <f t="shared" si="2"/>
        <v>18</v>
      </c>
      <c r="B24" s="244" t="s">
        <v>76</v>
      </c>
      <c r="C24" s="244" t="s">
        <v>78</v>
      </c>
      <c r="D24" s="245">
        <v>2257</v>
      </c>
      <c r="E24" s="208">
        <f t="shared" si="0"/>
        <v>13.521000000000001</v>
      </c>
      <c r="F24" s="102">
        <v>132</v>
      </c>
      <c r="G24" s="127">
        <v>3569.54</v>
      </c>
      <c r="H24" s="206">
        <f t="shared" si="3"/>
        <v>842.05</v>
      </c>
      <c r="I24" s="102">
        <f t="shared" si="1"/>
        <v>4411.59</v>
      </c>
      <c r="L24" s="205"/>
      <c r="M24" s="205"/>
      <c r="N24" s="205"/>
    </row>
    <row r="25" spans="1:14">
      <c r="A25" s="101">
        <f t="shared" si="2"/>
        <v>19</v>
      </c>
      <c r="B25" s="244" t="s">
        <v>76</v>
      </c>
      <c r="C25" s="244" t="s">
        <v>80</v>
      </c>
      <c r="D25" s="245">
        <v>1695</v>
      </c>
      <c r="E25" s="208">
        <f t="shared" si="0"/>
        <v>10.154999999999999</v>
      </c>
      <c r="F25" s="102">
        <v>132</v>
      </c>
      <c r="G25" s="127">
        <v>2680.92</v>
      </c>
      <c r="H25" s="206">
        <f t="shared" si="3"/>
        <v>632.42999999999995</v>
      </c>
      <c r="I25" s="102">
        <f t="shared" si="1"/>
        <v>3313.35</v>
      </c>
      <c r="L25" s="205"/>
      <c r="M25" s="205"/>
      <c r="N25" s="205"/>
    </row>
    <row r="26" spans="1:14">
      <c r="A26" s="101">
        <f t="shared" si="2"/>
        <v>20</v>
      </c>
      <c r="B26" s="244" t="s">
        <v>76</v>
      </c>
      <c r="C26" s="244" t="s">
        <v>80</v>
      </c>
      <c r="D26" s="245">
        <v>1655</v>
      </c>
      <c r="E26" s="208">
        <f t="shared" si="0"/>
        <v>9.9149999999999991</v>
      </c>
      <c r="F26" s="102">
        <v>122</v>
      </c>
      <c r="G26" s="127">
        <v>2419.2600000000002</v>
      </c>
      <c r="H26" s="206">
        <f t="shared" si="3"/>
        <v>570.70000000000005</v>
      </c>
      <c r="I26" s="102">
        <f t="shared" si="1"/>
        <v>2989.96</v>
      </c>
      <c r="L26" s="205"/>
      <c r="M26" s="205"/>
      <c r="N26" s="205"/>
    </row>
    <row r="27" spans="1:14">
      <c r="A27" s="101">
        <f t="shared" si="2"/>
        <v>21</v>
      </c>
      <c r="B27" s="244" t="s">
        <v>76</v>
      </c>
      <c r="C27" s="244" t="s">
        <v>77</v>
      </c>
      <c r="D27" s="245">
        <v>1745</v>
      </c>
      <c r="E27" s="208">
        <f t="shared" si="0"/>
        <v>10.454000000000001</v>
      </c>
      <c r="F27" s="102">
        <v>132</v>
      </c>
      <c r="G27" s="127">
        <v>2759.86</v>
      </c>
      <c r="H27" s="206">
        <f t="shared" si="3"/>
        <v>651.04999999999995</v>
      </c>
      <c r="I27" s="102">
        <f t="shared" si="1"/>
        <v>3410.91</v>
      </c>
      <c r="L27" s="205"/>
      <c r="M27" s="205"/>
      <c r="N27" s="205"/>
    </row>
    <row r="28" spans="1:14">
      <c r="A28" s="101">
        <f t="shared" si="2"/>
        <v>22</v>
      </c>
      <c r="B28" s="244" t="s">
        <v>76</v>
      </c>
      <c r="C28" s="244" t="s">
        <v>80</v>
      </c>
      <c r="D28" s="245">
        <v>1635</v>
      </c>
      <c r="E28" s="208">
        <f t="shared" si="0"/>
        <v>9.7949999999999999</v>
      </c>
      <c r="F28" s="102">
        <v>138.5</v>
      </c>
      <c r="G28" s="127">
        <v>2713.22</v>
      </c>
      <c r="H28" s="206">
        <f t="shared" si="3"/>
        <v>640.04999999999995</v>
      </c>
      <c r="I28" s="102">
        <f t="shared" si="1"/>
        <v>3353.2699999999995</v>
      </c>
      <c r="L28" s="205"/>
      <c r="M28" s="205"/>
      <c r="N28" s="205"/>
    </row>
    <row r="29" spans="1:14">
      <c r="A29" s="101">
        <f t="shared" si="2"/>
        <v>23</v>
      </c>
      <c r="B29" s="244" t="s">
        <v>76</v>
      </c>
      <c r="C29" s="244" t="s">
        <v>80</v>
      </c>
      <c r="D29" s="245">
        <v>1635</v>
      </c>
      <c r="E29" s="208">
        <f t="shared" si="0"/>
        <v>9.7949999999999999</v>
      </c>
      <c r="F29" s="102">
        <v>153</v>
      </c>
      <c r="G29" s="127">
        <v>2997.27</v>
      </c>
      <c r="H29" s="206">
        <f t="shared" si="3"/>
        <v>707.06</v>
      </c>
      <c r="I29" s="102">
        <f t="shared" si="1"/>
        <v>3704.33</v>
      </c>
      <c r="L29" s="205"/>
      <c r="M29" s="205"/>
      <c r="N29" s="205"/>
    </row>
    <row r="30" spans="1:14">
      <c r="A30" s="101">
        <f t="shared" si="2"/>
        <v>24</v>
      </c>
      <c r="B30" s="244" t="s">
        <v>100</v>
      </c>
      <c r="C30" s="244" t="s">
        <v>77</v>
      </c>
      <c r="D30" s="245">
        <v>1816</v>
      </c>
      <c r="E30" s="208">
        <f t="shared" si="0"/>
        <v>10.879</v>
      </c>
      <c r="F30" s="102">
        <v>72.5</v>
      </c>
      <c r="G30" s="127">
        <v>1577.46</v>
      </c>
      <c r="H30" s="206">
        <f t="shared" si="3"/>
        <v>372.12</v>
      </c>
      <c r="I30" s="102">
        <f t="shared" si="1"/>
        <v>1949.58</v>
      </c>
      <c r="L30" s="205"/>
      <c r="M30" s="205"/>
      <c r="N30" s="205"/>
    </row>
    <row r="31" spans="1:14">
      <c r="A31" s="101">
        <f t="shared" si="2"/>
        <v>25</v>
      </c>
      <c r="B31" s="244" t="s">
        <v>100</v>
      </c>
      <c r="C31" s="244" t="s">
        <v>77</v>
      </c>
      <c r="D31" s="245">
        <v>1805</v>
      </c>
      <c r="E31" s="208">
        <f t="shared" si="0"/>
        <v>10.814</v>
      </c>
      <c r="F31" s="102">
        <v>72.5</v>
      </c>
      <c r="G31" s="127">
        <v>1568.03</v>
      </c>
      <c r="H31" s="206">
        <f t="shared" si="3"/>
        <v>369.9</v>
      </c>
      <c r="I31" s="102">
        <f t="shared" si="1"/>
        <v>1937.9299999999998</v>
      </c>
      <c r="L31" s="205"/>
      <c r="M31" s="205"/>
      <c r="N31" s="205"/>
    </row>
    <row r="32" spans="1:14">
      <c r="A32" s="101">
        <f t="shared" si="2"/>
        <v>26</v>
      </c>
      <c r="B32" s="244" t="s">
        <v>100</v>
      </c>
      <c r="C32" s="244" t="s">
        <v>77</v>
      </c>
      <c r="D32" s="245">
        <v>1816</v>
      </c>
      <c r="E32" s="208">
        <f t="shared" si="0"/>
        <v>10.879</v>
      </c>
      <c r="F32" s="102">
        <v>83.5</v>
      </c>
      <c r="G32" s="127">
        <v>1816.79</v>
      </c>
      <c r="H32" s="206">
        <f t="shared" si="3"/>
        <v>428.58</v>
      </c>
      <c r="I32" s="102">
        <f t="shared" si="1"/>
        <v>2245.37</v>
      </c>
      <c r="L32" s="205"/>
      <c r="M32" s="205"/>
      <c r="N32" s="205"/>
    </row>
    <row r="33" spans="1:14">
      <c r="A33" s="101">
        <f t="shared" si="2"/>
        <v>27</v>
      </c>
      <c r="B33" s="244" t="s">
        <v>100</v>
      </c>
      <c r="C33" s="244" t="s">
        <v>77</v>
      </c>
      <c r="D33" s="245">
        <v>1796</v>
      </c>
      <c r="E33" s="208">
        <f t="shared" si="0"/>
        <v>10.76</v>
      </c>
      <c r="F33" s="102">
        <v>88</v>
      </c>
      <c r="G33" s="127">
        <v>1893.76</v>
      </c>
      <c r="H33" s="206">
        <f t="shared" si="3"/>
        <v>446.74</v>
      </c>
      <c r="I33" s="102">
        <f t="shared" si="1"/>
        <v>2340.5</v>
      </c>
      <c r="L33" s="205"/>
      <c r="M33" s="205"/>
      <c r="N33" s="205"/>
    </row>
    <row r="34" spans="1:14">
      <c r="A34" s="101">
        <f t="shared" si="2"/>
        <v>28</v>
      </c>
      <c r="B34" s="244" t="s">
        <v>100</v>
      </c>
      <c r="C34" s="244" t="s">
        <v>77</v>
      </c>
      <c r="D34" s="245">
        <v>1765</v>
      </c>
      <c r="E34" s="208">
        <f t="shared" si="0"/>
        <v>10.574</v>
      </c>
      <c r="F34" s="102">
        <v>85</v>
      </c>
      <c r="G34" s="127">
        <v>1797.58</v>
      </c>
      <c r="H34" s="206">
        <f t="shared" si="3"/>
        <v>424.05</v>
      </c>
      <c r="I34" s="102">
        <f t="shared" si="1"/>
        <v>2221.63</v>
      </c>
      <c r="L34" s="205"/>
      <c r="M34" s="205"/>
      <c r="N34" s="205"/>
    </row>
    <row r="35" spans="1:14">
      <c r="A35" s="101">
        <f t="shared" si="2"/>
        <v>29</v>
      </c>
      <c r="B35" s="244" t="s">
        <v>100</v>
      </c>
      <c r="C35" s="244" t="s">
        <v>77</v>
      </c>
      <c r="D35" s="245">
        <v>1836</v>
      </c>
      <c r="E35" s="208">
        <f t="shared" si="0"/>
        <v>10.999000000000001</v>
      </c>
      <c r="F35" s="102">
        <v>75.5</v>
      </c>
      <c r="G35" s="127">
        <v>1660.85</v>
      </c>
      <c r="H35" s="206">
        <f t="shared" si="3"/>
        <v>391.79</v>
      </c>
      <c r="I35" s="102">
        <f t="shared" si="1"/>
        <v>2052.64</v>
      </c>
      <c r="L35" s="205"/>
      <c r="M35" s="205"/>
      <c r="N35" s="205"/>
    </row>
    <row r="36" spans="1:14">
      <c r="A36" s="101">
        <f t="shared" si="2"/>
        <v>30</v>
      </c>
      <c r="B36" s="244" t="s">
        <v>100</v>
      </c>
      <c r="C36" s="244" t="s">
        <v>77</v>
      </c>
      <c r="D36" s="245">
        <v>1765</v>
      </c>
      <c r="E36" s="208">
        <f t="shared" si="0"/>
        <v>10.574</v>
      </c>
      <c r="F36" s="102">
        <v>85.5</v>
      </c>
      <c r="G36" s="127">
        <v>1808.15</v>
      </c>
      <c r="H36" s="206">
        <f t="shared" si="3"/>
        <v>426.54</v>
      </c>
      <c r="I36" s="102">
        <f t="shared" si="1"/>
        <v>2234.69</v>
      </c>
      <c r="L36" s="205"/>
      <c r="M36" s="205"/>
      <c r="N36" s="205"/>
    </row>
    <row r="37" spans="1:14">
      <c r="A37" s="101">
        <f t="shared" si="2"/>
        <v>31</v>
      </c>
      <c r="B37" s="244" t="s">
        <v>100</v>
      </c>
      <c r="C37" s="244" t="s">
        <v>77</v>
      </c>
      <c r="D37" s="245">
        <v>1776</v>
      </c>
      <c r="E37" s="208">
        <f t="shared" si="0"/>
        <v>10.64</v>
      </c>
      <c r="F37" s="102">
        <v>92.5</v>
      </c>
      <c r="G37" s="127">
        <v>1968.4</v>
      </c>
      <c r="H37" s="206">
        <f t="shared" si="3"/>
        <v>464.35</v>
      </c>
      <c r="I37" s="102">
        <f t="shared" si="1"/>
        <v>2432.75</v>
      </c>
      <c r="L37" s="205"/>
      <c r="M37" s="205"/>
      <c r="N37" s="205"/>
    </row>
    <row r="38" spans="1:14">
      <c r="A38" s="101">
        <f t="shared" si="2"/>
        <v>32</v>
      </c>
      <c r="B38" s="244" t="s">
        <v>100</v>
      </c>
      <c r="C38" s="244" t="s">
        <v>77</v>
      </c>
      <c r="D38" s="245">
        <v>1745</v>
      </c>
      <c r="E38" s="208">
        <f t="shared" si="0"/>
        <v>10.454000000000001</v>
      </c>
      <c r="F38" s="102">
        <v>93</v>
      </c>
      <c r="G38" s="127">
        <v>1944.44</v>
      </c>
      <c r="H38" s="206">
        <f t="shared" si="3"/>
        <v>458.69</v>
      </c>
      <c r="I38" s="102">
        <f t="shared" si="1"/>
        <v>2403.13</v>
      </c>
      <c r="L38" s="205"/>
      <c r="M38" s="205"/>
      <c r="N38" s="205"/>
    </row>
    <row r="39" spans="1:14">
      <c r="A39" s="101">
        <f t="shared" si="2"/>
        <v>33</v>
      </c>
      <c r="B39" s="244" t="s">
        <v>100</v>
      </c>
      <c r="C39" s="244" t="s">
        <v>77</v>
      </c>
      <c r="D39" s="245">
        <v>1805</v>
      </c>
      <c r="E39" s="208">
        <f t="shared" si="0"/>
        <v>10.814</v>
      </c>
      <c r="F39" s="102">
        <v>78.5</v>
      </c>
      <c r="G39" s="127">
        <v>1697.8</v>
      </c>
      <c r="H39" s="206">
        <f>ROUND(G39*0.2194,2)</f>
        <v>372.5</v>
      </c>
      <c r="I39" s="102">
        <f t="shared" si="1"/>
        <v>2070.3000000000002</v>
      </c>
      <c r="J39" s="100" t="s">
        <v>164</v>
      </c>
      <c r="L39" s="205"/>
      <c r="M39" s="205"/>
      <c r="N39" s="205"/>
    </row>
    <row r="40" spans="1:14">
      <c r="A40" s="101">
        <f t="shared" si="2"/>
        <v>34</v>
      </c>
      <c r="B40" s="244" t="s">
        <v>100</v>
      </c>
      <c r="C40" s="244" t="s">
        <v>77</v>
      </c>
      <c r="D40" s="245">
        <v>1745</v>
      </c>
      <c r="E40" s="208">
        <f t="shared" si="0"/>
        <v>10.454000000000001</v>
      </c>
      <c r="F40" s="102">
        <v>69.5</v>
      </c>
      <c r="G40" s="127">
        <v>1453.11</v>
      </c>
      <c r="H40" s="206">
        <f t="shared" si="3"/>
        <v>342.79</v>
      </c>
      <c r="I40" s="102">
        <f t="shared" si="1"/>
        <v>1795.8999999999999</v>
      </c>
      <c r="L40" s="205"/>
      <c r="M40" s="205"/>
      <c r="N40" s="205"/>
    </row>
    <row r="41" spans="1:14">
      <c r="A41" s="101">
        <f t="shared" si="2"/>
        <v>35</v>
      </c>
      <c r="B41" s="244" t="s">
        <v>100</v>
      </c>
      <c r="C41" s="244" t="s">
        <v>77</v>
      </c>
      <c r="D41" s="245">
        <v>1725</v>
      </c>
      <c r="E41" s="208">
        <f t="shared" si="0"/>
        <v>10.334</v>
      </c>
      <c r="F41" s="102">
        <v>91.5</v>
      </c>
      <c r="G41" s="127">
        <v>1891.12</v>
      </c>
      <c r="H41" s="206">
        <f t="shared" si="3"/>
        <v>446.12</v>
      </c>
      <c r="I41" s="102">
        <f t="shared" si="1"/>
        <v>2337.2399999999998</v>
      </c>
      <c r="L41" s="205"/>
      <c r="M41" s="205"/>
      <c r="N41" s="205"/>
    </row>
    <row r="42" spans="1:14">
      <c r="A42" s="101">
        <f t="shared" si="2"/>
        <v>36</v>
      </c>
      <c r="B42" s="244" t="s">
        <v>101</v>
      </c>
      <c r="C42" s="244" t="s">
        <v>77</v>
      </c>
      <c r="D42" s="245">
        <v>1816</v>
      </c>
      <c r="E42" s="208">
        <f t="shared" si="0"/>
        <v>10.879</v>
      </c>
      <c r="F42" s="102">
        <v>100.5</v>
      </c>
      <c r="G42" s="127">
        <v>2186.6799999999998</v>
      </c>
      <c r="H42" s="206">
        <f t="shared" si="3"/>
        <v>515.84</v>
      </c>
      <c r="I42" s="102">
        <f t="shared" si="1"/>
        <v>2702.52</v>
      </c>
      <c r="L42" s="205"/>
      <c r="M42" s="205"/>
      <c r="N42" s="205"/>
    </row>
    <row r="43" spans="1:14">
      <c r="A43" s="101">
        <f t="shared" si="2"/>
        <v>37</v>
      </c>
      <c r="B43" s="244" t="s">
        <v>101</v>
      </c>
      <c r="C43" s="244" t="s">
        <v>77</v>
      </c>
      <c r="D43" s="245">
        <v>1981</v>
      </c>
      <c r="E43" s="208">
        <f t="shared" si="0"/>
        <v>11.868</v>
      </c>
      <c r="F43" s="102">
        <v>147.5</v>
      </c>
      <c r="G43" s="127">
        <v>3501.06</v>
      </c>
      <c r="H43" s="206">
        <f t="shared" si="3"/>
        <v>825.9</v>
      </c>
      <c r="I43" s="102">
        <f t="shared" si="1"/>
        <v>4326.96</v>
      </c>
      <c r="L43" s="205"/>
      <c r="M43" s="205"/>
      <c r="N43" s="205"/>
    </row>
    <row r="44" spans="1:14">
      <c r="A44" s="101">
        <f t="shared" si="2"/>
        <v>38</v>
      </c>
      <c r="B44" s="244" t="s">
        <v>101</v>
      </c>
      <c r="C44" s="244" t="s">
        <v>80</v>
      </c>
      <c r="D44" s="245">
        <v>1675</v>
      </c>
      <c r="E44" s="208">
        <f t="shared" si="0"/>
        <v>10.035</v>
      </c>
      <c r="F44" s="102">
        <v>146.5</v>
      </c>
      <c r="G44" s="127">
        <v>2940.26</v>
      </c>
      <c r="H44" s="206">
        <f t="shared" si="3"/>
        <v>693.61</v>
      </c>
      <c r="I44" s="102">
        <f t="shared" si="1"/>
        <v>3633.8700000000003</v>
      </c>
      <c r="L44" s="205"/>
      <c r="M44" s="205"/>
      <c r="N44" s="205"/>
    </row>
    <row r="45" spans="1:14">
      <c r="A45" s="101">
        <f t="shared" si="2"/>
        <v>39</v>
      </c>
      <c r="B45" s="244" t="s">
        <v>101</v>
      </c>
      <c r="C45" s="244" t="s">
        <v>79</v>
      </c>
      <c r="D45" s="245">
        <v>2356</v>
      </c>
      <c r="E45" s="208">
        <f t="shared" si="0"/>
        <v>14.115</v>
      </c>
      <c r="F45" s="102">
        <v>147.5</v>
      </c>
      <c r="G45" s="127">
        <v>4163.93</v>
      </c>
      <c r="H45" s="206">
        <f t="shared" si="3"/>
        <v>982.27</v>
      </c>
      <c r="I45" s="102">
        <f t="shared" si="1"/>
        <v>5146.2000000000007</v>
      </c>
      <c r="L45" s="205"/>
      <c r="M45" s="205"/>
      <c r="N45" s="205"/>
    </row>
    <row r="46" spans="1:14">
      <c r="A46" s="101">
        <f t="shared" si="2"/>
        <v>40</v>
      </c>
      <c r="B46" s="244" t="s">
        <v>101</v>
      </c>
      <c r="C46" s="244" t="s">
        <v>77</v>
      </c>
      <c r="D46" s="245">
        <v>1796</v>
      </c>
      <c r="E46" s="208">
        <f t="shared" si="0"/>
        <v>10.76</v>
      </c>
      <c r="F46" s="102">
        <v>117.5</v>
      </c>
      <c r="G46" s="127">
        <v>2528.6</v>
      </c>
      <c r="H46" s="206">
        <f t="shared" si="3"/>
        <v>596.5</v>
      </c>
      <c r="I46" s="102">
        <f t="shared" si="1"/>
        <v>3125.1</v>
      </c>
      <c r="L46" s="205"/>
      <c r="M46" s="205"/>
      <c r="N46" s="205"/>
    </row>
    <row r="47" spans="1:14">
      <c r="A47" s="101">
        <f t="shared" si="2"/>
        <v>41</v>
      </c>
      <c r="B47" s="244" t="s">
        <v>101</v>
      </c>
      <c r="C47" s="244" t="s">
        <v>80</v>
      </c>
      <c r="D47" s="245">
        <v>1695</v>
      </c>
      <c r="E47" s="208">
        <f t="shared" si="0"/>
        <v>10.154999999999999</v>
      </c>
      <c r="F47" s="102">
        <v>132.5</v>
      </c>
      <c r="G47" s="127">
        <v>2691.08</v>
      </c>
      <c r="H47" s="206">
        <f t="shared" si="3"/>
        <v>634.83000000000004</v>
      </c>
      <c r="I47" s="102">
        <f t="shared" si="1"/>
        <v>3325.91</v>
      </c>
      <c r="L47" s="205"/>
      <c r="M47" s="205"/>
      <c r="N47" s="205"/>
    </row>
    <row r="48" spans="1:14">
      <c r="A48" s="101">
        <f t="shared" si="2"/>
        <v>42</v>
      </c>
      <c r="B48" s="244" t="s">
        <v>101</v>
      </c>
      <c r="C48" s="244" t="s">
        <v>80</v>
      </c>
      <c r="D48" s="245">
        <v>1695</v>
      </c>
      <c r="E48" s="208">
        <f t="shared" si="0"/>
        <v>10.154999999999999</v>
      </c>
      <c r="F48" s="102">
        <v>123.5</v>
      </c>
      <c r="G48" s="127">
        <v>2508.29</v>
      </c>
      <c r="H48" s="206">
        <f t="shared" si="3"/>
        <v>591.71</v>
      </c>
      <c r="I48" s="102">
        <f t="shared" si="1"/>
        <v>3100</v>
      </c>
      <c r="L48" s="205"/>
      <c r="M48" s="205"/>
      <c r="N48" s="205"/>
    </row>
    <row r="49" spans="1:14">
      <c r="A49" s="101">
        <f t="shared" si="2"/>
        <v>43</v>
      </c>
      <c r="B49" s="244" t="s">
        <v>101</v>
      </c>
      <c r="C49" s="244" t="s">
        <v>80</v>
      </c>
      <c r="D49" s="245">
        <v>1655</v>
      </c>
      <c r="E49" s="208">
        <f t="shared" si="0"/>
        <v>9.9149999999999991</v>
      </c>
      <c r="F49" s="102">
        <v>146.5</v>
      </c>
      <c r="G49" s="127">
        <v>2905.1</v>
      </c>
      <c r="H49" s="206">
        <f t="shared" si="3"/>
        <v>685.31</v>
      </c>
      <c r="I49" s="102">
        <f t="shared" si="1"/>
        <v>3590.41</v>
      </c>
      <c r="L49" s="205"/>
      <c r="M49" s="205"/>
      <c r="N49" s="205"/>
    </row>
    <row r="50" spans="1:14">
      <c r="A50" s="101">
        <f t="shared" si="2"/>
        <v>44</v>
      </c>
      <c r="B50" s="244" t="s">
        <v>101</v>
      </c>
      <c r="C50" s="244" t="s">
        <v>80</v>
      </c>
      <c r="D50" s="245">
        <v>1655</v>
      </c>
      <c r="E50" s="208">
        <f t="shared" si="0"/>
        <v>9.9149999999999991</v>
      </c>
      <c r="F50" s="102">
        <v>79</v>
      </c>
      <c r="G50" s="127">
        <v>1566.57</v>
      </c>
      <c r="H50" s="206">
        <f t="shared" si="3"/>
        <v>369.55</v>
      </c>
      <c r="I50" s="102">
        <f t="shared" si="1"/>
        <v>1936.12</v>
      </c>
      <c r="L50" s="205"/>
      <c r="M50" s="205"/>
      <c r="N50" s="205"/>
    </row>
    <row r="51" spans="1:14">
      <c r="A51" s="101">
        <f t="shared" si="2"/>
        <v>45</v>
      </c>
      <c r="B51" s="244" t="s">
        <v>101</v>
      </c>
      <c r="C51" s="244" t="s">
        <v>80</v>
      </c>
      <c r="D51" s="245">
        <v>1655</v>
      </c>
      <c r="E51" s="208">
        <f t="shared" si="0"/>
        <v>9.9149999999999991</v>
      </c>
      <c r="F51" s="102">
        <v>16.5</v>
      </c>
      <c r="G51" s="127">
        <v>327.2</v>
      </c>
      <c r="H51" s="206">
        <f t="shared" si="3"/>
        <v>77.19</v>
      </c>
      <c r="I51" s="102">
        <f t="shared" si="1"/>
        <v>404.39</v>
      </c>
      <c r="L51" s="205"/>
      <c r="M51" s="205"/>
      <c r="N51" s="205"/>
    </row>
    <row r="52" spans="1:14">
      <c r="A52" s="101">
        <f t="shared" si="2"/>
        <v>46</v>
      </c>
      <c r="B52" s="244" t="s">
        <v>101</v>
      </c>
      <c r="C52" s="244" t="s">
        <v>77</v>
      </c>
      <c r="D52" s="245">
        <v>1785</v>
      </c>
      <c r="E52" s="208">
        <f t="shared" si="0"/>
        <v>10.694000000000001</v>
      </c>
      <c r="F52" s="102">
        <v>142.5</v>
      </c>
      <c r="G52" s="127">
        <v>3047.79</v>
      </c>
      <c r="H52" s="206">
        <f t="shared" si="3"/>
        <v>718.97</v>
      </c>
      <c r="I52" s="102">
        <f t="shared" si="1"/>
        <v>3766.76</v>
      </c>
      <c r="L52" s="205"/>
      <c r="M52" s="205"/>
      <c r="N52" s="205"/>
    </row>
    <row r="53" spans="1:14">
      <c r="A53" s="101">
        <f t="shared" si="2"/>
        <v>47</v>
      </c>
      <c r="B53" s="244" t="s">
        <v>101</v>
      </c>
      <c r="C53" s="244" t="s">
        <v>80</v>
      </c>
      <c r="D53" s="245">
        <v>1635</v>
      </c>
      <c r="E53" s="208">
        <f t="shared" si="0"/>
        <v>9.7949999999999999</v>
      </c>
      <c r="F53" s="102">
        <v>146.5</v>
      </c>
      <c r="G53" s="127">
        <v>2869.94</v>
      </c>
      <c r="H53" s="206">
        <f t="shared" si="3"/>
        <v>677.02</v>
      </c>
      <c r="I53" s="102">
        <f t="shared" si="1"/>
        <v>3546.96</v>
      </c>
      <c r="L53" s="205"/>
      <c r="M53" s="205"/>
      <c r="N53" s="205"/>
    </row>
    <row r="54" spans="1:14">
      <c r="A54" s="101">
        <f t="shared" si="2"/>
        <v>48</v>
      </c>
      <c r="B54" s="244" t="s">
        <v>101</v>
      </c>
      <c r="C54" s="244" t="s">
        <v>80</v>
      </c>
      <c r="D54" s="245">
        <v>1615</v>
      </c>
      <c r="E54" s="208">
        <f t="shared" si="0"/>
        <v>9.6750000000000007</v>
      </c>
      <c r="F54" s="102">
        <v>138.5</v>
      </c>
      <c r="G54" s="127">
        <v>2679.98</v>
      </c>
      <c r="H54" s="206">
        <f t="shared" si="3"/>
        <v>632.21</v>
      </c>
      <c r="I54" s="102">
        <f t="shared" si="1"/>
        <v>3312.19</v>
      </c>
      <c r="L54" s="205"/>
      <c r="M54" s="205"/>
      <c r="N54" s="205"/>
    </row>
    <row r="55" spans="1:14">
      <c r="A55" s="101">
        <f t="shared" si="2"/>
        <v>49</v>
      </c>
      <c r="B55" s="244" t="s">
        <v>101</v>
      </c>
      <c r="C55" s="244" t="s">
        <v>77</v>
      </c>
      <c r="D55" s="245">
        <v>1725</v>
      </c>
      <c r="E55" s="208">
        <f t="shared" si="0"/>
        <v>10.334</v>
      </c>
      <c r="F55" s="102">
        <v>14.5</v>
      </c>
      <c r="G55" s="127">
        <v>299.69</v>
      </c>
      <c r="H55" s="206">
        <f t="shared" si="3"/>
        <v>70.7</v>
      </c>
      <c r="I55" s="102">
        <f t="shared" si="1"/>
        <v>370.39</v>
      </c>
      <c r="L55" s="205"/>
      <c r="M55" s="205"/>
      <c r="N55" s="205"/>
    </row>
    <row r="56" spans="1:14">
      <c r="A56" s="101">
        <f t="shared" si="2"/>
        <v>50</v>
      </c>
      <c r="B56" s="244" t="s">
        <v>172</v>
      </c>
      <c r="C56" s="244" t="s">
        <v>78</v>
      </c>
      <c r="D56" s="245">
        <v>2237</v>
      </c>
      <c r="E56" s="208">
        <f t="shared" si="0"/>
        <v>13.401999999999999</v>
      </c>
      <c r="F56" s="102">
        <v>140</v>
      </c>
      <c r="G56" s="127">
        <v>3752.56</v>
      </c>
      <c r="H56" s="206">
        <f>ROUND(G56*0.2359,2)-0.01</f>
        <v>885.22</v>
      </c>
      <c r="I56" s="102">
        <f t="shared" si="1"/>
        <v>4637.78</v>
      </c>
      <c r="L56" s="205"/>
      <c r="M56" s="205"/>
      <c r="N56" s="205"/>
    </row>
    <row r="57" spans="1:14">
      <c r="A57" s="101">
        <f t="shared" si="2"/>
        <v>51</v>
      </c>
      <c r="B57" s="244" t="s">
        <v>172</v>
      </c>
      <c r="C57" s="244" t="s">
        <v>80</v>
      </c>
      <c r="D57" s="245">
        <v>1826</v>
      </c>
      <c r="E57" s="208">
        <f t="shared" si="0"/>
        <v>10.939</v>
      </c>
      <c r="F57" s="102">
        <v>140</v>
      </c>
      <c r="G57" s="127">
        <v>3062.92</v>
      </c>
      <c r="H57" s="206">
        <f t="shared" si="3"/>
        <v>722.54</v>
      </c>
      <c r="I57" s="102">
        <f t="shared" si="1"/>
        <v>3785.46</v>
      </c>
      <c r="L57" s="205"/>
      <c r="M57" s="205"/>
      <c r="N57" s="205"/>
    </row>
    <row r="58" spans="1:14">
      <c r="A58" s="101">
        <f t="shared" si="2"/>
        <v>52</v>
      </c>
      <c r="B58" s="244" t="s">
        <v>172</v>
      </c>
      <c r="C58" s="244" t="s">
        <v>80</v>
      </c>
      <c r="D58" s="245">
        <v>1675</v>
      </c>
      <c r="E58" s="208">
        <f t="shared" si="0"/>
        <v>10.035</v>
      </c>
      <c r="F58" s="102">
        <v>143.5</v>
      </c>
      <c r="G58" s="127">
        <v>2880.05</v>
      </c>
      <c r="H58" s="206">
        <f t="shared" si="3"/>
        <v>679.4</v>
      </c>
      <c r="I58" s="102">
        <f t="shared" si="1"/>
        <v>3559.4500000000003</v>
      </c>
      <c r="L58" s="205"/>
      <c r="M58" s="205"/>
      <c r="N58" s="205"/>
    </row>
    <row r="59" spans="1:14">
      <c r="A59" s="101">
        <f t="shared" si="2"/>
        <v>53</v>
      </c>
      <c r="B59" s="244" t="s">
        <v>172</v>
      </c>
      <c r="C59" s="244" t="s">
        <v>80</v>
      </c>
      <c r="D59" s="245">
        <v>1655</v>
      </c>
      <c r="E59" s="208">
        <f t="shared" si="0"/>
        <v>9.9149999999999991</v>
      </c>
      <c r="F59" s="102">
        <v>141</v>
      </c>
      <c r="G59" s="127">
        <v>2796.03</v>
      </c>
      <c r="H59" s="206">
        <f t="shared" si="3"/>
        <v>659.58</v>
      </c>
      <c r="I59" s="102">
        <f t="shared" si="1"/>
        <v>3455.61</v>
      </c>
      <c r="L59" s="205"/>
      <c r="M59" s="205"/>
      <c r="N59" s="205"/>
    </row>
    <row r="60" spans="1:14">
      <c r="A60" s="101">
        <f t="shared" si="2"/>
        <v>54</v>
      </c>
      <c r="B60" s="244" t="s">
        <v>172</v>
      </c>
      <c r="C60" s="244" t="s">
        <v>79</v>
      </c>
      <c r="D60" s="245">
        <v>2317</v>
      </c>
      <c r="E60" s="208">
        <f t="shared" si="0"/>
        <v>13.881</v>
      </c>
      <c r="F60" s="102">
        <v>136.5</v>
      </c>
      <c r="G60" s="127">
        <v>3789.51</v>
      </c>
      <c r="H60" s="206">
        <f t="shared" si="3"/>
        <v>893.95</v>
      </c>
      <c r="I60" s="102">
        <f t="shared" si="1"/>
        <v>4683.46</v>
      </c>
      <c r="L60" s="205"/>
      <c r="M60" s="205"/>
      <c r="N60" s="205"/>
    </row>
    <row r="61" spans="1:14">
      <c r="A61" s="101">
        <f t="shared" si="2"/>
        <v>55</v>
      </c>
      <c r="B61" s="244" t="s">
        <v>172</v>
      </c>
      <c r="C61" s="244" t="s">
        <v>80</v>
      </c>
      <c r="D61" s="245">
        <v>1695</v>
      </c>
      <c r="E61" s="208">
        <f t="shared" si="0"/>
        <v>10.154999999999999</v>
      </c>
      <c r="F61" s="102">
        <v>141</v>
      </c>
      <c r="G61" s="127">
        <v>2863.71</v>
      </c>
      <c r="H61" s="206">
        <f t="shared" si="3"/>
        <v>675.55</v>
      </c>
      <c r="I61" s="102">
        <f t="shared" si="1"/>
        <v>3539.26</v>
      </c>
      <c r="L61" s="205"/>
      <c r="M61" s="205"/>
      <c r="N61" s="205"/>
    </row>
    <row r="62" spans="1:14">
      <c r="A62" s="101">
        <f t="shared" si="2"/>
        <v>56</v>
      </c>
      <c r="B62" s="244" t="s">
        <v>172</v>
      </c>
      <c r="C62" s="244" t="s">
        <v>80</v>
      </c>
      <c r="D62" s="245">
        <v>1635</v>
      </c>
      <c r="E62" s="208">
        <f t="shared" si="0"/>
        <v>9.7949999999999999</v>
      </c>
      <c r="F62" s="102">
        <v>141</v>
      </c>
      <c r="G62" s="127">
        <v>2762.19</v>
      </c>
      <c r="H62" s="206">
        <f t="shared" si="3"/>
        <v>651.6</v>
      </c>
      <c r="I62" s="102">
        <f t="shared" si="1"/>
        <v>3413.79</v>
      </c>
      <c r="L62" s="205"/>
      <c r="M62" s="205"/>
      <c r="N62" s="205"/>
    </row>
    <row r="63" spans="1:14">
      <c r="A63" s="101">
        <f t="shared" si="2"/>
        <v>57</v>
      </c>
      <c r="B63" s="244" t="s">
        <v>172</v>
      </c>
      <c r="C63" s="244" t="s">
        <v>80</v>
      </c>
      <c r="D63" s="245">
        <v>1635</v>
      </c>
      <c r="E63" s="208">
        <f t="shared" si="0"/>
        <v>9.7949999999999999</v>
      </c>
      <c r="F63" s="102">
        <v>140</v>
      </c>
      <c r="G63" s="127">
        <v>2742.6</v>
      </c>
      <c r="H63" s="206">
        <f t="shared" si="3"/>
        <v>646.98</v>
      </c>
      <c r="I63" s="102">
        <f t="shared" si="1"/>
        <v>3389.58</v>
      </c>
      <c r="L63" s="205"/>
      <c r="M63" s="205"/>
      <c r="N63" s="205"/>
    </row>
    <row r="64" spans="1:14">
      <c r="A64" s="101">
        <f t="shared" si="2"/>
        <v>58</v>
      </c>
      <c r="B64" s="244" t="s">
        <v>172</v>
      </c>
      <c r="C64" s="244" t="s">
        <v>77</v>
      </c>
      <c r="D64" s="245">
        <v>1745</v>
      </c>
      <c r="E64" s="208">
        <f t="shared" si="0"/>
        <v>10.454000000000001</v>
      </c>
      <c r="F64" s="102">
        <v>143.5</v>
      </c>
      <c r="G64" s="127">
        <v>3000.3</v>
      </c>
      <c r="H64" s="206">
        <f t="shared" si="3"/>
        <v>707.77</v>
      </c>
      <c r="I64" s="102">
        <f t="shared" si="1"/>
        <v>3708.07</v>
      </c>
      <c r="L64" s="205"/>
      <c r="M64" s="205"/>
      <c r="N64" s="205"/>
    </row>
    <row r="65" spans="1:14">
      <c r="A65" s="101">
        <f t="shared" si="2"/>
        <v>59</v>
      </c>
      <c r="B65" s="244" t="s">
        <v>172</v>
      </c>
      <c r="C65" s="244" t="s">
        <v>80</v>
      </c>
      <c r="D65" s="245">
        <v>1635</v>
      </c>
      <c r="E65" s="208">
        <f t="shared" si="0"/>
        <v>9.7949999999999999</v>
      </c>
      <c r="F65" s="102">
        <v>133</v>
      </c>
      <c r="G65" s="127">
        <v>2605.4699999999998</v>
      </c>
      <c r="H65" s="206">
        <f t="shared" si="3"/>
        <v>614.63</v>
      </c>
      <c r="I65" s="102">
        <f t="shared" si="1"/>
        <v>3220.1</v>
      </c>
      <c r="L65" s="205"/>
      <c r="M65" s="205"/>
      <c r="N65" s="205"/>
    </row>
    <row r="66" spans="1:14">
      <c r="A66" s="101">
        <f t="shared" si="2"/>
        <v>60</v>
      </c>
      <c r="B66" s="244" t="s">
        <v>172</v>
      </c>
      <c r="C66" s="244" t="s">
        <v>80</v>
      </c>
      <c r="D66" s="245">
        <v>1655</v>
      </c>
      <c r="E66" s="208">
        <f t="shared" si="0"/>
        <v>9.9149999999999991</v>
      </c>
      <c r="F66" s="102">
        <v>133</v>
      </c>
      <c r="G66" s="127">
        <v>2637.39</v>
      </c>
      <c r="H66" s="206">
        <f t="shared" si="3"/>
        <v>622.16</v>
      </c>
      <c r="I66" s="102">
        <f t="shared" si="1"/>
        <v>3259.5499999999997</v>
      </c>
      <c r="L66" s="205"/>
      <c r="M66" s="205"/>
      <c r="N66" s="205"/>
    </row>
    <row r="67" spans="1:14">
      <c r="A67" s="101">
        <f t="shared" si="2"/>
        <v>61</v>
      </c>
      <c r="B67" s="244" t="s">
        <v>172</v>
      </c>
      <c r="C67" s="244" t="s">
        <v>80</v>
      </c>
      <c r="D67" s="245">
        <v>1635</v>
      </c>
      <c r="E67" s="208">
        <f t="shared" si="0"/>
        <v>9.7949999999999999</v>
      </c>
      <c r="F67" s="102">
        <v>141</v>
      </c>
      <c r="G67" s="127">
        <v>2762.19</v>
      </c>
      <c r="H67" s="206">
        <f t="shared" si="3"/>
        <v>651.6</v>
      </c>
      <c r="I67" s="102">
        <f t="shared" si="1"/>
        <v>3413.79</v>
      </c>
      <c r="L67" s="205"/>
      <c r="M67" s="205"/>
      <c r="N67" s="205"/>
    </row>
    <row r="68" spans="1:14">
      <c r="A68" s="101">
        <f t="shared" si="2"/>
        <v>62</v>
      </c>
      <c r="B68" s="244" t="s">
        <v>172</v>
      </c>
      <c r="C68" s="244" t="s">
        <v>77</v>
      </c>
      <c r="D68" s="245">
        <v>1745</v>
      </c>
      <c r="E68" s="208">
        <f t="shared" si="0"/>
        <v>10.454000000000001</v>
      </c>
      <c r="F68" s="102">
        <v>143.5</v>
      </c>
      <c r="G68" s="127">
        <v>3000.3</v>
      </c>
      <c r="H68" s="206">
        <f t="shared" si="3"/>
        <v>707.77</v>
      </c>
      <c r="I68" s="102">
        <f t="shared" si="1"/>
        <v>3708.07</v>
      </c>
      <c r="L68" s="205"/>
      <c r="M68" s="205"/>
      <c r="N68" s="205"/>
    </row>
    <row r="69" spans="1:14">
      <c r="A69" s="101">
        <f t="shared" si="2"/>
        <v>63</v>
      </c>
      <c r="B69" s="244" t="s">
        <v>172</v>
      </c>
      <c r="C69" s="244" t="s">
        <v>80</v>
      </c>
      <c r="D69" s="245">
        <v>1635</v>
      </c>
      <c r="E69" s="208">
        <f t="shared" si="0"/>
        <v>9.7949999999999999</v>
      </c>
      <c r="F69" s="102">
        <v>135.5</v>
      </c>
      <c r="G69" s="127">
        <v>2654.45</v>
      </c>
      <c r="H69" s="206">
        <f t="shared" si="3"/>
        <v>626.17999999999995</v>
      </c>
      <c r="I69" s="102">
        <f t="shared" si="1"/>
        <v>3280.6299999999997</v>
      </c>
      <c r="L69" s="205"/>
      <c r="M69" s="205"/>
      <c r="N69" s="205"/>
    </row>
    <row r="70" spans="1:14">
      <c r="A70" s="101">
        <f t="shared" si="2"/>
        <v>64</v>
      </c>
      <c r="B70" s="244" t="s">
        <v>172</v>
      </c>
      <c r="C70" s="244" t="s">
        <v>77</v>
      </c>
      <c r="D70" s="245">
        <v>1725</v>
      </c>
      <c r="E70" s="208">
        <f t="shared" si="0"/>
        <v>10.334</v>
      </c>
      <c r="F70" s="102">
        <v>140</v>
      </c>
      <c r="G70" s="127">
        <v>2893.52</v>
      </c>
      <c r="H70" s="206">
        <f t="shared" si="3"/>
        <v>682.58</v>
      </c>
      <c r="I70" s="102">
        <f t="shared" si="1"/>
        <v>3576.1</v>
      </c>
      <c r="L70" s="205"/>
      <c r="M70" s="205"/>
      <c r="N70" s="205"/>
    </row>
    <row r="71" spans="1:14">
      <c r="A71" s="101">
        <f t="shared" si="2"/>
        <v>65</v>
      </c>
      <c r="B71" s="244" t="s">
        <v>172</v>
      </c>
      <c r="C71" s="244" t="s">
        <v>80</v>
      </c>
      <c r="D71" s="245">
        <v>1615</v>
      </c>
      <c r="E71" s="208">
        <f t="shared" si="0"/>
        <v>9.6750000000000007</v>
      </c>
      <c r="F71" s="102">
        <v>133</v>
      </c>
      <c r="G71" s="127">
        <v>2573.5500000000002</v>
      </c>
      <c r="H71" s="206">
        <f t="shared" si="3"/>
        <v>607.1</v>
      </c>
      <c r="I71" s="102">
        <f t="shared" si="1"/>
        <v>3180.65</v>
      </c>
      <c r="L71" s="205"/>
      <c r="M71" s="205"/>
      <c r="N71" s="205"/>
    </row>
    <row r="72" spans="1:14">
      <c r="A72" s="101">
        <f t="shared" si="2"/>
        <v>66</v>
      </c>
      <c r="B72" s="244" t="s">
        <v>172</v>
      </c>
      <c r="C72" s="244" t="s">
        <v>80</v>
      </c>
      <c r="D72" s="245">
        <v>1615</v>
      </c>
      <c r="E72" s="208">
        <f t="shared" ref="E72:E135" si="4">ROUND(D72/$E$4,3)</f>
        <v>9.6750000000000007</v>
      </c>
      <c r="F72" s="102">
        <v>133</v>
      </c>
      <c r="G72" s="127">
        <v>2573.5500000000002</v>
      </c>
      <c r="H72" s="206">
        <f t="shared" ref="H72:H135" si="5">ROUND(G72*0.2359,2)</f>
        <v>607.1</v>
      </c>
      <c r="I72" s="102">
        <f t="shared" ref="I72:I135" si="6">G72+H72</f>
        <v>3180.65</v>
      </c>
      <c r="L72" s="205"/>
      <c r="M72" s="205"/>
      <c r="N72" s="205"/>
    </row>
    <row r="73" spans="1:14">
      <c r="A73" s="101">
        <f t="shared" ref="A73:A136" si="7">A72+1</f>
        <v>67</v>
      </c>
      <c r="B73" s="244" t="s">
        <v>173</v>
      </c>
      <c r="C73" s="244" t="s">
        <v>77</v>
      </c>
      <c r="D73" s="245">
        <v>1816</v>
      </c>
      <c r="E73" s="208">
        <f t="shared" si="4"/>
        <v>10.879</v>
      </c>
      <c r="F73" s="102">
        <v>114.5</v>
      </c>
      <c r="G73" s="127">
        <v>2491.29</v>
      </c>
      <c r="H73" s="206">
        <f t="shared" si="5"/>
        <v>587.70000000000005</v>
      </c>
      <c r="I73" s="102">
        <f t="shared" si="6"/>
        <v>3078.99</v>
      </c>
      <c r="L73" s="205"/>
      <c r="M73" s="205"/>
      <c r="N73" s="205"/>
    </row>
    <row r="74" spans="1:14">
      <c r="A74" s="101">
        <f t="shared" si="7"/>
        <v>68</v>
      </c>
      <c r="B74" s="244" t="s">
        <v>173</v>
      </c>
      <c r="C74" s="244" t="s">
        <v>79</v>
      </c>
      <c r="D74" s="245">
        <v>2317</v>
      </c>
      <c r="E74" s="208">
        <f t="shared" si="4"/>
        <v>13.881</v>
      </c>
      <c r="F74" s="102">
        <v>131</v>
      </c>
      <c r="G74" s="127">
        <v>3636.82</v>
      </c>
      <c r="H74" s="206">
        <f t="shared" si="5"/>
        <v>857.93</v>
      </c>
      <c r="I74" s="102">
        <f t="shared" si="6"/>
        <v>4494.75</v>
      </c>
      <c r="L74" s="205"/>
      <c r="M74" s="205"/>
      <c r="N74" s="205"/>
    </row>
    <row r="75" spans="1:14">
      <c r="A75" s="101">
        <f t="shared" si="7"/>
        <v>69</v>
      </c>
      <c r="B75" s="244" t="s">
        <v>173</v>
      </c>
      <c r="C75" s="244" t="s">
        <v>77</v>
      </c>
      <c r="D75" s="245">
        <v>1961</v>
      </c>
      <c r="E75" s="208">
        <f t="shared" si="4"/>
        <v>11.747999999999999</v>
      </c>
      <c r="F75" s="102">
        <v>139</v>
      </c>
      <c r="G75" s="127">
        <v>3265.94</v>
      </c>
      <c r="H75" s="206">
        <f t="shared" si="5"/>
        <v>770.44</v>
      </c>
      <c r="I75" s="102">
        <f t="shared" si="6"/>
        <v>4036.38</v>
      </c>
      <c r="L75" s="205"/>
      <c r="M75" s="205"/>
      <c r="N75" s="205"/>
    </row>
    <row r="76" spans="1:14">
      <c r="A76" s="101">
        <f t="shared" si="7"/>
        <v>70</v>
      </c>
      <c r="B76" s="244" t="s">
        <v>173</v>
      </c>
      <c r="C76" s="244" t="s">
        <v>77</v>
      </c>
      <c r="D76" s="245">
        <v>1785</v>
      </c>
      <c r="E76" s="208">
        <f t="shared" si="4"/>
        <v>10.694000000000001</v>
      </c>
      <c r="F76" s="102">
        <v>110</v>
      </c>
      <c r="G76" s="127">
        <v>2352.6799999999998</v>
      </c>
      <c r="H76" s="206">
        <f t="shared" si="5"/>
        <v>555</v>
      </c>
      <c r="I76" s="102">
        <f t="shared" si="6"/>
        <v>2907.68</v>
      </c>
      <c r="L76" s="205"/>
      <c r="M76" s="205"/>
      <c r="N76" s="205"/>
    </row>
    <row r="77" spans="1:14">
      <c r="A77" s="101">
        <f t="shared" si="7"/>
        <v>71</v>
      </c>
      <c r="B77" s="244" t="s">
        <v>173</v>
      </c>
      <c r="C77" s="244" t="s">
        <v>80</v>
      </c>
      <c r="D77" s="245">
        <v>1655</v>
      </c>
      <c r="E77" s="208">
        <f t="shared" si="4"/>
        <v>9.9149999999999991</v>
      </c>
      <c r="F77" s="102">
        <v>146</v>
      </c>
      <c r="G77" s="127">
        <v>2895.18</v>
      </c>
      <c r="H77" s="206">
        <f t="shared" si="5"/>
        <v>682.97</v>
      </c>
      <c r="I77" s="102">
        <f t="shared" si="6"/>
        <v>3578.1499999999996</v>
      </c>
      <c r="L77" s="205"/>
      <c r="M77" s="205"/>
      <c r="N77" s="205"/>
    </row>
    <row r="78" spans="1:14">
      <c r="A78" s="101">
        <f t="shared" si="7"/>
        <v>72</v>
      </c>
      <c r="B78" s="244" t="s">
        <v>173</v>
      </c>
      <c r="C78" s="244" t="s">
        <v>80</v>
      </c>
      <c r="D78" s="245">
        <v>1655</v>
      </c>
      <c r="E78" s="208">
        <f t="shared" si="4"/>
        <v>9.9149999999999991</v>
      </c>
      <c r="F78" s="102">
        <v>110</v>
      </c>
      <c r="G78" s="127">
        <v>2181.3000000000002</v>
      </c>
      <c r="H78" s="206">
        <f t="shared" si="5"/>
        <v>514.57000000000005</v>
      </c>
      <c r="I78" s="102">
        <f t="shared" si="6"/>
        <v>2695.8700000000003</v>
      </c>
      <c r="L78" s="205"/>
      <c r="M78" s="205"/>
      <c r="N78" s="205"/>
    </row>
    <row r="79" spans="1:14">
      <c r="A79" s="101">
        <f t="shared" si="7"/>
        <v>73</v>
      </c>
      <c r="B79" s="244" t="s">
        <v>173</v>
      </c>
      <c r="C79" s="244" t="s">
        <v>77</v>
      </c>
      <c r="D79" s="245">
        <v>1765</v>
      </c>
      <c r="E79" s="208">
        <f t="shared" si="4"/>
        <v>10.574</v>
      </c>
      <c r="F79" s="102">
        <v>133</v>
      </c>
      <c r="G79" s="127">
        <v>2812.68</v>
      </c>
      <c r="H79" s="206">
        <f t="shared" si="5"/>
        <v>663.51</v>
      </c>
      <c r="I79" s="102">
        <f t="shared" si="6"/>
        <v>3476.1899999999996</v>
      </c>
      <c r="L79" s="205"/>
      <c r="M79" s="205"/>
      <c r="N79" s="205"/>
    </row>
    <row r="80" spans="1:14">
      <c r="A80" s="101">
        <f t="shared" si="7"/>
        <v>74</v>
      </c>
      <c r="B80" s="244" t="s">
        <v>173</v>
      </c>
      <c r="C80" s="244" t="s">
        <v>80</v>
      </c>
      <c r="D80" s="245">
        <v>1635</v>
      </c>
      <c r="E80" s="208">
        <f t="shared" si="4"/>
        <v>9.7949999999999999</v>
      </c>
      <c r="F80" s="102">
        <v>139</v>
      </c>
      <c r="G80" s="127">
        <v>2723.01</v>
      </c>
      <c r="H80" s="206">
        <f t="shared" si="5"/>
        <v>642.36</v>
      </c>
      <c r="I80" s="102">
        <f t="shared" si="6"/>
        <v>3365.3700000000003</v>
      </c>
      <c r="L80" s="205"/>
      <c r="M80" s="205"/>
      <c r="N80" s="205"/>
    </row>
    <row r="81" spans="1:14">
      <c r="A81" s="101">
        <f t="shared" si="7"/>
        <v>75</v>
      </c>
      <c r="B81" s="244" t="s">
        <v>174</v>
      </c>
      <c r="C81" s="244" t="s">
        <v>105</v>
      </c>
      <c r="D81" s="245">
        <v>2122</v>
      </c>
      <c r="E81" s="208">
        <f t="shared" si="4"/>
        <v>12.712999999999999</v>
      </c>
      <c r="F81" s="102">
        <v>8.5</v>
      </c>
      <c r="G81" s="127">
        <v>216.12</v>
      </c>
      <c r="H81" s="206">
        <f t="shared" si="5"/>
        <v>50.98</v>
      </c>
      <c r="I81" s="102">
        <f t="shared" si="6"/>
        <v>267.10000000000002</v>
      </c>
      <c r="L81" s="205"/>
      <c r="M81" s="205"/>
      <c r="N81" s="205"/>
    </row>
    <row r="82" spans="1:14">
      <c r="A82" s="101">
        <f t="shared" si="7"/>
        <v>76</v>
      </c>
      <c r="B82" s="244" t="s">
        <v>174</v>
      </c>
      <c r="C82" s="244" t="s">
        <v>80</v>
      </c>
      <c r="D82" s="245">
        <v>1345</v>
      </c>
      <c r="E82" s="208">
        <f t="shared" si="4"/>
        <v>8.0579999999999998</v>
      </c>
      <c r="F82" s="102">
        <v>8.5</v>
      </c>
      <c r="G82" s="127">
        <v>136.99</v>
      </c>
      <c r="H82" s="206">
        <f t="shared" si="5"/>
        <v>32.32</v>
      </c>
      <c r="I82" s="102">
        <f t="shared" si="6"/>
        <v>169.31</v>
      </c>
      <c r="L82" s="205"/>
      <c r="M82" s="205"/>
      <c r="N82" s="205"/>
    </row>
    <row r="83" spans="1:14">
      <c r="A83" s="101">
        <f t="shared" si="7"/>
        <v>77</v>
      </c>
      <c r="B83" s="244" t="s">
        <v>174</v>
      </c>
      <c r="C83" s="244" t="s">
        <v>106</v>
      </c>
      <c r="D83" s="245">
        <v>1692</v>
      </c>
      <c r="E83" s="208">
        <f t="shared" si="4"/>
        <v>10.137</v>
      </c>
      <c r="F83" s="102">
        <v>4</v>
      </c>
      <c r="G83" s="127">
        <v>81.099999999999994</v>
      </c>
      <c r="H83" s="206">
        <f t="shared" si="5"/>
        <v>19.13</v>
      </c>
      <c r="I83" s="102">
        <f t="shared" si="6"/>
        <v>100.22999999999999</v>
      </c>
      <c r="L83" s="205"/>
      <c r="M83" s="205"/>
      <c r="N83" s="205"/>
    </row>
    <row r="84" spans="1:14">
      <c r="A84" s="101">
        <f t="shared" si="7"/>
        <v>78</v>
      </c>
      <c r="B84" s="244" t="s">
        <v>104</v>
      </c>
      <c r="C84" s="244" t="s">
        <v>105</v>
      </c>
      <c r="D84" s="245">
        <v>1692</v>
      </c>
      <c r="E84" s="208">
        <f t="shared" si="4"/>
        <v>10.137</v>
      </c>
      <c r="F84" s="102">
        <v>92</v>
      </c>
      <c r="G84" s="127">
        <v>1865.21</v>
      </c>
      <c r="H84" s="206">
        <f t="shared" si="5"/>
        <v>440</v>
      </c>
      <c r="I84" s="102">
        <f t="shared" si="6"/>
        <v>2305.21</v>
      </c>
      <c r="L84" s="205"/>
      <c r="M84" s="205"/>
      <c r="N84" s="205"/>
    </row>
    <row r="85" spans="1:14">
      <c r="A85" s="101">
        <f t="shared" si="7"/>
        <v>79</v>
      </c>
      <c r="B85" s="244" t="s">
        <v>104</v>
      </c>
      <c r="C85" s="244" t="s">
        <v>106</v>
      </c>
      <c r="D85" s="245">
        <v>1640</v>
      </c>
      <c r="E85" s="208">
        <f t="shared" si="4"/>
        <v>9.8249999999999993</v>
      </c>
      <c r="F85" s="102">
        <v>131</v>
      </c>
      <c r="G85" s="127">
        <v>2574.15</v>
      </c>
      <c r="H85" s="206">
        <f t="shared" si="5"/>
        <v>607.24</v>
      </c>
      <c r="I85" s="102">
        <f t="shared" si="6"/>
        <v>3181.3900000000003</v>
      </c>
      <c r="L85" s="205"/>
      <c r="M85" s="205"/>
      <c r="N85" s="205"/>
    </row>
    <row r="86" spans="1:14">
      <c r="A86" s="101">
        <f t="shared" si="7"/>
        <v>80</v>
      </c>
      <c r="B86" s="244" t="s">
        <v>104</v>
      </c>
      <c r="C86" s="244" t="s">
        <v>106</v>
      </c>
      <c r="D86" s="245">
        <v>1571</v>
      </c>
      <c r="E86" s="208">
        <f t="shared" si="4"/>
        <v>9.4120000000000008</v>
      </c>
      <c r="F86" s="102">
        <v>130</v>
      </c>
      <c r="G86" s="127">
        <v>2447.12</v>
      </c>
      <c r="H86" s="206">
        <f t="shared" si="5"/>
        <v>577.28</v>
      </c>
      <c r="I86" s="102">
        <f t="shared" si="6"/>
        <v>3024.3999999999996</v>
      </c>
      <c r="L86" s="205"/>
      <c r="M86" s="205"/>
      <c r="N86" s="205"/>
    </row>
    <row r="87" spans="1:14" ht="38.25">
      <c r="A87" s="249">
        <f t="shared" si="7"/>
        <v>81</v>
      </c>
      <c r="B87" s="244" t="s">
        <v>175</v>
      </c>
      <c r="C87" s="246" t="s">
        <v>176</v>
      </c>
      <c r="D87" s="245">
        <v>2653</v>
      </c>
      <c r="E87" s="248">
        <f t="shared" si="4"/>
        <v>15.894</v>
      </c>
      <c r="F87" s="252">
        <v>12.5</v>
      </c>
      <c r="G87" s="250">
        <v>397.35</v>
      </c>
      <c r="H87" s="251">
        <f t="shared" si="5"/>
        <v>93.73</v>
      </c>
      <c r="I87" s="252">
        <f t="shared" si="6"/>
        <v>491.08000000000004</v>
      </c>
      <c r="L87" s="205"/>
      <c r="M87" s="205"/>
      <c r="N87" s="205"/>
    </row>
    <row r="88" spans="1:14" ht="25.5">
      <c r="A88" s="249">
        <f t="shared" si="7"/>
        <v>82</v>
      </c>
      <c r="B88" s="244" t="s">
        <v>107</v>
      </c>
      <c r="C88" s="246" t="s">
        <v>108</v>
      </c>
      <c r="D88" s="245">
        <v>2305</v>
      </c>
      <c r="E88" s="248">
        <f t="shared" si="4"/>
        <v>13.808999999999999</v>
      </c>
      <c r="F88" s="252">
        <v>106</v>
      </c>
      <c r="G88" s="250">
        <v>2927.51</v>
      </c>
      <c r="H88" s="251">
        <f t="shared" si="5"/>
        <v>690.6</v>
      </c>
      <c r="I88" s="252">
        <f t="shared" si="6"/>
        <v>3618.11</v>
      </c>
      <c r="L88" s="205"/>
      <c r="M88" s="205"/>
      <c r="N88" s="205"/>
    </row>
    <row r="89" spans="1:14" ht="27" customHeight="1">
      <c r="A89" s="249">
        <f t="shared" si="7"/>
        <v>83</v>
      </c>
      <c r="B89" s="244" t="s">
        <v>107</v>
      </c>
      <c r="C89" s="246" t="s">
        <v>109</v>
      </c>
      <c r="D89" s="245">
        <v>2264</v>
      </c>
      <c r="E89" s="248">
        <f t="shared" si="4"/>
        <v>13.563000000000001</v>
      </c>
      <c r="F89" s="252">
        <v>146</v>
      </c>
      <c r="G89" s="250">
        <v>3960.4</v>
      </c>
      <c r="H89" s="251">
        <f t="shared" si="5"/>
        <v>934.26</v>
      </c>
      <c r="I89" s="252">
        <f t="shared" si="6"/>
        <v>4894.66</v>
      </c>
      <c r="L89" s="205"/>
      <c r="M89" s="205"/>
      <c r="N89" s="205"/>
    </row>
    <row r="90" spans="1:14">
      <c r="A90" s="101">
        <f t="shared" si="7"/>
        <v>84</v>
      </c>
      <c r="B90" s="244" t="s">
        <v>107</v>
      </c>
      <c r="C90" s="244" t="s">
        <v>110</v>
      </c>
      <c r="D90" s="245">
        <v>2483</v>
      </c>
      <c r="E90" s="208">
        <f t="shared" si="4"/>
        <v>14.875</v>
      </c>
      <c r="F90" s="102">
        <v>62.5</v>
      </c>
      <c r="G90" s="127">
        <v>1859.38</v>
      </c>
      <c r="H90" s="206">
        <f t="shared" si="5"/>
        <v>438.63</v>
      </c>
      <c r="I90" s="102">
        <f t="shared" si="6"/>
        <v>2298.0100000000002</v>
      </c>
      <c r="L90" s="205"/>
      <c r="M90" s="205"/>
      <c r="N90" s="205"/>
    </row>
    <row r="91" spans="1:14">
      <c r="A91" s="101">
        <f t="shared" si="7"/>
        <v>85</v>
      </c>
      <c r="B91" s="244" t="s">
        <v>111</v>
      </c>
      <c r="C91" s="244" t="s">
        <v>105</v>
      </c>
      <c r="D91" s="245">
        <v>1875</v>
      </c>
      <c r="E91" s="208">
        <f t="shared" si="4"/>
        <v>11.233000000000001</v>
      </c>
      <c r="F91" s="102">
        <v>84</v>
      </c>
      <c r="G91" s="127">
        <v>1887.14</v>
      </c>
      <c r="H91" s="206">
        <f t="shared" si="5"/>
        <v>445.18</v>
      </c>
      <c r="I91" s="102">
        <f t="shared" si="6"/>
        <v>2332.3200000000002</v>
      </c>
      <c r="L91" s="205"/>
      <c r="M91" s="205"/>
      <c r="N91" s="205"/>
    </row>
    <row r="92" spans="1:14">
      <c r="A92" s="101">
        <f t="shared" si="7"/>
        <v>86</v>
      </c>
      <c r="B92" s="244" t="s">
        <v>111</v>
      </c>
      <c r="C92" s="244" t="s">
        <v>77</v>
      </c>
      <c r="D92" s="245">
        <v>1561</v>
      </c>
      <c r="E92" s="208">
        <f t="shared" si="4"/>
        <v>9.3520000000000003</v>
      </c>
      <c r="F92" s="102">
        <v>94.5</v>
      </c>
      <c r="G92" s="127">
        <v>1767.53</v>
      </c>
      <c r="H92" s="206">
        <f t="shared" si="5"/>
        <v>416.96</v>
      </c>
      <c r="I92" s="102">
        <f t="shared" si="6"/>
        <v>2184.4899999999998</v>
      </c>
      <c r="L92" s="205"/>
      <c r="M92" s="205"/>
      <c r="N92" s="205"/>
    </row>
    <row r="93" spans="1:14">
      <c r="A93" s="101">
        <f t="shared" si="7"/>
        <v>87</v>
      </c>
      <c r="B93" s="244" t="s">
        <v>111</v>
      </c>
      <c r="C93" s="244" t="s">
        <v>77</v>
      </c>
      <c r="D93" s="245">
        <v>1533</v>
      </c>
      <c r="E93" s="208">
        <f t="shared" si="4"/>
        <v>9.1839999999999993</v>
      </c>
      <c r="F93" s="102">
        <v>113</v>
      </c>
      <c r="G93" s="127">
        <v>2075.58</v>
      </c>
      <c r="H93" s="206">
        <f t="shared" si="5"/>
        <v>489.63</v>
      </c>
      <c r="I93" s="102">
        <f t="shared" si="6"/>
        <v>2565.21</v>
      </c>
      <c r="L93" s="205"/>
      <c r="M93" s="205"/>
      <c r="N93" s="205"/>
    </row>
    <row r="94" spans="1:14">
      <c r="A94" s="101">
        <f t="shared" si="7"/>
        <v>88</v>
      </c>
      <c r="B94" s="244" t="s">
        <v>111</v>
      </c>
      <c r="C94" s="244" t="s">
        <v>106</v>
      </c>
      <c r="D94" s="245">
        <v>1611</v>
      </c>
      <c r="E94" s="208">
        <f t="shared" si="4"/>
        <v>9.6509999999999998</v>
      </c>
      <c r="F94" s="102">
        <v>127.5</v>
      </c>
      <c r="G94" s="127">
        <v>2461.0100000000002</v>
      </c>
      <c r="H94" s="206">
        <f t="shared" si="5"/>
        <v>580.54999999999995</v>
      </c>
      <c r="I94" s="102">
        <f t="shared" si="6"/>
        <v>3041.5600000000004</v>
      </c>
      <c r="L94" s="205"/>
      <c r="M94" s="205"/>
      <c r="N94" s="205"/>
    </row>
    <row r="95" spans="1:14">
      <c r="A95" s="101">
        <f t="shared" si="7"/>
        <v>89</v>
      </c>
      <c r="B95" s="244" t="s">
        <v>111</v>
      </c>
      <c r="C95" s="244" t="s">
        <v>77</v>
      </c>
      <c r="D95" s="245">
        <v>1581</v>
      </c>
      <c r="E95" s="208">
        <f t="shared" si="4"/>
        <v>9.4719999999999995</v>
      </c>
      <c r="F95" s="102">
        <v>68</v>
      </c>
      <c r="G95" s="127">
        <v>1288.19</v>
      </c>
      <c r="H95" s="206">
        <f t="shared" si="5"/>
        <v>303.88</v>
      </c>
      <c r="I95" s="102">
        <f t="shared" si="6"/>
        <v>1592.0700000000002</v>
      </c>
      <c r="L95" s="205"/>
      <c r="M95" s="205"/>
      <c r="N95" s="205"/>
    </row>
    <row r="96" spans="1:14">
      <c r="A96" s="101">
        <f t="shared" si="7"/>
        <v>90</v>
      </c>
      <c r="B96" s="244" t="s">
        <v>111</v>
      </c>
      <c r="C96" s="244" t="s">
        <v>106</v>
      </c>
      <c r="D96" s="245">
        <v>1591</v>
      </c>
      <c r="E96" s="208">
        <f t="shared" si="4"/>
        <v>9.532</v>
      </c>
      <c r="F96" s="102">
        <v>94</v>
      </c>
      <c r="G96" s="127">
        <v>1792.02</v>
      </c>
      <c r="H96" s="206">
        <f t="shared" si="5"/>
        <v>422.74</v>
      </c>
      <c r="I96" s="102">
        <f t="shared" si="6"/>
        <v>2214.7600000000002</v>
      </c>
      <c r="L96" s="205"/>
      <c r="M96" s="205"/>
      <c r="N96" s="205"/>
    </row>
    <row r="97" spans="1:14">
      <c r="A97" s="101">
        <f t="shared" si="7"/>
        <v>91</v>
      </c>
      <c r="B97" s="244" t="s">
        <v>111</v>
      </c>
      <c r="C97" s="244" t="s">
        <v>77</v>
      </c>
      <c r="D97" s="245">
        <v>1521</v>
      </c>
      <c r="E97" s="208">
        <f t="shared" si="4"/>
        <v>9.1120000000000001</v>
      </c>
      <c r="F97" s="102">
        <v>67.5</v>
      </c>
      <c r="G97" s="127">
        <v>1230.1199999999999</v>
      </c>
      <c r="H97" s="206">
        <f t="shared" si="5"/>
        <v>290.19</v>
      </c>
      <c r="I97" s="102">
        <f t="shared" si="6"/>
        <v>1520.31</v>
      </c>
      <c r="L97" s="205"/>
      <c r="M97" s="205"/>
      <c r="N97" s="205"/>
    </row>
    <row r="98" spans="1:14">
      <c r="A98" s="101">
        <f t="shared" si="7"/>
        <v>92</v>
      </c>
      <c r="B98" s="244" t="s">
        <v>112</v>
      </c>
      <c r="C98" s="244" t="s">
        <v>105</v>
      </c>
      <c r="D98" s="245">
        <v>1821</v>
      </c>
      <c r="E98" s="208">
        <f t="shared" si="4"/>
        <v>10.909000000000001</v>
      </c>
      <c r="F98" s="102">
        <v>102.5</v>
      </c>
      <c r="G98" s="127">
        <v>2236.35</v>
      </c>
      <c r="H98" s="206">
        <f>ROUND(G98*0.2359,2)-0.01</f>
        <v>527.54</v>
      </c>
      <c r="I98" s="102">
        <f t="shared" si="6"/>
        <v>2763.89</v>
      </c>
      <c r="L98" s="205"/>
      <c r="M98" s="205"/>
      <c r="N98" s="205"/>
    </row>
    <row r="99" spans="1:14">
      <c r="A99" s="101">
        <f t="shared" si="7"/>
        <v>93</v>
      </c>
      <c r="B99" s="244" t="s">
        <v>112</v>
      </c>
      <c r="C99" s="244" t="s">
        <v>77</v>
      </c>
      <c r="D99" s="245">
        <v>1581</v>
      </c>
      <c r="E99" s="208">
        <f t="shared" si="4"/>
        <v>9.4719999999999995</v>
      </c>
      <c r="F99" s="102">
        <v>126</v>
      </c>
      <c r="G99" s="127">
        <v>2386.94</v>
      </c>
      <c r="H99" s="206">
        <f t="shared" si="5"/>
        <v>563.08000000000004</v>
      </c>
      <c r="I99" s="102">
        <f t="shared" si="6"/>
        <v>2950.02</v>
      </c>
      <c r="L99" s="205"/>
      <c r="M99" s="205"/>
      <c r="N99" s="205"/>
    </row>
    <row r="100" spans="1:14">
      <c r="A100" s="101">
        <f t="shared" si="7"/>
        <v>94</v>
      </c>
      <c r="B100" s="244" t="s">
        <v>112</v>
      </c>
      <c r="C100" s="244" t="s">
        <v>77</v>
      </c>
      <c r="D100" s="245">
        <v>1581</v>
      </c>
      <c r="E100" s="208">
        <f t="shared" si="4"/>
        <v>9.4719999999999995</v>
      </c>
      <c r="F100" s="102">
        <v>55</v>
      </c>
      <c r="G100" s="127">
        <v>1041.92</v>
      </c>
      <c r="H100" s="206">
        <f t="shared" si="5"/>
        <v>245.79</v>
      </c>
      <c r="I100" s="102">
        <f t="shared" si="6"/>
        <v>1287.71</v>
      </c>
      <c r="L100" s="205"/>
      <c r="M100" s="205"/>
      <c r="N100" s="205"/>
    </row>
    <row r="101" spans="1:14">
      <c r="A101" s="101">
        <f t="shared" si="7"/>
        <v>95</v>
      </c>
      <c r="B101" s="244" t="s">
        <v>112</v>
      </c>
      <c r="C101" s="244" t="s">
        <v>77</v>
      </c>
      <c r="D101" s="245">
        <v>1581</v>
      </c>
      <c r="E101" s="208">
        <f t="shared" si="4"/>
        <v>9.4719999999999995</v>
      </c>
      <c r="F101" s="102">
        <v>53</v>
      </c>
      <c r="G101" s="127">
        <v>1004.03</v>
      </c>
      <c r="H101" s="206">
        <f t="shared" si="5"/>
        <v>236.85</v>
      </c>
      <c r="I101" s="102">
        <f t="shared" si="6"/>
        <v>1240.8799999999999</v>
      </c>
      <c r="L101" s="205"/>
      <c r="M101" s="205"/>
      <c r="N101" s="205"/>
    </row>
    <row r="102" spans="1:14">
      <c r="A102" s="101">
        <f t="shared" si="7"/>
        <v>96</v>
      </c>
      <c r="B102" s="244" t="s">
        <v>112</v>
      </c>
      <c r="C102" s="244" t="s">
        <v>77</v>
      </c>
      <c r="D102" s="245">
        <v>1561</v>
      </c>
      <c r="E102" s="208">
        <f t="shared" si="4"/>
        <v>9.3520000000000003</v>
      </c>
      <c r="F102" s="102">
        <v>82</v>
      </c>
      <c r="G102" s="127">
        <v>1533.73</v>
      </c>
      <c r="H102" s="206">
        <f t="shared" si="5"/>
        <v>361.81</v>
      </c>
      <c r="I102" s="102">
        <f t="shared" si="6"/>
        <v>1895.54</v>
      </c>
      <c r="L102" s="205"/>
      <c r="M102" s="205"/>
      <c r="N102" s="205"/>
    </row>
    <row r="103" spans="1:14">
      <c r="A103" s="101">
        <f t="shared" si="7"/>
        <v>97</v>
      </c>
      <c r="B103" s="244" t="s">
        <v>112</v>
      </c>
      <c r="C103" s="244" t="s">
        <v>106</v>
      </c>
      <c r="D103" s="245">
        <v>1640</v>
      </c>
      <c r="E103" s="208">
        <f t="shared" si="4"/>
        <v>9.8249999999999993</v>
      </c>
      <c r="F103" s="102">
        <v>79.5</v>
      </c>
      <c r="G103" s="127">
        <v>1562.18</v>
      </c>
      <c r="H103" s="206">
        <f t="shared" si="5"/>
        <v>368.52</v>
      </c>
      <c r="I103" s="102">
        <f t="shared" si="6"/>
        <v>1930.7</v>
      </c>
      <c r="L103" s="205"/>
      <c r="M103" s="205"/>
      <c r="N103" s="205"/>
    </row>
    <row r="104" spans="1:14">
      <c r="A104" s="101">
        <f t="shared" si="7"/>
        <v>98</v>
      </c>
      <c r="B104" s="244" t="s">
        <v>112</v>
      </c>
      <c r="C104" s="244" t="s">
        <v>77</v>
      </c>
      <c r="D104" s="245">
        <v>1581</v>
      </c>
      <c r="E104" s="208">
        <f t="shared" si="4"/>
        <v>9.4719999999999995</v>
      </c>
      <c r="F104" s="102">
        <v>54.5</v>
      </c>
      <c r="G104" s="127">
        <v>1032.45</v>
      </c>
      <c r="H104" s="206">
        <f t="shared" si="5"/>
        <v>243.55</v>
      </c>
      <c r="I104" s="102">
        <f t="shared" si="6"/>
        <v>1276</v>
      </c>
      <c r="L104" s="205"/>
      <c r="M104" s="205"/>
      <c r="N104" s="205"/>
    </row>
    <row r="105" spans="1:14">
      <c r="A105" s="101">
        <f t="shared" si="7"/>
        <v>99</v>
      </c>
      <c r="B105" s="244" t="s">
        <v>112</v>
      </c>
      <c r="C105" s="244" t="s">
        <v>77</v>
      </c>
      <c r="D105" s="245">
        <v>1533</v>
      </c>
      <c r="E105" s="208">
        <f t="shared" si="4"/>
        <v>9.1839999999999993</v>
      </c>
      <c r="F105" s="102">
        <v>75</v>
      </c>
      <c r="G105" s="127">
        <v>1377.6</v>
      </c>
      <c r="H105" s="206">
        <f t="shared" si="5"/>
        <v>324.98</v>
      </c>
      <c r="I105" s="102">
        <f t="shared" si="6"/>
        <v>1702.58</v>
      </c>
      <c r="L105" s="205"/>
      <c r="M105" s="205"/>
      <c r="N105" s="205"/>
    </row>
    <row r="106" spans="1:14">
      <c r="A106" s="101">
        <f t="shared" si="7"/>
        <v>100</v>
      </c>
      <c r="B106" s="244" t="s">
        <v>112</v>
      </c>
      <c r="C106" s="244" t="s">
        <v>106</v>
      </c>
      <c r="D106" s="245">
        <v>1620</v>
      </c>
      <c r="E106" s="208">
        <f t="shared" si="4"/>
        <v>9.7050000000000001</v>
      </c>
      <c r="F106" s="102">
        <v>79</v>
      </c>
      <c r="G106" s="127">
        <v>1533.39</v>
      </c>
      <c r="H106" s="206">
        <f t="shared" si="5"/>
        <v>361.73</v>
      </c>
      <c r="I106" s="102">
        <f t="shared" si="6"/>
        <v>1895.1200000000001</v>
      </c>
      <c r="L106" s="205"/>
      <c r="M106" s="205"/>
      <c r="N106" s="205"/>
    </row>
    <row r="107" spans="1:14">
      <c r="A107" s="101">
        <f t="shared" si="7"/>
        <v>101</v>
      </c>
      <c r="B107" s="244" t="s">
        <v>112</v>
      </c>
      <c r="C107" s="244" t="s">
        <v>106</v>
      </c>
      <c r="D107" s="245">
        <v>1551</v>
      </c>
      <c r="E107" s="208">
        <f t="shared" si="4"/>
        <v>9.2919999999999998</v>
      </c>
      <c r="F107" s="102">
        <v>45</v>
      </c>
      <c r="G107" s="127">
        <v>836.28</v>
      </c>
      <c r="H107" s="206">
        <f t="shared" si="5"/>
        <v>197.28</v>
      </c>
      <c r="I107" s="102">
        <f t="shared" si="6"/>
        <v>1033.56</v>
      </c>
      <c r="L107" s="205"/>
      <c r="M107" s="205"/>
      <c r="N107" s="205"/>
    </row>
    <row r="108" spans="1:14">
      <c r="A108" s="101">
        <f t="shared" si="7"/>
        <v>102</v>
      </c>
      <c r="B108" s="244" t="s">
        <v>113</v>
      </c>
      <c r="C108" s="244" t="s">
        <v>106</v>
      </c>
      <c r="D108" s="245">
        <v>1591</v>
      </c>
      <c r="E108" s="208">
        <f t="shared" si="4"/>
        <v>9.532</v>
      </c>
      <c r="F108" s="102">
        <v>39</v>
      </c>
      <c r="G108" s="127">
        <v>743.5</v>
      </c>
      <c r="H108" s="206">
        <f t="shared" si="5"/>
        <v>175.39</v>
      </c>
      <c r="I108" s="102">
        <f t="shared" si="6"/>
        <v>918.89</v>
      </c>
      <c r="L108" s="205"/>
      <c r="M108" s="205"/>
      <c r="N108" s="205"/>
    </row>
    <row r="109" spans="1:14">
      <c r="A109" s="101">
        <f t="shared" si="7"/>
        <v>103</v>
      </c>
      <c r="B109" s="244" t="s">
        <v>113</v>
      </c>
      <c r="C109" s="244" t="s">
        <v>77</v>
      </c>
      <c r="D109" s="245">
        <v>1513</v>
      </c>
      <c r="E109" s="208">
        <f t="shared" si="4"/>
        <v>9.0640000000000001</v>
      </c>
      <c r="F109" s="102">
        <v>75</v>
      </c>
      <c r="G109" s="127">
        <v>1359.6</v>
      </c>
      <c r="H109" s="206">
        <f t="shared" si="5"/>
        <v>320.73</v>
      </c>
      <c r="I109" s="102">
        <f t="shared" si="6"/>
        <v>1680.33</v>
      </c>
      <c r="L109" s="205"/>
      <c r="M109" s="205"/>
      <c r="N109" s="205"/>
    </row>
    <row r="110" spans="1:14">
      <c r="A110" s="101">
        <f t="shared" si="7"/>
        <v>104</v>
      </c>
      <c r="B110" s="244" t="s">
        <v>113</v>
      </c>
      <c r="C110" s="244" t="s">
        <v>106</v>
      </c>
      <c r="D110" s="245">
        <v>1640</v>
      </c>
      <c r="E110" s="208">
        <f t="shared" si="4"/>
        <v>9.8249999999999993</v>
      </c>
      <c r="F110" s="102">
        <v>101</v>
      </c>
      <c r="G110" s="127">
        <v>1984.65</v>
      </c>
      <c r="H110" s="206">
        <f t="shared" si="5"/>
        <v>468.18</v>
      </c>
      <c r="I110" s="102">
        <f t="shared" si="6"/>
        <v>2452.83</v>
      </c>
      <c r="L110" s="205"/>
      <c r="M110" s="205"/>
      <c r="N110" s="205"/>
    </row>
    <row r="111" spans="1:14">
      <c r="A111" s="101">
        <f t="shared" si="7"/>
        <v>105</v>
      </c>
      <c r="B111" s="244" t="s">
        <v>113</v>
      </c>
      <c r="C111" s="244" t="s">
        <v>77</v>
      </c>
      <c r="D111" s="245">
        <v>1561</v>
      </c>
      <c r="E111" s="208">
        <f t="shared" si="4"/>
        <v>9.3520000000000003</v>
      </c>
      <c r="F111" s="102">
        <v>54.5</v>
      </c>
      <c r="G111" s="127">
        <v>1019.37</v>
      </c>
      <c r="H111" s="206">
        <f t="shared" si="5"/>
        <v>240.47</v>
      </c>
      <c r="I111" s="102">
        <f t="shared" si="6"/>
        <v>1259.8399999999999</v>
      </c>
      <c r="L111" s="205"/>
      <c r="M111" s="205"/>
      <c r="N111" s="205"/>
    </row>
    <row r="112" spans="1:14">
      <c r="A112" s="101">
        <f t="shared" si="7"/>
        <v>106</v>
      </c>
      <c r="B112" s="244" t="s">
        <v>113</v>
      </c>
      <c r="C112" s="244" t="s">
        <v>106</v>
      </c>
      <c r="D112" s="245">
        <v>1571</v>
      </c>
      <c r="E112" s="208">
        <f t="shared" si="4"/>
        <v>9.4120000000000008</v>
      </c>
      <c r="F112" s="102">
        <v>14</v>
      </c>
      <c r="G112" s="127">
        <v>263.54000000000002</v>
      </c>
      <c r="H112" s="206">
        <f t="shared" si="5"/>
        <v>62.17</v>
      </c>
      <c r="I112" s="102">
        <f t="shared" si="6"/>
        <v>325.71000000000004</v>
      </c>
      <c r="L112" s="205"/>
      <c r="M112" s="205"/>
      <c r="N112" s="205"/>
    </row>
    <row r="113" spans="1:14">
      <c r="A113" s="101">
        <f t="shared" si="7"/>
        <v>107</v>
      </c>
      <c r="B113" s="244" t="s">
        <v>113</v>
      </c>
      <c r="C113" s="244" t="s">
        <v>77</v>
      </c>
      <c r="D113" s="245">
        <v>1541</v>
      </c>
      <c r="E113" s="208">
        <f t="shared" si="4"/>
        <v>9.2319999999999993</v>
      </c>
      <c r="F113" s="102">
        <v>77</v>
      </c>
      <c r="G113" s="127">
        <v>1421.73</v>
      </c>
      <c r="H113" s="206">
        <f t="shared" si="5"/>
        <v>335.39</v>
      </c>
      <c r="I113" s="102">
        <f t="shared" si="6"/>
        <v>1757.12</v>
      </c>
      <c r="L113" s="205"/>
      <c r="M113" s="205"/>
      <c r="N113" s="205"/>
    </row>
    <row r="114" spans="1:14">
      <c r="A114" s="101">
        <f t="shared" si="7"/>
        <v>108</v>
      </c>
      <c r="B114" s="244" t="s">
        <v>113</v>
      </c>
      <c r="C114" s="244" t="s">
        <v>77</v>
      </c>
      <c r="D114" s="245">
        <v>1513</v>
      </c>
      <c r="E114" s="208">
        <f t="shared" si="4"/>
        <v>9.0640000000000001</v>
      </c>
      <c r="F114" s="102">
        <v>80.5</v>
      </c>
      <c r="G114" s="127">
        <v>1459.3</v>
      </c>
      <c r="H114" s="206">
        <f t="shared" si="5"/>
        <v>344.25</v>
      </c>
      <c r="I114" s="102">
        <f t="shared" si="6"/>
        <v>1803.55</v>
      </c>
      <c r="L114" s="205"/>
      <c r="M114" s="205"/>
      <c r="N114" s="205"/>
    </row>
    <row r="115" spans="1:14">
      <c r="A115" s="101">
        <f t="shared" si="7"/>
        <v>109</v>
      </c>
      <c r="B115" s="244" t="s">
        <v>113</v>
      </c>
      <c r="C115" s="244" t="s">
        <v>77</v>
      </c>
      <c r="D115" s="245">
        <v>1501</v>
      </c>
      <c r="E115" s="208">
        <f t="shared" si="4"/>
        <v>8.9920000000000009</v>
      </c>
      <c r="F115" s="102">
        <v>78.5</v>
      </c>
      <c r="G115" s="127">
        <v>1411.74</v>
      </c>
      <c r="H115" s="206">
        <f t="shared" si="5"/>
        <v>333.03</v>
      </c>
      <c r="I115" s="102">
        <f t="shared" si="6"/>
        <v>1744.77</v>
      </c>
      <c r="L115" s="205"/>
      <c r="M115" s="205"/>
      <c r="N115" s="205"/>
    </row>
    <row r="116" spans="1:14">
      <c r="A116" s="101">
        <f t="shared" si="7"/>
        <v>110</v>
      </c>
      <c r="B116" s="244" t="s">
        <v>113</v>
      </c>
      <c r="C116" s="244" t="s">
        <v>77</v>
      </c>
      <c r="D116" s="245">
        <v>1501</v>
      </c>
      <c r="E116" s="208">
        <f t="shared" si="4"/>
        <v>8.9920000000000009</v>
      </c>
      <c r="F116" s="102">
        <v>106</v>
      </c>
      <c r="G116" s="127">
        <v>1906.3</v>
      </c>
      <c r="H116" s="206">
        <f t="shared" si="5"/>
        <v>449.7</v>
      </c>
      <c r="I116" s="102">
        <f t="shared" si="6"/>
        <v>2356</v>
      </c>
      <c r="L116" s="205"/>
      <c r="M116" s="205"/>
      <c r="N116" s="205"/>
    </row>
    <row r="117" spans="1:14">
      <c r="A117" s="101">
        <f t="shared" si="7"/>
        <v>111</v>
      </c>
      <c r="B117" s="244" t="s">
        <v>113</v>
      </c>
      <c r="C117" s="244" t="s">
        <v>77</v>
      </c>
      <c r="D117" s="245">
        <v>1501</v>
      </c>
      <c r="E117" s="208">
        <f t="shared" si="4"/>
        <v>8.9920000000000009</v>
      </c>
      <c r="F117" s="102">
        <v>51.5</v>
      </c>
      <c r="G117" s="127">
        <v>926.18</v>
      </c>
      <c r="H117" s="206">
        <f t="shared" si="5"/>
        <v>218.49</v>
      </c>
      <c r="I117" s="102">
        <f t="shared" si="6"/>
        <v>1144.67</v>
      </c>
      <c r="L117" s="205"/>
      <c r="M117" s="205"/>
      <c r="N117" s="205"/>
    </row>
    <row r="118" spans="1:14">
      <c r="A118" s="101">
        <f t="shared" si="7"/>
        <v>112</v>
      </c>
      <c r="B118" s="244" t="s">
        <v>114</v>
      </c>
      <c r="C118" s="244" t="s">
        <v>106</v>
      </c>
      <c r="D118" s="245">
        <v>1591</v>
      </c>
      <c r="E118" s="208">
        <f t="shared" si="4"/>
        <v>9.532</v>
      </c>
      <c r="F118" s="102">
        <v>65</v>
      </c>
      <c r="G118" s="127">
        <v>1239.1600000000001</v>
      </c>
      <c r="H118" s="206">
        <f t="shared" si="5"/>
        <v>292.32</v>
      </c>
      <c r="I118" s="102">
        <f t="shared" si="6"/>
        <v>1531.48</v>
      </c>
      <c r="L118" s="205"/>
      <c r="M118" s="205"/>
      <c r="N118" s="205"/>
    </row>
    <row r="119" spans="1:14">
      <c r="A119" s="101">
        <f t="shared" si="7"/>
        <v>113</v>
      </c>
      <c r="B119" s="244" t="s">
        <v>114</v>
      </c>
      <c r="C119" s="244" t="s">
        <v>106</v>
      </c>
      <c r="D119" s="245">
        <v>1591</v>
      </c>
      <c r="E119" s="208">
        <f t="shared" si="4"/>
        <v>9.532</v>
      </c>
      <c r="F119" s="102">
        <v>117</v>
      </c>
      <c r="G119" s="127">
        <v>2230.4899999999998</v>
      </c>
      <c r="H119" s="206">
        <f t="shared" si="5"/>
        <v>526.16999999999996</v>
      </c>
      <c r="I119" s="102">
        <f t="shared" si="6"/>
        <v>2756.66</v>
      </c>
      <c r="L119" s="205"/>
      <c r="M119" s="205"/>
      <c r="N119" s="205"/>
    </row>
    <row r="120" spans="1:14">
      <c r="A120" s="101">
        <f t="shared" si="7"/>
        <v>114</v>
      </c>
      <c r="B120" s="244" t="s">
        <v>114</v>
      </c>
      <c r="C120" s="244" t="s">
        <v>77</v>
      </c>
      <c r="D120" s="245">
        <v>1553</v>
      </c>
      <c r="E120" s="208">
        <f t="shared" si="4"/>
        <v>9.3040000000000003</v>
      </c>
      <c r="F120" s="102">
        <v>108.5</v>
      </c>
      <c r="G120" s="127">
        <v>2018.97</v>
      </c>
      <c r="H120" s="206">
        <f t="shared" si="5"/>
        <v>476.28</v>
      </c>
      <c r="I120" s="102">
        <f t="shared" si="6"/>
        <v>2495.25</v>
      </c>
      <c r="L120" s="205"/>
      <c r="M120" s="205"/>
      <c r="N120" s="205"/>
    </row>
    <row r="121" spans="1:14" s="174" customFormat="1">
      <c r="A121" s="109">
        <f t="shared" si="7"/>
        <v>115</v>
      </c>
      <c r="B121" s="244" t="s">
        <v>114</v>
      </c>
      <c r="C121" s="244" t="s">
        <v>77</v>
      </c>
      <c r="D121" s="245">
        <v>1541</v>
      </c>
      <c r="E121" s="175">
        <f t="shared" si="4"/>
        <v>9.2319999999999993</v>
      </c>
      <c r="F121" s="103">
        <v>90.5</v>
      </c>
      <c r="G121" s="211">
        <v>1670.99</v>
      </c>
      <c r="H121" s="206">
        <f t="shared" si="5"/>
        <v>394.19</v>
      </c>
      <c r="I121" s="103">
        <f t="shared" si="6"/>
        <v>2065.1799999999998</v>
      </c>
      <c r="J121" s="41"/>
      <c r="L121" s="205"/>
      <c r="M121" s="205"/>
      <c r="N121" s="205"/>
    </row>
    <row r="122" spans="1:14">
      <c r="A122" s="101">
        <f t="shared" si="7"/>
        <v>116</v>
      </c>
      <c r="B122" s="244" t="s">
        <v>114</v>
      </c>
      <c r="C122" s="244" t="s">
        <v>77</v>
      </c>
      <c r="D122" s="245">
        <v>1493</v>
      </c>
      <c r="E122" s="208">
        <f t="shared" si="4"/>
        <v>8.9440000000000008</v>
      </c>
      <c r="F122" s="102">
        <v>51.5</v>
      </c>
      <c r="G122" s="127">
        <v>921.23</v>
      </c>
      <c r="H122" s="206">
        <f t="shared" si="5"/>
        <v>217.32</v>
      </c>
      <c r="I122" s="102">
        <f t="shared" si="6"/>
        <v>1138.55</v>
      </c>
      <c r="L122" s="205"/>
      <c r="M122" s="205"/>
      <c r="N122" s="205"/>
    </row>
    <row r="123" spans="1:14">
      <c r="A123" s="101">
        <f t="shared" si="7"/>
        <v>117</v>
      </c>
      <c r="B123" s="244" t="s">
        <v>114</v>
      </c>
      <c r="C123" s="244" t="s">
        <v>77</v>
      </c>
      <c r="D123" s="245">
        <v>1501</v>
      </c>
      <c r="E123" s="208">
        <f t="shared" si="4"/>
        <v>8.9920000000000009</v>
      </c>
      <c r="F123" s="102">
        <v>107.5</v>
      </c>
      <c r="G123" s="127">
        <v>1933.28</v>
      </c>
      <c r="H123" s="206">
        <f t="shared" si="5"/>
        <v>456.06</v>
      </c>
      <c r="I123" s="102">
        <f t="shared" si="6"/>
        <v>2389.34</v>
      </c>
      <c r="L123" s="205"/>
      <c r="M123" s="205"/>
      <c r="N123" s="205"/>
    </row>
    <row r="124" spans="1:14">
      <c r="A124" s="101">
        <f t="shared" si="7"/>
        <v>118</v>
      </c>
      <c r="B124" s="244" t="s">
        <v>115</v>
      </c>
      <c r="C124" s="244" t="s">
        <v>77</v>
      </c>
      <c r="D124" s="245">
        <v>1553</v>
      </c>
      <c r="E124" s="208">
        <f t="shared" si="4"/>
        <v>9.3040000000000003</v>
      </c>
      <c r="F124" s="102">
        <v>79</v>
      </c>
      <c r="G124" s="127">
        <v>1470.03</v>
      </c>
      <c r="H124" s="206">
        <f t="shared" si="5"/>
        <v>346.78</v>
      </c>
      <c r="I124" s="102">
        <f t="shared" si="6"/>
        <v>1816.81</v>
      </c>
      <c r="L124" s="205"/>
      <c r="M124" s="205"/>
      <c r="N124" s="205"/>
    </row>
    <row r="125" spans="1:14">
      <c r="A125" s="101">
        <f t="shared" si="7"/>
        <v>119</v>
      </c>
      <c r="B125" s="244" t="s">
        <v>115</v>
      </c>
      <c r="C125" s="244" t="s">
        <v>77</v>
      </c>
      <c r="D125" s="245">
        <v>1581</v>
      </c>
      <c r="E125" s="208">
        <f t="shared" si="4"/>
        <v>9.4719999999999995</v>
      </c>
      <c r="F125" s="102">
        <v>66</v>
      </c>
      <c r="G125" s="127">
        <v>1250.3</v>
      </c>
      <c r="H125" s="206">
        <f t="shared" si="5"/>
        <v>294.95</v>
      </c>
      <c r="I125" s="102">
        <f t="shared" si="6"/>
        <v>1545.25</v>
      </c>
      <c r="L125" s="205"/>
      <c r="M125" s="205"/>
      <c r="N125" s="205"/>
    </row>
    <row r="126" spans="1:14">
      <c r="A126" s="101">
        <f t="shared" si="7"/>
        <v>120</v>
      </c>
      <c r="B126" s="244" t="s">
        <v>115</v>
      </c>
      <c r="C126" s="244" t="s">
        <v>105</v>
      </c>
      <c r="D126" s="245">
        <v>1861</v>
      </c>
      <c r="E126" s="208">
        <f t="shared" si="4"/>
        <v>11.148999999999999</v>
      </c>
      <c r="F126" s="102">
        <v>91</v>
      </c>
      <c r="G126" s="127">
        <v>2029.12</v>
      </c>
      <c r="H126" s="206">
        <f t="shared" si="5"/>
        <v>478.67</v>
      </c>
      <c r="I126" s="102">
        <f t="shared" si="6"/>
        <v>2507.79</v>
      </c>
      <c r="L126" s="205"/>
      <c r="M126" s="205"/>
      <c r="N126" s="205"/>
    </row>
    <row r="127" spans="1:14">
      <c r="A127" s="101">
        <f t="shared" si="7"/>
        <v>121</v>
      </c>
      <c r="B127" s="244" t="s">
        <v>115</v>
      </c>
      <c r="C127" s="244" t="s">
        <v>106</v>
      </c>
      <c r="D127" s="245">
        <v>1620</v>
      </c>
      <c r="E127" s="208">
        <f t="shared" si="4"/>
        <v>9.7050000000000001</v>
      </c>
      <c r="F127" s="102">
        <v>69</v>
      </c>
      <c r="G127" s="127">
        <v>1339.29</v>
      </c>
      <c r="H127" s="206">
        <f t="shared" si="5"/>
        <v>315.94</v>
      </c>
      <c r="I127" s="102">
        <f t="shared" si="6"/>
        <v>1655.23</v>
      </c>
      <c r="L127" s="205"/>
      <c r="M127" s="205"/>
      <c r="N127" s="205"/>
    </row>
    <row r="128" spans="1:14">
      <c r="A128" s="101">
        <f t="shared" si="7"/>
        <v>122</v>
      </c>
      <c r="B128" s="244" t="s">
        <v>115</v>
      </c>
      <c r="C128" s="244" t="s">
        <v>106</v>
      </c>
      <c r="D128" s="245">
        <v>1640</v>
      </c>
      <c r="E128" s="208">
        <f t="shared" si="4"/>
        <v>9.8249999999999993</v>
      </c>
      <c r="F128" s="102">
        <v>95.5</v>
      </c>
      <c r="G128" s="127">
        <v>1876.58</v>
      </c>
      <c r="H128" s="206">
        <f t="shared" si="5"/>
        <v>442.69</v>
      </c>
      <c r="I128" s="102">
        <f t="shared" si="6"/>
        <v>2319.27</v>
      </c>
      <c r="L128" s="205"/>
      <c r="M128" s="205"/>
      <c r="N128" s="205"/>
    </row>
    <row r="129" spans="1:14">
      <c r="A129" s="101">
        <f t="shared" si="7"/>
        <v>123</v>
      </c>
      <c r="B129" s="244" t="s">
        <v>115</v>
      </c>
      <c r="C129" s="244" t="s">
        <v>106</v>
      </c>
      <c r="D129" s="245">
        <v>1551</v>
      </c>
      <c r="E129" s="208">
        <f t="shared" si="4"/>
        <v>9.2919999999999998</v>
      </c>
      <c r="F129" s="102">
        <v>95</v>
      </c>
      <c r="G129" s="127">
        <v>1765.48</v>
      </c>
      <c r="H129" s="206">
        <f t="shared" si="5"/>
        <v>416.48</v>
      </c>
      <c r="I129" s="102">
        <f t="shared" si="6"/>
        <v>2181.96</v>
      </c>
      <c r="L129" s="205"/>
      <c r="M129" s="205"/>
      <c r="N129" s="205"/>
    </row>
    <row r="130" spans="1:14">
      <c r="A130" s="101">
        <f t="shared" si="7"/>
        <v>124</v>
      </c>
      <c r="B130" s="244" t="s">
        <v>115</v>
      </c>
      <c r="C130" s="244" t="s">
        <v>77</v>
      </c>
      <c r="D130" s="245">
        <v>1501</v>
      </c>
      <c r="E130" s="208">
        <f t="shared" si="4"/>
        <v>8.9920000000000009</v>
      </c>
      <c r="F130" s="102">
        <v>105.5</v>
      </c>
      <c r="G130" s="127">
        <v>1897.31</v>
      </c>
      <c r="H130" s="206">
        <f t="shared" si="5"/>
        <v>447.58</v>
      </c>
      <c r="I130" s="102">
        <f t="shared" si="6"/>
        <v>2344.89</v>
      </c>
      <c r="L130" s="205"/>
      <c r="M130" s="205"/>
      <c r="N130" s="205"/>
    </row>
    <row r="131" spans="1:14">
      <c r="A131" s="101">
        <f t="shared" si="7"/>
        <v>125</v>
      </c>
      <c r="B131" s="244" t="s">
        <v>116</v>
      </c>
      <c r="C131" s="244" t="s">
        <v>105</v>
      </c>
      <c r="D131" s="245">
        <v>1950</v>
      </c>
      <c r="E131" s="208">
        <f t="shared" si="4"/>
        <v>11.682</v>
      </c>
      <c r="F131" s="102">
        <v>112.5</v>
      </c>
      <c r="G131" s="127">
        <v>2628.45</v>
      </c>
      <c r="H131" s="206">
        <f t="shared" si="5"/>
        <v>620.04999999999995</v>
      </c>
      <c r="I131" s="102">
        <f t="shared" si="6"/>
        <v>3248.5</v>
      </c>
      <c r="L131" s="205"/>
      <c r="M131" s="205"/>
      <c r="N131" s="205"/>
    </row>
    <row r="132" spans="1:14">
      <c r="A132" s="101">
        <f t="shared" si="7"/>
        <v>126</v>
      </c>
      <c r="B132" s="244" t="s">
        <v>116</v>
      </c>
      <c r="C132" s="244" t="s">
        <v>106</v>
      </c>
      <c r="D132" s="245">
        <v>1503</v>
      </c>
      <c r="E132" s="208">
        <f t="shared" si="4"/>
        <v>9.0039999999999996</v>
      </c>
      <c r="F132" s="102">
        <v>84</v>
      </c>
      <c r="G132" s="127">
        <v>1512.67</v>
      </c>
      <c r="H132" s="206">
        <f t="shared" si="5"/>
        <v>356.84</v>
      </c>
      <c r="I132" s="102">
        <f t="shared" si="6"/>
        <v>1869.51</v>
      </c>
      <c r="L132" s="205"/>
      <c r="M132" s="205"/>
      <c r="N132" s="205"/>
    </row>
    <row r="133" spans="1:14">
      <c r="A133" s="101">
        <f t="shared" si="7"/>
        <v>127</v>
      </c>
      <c r="B133" s="244" t="s">
        <v>116</v>
      </c>
      <c r="C133" s="244" t="s">
        <v>77</v>
      </c>
      <c r="D133" s="245">
        <v>1472</v>
      </c>
      <c r="E133" s="208">
        <f t="shared" si="4"/>
        <v>8.8190000000000008</v>
      </c>
      <c r="F133" s="102">
        <v>45</v>
      </c>
      <c r="G133" s="127">
        <v>793.71</v>
      </c>
      <c r="H133" s="206">
        <f>ROUND(G133*0.2359,2)-0.01</f>
        <v>187.23000000000002</v>
      </c>
      <c r="I133" s="102">
        <f t="shared" si="6"/>
        <v>980.94</v>
      </c>
      <c r="L133" s="205"/>
      <c r="M133" s="205"/>
      <c r="N133" s="205"/>
    </row>
    <row r="134" spans="1:14">
      <c r="A134" s="101">
        <f t="shared" si="7"/>
        <v>128</v>
      </c>
      <c r="B134" s="244" t="s">
        <v>116</v>
      </c>
      <c r="C134" s="244" t="s">
        <v>106</v>
      </c>
      <c r="D134" s="245">
        <v>1495</v>
      </c>
      <c r="E134" s="208">
        <f t="shared" si="4"/>
        <v>8.9559999999999995</v>
      </c>
      <c r="F134" s="102">
        <v>79.5</v>
      </c>
      <c r="G134" s="127">
        <v>1424</v>
      </c>
      <c r="H134" s="206">
        <f t="shared" si="5"/>
        <v>335.92</v>
      </c>
      <c r="I134" s="102">
        <f t="shared" si="6"/>
        <v>1759.92</v>
      </c>
      <c r="L134" s="205"/>
      <c r="M134" s="205"/>
      <c r="N134" s="205"/>
    </row>
    <row r="135" spans="1:14">
      <c r="A135" s="101">
        <f t="shared" si="7"/>
        <v>129</v>
      </c>
      <c r="B135" s="244" t="s">
        <v>116</v>
      </c>
      <c r="C135" s="244" t="s">
        <v>106</v>
      </c>
      <c r="D135" s="245">
        <v>1495</v>
      </c>
      <c r="E135" s="208">
        <f t="shared" si="4"/>
        <v>8.9559999999999995</v>
      </c>
      <c r="F135" s="102">
        <v>95</v>
      </c>
      <c r="G135" s="127">
        <v>1701.64</v>
      </c>
      <c r="H135" s="206">
        <f t="shared" si="5"/>
        <v>401.42</v>
      </c>
      <c r="I135" s="102">
        <f t="shared" si="6"/>
        <v>2103.06</v>
      </c>
      <c r="L135" s="205"/>
      <c r="M135" s="205"/>
      <c r="N135" s="205"/>
    </row>
    <row r="136" spans="1:14">
      <c r="A136" s="101">
        <f t="shared" si="7"/>
        <v>130</v>
      </c>
      <c r="B136" s="244" t="s">
        <v>116</v>
      </c>
      <c r="C136" s="244" t="s">
        <v>77</v>
      </c>
      <c r="D136" s="245">
        <v>1405</v>
      </c>
      <c r="E136" s="208">
        <f t="shared" ref="E136:E199" si="8">ROUND(D136/$E$4,3)</f>
        <v>8.4169999999999998</v>
      </c>
      <c r="F136" s="102">
        <v>54</v>
      </c>
      <c r="G136" s="127">
        <v>909.04</v>
      </c>
      <c r="H136" s="206">
        <f t="shared" ref="H136:H199" si="9">ROUND(G136*0.2359,2)</f>
        <v>214.44</v>
      </c>
      <c r="I136" s="102">
        <f t="shared" ref="I136:I199" si="10">G136+H136</f>
        <v>1123.48</v>
      </c>
      <c r="L136" s="205"/>
      <c r="M136" s="205"/>
      <c r="N136" s="205"/>
    </row>
    <row r="137" spans="1:14">
      <c r="A137" s="101">
        <f t="shared" ref="A137:A200" si="11">A136+1</f>
        <v>131</v>
      </c>
      <c r="B137" s="244" t="s">
        <v>116</v>
      </c>
      <c r="C137" s="244" t="s">
        <v>106</v>
      </c>
      <c r="D137" s="245">
        <v>1455</v>
      </c>
      <c r="E137" s="208">
        <f t="shared" si="8"/>
        <v>8.7170000000000005</v>
      </c>
      <c r="F137" s="102">
        <v>13.5</v>
      </c>
      <c r="G137" s="127">
        <v>235.36</v>
      </c>
      <c r="H137" s="206">
        <f t="shared" si="9"/>
        <v>55.52</v>
      </c>
      <c r="I137" s="102">
        <f t="shared" si="10"/>
        <v>290.88</v>
      </c>
      <c r="L137" s="205"/>
      <c r="M137" s="205"/>
      <c r="N137" s="205"/>
    </row>
    <row r="138" spans="1:14">
      <c r="A138" s="101">
        <f t="shared" si="11"/>
        <v>132</v>
      </c>
      <c r="B138" s="244" t="s">
        <v>116</v>
      </c>
      <c r="C138" s="244" t="s">
        <v>77</v>
      </c>
      <c r="D138" s="245">
        <v>1385</v>
      </c>
      <c r="E138" s="208">
        <f t="shared" si="8"/>
        <v>8.2970000000000006</v>
      </c>
      <c r="F138" s="102">
        <v>55.5</v>
      </c>
      <c r="G138" s="127">
        <v>920.97</v>
      </c>
      <c r="H138" s="206">
        <f t="shared" si="9"/>
        <v>217.26</v>
      </c>
      <c r="I138" s="102">
        <f t="shared" si="10"/>
        <v>1138.23</v>
      </c>
      <c r="L138" s="205"/>
      <c r="M138" s="205"/>
      <c r="N138" s="205"/>
    </row>
    <row r="139" spans="1:14">
      <c r="A139" s="101">
        <f t="shared" si="11"/>
        <v>133</v>
      </c>
      <c r="B139" s="244" t="s">
        <v>116</v>
      </c>
      <c r="C139" s="244" t="s">
        <v>77</v>
      </c>
      <c r="D139" s="245">
        <v>1385</v>
      </c>
      <c r="E139" s="208">
        <f t="shared" si="8"/>
        <v>8.2970000000000006</v>
      </c>
      <c r="F139" s="102">
        <v>55.5</v>
      </c>
      <c r="G139" s="127">
        <v>920.97</v>
      </c>
      <c r="H139" s="206">
        <f t="shared" si="9"/>
        <v>217.26</v>
      </c>
      <c r="I139" s="102">
        <f t="shared" si="10"/>
        <v>1138.23</v>
      </c>
      <c r="L139" s="205"/>
      <c r="M139" s="205"/>
      <c r="N139" s="205"/>
    </row>
    <row r="140" spans="1:14">
      <c r="A140" s="101">
        <f t="shared" si="11"/>
        <v>134</v>
      </c>
      <c r="B140" s="244" t="s">
        <v>116</v>
      </c>
      <c r="C140" s="244" t="s">
        <v>77</v>
      </c>
      <c r="D140" s="245">
        <v>1365</v>
      </c>
      <c r="E140" s="208">
        <f t="shared" si="8"/>
        <v>8.1780000000000008</v>
      </c>
      <c r="F140" s="102">
        <v>54</v>
      </c>
      <c r="G140" s="127">
        <v>883.22</v>
      </c>
      <c r="H140" s="206">
        <f t="shared" si="9"/>
        <v>208.35</v>
      </c>
      <c r="I140" s="102">
        <f t="shared" si="10"/>
        <v>1091.57</v>
      </c>
      <c r="L140" s="205"/>
      <c r="M140" s="205"/>
      <c r="N140" s="205"/>
    </row>
    <row r="141" spans="1:14">
      <c r="A141" s="101">
        <f t="shared" si="11"/>
        <v>135</v>
      </c>
      <c r="B141" s="244" t="s">
        <v>116</v>
      </c>
      <c r="C141" s="244" t="s">
        <v>77</v>
      </c>
      <c r="D141" s="245">
        <v>1365</v>
      </c>
      <c r="E141" s="208">
        <f t="shared" si="8"/>
        <v>8.1780000000000008</v>
      </c>
      <c r="F141" s="102">
        <v>85</v>
      </c>
      <c r="G141" s="127">
        <v>1390.26</v>
      </c>
      <c r="H141" s="206">
        <f t="shared" si="9"/>
        <v>327.96</v>
      </c>
      <c r="I141" s="102">
        <f t="shared" si="10"/>
        <v>1718.22</v>
      </c>
      <c r="L141" s="205"/>
      <c r="M141" s="205"/>
      <c r="N141" s="205"/>
    </row>
    <row r="142" spans="1:14">
      <c r="A142" s="101">
        <f t="shared" si="11"/>
        <v>136</v>
      </c>
      <c r="B142" s="244" t="s">
        <v>117</v>
      </c>
      <c r="C142" s="244" t="s">
        <v>106</v>
      </c>
      <c r="D142" s="245">
        <v>1495</v>
      </c>
      <c r="E142" s="208">
        <f t="shared" si="8"/>
        <v>8.9559999999999995</v>
      </c>
      <c r="F142" s="102">
        <v>68.5</v>
      </c>
      <c r="G142" s="127">
        <v>1226.97</v>
      </c>
      <c r="H142" s="206">
        <f t="shared" si="9"/>
        <v>289.44</v>
      </c>
      <c r="I142" s="102">
        <f t="shared" si="10"/>
        <v>1516.41</v>
      </c>
      <c r="L142" s="205"/>
      <c r="M142" s="205"/>
      <c r="N142" s="205"/>
    </row>
    <row r="143" spans="1:14">
      <c r="A143" s="101">
        <f t="shared" si="11"/>
        <v>137</v>
      </c>
      <c r="B143" s="244" t="s">
        <v>117</v>
      </c>
      <c r="C143" s="244" t="s">
        <v>77</v>
      </c>
      <c r="D143" s="245">
        <v>1472</v>
      </c>
      <c r="E143" s="208">
        <f t="shared" si="8"/>
        <v>8.8190000000000008</v>
      </c>
      <c r="F143" s="102">
        <v>52.5</v>
      </c>
      <c r="G143" s="127">
        <v>926</v>
      </c>
      <c r="H143" s="206">
        <f t="shared" si="9"/>
        <v>218.44</v>
      </c>
      <c r="I143" s="102">
        <f t="shared" si="10"/>
        <v>1144.44</v>
      </c>
      <c r="L143" s="205"/>
      <c r="M143" s="205"/>
      <c r="N143" s="205"/>
    </row>
    <row r="144" spans="1:14">
      <c r="A144" s="101">
        <f t="shared" si="11"/>
        <v>138</v>
      </c>
      <c r="B144" s="244" t="s">
        <v>117</v>
      </c>
      <c r="C144" s="244" t="s">
        <v>105</v>
      </c>
      <c r="D144" s="245">
        <v>1680</v>
      </c>
      <c r="E144" s="208">
        <f t="shared" si="8"/>
        <v>10.065</v>
      </c>
      <c r="F144" s="102">
        <v>91.5</v>
      </c>
      <c r="G144" s="127">
        <v>1841.9</v>
      </c>
      <c r="H144" s="206">
        <f t="shared" si="9"/>
        <v>434.5</v>
      </c>
      <c r="I144" s="102">
        <f t="shared" si="10"/>
        <v>2276.4</v>
      </c>
      <c r="L144" s="205"/>
      <c r="M144" s="205"/>
      <c r="N144" s="205"/>
    </row>
    <row r="145" spans="1:14">
      <c r="A145" s="101">
        <f t="shared" si="11"/>
        <v>139</v>
      </c>
      <c r="B145" s="244" t="s">
        <v>117</v>
      </c>
      <c r="C145" s="244" t="s">
        <v>106</v>
      </c>
      <c r="D145" s="245">
        <v>1475</v>
      </c>
      <c r="E145" s="208">
        <f t="shared" si="8"/>
        <v>8.8369999999999997</v>
      </c>
      <c r="F145" s="102">
        <v>97</v>
      </c>
      <c r="G145" s="127">
        <v>1714.38</v>
      </c>
      <c r="H145" s="206">
        <f t="shared" si="9"/>
        <v>404.42</v>
      </c>
      <c r="I145" s="102">
        <f t="shared" si="10"/>
        <v>2118.8000000000002</v>
      </c>
      <c r="L145" s="205"/>
      <c r="M145" s="205"/>
      <c r="N145" s="205"/>
    </row>
    <row r="146" spans="1:14">
      <c r="A146" s="101">
        <f t="shared" si="11"/>
        <v>140</v>
      </c>
      <c r="B146" s="244" t="s">
        <v>117</v>
      </c>
      <c r="C146" s="244" t="s">
        <v>77</v>
      </c>
      <c r="D146" s="245">
        <v>1445</v>
      </c>
      <c r="E146" s="208">
        <f t="shared" si="8"/>
        <v>8.657</v>
      </c>
      <c r="F146" s="102">
        <v>79</v>
      </c>
      <c r="G146" s="127">
        <v>1367.81</v>
      </c>
      <c r="H146" s="206">
        <f t="shared" si="9"/>
        <v>322.67</v>
      </c>
      <c r="I146" s="102">
        <f t="shared" si="10"/>
        <v>1690.48</v>
      </c>
      <c r="L146" s="205"/>
      <c r="M146" s="205"/>
      <c r="N146" s="205"/>
    </row>
    <row r="147" spans="1:14">
      <c r="A147" s="101">
        <f t="shared" si="11"/>
        <v>141</v>
      </c>
      <c r="B147" s="244" t="s">
        <v>117</v>
      </c>
      <c r="C147" s="244" t="s">
        <v>106</v>
      </c>
      <c r="D147" s="245">
        <v>1523</v>
      </c>
      <c r="E147" s="208">
        <f t="shared" si="8"/>
        <v>9.1240000000000006</v>
      </c>
      <c r="F147" s="102">
        <v>78.5</v>
      </c>
      <c r="G147" s="127">
        <v>1432.47</v>
      </c>
      <c r="H147" s="206">
        <f t="shared" si="9"/>
        <v>337.92</v>
      </c>
      <c r="I147" s="102">
        <f t="shared" si="10"/>
        <v>1770.39</v>
      </c>
      <c r="L147" s="205"/>
      <c r="M147" s="205"/>
      <c r="N147" s="205"/>
    </row>
    <row r="148" spans="1:14">
      <c r="A148" s="101">
        <f t="shared" si="11"/>
        <v>142</v>
      </c>
      <c r="B148" s="244" t="s">
        <v>117</v>
      </c>
      <c r="C148" s="244" t="s">
        <v>106</v>
      </c>
      <c r="D148" s="245">
        <v>1475</v>
      </c>
      <c r="E148" s="208">
        <f t="shared" si="8"/>
        <v>8.8369999999999997</v>
      </c>
      <c r="F148" s="102">
        <v>96</v>
      </c>
      <c r="G148" s="127">
        <v>1696.7</v>
      </c>
      <c r="H148" s="206">
        <f t="shared" si="9"/>
        <v>400.25</v>
      </c>
      <c r="I148" s="102">
        <f t="shared" si="10"/>
        <v>2096.9499999999998</v>
      </c>
      <c r="L148" s="205"/>
      <c r="M148" s="205"/>
      <c r="N148" s="205"/>
    </row>
    <row r="149" spans="1:14">
      <c r="A149" s="101">
        <f t="shared" si="11"/>
        <v>143</v>
      </c>
      <c r="B149" s="244" t="s">
        <v>117</v>
      </c>
      <c r="C149" s="244" t="s">
        <v>77</v>
      </c>
      <c r="D149" s="245">
        <v>1472</v>
      </c>
      <c r="E149" s="208">
        <f t="shared" si="8"/>
        <v>8.8190000000000008</v>
      </c>
      <c r="F149" s="102">
        <v>38.5</v>
      </c>
      <c r="G149" s="127">
        <v>679.06</v>
      </c>
      <c r="H149" s="206">
        <f t="shared" si="9"/>
        <v>160.19</v>
      </c>
      <c r="I149" s="102">
        <f t="shared" si="10"/>
        <v>839.25</v>
      </c>
      <c r="L149" s="205"/>
      <c r="M149" s="205"/>
      <c r="N149" s="205"/>
    </row>
    <row r="150" spans="1:14">
      <c r="A150" s="101">
        <f t="shared" si="11"/>
        <v>144</v>
      </c>
      <c r="B150" s="244" t="s">
        <v>117</v>
      </c>
      <c r="C150" s="244" t="s">
        <v>77</v>
      </c>
      <c r="D150" s="245">
        <v>1432</v>
      </c>
      <c r="E150" s="208">
        <f t="shared" si="8"/>
        <v>8.5790000000000006</v>
      </c>
      <c r="F150" s="102">
        <v>78.5</v>
      </c>
      <c r="G150" s="127">
        <v>1346.9</v>
      </c>
      <c r="H150" s="206">
        <f t="shared" si="9"/>
        <v>317.73</v>
      </c>
      <c r="I150" s="102">
        <f t="shared" si="10"/>
        <v>1664.63</v>
      </c>
      <c r="L150" s="205"/>
      <c r="M150" s="205"/>
      <c r="N150" s="205"/>
    </row>
    <row r="151" spans="1:14">
      <c r="A151" s="101">
        <f t="shared" si="11"/>
        <v>145</v>
      </c>
      <c r="B151" s="244" t="s">
        <v>117</v>
      </c>
      <c r="C151" s="244" t="s">
        <v>106</v>
      </c>
      <c r="D151" s="245">
        <v>1455</v>
      </c>
      <c r="E151" s="208">
        <f t="shared" si="8"/>
        <v>8.7170000000000005</v>
      </c>
      <c r="F151" s="102">
        <v>68</v>
      </c>
      <c r="G151" s="127">
        <v>1185.51</v>
      </c>
      <c r="H151" s="206">
        <f t="shared" si="9"/>
        <v>279.66000000000003</v>
      </c>
      <c r="I151" s="102">
        <f t="shared" si="10"/>
        <v>1465.17</v>
      </c>
      <c r="L151" s="205"/>
      <c r="M151" s="205"/>
      <c r="N151" s="205"/>
    </row>
    <row r="152" spans="1:14">
      <c r="A152" s="101">
        <f t="shared" si="11"/>
        <v>146</v>
      </c>
      <c r="B152" s="244" t="s">
        <v>117</v>
      </c>
      <c r="C152" s="244" t="s">
        <v>77</v>
      </c>
      <c r="D152" s="245">
        <v>1385</v>
      </c>
      <c r="E152" s="208">
        <f t="shared" si="8"/>
        <v>8.2970000000000006</v>
      </c>
      <c r="F152" s="102">
        <v>51.5</v>
      </c>
      <c r="G152" s="127">
        <v>854.59</v>
      </c>
      <c r="H152" s="206">
        <f t="shared" si="9"/>
        <v>201.6</v>
      </c>
      <c r="I152" s="102">
        <f t="shared" si="10"/>
        <v>1056.19</v>
      </c>
      <c r="L152" s="205"/>
      <c r="M152" s="205"/>
      <c r="N152" s="205"/>
    </row>
    <row r="153" spans="1:14">
      <c r="A153" s="101">
        <f t="shared" si="11"/>
        <v>147</v>
      </c>
      <c r="B153" s="244" t="s">
        <v>117</v>
      </c>
      <c r="C153" s="244" t="s">
        <v>77</v>
      </c>
      <c r="D153" s="245">
        <v>1365</v>
      </c>
      <c r="E153" s="208">
        <f t="shared" si="8"/>
        <v>8.1780000000000008</v>
      </c>
      <c r="F153" s="102">
        <v>82.5</v>
      </c>
      <c r="G153" s="127">
        <v>1349.37</v>
      </c>
      <c r="H153" s="206">
        <f t="shared" si="9"/>
        <v>318.32</v>
      </c>
      <c r="I153" s="102">
        <f t="shared" si="10"/>
        <v>1667.6899999999998</v>
      </c>
      <c r="L153" s="205"/>
      <c r="M153" s="205"/>
      <c r="N153" s="205"/>
    </row>
    <row r="154" spans="1:14">
      <c r="A154" s="101">
        <f t="shared" si="11"/>
        <v>148</v>
      </c>
      <c r="B154" s="244" t="s">
        <v>117</v>
      </c>
      <c r="C154" s="244" t="s">
        <v>77</v>
      </c>
      <c r="D154" s="245">
        <v>1365</v>
      </c>
      <c r="E154" s="208">
        <f t="shared" si="8"/>
        <v>8.1780000000000008</v>
      </c>
      <c r="F154" s="102">
        <v>77.5</v>
      </c>
      <c r="G154" s="127">
        <v>1267.5899999999999</v>
      </c>
      <c r="H154" s="206">
        <f t="shared" si="9"/>
        <v>299.02</v>
      </c>
      <c r="I154" s="102">
        <f t="shared" si="10"/>
        <v>1566.61</v>
      </c>
      <c r="L154" s="205"/>
      <c r="M154" s="205"/>
      <c r="N154" s="205"/>
    </row>
    <row r="155" spans="1:14">
      <c r="A155" s="101">
        <f t="shared" si="11"/>
        <v>149</v>
      </c>
      <c r="B155" s="244" t="s">
        <v>118</v>
      </c>
      <c r="C155" s="244" t="s">
        <v>77</v>
      </c>
      <c r="D155" s="245">
        <v>1472</v>
      </c>
      <c r="E155" s="208">
        <f t="shared" si="8"/>
        <v>8.8190000000000008</v>
      </c>
      <c r="F155" s="102">
        <v>38</v>
      </c>
      <c r="G155" s="127">
        <v>670.24</v>
      </c>
      <c r="H155" s="206">
        <f>ROUND(G155*0.2359,2)-0.01</f>
        <v>158.10000000000002</v>
      </c>
      <c r="I155" s="102">
        <f t="shared" si="10"/>
        <v>828.34</v>
      </c>
      <c r="L155" s="205"/>
      <c r="M155" s="205"/>
      <c r="N155" s="205"/>
    </row>
    <row r="156" spans="1:14">
      <c r="A156" s="101">
        <f t="shared" si="11"/>
        <v>150</v>
      </c>
      <c r="B156" s="244" t="s">
        <v>118</v>
      </c>
      <c r="C156" s="244" t="s">
        <v>77</v>
      </c>
      <c r="D156" s="245">
        <v>1445</v>
      </c>
      <c r="E156" s="208">
        <f t="shared" si="8"/>
        <v>8.657</v>
      </c>
      <c r="F156" s="102">
        <v>12.5</v>
      </c>
      <c r="G156" s="127">
        <v>216.43</v>
      </c>
      <c r="H156" s="206">
        <f>ROUND(G156*0.2359,2)-0.01</f>
        <v>51.050000000000004</v>
      </c>
      <c r="I156" s="102">
        <f t="shared" si="10"/>
        <v>267.48</v>
      </c>
      <c r="L156" s="205"/>
      <c r="M156" s="205"/>
      <c r="N156" s="205"/>
    </row>
    <row r="157" spans="1:14">
      <c r="A157" s="101">
        <f t="shared" si="11"/>
        <v>151</v>
      </c>
      <c r="B157" s="244" t="s">
        <v>118</v>
      </c>
      <c r="C157" s="244" t="s">
        <v>106</v>
      </c>
      <c r="D157" s="245">
        <v>1475</v>
      </c>
      <c r="E157" s="208">
        <f t="shared" si="8"/>
        <v>8.8369999999999997</v>
      </c>
      <c r="F157" s="102">
        <v>54</v>
      </c>
      <c r="G157" s="127">
        <v>954.4</v>
      </c>
      <c r="H157" s="206">
        <f t="shared" si="9"/>
        <v>225.14</v>
      </c>
      <c r="I157" s="102">
        <f t="shared" si="10"/>
        <v>1179.54</v>
      </c>
      <c r="L157" s="205"/>
      <c r="M157" s="205"/>
      <c r="N157" s="205"/>
    </row>
    <row r="158" spans="1:14">
      <c r="A158" s="101">
        <f t="shared" si="11"/>
        <v>152</v>
      </c>
      <c r="B158" s="244" t="s">
        <v>118</v>
      </c>
      <c r="C158" s="244" t="s">
        <v>106</v>
      </c>
      <c r="D158" s="245">
        <v>1495</v>
      </c>
      <c r="E158" s="208">
        <f t="shared" si="8"/>
        <v>8.9559999999999995</v>
      </c>
      <c r="F158" s="102">
        <v>74</v>
      </c>
      <c r="G158" s="127">
        <v>1325.49</v>
      </c>
      <c r="H158" s="206">
        <f>ROUND(G158*0.2359,2)-0.01</f>
        <v>312.67</v>
      </c>
      <c r="I158" s="102">
        <f t="shared" si="10"/>
        <v>1638.16</v>
      </c>
      <c r="L158" s="205"/>
      <c r="M158" s="205"/>
      <c r="N158" s="205"/>
    </row>
    <row r="159" spans="1:14">
      <c r="A159" s="101">
        <f t="shared" si="11"/>
        <v>153</v>
      </c>
      <c r="B159" s="244" t="s">
        <v>118</v>
      </c>
      <c r="C159" s="244" t="s">
        <v>105</v>
      </c>
      <c r="D159" s="245">
        <v>1680</v>
      </c>
      <c r="E159" s="208">
        <f t="shared" si="8"/>
        <v>10.065</v>
      </c>
      <c r="F159" s="102">
        <v>86</v>
      </c>
      <c r="G159" s="127">
        <v>1731.18</v>
      </c>
      <c r="H159" s="206">
        <f t="shared" si="9"/>
        <v>408.39</v>
      </c>
      <c r="I159" s="102">
        <f t="shared" si="10"/>
        <v>2139.5700000000002</v>
      </c>
      <c r="L159" s="205"/>
      <c r="M159" s="205"/>
      <c r="N159" s="205"/>
    </row>
    <row r="160" spans="1:14">
      <c r="A160" s="101">
        <f t="shared" si="11"/>
        <v>154</v>
      </c>
      <c r="B160" s="244" t="s">
        <v>118</v>
      </c>
      <c r="C160" s="244" t="s">
        <v>106</v>
      </c>
      <c r="D160" s="245">
        <v>1483</v>
      </c>
      <c r="E160" s="208">
        <f t="shared" si="8"/>
        <v>8.8840000000000003</v>
      </c>
      <c r="F160" s="102">
        <v>73.5</v>
      </c>
      <c r="G160" s="127">
        <v>1305.95</v>
      </c>
      <c r="H160" s="206">
        <f t="shared" si="9"/>
        <v>308.07</v>
      </c>
      <c r="I160" s="102">
        <f t="shared" si="10"/>
        <v>1614.02</v>
      </c>
      <c r="L160" s="205"/>
      <c r="M160" s="205"/>
      <c r="N160" s="205"/>
    </row>
    <row r="161" spans="1:14">
      <c r="A161" s="101">
        <f t="shared" si="11"/>
        <v>155</v>
      </c>
      <c r="B161" s="244" t="s">
        <v>118</v>
      </c>
      <c r="C161" s="244" t="s">
        <v>77</v>
      </c>
      <c r="D161" s="245">
        <v>1432</v>
      </c>
      <c r="E161" s="208">
        <f t="shared" si="8"/>
        <v>8.5790000000000006</v>
      </c>
      <c r="F161" s="102">
        <v>67</v>
      </c>
      <c r="G161" s="127">
        <v>1149.5899999999999</v>
      </c>
      <c r="H161" s="206">
        <f t="shared" si="9"/>
        <v>271.19</v>
      </c>
      <c r="I161" s="102">
        <f t="shared" si="10"/>
        <v>1420.78</v>
      </c>
      <c r="L161" s="205"/>
      <c r="M161" s="205"/>
      <c r="N161" s="205"/>
    </row>
    <row r="162" spans="1:14">
      <c r="A162" s="101">
        <f t="shared" si="11"/>
        <v>156</v>
      </c>
      <c r="B162" s="244" t="s">
        <v>118</v>
      </c>
      <c r="C162" s="244" t="s">
        <v>106</v>
      </c>
      <c r="D162" s="245">
        <v>1483</v>
      </c>
      <c r="E162" s="208">
        <f t="shared" si="8"/>
        <v>8.8840000000000003</v>
      </c>
      <c r="F162" s="102">
        <v>100</v>
      </c>
      <c r="G162" s="127">
        <v>1776.8</v>
      </c>
      <c r="H162" s="206">
        <f t="shared" si="9"/>
        <v>419.15</v>
      </c>
      <c r="I162" s="102">
        <f t="shared" si="10"/>
        <v>2195.9499999999998</v>
      </c>
      <c r="L162" s="205"/>
      <c r="M162" s="205"/>
      <c r="N162" s="205"/>
    </row>
    <row r="163" spans="1:14">
      <c r="A163" s="101">
        <f t="shared" si="11"/>
        <v>157</v>
      </c>
      <c r="B163" s="244" t="s">
        <v>118</v>
      </c>
      <c r="C163" s="244" t="s">
        <v>77</v>
      </c>
      <c r="D163" s="245">
        <v>1432</v>
      </c>
      <c r="E163" s="208">
        <f t="shared" si="8"/>
        <v>8.5790000000000006</v>
      </c>
      <c r="F163" s="102">
        <v>42</v>
      </c>
      <c r="G163" s="127">
        <v>720.64</v>
      </c>
      <c r="H163" s="206">
        <f t="shared" si="9"/>
        <v>170</v>
      </c>
      <c r="I163" s="102">
        <f t="shared" si="10"/>
        <v>890.64</v>
      </c>
      <c r="L163" s="205"/>
      <c r="M163" s="205"/>
      <c r="N163" s="205"/>
    </row>
    <row r="164" spans="1:14">
      <c r="A164" s="101">
        <f t="shared" si="11"/>
        <v>158</v>
      </c>
      <c r="B164" s="244" t="s">
        <v>118</v>
      </c>
      <c r="C164" s="244" t="s">
        <v>77</v>
      </c>
      <c r="D164" s="245">
        <v>1412</v>
      </c>
      <c r="E164" s="208">
        <f t="shared" si="8"/>
        <v>8.4589999999999996</v>
      </c>
      <c r="F164" s="102">
        <v>80</v>
      </c>
      <c r="G164" s="127">
        <v>1353.44</v>
      </c>
      <c r="H164" s="206">
        <f t="shared" si="9"/>
        <v>319.27999999999997</v>
      </c>
      <c r="I164" s="102">
        <f t="shared" si="10"/>
        <v>1672.72</v>
      </c>
      <c r="L164" s="205"/>
      <c r="M164" s="205"/>
      <c r="N164" s="205"/>
    </row>
    <row r="165" spans="1:14">
      <c r="A165" s="101">
        <f t="shared" si="11"/>
        <v>159</v>
      </c>
      <c r="B165" s="244" t="s">
        <v>118</v>
      </c>
      <c r="C165" s="244" t="s">
        <v>77</v>
      </c>
      <c r="D165" s="245">
        <v>1385</v>
      </c>
      <c r="E165" s="208">
        <f t="shared" si="8"/>
        <v>8.2970000000000006</v>
      </c>
      <c r="F165" s="102">
        <v>81</v>
      </c>
      <c r="G165" s="127">
        <v>1344.11</v>
      </c>
      <c r="H165" s="206">
        <f t="shared" si="9"/>
        <v>317.08</v>
      </c>
      <c r="I165" s="102">
        <f t="shared" si="10"/>
        <v>1661.1899999999998</v>
      </c>
      <c r="L165" s="205"/>
      <c r="M165" s="205"/>
      <c r="N165" s="205"/>
    </row>
    <row r="166" spans="1:14">
      <c r="A166" s="101">
        <f t="shared" si="11"/>
        <v>160</v>
      </c>
      <c r="B166" s="244" t="s">
        <v>118</v>
      </c>
      <c r="C166" s="244" t="s">
        <v>77</v>
      </c>
      <c r="D166" s="245">
        <v>1385</v>
      </c>
      <c r="E166" s="208">
        <f t="shared" si="8"/>
        <v>8.2970000000000006</v>
      </c>
      <c r="F166" s="102">
        <v>67</v>
      </c>
      <c r="G166" s="127">
        <v>1111.8</v>
      </c>
      <c r="H166" s="206">
        <f t="shared" si="9"/>
        <v>262.27</v>
      </c>
      <c r="I166" s="102">
        <f t="shared" si="10"/>
        <v>1374.07</v>
      </c>
      <c r="L166" s="205"/>
      <c r="M166" s="205"/>
      <c r="N166" s="205"/>
    </row>
    <row r="167" spans="1:14">
      <c r="A167" s="101">
        <f t="shared" si="11"/>
        <v>161</v>
      </c>
      <c r="B167" s="244" t="s">
        <v>118</v>
      </c>
      <c r="C167" s="244" t="s">
        <v>106</v>
      </c>
      <c r="D167" s="245">
        <v>1443</v>
      </c>
      <c r="E167" s="208">
        <f t="shared" si="8"/>
        <v>8.6449999999999996</v>
      </c>
      <c r="F167" s="102">
        <v>84</v>
      </c>
      <c r="G167" s="127">
        <v>1452.36</v>
      </c>
      <c r="H167" s="206">
        <f t="shared" si="9"/>
        <v>342.61</v>
      </c>
      <c r="I167" s="102">
        <f t="shared" si="10"/>
        <v>1794.9699999999998</v>
      </c>
      <c r="L167" s="205"/>
      <c r="M167" s="205"/>
      <c r="N167" s="205"/>
    </row>
    <row r="168" spans="1:14">
      <c r="A168" s="101">
        <f t="shared" si="11"/>
        <v>162</v>
      </c>
      <c r="B168" s="244" t="s">
        <v>119</v>
      </c>
      <c r="C168" s="244" t="s">
        <v>106</v>
      </c>
      <c r="D168" s="245">
        <v>1523</v>
      </c>
      <c r="E168" s="208">
        <f t="shared" si="8"/>
        <v>9.1240000000000006</v>
      </c>
      <c r="F168" s="102">
        <v>80</v>
      </c>
      <c r="G168" s="127">
        <v>1459.84</v>
      </c>
      <c r="H168" s="206">
        <f t="shared" si="9"/>
        <v>344.38</v>
      </c>
      <c r="I168" s="102">
        <f t="shared" si="10"/>
        <v>1804.2199999999998</v>
      </c>
      <c r="L168" s="205"/>
      <c r="M168" s="205"/>
      <c r="N168" s="205"/>
    </row>
    <row r="169" spans="1:14">
      <c r="A169" s="101">
        <f t="shared" si="11"/>
        <v>163</v>
      </c>
      <c r="B169" s="244" t="s">
        <v>119</v>
      </c>
      <c r="C169" s="244" t="s">
        <v>105</v>
      </c>
      <c r="D169" s="245">
        <v>1712</v>
      </c>
      <c r="E169" s="208">
        <f t="shared" si="8"/>
        <v>10.256</v>
      </c>
      <c r="F169" s="102">
        <v>37.5</v>
      </c>
      <c r="G169" s="127">
        <v>769.2</v>
      </c>
      <c r="H169" s="206">
        <f t="shared" si="9"/>
        <v>181.45</v>
      </c>
      <c r="I169" s="102">
        <f t="shared" si="10"/>
        <v>950.65000000000009</v>
      </c>
      <c r="L169" s="205"/>
      <c r="M169" s="205"/>
      <c r="N169" s="205"/>
    </row>
    <row r="170" spans="1:14">
      <c r="A170" s="101">
        <f t="shared" si="11"/>
        <v>164</v>
      </c>
      <c r="B170" s="244" t="s">
        <v>119</v>
      </c>
      <c r="C170" s="244" t="s">
        <v>77</v>
      </c>
      <c r="D170" s="245">
        <v>1452</v>
      </c>
      <c r="E170" s="208">
        <f t="shared" si="8"/>
        <v>8.6989999999999998</v>
      </c>
      <c r="F170" s="102">
        <v>55</v>
      </c>
      <c r="G170" s="127">
        <v>956.89</v>
      </c>
      <c r="H170" s="206">
        <f t="shared" si="9"/>
        <v>225.73</v>
      </c>
      <c r="I170" s="102">
        <f t="shared" si="10"/>
        <v>1182.6199999999999</v>
      </c>
      <c r="L170" s="205"/>
      <c r="M170" s="205"/>
      <c r="N170" s="205"/>
    </row>
    <row r="171" spans="1:14">
      <c r="A171" s="101">
        <f t="shared" si="11"/>
        <v>165</v>
      </c>
      <c r="B171" s="244" t="s">
        <v>119</v>
      </c>
      <c r="C171" s="244" t="s">
        <v>77</v>
      </c>
      <c r="D171" s="245">
        <v>1445</v>
      </c>
      <c r="E171" s="208">
        <f t="shared" si="8"/>
        <v>8.657</v>
      </c>
      <c r="F171" s="102">
        <v>78.5</v>
      </c>
      <c r="G171" s="127">
        <v>1359.15</v>
      </c>
      <c r="H171" s="206">
        <f t="shared" si="9"/>
        <v>320.62</v>
      </c>
      <c r="I171" s="102">
        <f t="shared" si="10"/>
        <v>1679.77</v>
      </c>
      <c r="L171" s="205"/>
      <c r="M171" s="205"/>
      <c r="N171" s="205"/>
    </row>
    <row r="172" spans="1:14">
      <c r="A172" s="101">
        <f t="shared" si="11"/>
        <v>166</v>
      </c>
      <c r="B172" s="244" t="s">
        <v>119</v>
      </c>
      <c r="C172" s="244" t="s">
        <v>106</v>
      </c>
      <c r="D172" s="245">
        <v>1495</v>
      </c>
      <c r="E172" s="208">
        <f t="shared" si="8"/>
        <v>8.9559999999999995</v>
      </c>
      <c r="F172" s="102">
        <v>59.5</v>
      </c>
      <c r="G172" s="127">
        <v>1065.76</v>
      </c>
      <c r="H172" s="206">
        <f t="shared" si="9"/>
        <v>251.41</v>
      </c>
      <c r="I172" s="102">
        <f t="shared" si="10"/>
        <v>1317.17</v>
      </c>
      <c r="L172" s="205"/>
      <c r="M172" s="205"/>
      <c r="N172" s="205"/>
    </row>
    <row r="173" spans="1:14">
      <c r="A173" s="101">
        <f t="shared" si="11"/>
        <v>167</v>
      </c>
      <c r="B173" s="244" t="s">
        <v>119</v>
      </c>
      <c r="C173" s="244" t="s">
        <v>77</v>
      </c>
      <c r="D173" s="245">
        <v>1445</v>
      </c>
      <c r="E173" s="208">
        <f t="shared" si="8"/>
        <v>8.657</v>
      </c>
      <c r="F173" s="102">
        <v>75</v>
      </c>
      <c r="G173" s="127">
        <v>1298.55</v>
      </c>
      <c r="H173" s="206">
        <f t="shared" si="9"/>
        <v>306.33</v>
      </c>
      <c r="I173" s="102">
        <f t="shared" si="10"/>
        <v>1604.8799999999999</v>
      </c>
      <c r="L173" s="205"/>
      <c r="M173" s="205"/>
      <c r="N173" s="205"/>
    </row>
    <row r="174" spans="1:14">
      <c r="A174" s="101">
        <f t="shared" si="11"/>
        <v>168</v>
      </c>
      <c r="B174" s="244" t="s">
        <v>119</v>
      </c>
      <c r="C174" s="244" t="s">
        <v>77</v>
      </c>
      <c r="D174" s="245">
        <v>1425</v>
      </c>
      <c r="E174" s="208">
        <f t="shared" si="8"/>
        <v>8.5370000000000008</v>
      </c>
      <c r="F174" s="102">
        <v>13</v>
      </c>
      <c r="G174" s="127">
        <v>221.96</v>
      </c>
      <c r="H174" s="206">
        <f t="shared" si="9"/>
        <v>52.36</v>
      </c>
      <c r="I174" s="102">
        <f t="shared" si="10"/>
        <v>274.32</v>
      </c>
      <c r="L174" s="205"/>
      <c r="M174" s="205"/>
      <c r="N174" s="205"/>
    </row>
    <row r="175" spans="1:14">
      <c r="A175" s="101">
        <f t="shared" si="11"/>
        <v>169</v>
      </c>
      <c r="B175" s="244" t="s">
        <v>119</v>
      </c>
      <c r="C175" s="244" t="s">
        <v>77</v>
      </c>
      <c r="D175" s="245">
        <v>1412</v>
      </c>
      <c r="E175" s="208">
        <f t="shared" si="8"/>
        <v>8.4589999999999996</v>
      </c>
      <c r="F175" s="102">
        <v>124</v>
      </c>
      <c r="G175" s="127">
        <v>2097.83</v>
      </c>
      <c r="H175" s="206">
        <f t="shared" si="9"/>
        <v>494.88</v>
      </c>
      <c r="I175" s="102">
        <f t="shared" si="10"/>
        <v>2592.71</v>
      </c>
      <c r="L175" s="205"/>
      <c r="M175" s="205"/>
      <c r="N175" s="205"/>
    </row>
    <row r="176" spans="1:14">
      <c r="A176" s="101">
        <f t="shared" si="11"/>
        <v>170</v>
      </c>
      <c r="B176" s="244" t="s">
        <v>119</v>
      </c>
      <c r="C176" s="244" t="s">
        <v>77</v>
      </c>
      <c r="D176" s="245">
        <v>1385</v>
      </c>
      <c r="E176" s="208">
        <f t="shared" si="8"/>
        <v>8.2970000000000006</v>
      </c>
      <c r="F176" s="102">
        <v>103</v>
      </c>
      <c r="G176" s="127">
        <v>1709.18</v>
      </c>
      <c r="H176" s="206">
        <f t="shared" si="9"/>
        <v>403.2</v>
      </c>
      <c r="I176" s="102">
        <f t="shared" si="10"/>
        <v>2112.38</v>
      </c>
      <c r="L176" s="205"/>
      <c r="M176" s="205"/>
      <c r="N176" s="205"/>
    </row>
    <row r="177" spans="1:14">
      <c r="A177" s="101">
        <f t="shared" si="11"/>
        <v>171</v>
      </c>
      <c r="B177" s="244" t="s">
        <v>119</v>
      </c>
      <c r="C177" s="244" t="s">
        <v>77</v>
      </c>
      <c r="D177" s="245">
        <v>1365</v>
      </c>
      <c r="E177" s="208">
        <f t="shared" si="8"/>
        <v>8.1780000000000008</v>
      </c>
      <c r="F177" s="102">
        <v>78</v>
      </c>
      <c r="G177" s="127">
        <v>1275.77</v>
      </c>
      <c r="H177" s="206">
        <f t="shared" si="9"/>
        <v>300.95</v>
      </c>
      <c r="I177" s="102">
        <f t="shared" si="10"/>
        <v>1576.72</v>
      </c>
      <c r="L177" s="205"/>
      <c r="M177" s="205"/>
      <c r="N177" s="205"/>
    </row>
    <row r="178" spans="1:14">
      <c r="A178" s="101">
        <f t="shared" si="11"/>
        <v>172</v>
      </c>
      <c r="B178" s="244" t="s">
        <v>120</v>
      </c>
      <c r="C178" s="244" t="s">
        <v>106</v>
      </c>
      <c r="D178" s="245">
        <v>1523</v>
      </c>
      <c r="E178" s="208">
        <f t="shared" si="8"/>
        <v>9.1240000000000006</v>
      </c>
      <c r="F178" s="102">
        <v>72</v>
      </c>
      <c r="G178" s="127">
        <v>1313.86</v>
      </c>
      <c r="H178" s="206">
        <f t="shared" si="9"/>
        <v>309.94</v>
      </c>
      <c r="I178" s="102">
        <f t="shared" si="10"/>
        <v>1623.8</v>
      </c>
      <c r="L178" s="205"/>
      <c r="M178" s="205"/>
      <c r="N178" s="205"/>
    </row>
    <row r="179" spans="1:14">
      <c r="A179" s="101">
        <f t="shared" si="11"/>
        <v>173</v>
      </c>
      <c r="B179" s="244" t="s">
        <v>120</v>
      </c>
      <c r="C179" s="244" t="s">
        <v>106</v>
      </c>
      <c r="D179" s="245">
        <v>1495</v>
      </c>
      <c r="E179" s="208">
        <f t="shared" si="8"/>
        <v>8.9559999999999995</v>
      </c>
      <c r="F179" s="102">
        <v>83</v>
      </c>
      <c r="G179" s="127">
        <v>1486.7</v>
      </c>
      <c r="H179" s="206">
        <f t="shared" si="9"/>
        <v>350.71</v>
      </c>
      <c r="I179" s="102">
        <f t="shared" si="10"/>
        <v>1837.41</v>
      </c>
      <c r="L179" s="205"/>
      <c r="M179" s="205"/>
      <c r="N179" s="205"/>
    </row>
    <row r="180" spans="1:14">
      <c r="A180" s="101">
        <f t="shared" si="11"/>
        <v>174</v>
      </c>
      <c r="B180" s="244" t="s">
        <v>120</v>
      </c>
      <c r="C180" s="244" t="s">
        <v>106</v>
      </c>
      <c r="D180" s="245">
        <v>1503</v>
      </c>
      <c r="E180" s="208">
        <f t="shared" si="8"/>
        <v>9.0039999999999996</v>
      </c>
      <c r="F180" s="102">
        <v>52</v>
      </c>
      <c r="G180" s="127">
        <v>936.42</v>
      </c>
      <c r="H180" s="206">
        <f t="shared" si="9"/>
        <v>220.9</v>
      </c>
      <c r="I180" s="102">
        <f t="shared" si="10"/>
        <v>1157.32</v>
      </c>
      <c r="L180" s="205"/>
      <c r="M180" s="205"/>
      <c r="N180" s="205"/>
    </row>
    <row r="181" spans="1:14">
      <c r="A181" s="101">
        <f t="shared" si="11"/>
        <v>175</v>
      </c>
      <c r="B181" s="244" t="s">
        <v>120</v>
      </c>
      <c r="C181" s="244" t="s">
        <v>77</v>
      </c>
      <c r="D181" s="245">
        <v>1452</v>
      </c>
      <c r="E181" s="208">
        <f t="shared" si="8"/>
        <v>8.6989999999999998</v>
      </c>
      <c r="F181" s="102">
        <v>78</v>
      </c>
      <c r="G181" s="127">
        <v>1357.04</v>
      </c>
      <c r="H181" s="206">
        <f t="shared" si="9"/>
        <v>320.13</v>
      </c>
      <c r="I181" s="102">
        <f t="shared" si="10"/>
        <v>1677.17</v>
      </c>
      <c r="L181" s="205"/>
      <c r="M181" s="205"/>
      <c r="N181" s="205"/>
    </row>
    <row r="182" spans="1:14">
      <c r="A182" s="101">
        <f t="shared" si="11"/>
        <v>176</v>
      </c>
      <c r="B182" s="244" t="s">
        <v>120</v>
      </c>
      <c r="C182" s="244" t="s">
        <v>77</v>
      </c>
      <c r="D182" s="245">
        <v>1445</v>
      </c>
      <c r="E182" s="208">
        <f t="shared" si="8"/>
        <v>8.657</v>
      </c>
      <c r="F182" s="102">
        <v>29</v>
      </c>
      <c r="G182" s="127">
        <v>502.11</v>
      </c>
      <c r="H182" s="206">
        <f t="shared" si="9"/>
        <v>118.45</v>
      </c>
      <c r="I182" s="102">
        <f t="shared" si="10"/>
        <v>620.56000000000006</v>
      </c>
      <c r="L182" s="205"/>
      <c r="M182" s="205"/>
      <c r="N182" s="205"/>
    </row>
    <row r="183" spans="1:14">
      <c r="A183" s="101">
        <f t="shared" si="11"/>
        <v>177</v>
      </c>
      <c r="B183" s="244" t="s">
        <v>120</v>
      </c>
      <c r="C183" s="244" t="s">
        <v>106</v>
      </c>
      <c r="D183" s="245">
        <v>1475</v>
      </c>
      <c r="E183" s="208">
        <f t="shared" si="8"/>
        <v>8.8369999999999997</v>
      </c>
      <c r="F183" s="102">
        <v>84.5</v>
      </c>
      <c r="G183" s="127">
        <v>1493.45</v>
      </c>
      <c r="H183" s="206">
        <f t="shared" si="9"/>
        <v>352.3</v>
      </c>
      <c r="I183" s="102">
        <f t="shared" si="10"/>
        <v>1845.75</v>
      </c>
      <c r="L183" s="205"/>
      <c r="M183" s="205"/>
      <c r="N183" s="205"/>
    </row>
    <row r="184" spans="1:14">
      <c r="A184" s="101">
        <f t="shared" si="11"/>
        <v>178</v>
      </c>
      <c r="B184" s="244" t="s">
        <v>120</v>
      </c>
      <c r="C184" s="244" t="s">
        <v>105</v>
      </c>
      <c r="D184" s="245">
        <v>1692</v>
      </c>
      <c r="E184" s="208">
        <f t="shared" si="8"/>
        <v>10.137</v>
      </c>
      <c r="F184" s="102">
        <v>69</v>
      </c>
      <c r="G184" s="127">
        <v>1398.91</v>
      </c>
      <c r="H184" s="206">
        <f t="shared" si="9"/>
        <v>330</v>
      </c>
      <c r="I184" s="102">
        <f t="shared" si="10"/>
        <v>1728.91</v>
      </c>
      <c r="L184" s="205"/>
      <c r="M184" s="205"/>
      <c r="N184" s="205"/>
    </row>
    <row r="185" spans="1:14">
      <c r="A185" s="101">
        <f t="shared" si="11"/>
        <v>179</v>
      </c>
      <c r="B185" s="244" t="s">
        <v>120</v>
      </c>
      <c r="C185" s="244" t="s">
        <v>77</v>
      </c>
      <c r="D185" s="245">
        <v>1445</v>
      </c>
      <c r="E185" s="208">
        <f t="shared" si="8"/>
        <v>8.657</v>
      </c>
      <c r="F185" s="102">
        <v>76</v>
      </c>
      <c r="G185" s="127">
        <v>1315.86</v>
      </c>
      <c r="H185" s="206">
        <f t="shared" si="9"/>
        <v>310.41000000000003</v>
      </c>
      <c r="I185" s="102">
        <f t="shared" si="10"/>
        <v>1626.27</v>
      </c>
      <c r="L185" s="205"/>
      <c r="M185" s="205"/>
      <c r="N185" s="205"/>
    </row>
    <row r="186" spans="1:14">
      <c r="A186" s="101">
        <f t="shared" si="11"/>
        <v>180</v>
      </c>
      <c r="B186" s="244" t="s">
        <v>120</v>
      </c>
      <c r="C186" s="244" t="s">
        <v>77</v>
      </c>
      <c r="D186" s="245">
        <v>1385</v>
      </c>
      <c r="E186" s="208">
        <f t="shared" si="8"/>
        <v>8.2970000000000006</v>
      </c>
      <c r="F186" s="102">
        <v>27.5</v>
      </c>
      <c r="G186" s="127">
        <v>456.34</v>
      </c>
      <c r="H186" s="206">
        <f t="shared" si="9"/>
        <v>107.65</v>
      </c>
      <c r="I186" s="102">
        <f t="shared" si="10"/>
        <v>563.99</v>
      </c>
      <c r="L186" s="205"/>
      <c r="M186" s="205"/>
      <c r="N186" s="205"/>
    </row>
    <row r="187" spans="1:14">
      <c r="A187" s="101">
        <f t="shared" si="11"/>
        <v>181</v>
      </c>
      <c r="B187" s="244" t="s">
        <v>120</v>
      </c>
      <c r="C187" s="244" t="s">
        <v>77</v>
      </c>
      <c r="D187" s="245">
        <v>1385</v>
      </c>
      <c r="E187" s="208">
        <f t="shared" si="8"/>
        <v>8.2970000000000006</v>
      </c>
      <c r="F187" s="102">
        <v>105</v>
      </c>
      <c r="G187" s="127">
        <v>1742.37</v>
      </c>
      <c r="H187" s="206">
        <f t="shared" si="9"/>
        <v>411.03</v>
      </c>
      <c r="I187" s="102">
        <f t="shared" si="10"/>
        <v>2153.3999999999996</v>
      </c>
      <c r="L187" s="205"/>
      <c r="M187" s="205"/>
      <c r="N187" s="205"/>
    </row>
    <row r="188" spans="1:14">
      <c r="A188" s="101">
        <f t="shared" si="11"/>
        <v>182</v>
      </c>
      <c r="B188" s="244" t="s">
        <v>120</v>
      </c>
      <c r="C188" s="244" t="s">
        <v>77</v>
      </c>
      <c r="D188" s="245">
        <v>1412</v>
      </c>
      <c r="E188" s="208">
        <f t="shared" si="8"/>
        <v>8.4589999999999996</v>
      </c>
      <c r="F188" s="102">
        <v>27.5</v>
      </c>
      <c r="G188" s="127">
        <v>465.25</v>
      </c>
      <c r="H188" s="206">
        <f t="shared" si="9"/>
        <v>109.75</v>
      </c>
      <c r="I188" s="102">
        <f t="shared" si="10"/>
        <v>575</v>
      </c>
      <c r="L188" s="205"/>
      <c r="M188" s="205"/>
      <c r="N188" s="205"/>
    </row>
    <row r="189" spans="1:14">
      <c r="A189" s="101">
        <f t="shared" si="11"/>
        <v>183</v>
      </c>
      <c r="B189" s="244" t="s">
        <v>120</v>
      </c>
      <c r="C189" s="244" t="s">
        <v>77</v>
      </c>
      <c r="D189" s="245">
        <v>1392</v>
      </c>
      <c r="E189" s="208">
        <f t="shared" si="8"/>
        <v>8.3390000000000004</v>
      </c>
      <c r="F189" s="102">
        <v>58</v>
      </c>
      <c r="G189" s="127">
        <v>967.32</v>
      </c>
      <c r="H189" s="206">
        <f t="shared" si="9"/>
        <v>228.19</v>
      </c>
      <c r="I189" s="102">
        <f t="shared" si="10"/>
        <v>1195.51</v>
      </c>
      <c r="L189" s="205"/>
      <c r="M189" s="205"/>
      <c r="N189" s="205"/>
    </row>
    <row r="190" spans="1:14">
      <c r="A190" s="101">
        <f t="shared" si="11"/>
        <v>184</v>
      </c>
      <c r="B190" s="244" t="s">
        <v>121</v>
      </c>
      <c r="C190" s="244" t="s">
        <v>77</v>
      </c>
      <c r="D190" s="245">
        <v>1425</v>
      </c>
      <c r="E190" s="208">
        <f t="shared" si="8"/>
        <v>8.5370000000000008</v>
      </c>
      <c r="F190" s="102">
        <v>66</v>
      </c>
      <c r="G190" s="127">
        <v>1126.8800000000001</v>
      </c>
      <c r="H190" s="206">
        <f t="shared" si="9"/>
        <v>265.83</v>
      </c>
      <c r="I190" s="102">
        <f t="shared" si="10"/>
        <v>1392.71</v>
      </c>
      <c r="L190" s="205"/>
      <c r="M190" s="205"/>
      <c r="N190" s="205"/>
    </row>
    <row r="191" spans="1:14">
      <c r="A191" s="101">
        <f t="shared" si="11"/>
        <v>185</v>
      </c>
      <c r="B191" s="244" t="s">
        <v>121</v>
      </c>
      <c r="C191" s="244" t="s">
        <v>77</v>
      </c>
      <c r="D191" s="245">
        <v>1472</v>
      </c>
      <c r="E191" s="208">
        <f t="shared" si="8"/>
        <v>8.8190000000000008</v>
      </c>
      <c r="F191" s="102">
        <v>67</v>
      </c>
      <c r="G191" s="127">
        <v>1181.75</v>
      </c>
      <c r="H191" s="206">
        <f t="shared" si="9"/>
        <v>278.77</v>
      </c>
      <c r="I191" s="102">
        <f t="shared" si="10"/>
        <v>1460.52</v>
      </c>
      <c r="L191" s="205"/>
      <c r="M191" s="205"/>
      <c r="N191" s="205"/>
    </row>
    <row r="192" spans="1:14">
      <c r="A192" s="101">
        <f t="shared" si="11"/>
        <v>186</v>
      </c>
      <c r="B192" s="244" t="s">
        <v>121</v>
      </c>
      <c r="C192" s="244" t="s">
        <v>106</v>
      </c>
      <c r="D192" s="245">
        <v>1495</v>
      </c>
      <c r="E192" s="208">
        <f t="shared" si="8"/>
        <v>8.9559999999999995</v>
      </c>
      <c r="F192" s="102">
        <v>91</v>
      </c>
      <c r="G192" s="127">
        <v>1629.99</v>
      </c>
      <c r="H192" s="206">
        <f t="shared" si="9"/>
        <v>384.51</v>
      </c>
      <c r="I192" s="102">
        <f t="shared" si="10"/>
        <v>2014.5</v>
      </c>
      <c r="L192" s="205"/>
      <c r="M192" s="205"/>
      <c r="N192" s="205"/>
    </row>
    <row r="193" spans="1:14">
      <c r="A193" s="101">
        <f t="shared" si="11"/>
        <v>187</v>
      </c>
      <c r="B193" s="244" t="s">
        <v>121</v>
      </c>
      <c r="C193" s="244" t="s">
        <v>105</v>
      </c>
      <c r="D193" s="245">
        <v>1680</v>
      </c>
      <c r="E193" s="208">
        <f t="shared" si="8"/>
        <v>10.065</v>
      </c>
      <c r="F193" s="102">
        <v>78</v>
      </c>
      <c r="G193" s="127">
        <v>1570.14</v>
      </c>
      <c r="H193" s="206">
        <f t="shared" si="9"/>
        <v>370.4</v>
      </c>
      <c r="I193" s="102">
        <f t="shared" si="10"/>
        <v>1940.54</v>
      </c>
      <c r="L193" s="205"/>
      <c r="M193" s="205"/>
      <c r="N193" s="205"/>
    </row>
    <row r="194" spans="1:14">
      <c r="A194" s="101">
        <f t="shared" si="11"/>
        <v>188</v>
      </c>
      <c r="B194" s="244" t="s">
        <v>121</v>
      </c>
      <c r="C194" s="244" t="s">
        <v>77</v>
      </c>
      <c r="D194" s="245">
        <v>1445</v>
      </c>
      <c r="E194" s="208">
        <f t="shared" si="8"/>
        <v>8.657</v>
      </c>
      <c r="F194" s="102">
        <v>79</v>
      </c>
      <c r="G194" s="127">
        <v>1367.81</v>
      </c>
      <c r="H194" s="206">
        <f t="shared" si="9"/>
        <v>322.67</v>
      </c>
      <c r="I194" s="102">
        <f t="shared" si="10"/>
        <v>1690.48</v>
      </c>
      <c r="L194" s="205"/>
      <c r="M194" s="205"/>
      <c r="N194" s="205"/>
    </row>
    <row r="195" spans="1:14">
      <c r="A195" s="101">
        <f t="shared" si="11"/>
        <v>189</v>
      </c>
      <c r="B195" s="244" t="s">
        <v>121</v>
      </c>
      <c r="C195" s="244" t="s">
        <v>77</v>
      </c>
      <c r="D195" s="245">
        <v>1445</v>
      </c>
      <c r="E195" s="208">
        <f t="shared" si="8"/>
        <v>8.657</v>
      </c>
      <c r="F195" s="102">
        <v>26</v>
      </c>
      <c r="G195" s="127">
        <v>450.16</v>
      </c>
      <c r="H195" s="206">
        <f t="shared" si="9"/>
        <v>106.19</v>
      </c>
      <c r="I195" s="102">
        <f t="shared" si="10"/>
        <v>556.35</v>
      </c>
      <c r="L195" s="205"/>
      <c r="M195" s="205"/>
      <c r="N195" s="205"/>
    </row>
    <row r="196" spans="1:14">
      <c r="A196" s="101">
        <f t="shared" si="11"/>
        <v>190</v>
      </c>
      <c r="B196" s="244" t="s">
        <v>121</v>
      </c>
      <c r="C196" s="244" t="s">
        <v>77</v>
      </c>
      <c r="D196" s="245">
        <v>1405</v>
      </c>
      <c r="E196" s="208">
        <f t="shared" si="8"/>
        <v>8.4169999999999998</v>
      </c>
      <c r="F196" s="102">
        <v>91</v>
      </c>
      <c r="G196" s="127">
        <v>1531.89</v>
      </c>
      <c r="H196" s="206">
        <f t="shared" si="9"/>
        <v>361.37</v>
      </c>
      <c r="I196" s="102">
        <f t="shared" si="10"/>
        <v>1893.2600000000002</v>
      </c>
      <c r="L196" s="205"/>
      <c r="M196" s="205"/>
      <c r="N196" s="205"/>
    </row>
    <row r="197" spans="1:14">
      <c r="A197" s="101">
        <f t="shared" si="11"/>
        <v>191</v>
      </c>
      <c r="B197" s="244" t="s">
        <v>121</v>
      </c>
      <c r="C197" s="244" t="s">
        <v>77</v>
      </c>
      <c r="D197" s="245">
        <v>1425</v>
      </c>
      <c r="E197" s="208">
        <f t="shared" si="8"/>
        <v>8.5370000000000008</v>
      </c>
      <c r="F197" s="102">
        <v>26</v>
      </c>
      <c r="G197" s="127">
        <v>443.92</v>
      </c>
      <c r="H197" s="206">
        <f t="shared" si="9"/>
        <v>104.72</v>
      </c>
      <c r="I197" s="102">
        <f t="shared" si="10"/>
        <v>548.64</v>
      </c>
      <c r="L197" s="205"/>
      <c r="M197" s="205"/>
      <c r="N197" s="205"/>
    </row>
    <row r="198" spans="1:14">
      <c r="A198" s="101">
        <f t="shared" si="11"/>
        <v>192</v>
      </c>
      <c r="B198" s="244" t="s">
        <v>121</v>
      </c>
      <c r="C198" s="244" t="s">
        <v>77</v>
      </c>
      <c r="D198" s="245">
        <v>1365</v>
      </c>
      <c r="E198" s="208">
        <f t="shared" si="8"/>
        <v>8.1780000000000008</v>
      </c>
      <c r="F198" s="102">
        <v>54</v>
      </c>
      <c r="G198" s="127">
        <v>883.22</v>
      </c>
      <c r="H198" s="206">
        <f t="shared" si="9"/>
        <v>208.35</v>
      </c>
      <c r="I198" s="102">
        <f t="shared" si="10"/>
        <v>1091.57</v>
      </c>
      <c r="L198" s="205"/>
      <c r="M198" s="205"/>
      <c r="N198" s="205"/>
    </row>
    <row r="199" spans="1:14">
      <c r="A199" s="101">
        <f t="shared" si="11"/>
        <v>193</v>
      </c>
      <c r="B199" s="244" t="s">
        <v>121</v>
      </c>
      <c r="C199" s="244" t="s">
        <v>77</v>
      </c>
      <c r="D199" s="245">
        <v>1365</v>
      </c>
      <c r="E199" s="208">
        <f t="shared" si="8"/>
        <v>8.1780000000000008</v>
      </c>
      <c r="F199" s="102">
        <v>52</v>
      </c>
      <c r="G199" s="127">
        <v>850.51</v>
      </c>
      <c r="H199" s="206">
        <f t="shared" si="9"/>
        <v>200.64</v>
      </c>
      <c r="I199" s="102">
        <f t="shared" si="10"/>
        <v>1051.1500000000001</v>
      </c>
      <c r="L199" s="205"/>
      <c r="M199" s="205"/>
      <c r="N199" s="205"/>
    </row>
    <row r="200" spans="1:14">
      <c r="A200" s="101">
        <f t="shared" si="11"/>
        <v>194</v>
      </c>
      <c r="B200" s="244" t="s">
        <v>122</v>
      </c>
      <c r="C200" s="244" t="s">
        <v>77</v>
      </c>
      <c r="D200" s="245">
        <v>1445</v>
      </c>
      <c r="E200" s="208">
        <f t="shared" ref="E200:E263" si="12">ROUND(D200/$E$4,3)</f>
        <v>8.657</v>
      </c>
      <c r="F200" s="102">
        <v>131</v>
      </c>
      <c r="G200" s="127">
        <v>2268.13</v>
      </c>
      <c r="H200" s="206">
        <f>ROUND(G200*0.2359,2)-0.01</f>
        <v>535.04</v>
      </c>
      <c r="I200" s="102">
        <f t="shared" ref="I200:I263" si="13">G200+H200</f>
        <v>2803.17</v>
      </c>
      <c r="L200" s="205"/>
      <c r="M200" s="205"/>
      <c r="N200" s="205"/>
    </row>
    <row r="201" spans="1:14">
      <c r="A201" s="101">
        <f t="shared" ref="A201:A264" si="14">A200+1</f>
        <v>195</v>
      </c>
      <c r="B201" s="244" t="s">
        <v>122</v>
      </c>
      <c r="C201" s="244" t="s">
        <v>106</v>
      </c>
      <c r="D201" s="245">
        <v>1495</v>
      </c>
      <c r="E201" s="208">
        <f t="shared" si="12"/>
        <v>8.9559999999999995</v>
      </c>
      <c r="F201" s="102">
        <v>91</v>
      </c>
      <c r="G201" s="127">
        <v>1629.99</v>
      </c>
      <c r="H201" s="206">
        <f t="shared" ref="H201:H263" si="15">ROUND(G201*0.2359,2)</f>
        <v>384.51</v>
      </c>
      <c r="I201" s="102">
        <f t="shared" si="13"/>
        <v>2014.5</v>
      </c>
      <c r="L201" s="205"/>
      <c r="M201" s="205"/>
      <c r="N201" s="205"/>
    </row>
    <row r="202" spans="1:14">
      <c r="A202" s="101">
        <f t="shared" si="14"/>
        <v>196</v>
      </c>
      <c r="B202" s="244" t="s">
        <v>122</v>
      </c>
      <c r="C202" s="244" t="s">
        <v>77</v>
      </c>
      <c r="D202" s="245">
        <v>1472</v>
      </c>
      <c r="E202" s="208">
        <f t="shared" si="12"/>
        <v>8.8190000000000008</v>
      </c>
      <c r="F202" s="102">
        <v>78</v>
      </c>
      <c r="G202" s="127">
        <v>1375.76</v>
      </c>
      <c r="H202" s="206">
        <f t="shared" si="15"/>
        <v>324.54000000000002</v>
      </c>
      <c r="I202" s="102">
        <f t="shared" si="13"/>
        <v>1700.3</v>
      </c>
      <c r="L202" s="205"/>
      <c r="M202" s="205"/>
      <c r="N202" s="205"/>
    </row>
    <row r="203" spans="1:14">
      <c r="A203" s="101">
        <f t="shared" si="14"/>
        <v>197</v>
      </c>
      <c r="B203" s="244" t="s">
        <v>122</v>
      </c>
      <c r="C203" s="244" t="s">
        <v>77</v>
      </c>
      <c r="D203" s="245">
        <v>1445</v>
      </c>
      <c r="E203" s="208">
        <f t="shared" si="12"/>
        <v>8.657</v>
      </c>
      <c r="F203" s="102">
        <v>13</v>
      </c>
      <c r="G203" s="127">
        <v>225.08</v>
      </c>
      <c r="H203" s="206">
        <f t="shared" si="15"/>
        <v>53.1</v>
      </c>
      <c r="I203" s="102">
        <f t="shared" si="13"/>
        <v>278.18</v>
      </c>
      <c r="L203" s="205"/>
      <c r="M203" s="205"/>
      <c r="N203" s="205"/>
    </row>
    <row r="204" spans="1:14">
      <c r="A204" s="101">
        <f t="shared" si="14"/>
        <v>198</v>
      </c>
      <c r="B204" s="244" t="s">
        <v>122</v>
      </c>
      <c r="C204" s="244" t="s">
        <v>77</v>
      </c>
      <c r="D204" s="245">
        <v>1425</v>
      </c>
      <c r="E204" s="208">
        <f t="shared" si="12"/>
        <v>8.5370000000000008</v>
      </c>
      <c r="F204" s="102">
        <v>91</v>
      </c>
      <c r="G204" s="127">
        <v>1553.73</v>
      </c>
      <c r="H204" s="206">
        <f t="shared" si="15"/>
        <v>366.52</v>
      </c>
      <c r="I204" s="102">
        <f t="shared" si="13"/>
        <v>1920.25</v>
      </c>
      <c r="L204" s="205"/>
      <c r="M204" s="205"/>
      <c r="N204" s="205"/>
    </row>
    <row r="205" spans="1:14">
      <c r="A205" s="101">
        <f t="shared" si="14"/>
        <v>199</v>
      </c>
      <c r="B205" s="244" t="s">
        <v>122</v>
      </c>
      <c r="C205" s="244" t="s">
        <v>106</v>
      </c>
      <c r="D205" s="245">
        <v>1495</v>
      </c>
      <c r="E205" s="208">
        <f t="shared" si="12"/>
        <v>8.9559999999999995</v>
      </c>
      <c r="F205" s="102">
        <v>26</v>
      </c>
      <c r="G205" s="127">
        <v>465.71</v>
      </c>
      <c r="H205" s="206">
        <f t="shared" si="15"/>
        <v>109.86</v>
      </c>
      <c r="I205" s="102">
        <f t="shared" si="13"/>
        <v>575.56999999999994</v>
      </c>
      <c r="L205" s="205"/>
      <c r="M205" s="205"/>
      <c r="N205" s="205"/>
    </row>
    <row r="206" spans="1:14">
      <c r="A206" s="101">
        <f t="shared" si="14"/>
        <v>200</v>
      </c>
      <c r="B206" s="244" t="s">
        <v>122</v>
      </c>
      <c r="C206" s="244" t="s">
        <v>106</v>
      </c>
      <c r="D206" s="245">
        <v>1475</v>
      </c>
      <c r="E206" s="208">
        <f t="shared" si="12"/>
        <v>8.8369999999999997</v>
      </c>
      <c r="F206" s="102">
        <v>91</v>
      </c>
      <c r="G206" s="127">
        <v>1608.33</v>
      </c>
      <c r="H206" s="206">
        <f t="shared" si="15"/>
        <v>379.41</v>
      </c>
      <c r="I206" s="102">
        <f t="shared" si="13"/>
        <v>1987.74</v>
      </c>
      <c r="L206" s="205"/>
      <c r="M206" s="205"/>
      <c r="N206" s="205"/>
    </row>
    <row r="207" spans="1:14">
      <c r="A207" s="101">
        <f t="shared" si="14"/>
        <v>201</v>
      </c>
      <c r="B207" s="244" t="s">
        <v>122</v>
      </c>
      <c r="C207" s="244" t="s">
        <v>105</v>
      </c>
      <c r="D207" s="245">
        <v>1838</v>
      </c>
      <c r="E207" s="208">
        <f t="shared" si="12"/>
        <v>11.010999999999999</v>
      </c>
      <c r="F207" s="102">
        <v>143</v>
      </c>
      <c r="G207" s="127">
        <v>3149.15</v>
      </c>
      <c r="H207" s="206">
        <f t="shared" si="15"/>
        <v>742.88</v>
      </c>
      <c r="I207" s="102">
        <f t="shared" si="13"/>
        <v>3892.03</v>
      </c>
      <c r="L207" s="205"/>
      <c r="M207" s="205"/>
      <c r="N207" s="205"/>
    </row>
    <row r="208" spans="1:14">
      <c r="A208" s="101">
        <f t="shared" si="14"/>
        <v>202</v>
      </c>
      <c r="B208" s="244" t="s">
        <v>122</v>
      </c>
      <c r="C208" s="244" t="s">
        <v>106</v>
      </c>
      <c r="D208" s="245">
        <v>1475</v>
      </c>
      <c r="E208" s="208">
        <f t="shared" si="12"/>
        <v>8.8369999999999997</v>
      </c>
      <c r="F208" s="102">
        <v>78</v>
      </c>
      <c r="G208" s="127">
        <v>1378.57</v>
      </c>
      <c r="H208" s="206">
        <f t="shared" si="15"/>
        <v>325.2</v>
      </c>
      <c r="I208" s="102">
        <f t="shared" si="13"/>
        <v>1703.77</v>
      </c>
      <c r="L208" s="205"/>
      <c r="M208" s="205"/>
      <c r="N208" s="205"/>
    </row>
    <row r="209" spans="1:14">
      <c r="A209" s="101">
        <f t="shared" si="14"/>
        <v>203</v>
      </c>
      <c r="B209" s="244" t="s">
        <v>122</v>
      </c>
      <c r="C209" s="244" t="s">
        <v>77</v>
      </c>
      <c r="D209" s="245">
        <v>1425</v>
      </c>
      <c r="E209" s="208">
        <f t="shared" si="12"/>
        <v>8.5370000000000008</v>
      </c>
      <c r="F209" s="102">
        <v>78</v>
      </c>
      <c r="G209" s="127">
        <v>1331.77</v>
      </c>
      <c r="H209" s="206">
        <f t="shared" si="15"/>
        <v>314.16000000000003</v>
      </c>
      <c r="I209" s="102">
        <f t="shared" si="13"/>
        <v>1645.93</v>
      </c>
      <c r="L209" s="205"/>
      <c r="M209" s="205"/>
      <c r="N209" s="205"/>
    </row>
    <row r="210" spans="1:14">
      <c r="A210" s="101">
        <f t="shared" si="14"/>
        <v>204</v>
      </c>
      <c r="B210" s="244" t="s">
        <v>122</v>
      </c>
      <c r="C210" s="244" t="s">
        <v>77</v>
      </c>
      <c r="D210" s="245">
        <v>1405</v>
      </c>
      <c r="E210" s="208">
        <f t="shared" si="12"/>
        <v>8.4169999999999998</v>
      </c>
      <c r="F210" s="102">
        <v>78</v>
      </c>
      <c r="G210" s="127">
        <v>1313.05</v>
      </c>
      <c r="H210" s="206">
        <f t="shared" si="15"/>
        <v>309.75</v>
      </c>
      <c r="I210" s="102">
        <f t="shared" si="13"/>
        <v>1622.8</v>
      </c>
      <c r="L210" s="205"/>
      <c r="M210" s="205"/>
      <c r="N210" s="205"/>
    </row>
    <row r="211" spans="1:14">
      <c r="A211" s="101">
        <f t="shared" si="14"/>
        <v>205</v>
      </c>
      <c r="B211" s="244" t="s">
        <v>122</v>
      </c>
      <c r="C211" s="244" t="s">
        <v>77</v>
      </c>
      <c r="D211" s="245">
        <v>1405</v>
      </c>
      <c r="E211" s="208">
        <f t="shared" si="12"/>
        <v>8.4169999999999998</v>
      </c>
      <c r="F211" s="102">
        <v>91</v>
      </c>
      <c r="G211" s="127">
        <v>1531.89</v>
      </c>
      <c r="H211" s="206">
        <f t="shared" si="15"/>
        <v>361.37</v>
      </c>
      <c r="I211" s="102">
        <f t="shared" si="13"/>
        <v>1893.2600000000002</v>
      </c>
      <c r="L211" s="205"/>
      <c r="M211" s="205"/>
      <c r="N211" s="205"/>
    </row>
    <row r="212" spans="1:14">
      <c r="A212" s="101">
        <f t="shared" si="14"/>
        <v>206</v>
      </c>
      <c r="B212" s="244" t="s">
        <v>122</v>
      </c>
      <c r="C212" s="244" t="s">
        <v>77</v>
      </c>
      <c r="D212" s="245">
        <v>1412</v>
      </c>
      <c r="E212" s="208">
        <f t="shared" si="12"/>
        <v>8.4589999999999996</v>
      </c>
      <c r="F212" s="102">
        <v>27</v>
      </c>
      <c r="G212" s="127">
        <v>456.79</v>
      </c>
      <c r="H212" s="206">
        <f t="shared" si="15"/>
        <v>107.76</v>
      </c>
      <c r="I212" s="102">
        <f t="shared" si="13"/>
        <v>564.55000000000007</v>
      </c>
      <c r="L212" s="205"/>
      <c r="M212" s="205"/>
      <c r="N212" s="205"/>
    </row>
    <row r="213" spans="1:14">
      <c r="A213" s="101">
        <f t="shared" si="14"/>
        <v>207</v>
      </c>
      <c r="B213" s="244" t="s">
        <v>122</v>
      </c>
      <c r="C213" s="244" t="s">
        <v>77</v>
      </c>
      <c r="D213" s="245">
        <v>1365</v>
      </c>
      <c r="E213" s="208">
        <f t="shared" si="12"/>
        <v>8.1780000000000008</v>
      </c>
      <c r="F213" s="102">
        <v>52</v>
      </c>
      <c r="G213" s="127">
        <v>850.51</v>
      </c>
      <c r="H213" s="206">
        <f t="shared" si="15"/>
        <v>200.64</v>
      </c>
      <c r="I213" s="102">
        <f t="shared" si="13"/>
        <v>1051.1500000000001</v>
      </c>
      <c r="L213" s="205"/>
      <c r="M213" s="205"/>
      <c r="N213" s="205"/>
    </row>
    <row r="214" spans="1:14">
      <c r="A214" s="101">
        <f t="shared" si="14"/>
        <v>208</v>
      </c>
      <c r="B214" s="244" t="s">
        <v>123</v>
      </c>
      <c r="C214" s="244" t="s">
        <v>177</v>
      </c>
      <c r="D214" s="245">
        <v>1523</v>
      </c>
      <c r="E214" s="208">
        <f t="shared" si="12"/>
        <v>9.1240000000000006</v>
      </c>
      <c r="F214" s="102">
        <v>105</v>
      </c>
      <c r="G214" s="127">
        <v>1916.04</v>
      </c>
      <c r="H214" s="206">
        <f t="shared" si="15"/>
        <v>451.99</v>
      </c>
      <c r="I214" s="102">
        <f t="shared" si="13"/>
        <v>2368.0299999999997</v>
      </c>
      <c r="L214" s="205"/>
      <c r="M214" s="205"/>
      <c r="N214" s="205"/>
    </row>
    <row r="215" spans="1:14">
      <c r="A215" s="101">
        <f t="shared" si="14"/>
        <v>209</v>
      </c>
      <c r="B215" s="244" t="s">
        <v>123</v>
      </c>
      <c r="C215" s="244" t="s">
        <v>77</v>
      </c>
      <c r="D215" s="245">
        <v>1425</v>
      </c>
      <c r="E215" s="208">
        <f t="shared" si="12"/>
        <v>8.5370000000000008</v>
      </c>
      <c r="F215" s="102">
        <v>91</v>
      </c>
      <c r="G215" s="127">
        <v>1553.73</v>
      </c>
      <c r="H215" s="206">
        <f t="shared" si="15"/>
        <v>366.52</v>
      </c>
      <c r="I215" s="102">
        <f t="shared" si="13"/>
        <v>1920.25</v>
      </c>
      <c r="L215" s="205"/>
      <c r="M215" s="205"/>
      <c r="N215" s="205"/>
    </row>
    <row r="216" spans="1:14">
      <c r="A216" s="101">
        <f t="shared" si="14"/>
        <v>210</v>
      </c>
      <c r="B216" s="244" t="s">
        <v>123</v>
      </c>
      <c r="C216" s="244" t="s">
        <v>77</v>
      </c>
      <c r="D216" s="245">
        <v>1405</v>
      </c>
      <c r="E216" s="208">
        <f t="shared" si="12"/>
        <v>8.4169999999999998</v>
      </c>
      <c r="F216" s="102">
        <v>108</v>
      </c>
      <c r="G216" s="127">
        <v>1818.07</v>
      </c>
      <c r="H216" s="206">
        <f t="shared" si="15"/>
        <v>428.88</v>
      </c>
      <c r="I216" s="102">
        <f t="shared" si="13"/>
        <v>2246.9499999999998</v>
      </c>
      <c r="L216" s="205"/>
      <c r="M216" s="205"/>
      <c r="N216" s="205"/>
    </row>
    <row r="217" spans="1:14">
      <c r="A217" s="101">
        <f t="shared" si="14"/>
        <v>211</v>
      </c>
      <c r="B217" s="244" t="s">
        <v>123</v>
      </c>
      <c r="C217" s="244" t="s">
        <v>105</v>
      </c>
      <c r="D217" s="245">
        <v>1672</v>
      </c>
      <c r="E217" s="208">
        <f t="shared" si="12"/>
        <v>10.016999999999999</v>
      </c>
      <c r="F217" s="102">
        <v>56</v>
      </c>
      <c r="G217" s="127">
        <v>1121.9000000000001</v>
      </c>
      <c r="H217" s="206">
        <f t="shared" si="15"/>
        <v>264.66000000000003</v>
      </c>
      <c r="I217" s="102">
        <f t="shared" si="13"/>
        <v>1386.5600000000002</v>
      </c>
      <c r="L217" s="205"/>
      <c r="M217" s="205"/>
      <c r="N217" s="205"/>
    </row>
    <row r="218" spans="1:14">
      <c r="A218" s="101">
        <f t="shared" si="14"/>
        <v>212</v>
      </c>
      <c r="B218" s="244" t="s">
        <v>123</v>
      </c>
      <c r="C218" s="244" t="s">
        <v>77</v>
      </c>
      <c r="D218" s="245">
        <v>1405</v>
      </c>
      <c r="E218" s="208">
        <f t="shared" si="12"/>
        <v>8.4169999999999998</v>
      </c>
      <c r="F218" s="102">
        <v>108</v>
      </c>
      <c r="G218" s="127">
        <v>1818.07</v>
      </c>
      <c r="H218" s="206">
        <f t="shared" si="15"/>
        <v>428.88</v>
      </c>
      <c r="I218" s="102">
        <f t="shared" si="13"/>
        <v>2246.9499999999998</v>
      </c>
      <c r="L218" s="205"/>
      <c r="M218" s="205"/>
      <c r="N218" s="205"/>
    </row>
    <row r="219" spans="1:14">
      <c r="A219" s="101">
        <f t="shared" si="14"/>
        <v>213</v>
      </c>
      <c r="B219" s="244" t="s">
        <v>123</v>
      </c>
      <c r="C219" s="244" t="s">
        <v>77</v>
      </c>
      <c r="D219" s="245">
        <v>1385</v>
      </c>
      <c r="E219" s="208">
        <f t="shared" si="12"/>
        <v>8.2970000000000006</v>
      </c>
      <c r="F219" s="102">
        <v>40</v>
      </c>
      <c r="G219" s="127">
        <v>663.76</v>
      </c>
      <c r="H219" s="206">
        <f t="shared" si="15"/>
        <v>156.58000000000001</v>
      </c>
      <c r="I219" s="102">
        <f t="shared" si="13"/>
        <v>820.34</v>
      </c>
      <c r="L219" s="205"/>
      <c r="M219" s="205"/>
      <c r="N219" s="205"/>
    </row>
    <row r="220" spans="1:14">
      <c r="A220" s="101">
        <f t="shared" si="14"/>
        <v>214</v>
      </c>
      <c r="B220" s="244" t="s">
        <v>123</v>
      </c>
      <c r="C220" s="244" t="s">
        <v>77</v>
      </c>
      <c r="D220" s="245">
        <v>1385</v>
      </c>
      <c r="E220" s="208">
        <f t="shared" si="12"/>
        <v>8.2970000000000006</v>
      </c>
      <c r="F220" s="102">
        <v>41</v>
      </c>
      <c r="G220" s="127">
        <v>680.35</v>
      </c>
      <c r="H220" s="206">
        <f t="shared" si="15"/>
        <v>160.49</v>
      </c>
      <c r="I220" s="102">
        <f t="shared" si="13"/>
        <v>840.84</v>
      </c>
      <c r="L220" s="205"/>
      <c r="M220" s="205"/>
      <c r="N220" s="205"/>
    </row>
    <row r="221" spans="1:14">
      <c r="A221" s="101">
        <f t="shared" si="14"/>
        <v>215</v>
      </c>
      <c r="B221" s="244" t="s">
        <v>123</v>
      </c>
      <c r="C221" s="244" t="s">
        <v>77</v>
      </c>
      <c r="D221" s="245">
        <v>1385</v>
      </c>
      <c r="E221" s="208">
        <f t="shared" si="12"/>
        <v>8.2970000000000006</v>
      </c>
      <c r="F221" s="102">
        <v>26</v>
      </c>
      <c r="G221" s="127">
        <v>431.44</v>
      </c>
      <c r="H221" s="206">
        <f t="shared" si="15"/>
        <v>101.78</v>
      </c>
      <c r="I221" s="102">
        <f t="shared" si="13"/>
        <v>533.22</v>
      </c>
      <c r="L221" s="205"/>
      <c r="M221" s="205"/>
      <c r="N221" s="205"/>
    </row>
    <row r="222" spans="1:14">
      <c r="A222" s="101">
        <f t="shared" si="14"/>
        <v>216</v>
      </c>
      <c r="B222" s="244" t="s">
        <v>124</v>
      </c>
      <c r="C222" s="244" t="s">
        <v>106</v>
      </c>
      <c r="D222" s="245">
        <v>1495</v>
      </c>
      <c r="E222" s="208">
        <f t="shared" si="12"/>
        <v>8.9559999999999995</v>
      </c>
      <c r="F222" s="102">
        <v>162</v>
      </c>
      <c r="G222" s="127">
        <v>2901.74</v>
      </c>
      <c r="H222" s="206">
        <f t="shared" si="15"/>
        <v>684.52</v>
      </c>
      <c r="I222" s="102">
        <f t="shared" si="13"/>
        <v>3586.2599999999998</v>
      </c>
      <c r="L222" s="205"/>
      <c r="M222" s="205"/>
      <c r="N222" s="205"/>
    </row>
    <row r="223" spans="1:14">
      <c r="A223" s="101">
        <f t="shared" si="14"/>
        <v>217</v>
      </c>
      <c r="B223" s="244" t="s">
        <v>124</v>
      </c>
      <c r="C223" s="244" t="s">
        <v>106</v>
      </c>
      <c r="D223" s="245">
        <v>1495</v>
      </c>
      <c r="E223" s="208">
        <f t="shared" si="12"/>
        <v>8.9559999999999995</v>
      </c>
      <c r="F223" s="102">
        <v>28</v>
      </c>
      <c r="G223" s="127">
        <v>501.54</v>
      </c>
      <c r="H223" s="206">
        <f t="shared" si="15"/>
        <v>118.31</v>
      </c>
      <c r="I223" s="102">
        <f t="shared" si="13"/>
        <v>619.85</v>
      </c>
      <c r="L223" s="205"/>
      <c r="M223" s="205"/>
      <c r="N223" s="205"/>
    </row>
    <row r="224" spans="1:14">
      <c r="A224" s="101">
        <f t="shared" si="14"/>
        <v>218</v>
      </c>
      <c r="B224" s="244" t="s">
        <v>124</v>
      </c>
      <c r="C224" s="244" t="s">
        <v>77</v>
      </c>
      <c r="D224" s="245">
        <v>1405</v>
      </c>
      <c r="E224" s="208">
        <f t="shared" si="12"/>
        <v>8.4169999999999998</v>
      </c>
      <c r="F224" s="102">
        <v>13</v>
      </c>
      <c r="G224" s="127">
        <v>218.84</v>
      </c>
      <c r="H224" s="206">
        <f t="shared" si="15"/>
        <v>51.62</v>
      </c>
      <c r="I224" s="102">
        <f t="shared" si="13"/>
        <v>270.45999999999998</v>
      </c>
      <c r="L224" s="205"/>
      <c r="M224" s="205"/>
      <c r="N224" s="205"/>
    </row>
    <row r="225" spans="1:14">
      <c r="A225" s="101">
        <f t="shared" si="14"/>
        <v>219</v>
      </c>
      <c r="B225" s="244" t="s">
        <v>124</v>
      </c>
      <c r="C225" s="244" t="s">
        <v>77</v>
      </c>
      <c r="D225" s="245">
        <v>1452</v>
      </c>
      <c r="E225" s="208">
        <f t="shared" si="12"/>
        <v>8.6989999999999998</v>
      </c>
      <c r="F225" s="102">
        <v>65</v>
      </c>
      <c r="G225" s="127">
        <v>1130.8699999999999</v>
      </c>
      <c r="H225" s="206">
        <f t="shared" si="15"/>
        <v>266.77</v>
      </c>
      <c r="I225" s="102">
        <f t="shared" si="13"/>
        <v>1397.6399999999999</v>
      </c>
      <c r="L225" s="205"/>
      <c r="M225" s="205"/>
      <c r="N225" s="205"/>
    </row>
    <row r="226" spans="1:14">
      <c r="A226" s="101">
        <f t="shared" si="14"/>
        <v>220</v>
      </c>
      <c r="B226" s="244" t="s">
        <v>124</v>
      </c>
      <c r="C226" s="244" t="s">
        <v>77</v>
      </c>
      <c r="D226" s="245">
        <v>1432</v>
      </c>
      <c r="E226" s="208">
        <f t="shared" si="12"/>
        <v>8.5790000000000006</v>
      </c>
      <c r="F226" s="102">
        <v>26</v>
      </c>
      <c r="G226" s="127">
        <v>446.11</v>
      </c>
      <c r="H226" s="206">
        <f t="shared" si="15"/>
        <v>105.24</v>
      </c>
      <c r="I226" s="102">
        <f t="shared" si="13"/>
        <v>551.35</v>
      </c>
      <c r="L226" s="205"/>
      <c r="M226" s="205"/>
      <c r="N226" s="205"/>
    </row>
    <row r="227" spans="1:14">
      <c r="A227" s="101">
        <f t="shared" si="14"/>
        <v>221</v>
      </c>
      <c r="B227" s="244" t="s">
        <v>124</v>
      </c>
      <c r="C227" s="244" t="s">
        <v>105</v>
      </c>
      <c r="D227" s="245">
        <v>1620</v>
      </c>
      <c r="E227" s="208">
        <f t="shared" si="12"/>
        <v>9.7050000000000001</v>
      </c>
      <c r="F227" s="102">
        <v>51.5</v>
      </c>
      <c r="G227" s="127">
        <v>999.62</v>
      </c>
      <c r="H227" s="206">
        <f t="shared" si="15"/>
        <v>235.81</v>
      </c>
      <c r="I227" s="102">
        <f t="shared" si="13"/>
        <v>1235.43</v>
      </c>
      <c r="L227" s="205"/>
      <c r="M227" s="205"/>
      <c r="N227" s="205"/>
    </row>
    <row r="228" spans="1:14">
      <c r="A228" s="101">
        <f t="shared" si="14"/>
        <v>222</v>
      </c>
      <c r="B228" s="244" t="s">
        <v>124</v>
      </c>
      <c r="C228" s="244" t="s">
        <v>77</v>
      </c>
      <c r="D228" s="245">
        <v>1412</v>
      </c>
      <c r="E228" s="208">
        <f t="shared" si="12"/>
        <v>8.4589999999999996</v>
      </c>
      <c r="F228" s="102">
        <v>39</v>
      </c>
      <c r="G228" s="127">
        <v>659.8</v>
      </c>
      <c r="H228" s="206">
        <f t="shared" si="15"/>
        <v>155.65</v>
      </c>
      <c r="I228" s="102">
        <f t="shared" si="13"/>
        <v>815.44999999999993</v>
      </c>
      <c r="L228" s="205"/>
      <c r="M228" s="205"/>
      <c r="N228" s="205"/>
    </row>
    <row r="229" spans="1:14">
      <c r="A229" s="101">
        <f t="shared" si="14"/>
        <v>223</v>
      </c>
      <c r="B229" s="244" t="s">
        <v>125</v>
      </c>
      <c r="C229" s="244" t="s">
        <v>106</v>
      </c>
      <c r="D229" s="245">
        <v>1523</v>
      </c>
      <c r="E229" s="208">
        <f t="shared" si="12"/>
        <v>9.1240000000000006</v>
      </c>
      <c r="F229" s="102">
        <v>26</v>
      </c>
      <c r="G229" s="127">
        <v>474.45</v>
      </c>
      <c r="H229" s="206">
        <f t="shared" si="15"/>
        <v>111.92</v>
      </c>
      <c r="I229" s="102">
        <f t="shared" si="13"/>
        <v>586.37</v>
      </c>
      <c r="L229" s="205"/>
      <c r="M229" s="205"/>
      <c r="N229" s="205"/>
    </row>
    <row r="230" spans="1:14">
      <c r="A230" s="101">
        <f t="shared" si="14"/>
        <v>224</v>
      </c>
      <c r="B230" s="244" t="s">
        <v>125</v>
      </c>
      <c r="C230" s="244" t="s">
        <v>80</v>
      </c>
      <c r="D230" s="245">
        <v>1242</v>
      </c>
      <c r="E230" s="208">
        <f t="shared" si="12"/>
        <v>7.4409999999999998</v>
      </c>
      <c r="F230" s="102">
        <v>18</v>
      </c>
      <c r="G230" s="127">
        <v>267.88</v>
      </c>
      <c r="H230" s="206">
        <f>ROUND(G230*0.2359,2)-0.01</f>
        <v>63.18</v>
      </c>
      <c r="I230" s="102">
        <f t="shared" si="13"/>
        <v>331.06</v>
      </c>
      <c r="L230" s="205"/>
      <c r="M230" s="205"/>
      <c r="N230" s="205"/>
    </row>
    <row r="231" spans="1:14">
      <c r="A231" s="101">
        <f t="shared" si="14"/>
        <v>225</v>
      </c>
      <c r="B231" s="244" t="s">
        <v>125</v>
      </c>
      <c r="C231" s="244" t="s">
        <v>106</v>
      </c>
      <c r="D231" s="245">
        <v>1765</v>
      </c>
      <c r="E231" s="208">
        <f t="shared" si="12"/>
        <v>10.574</v>
      </c>
      <c r="F231" s="102">
        <v>95</v>
      </c>
      <c r="G231" s="127">
        <v>2009.06</v>
      </c>
      <c r="H231" s="206">
        <f>ROUND(G231*0.2194,2)</f>
        <v>440.79</v>
      </c>
      <c r="I231" s="102">
        <f t="shared" si="13"/>
        <v>2449.85</v>
      </c>
      <c r="J231" s="100" t="s">
        <v>164</v>
      </c>
      <c r="L231" s="205"/>
      <c r="M231" s="205"/>
      <c r="N231" s="205"/>
    </row>
    <row r="232" spans="1:14">
      <c r="A232" s="101">
        <f t="shared" si="14"/>
        <v>226</v>
      </c>
      <c r="B232" s="244" t="s">
        <v>125</v>
      </c>
      <c r="C232" s="244" t="s">
        <v>77</v>
      </c>
      <c r="D232" s="245">
        <v>1546</v>
      </c>
      <c r="E232" s="208">
        <f t="shared" si="12"/>
        <v>9.2620000000000005</v>
      </c>
      <c r="F232" s="102">
        <v>39</v>
      </c>
      <c r="G232" s="127">
        <v>722.44</v>
      </c>
      <c r="H232" s="206">
        <f t="shared" si="15"/>
        <v>170.42</v>
      </c>
      <c r="I232" s="102">
        <f t="shared" si="13"/>
        <v>892.86</v>
      </c>
      <c r="L232" s="205"/>
      <c r="M232" s="205"/>
      <c r="N232" s="205"/>
    </row>
    <row r="233" spans="1:14">
      <c r="A233" s="101">
        <f t="shared" si="14"/>
        <v>227</v>
      </c>
      <c r="B233" s="244" t="s">
        <v>125</v>
      </c>
      <c r="C233" s="244" t="s">
        <v>77</v>
      </c>
      <c r="D233" s="245">
        <v>1472</v>
      </c>
      <c r="E233" s="208">
        <f t="shared" si="12"/>
        <v>8.8190000000000008</v>
      </c>
      <c r="F233" s="102">
        <v>166</v>
      </c>
      <c r="G233" s="127">
        <v>2927.91</v>
      </c>
      <c r="H233" s="206">
        <f t="shared" si="15"/>
        <v>690.69</v>
      </c>
      <c r="I233" s="102">
        <f t="shared" si="13"/>
        <v>3618.6</v>
      </c>
      <c r="L233" s="205"/>
      <c r="M233" s="205"/>
      <c r="N233" s="205"/>
    </row>
    <row r="234" spans="1:14">
      <c r="A234" s="101">
        <f t="shared" si="14"/>
        <v>228</v>
      </c>
      <c r="B234" s="244" t="s">
        <v>125</v>
      </c>
      <c r="C234" s="244" t="s">
        <v>77</v>
      </c>
      <c r="D234" s="245">
        <v>1425</v>
      </c>
      <c r="E234" s="208">
        <f t="shared" si="12"/>
        <v>8.5370000000000008</v>
      </c>
      <c r="F234" s="102">
        <v>67</v>
      </c>
      <c r="G234" s="127">
        <v>1143.96</v>
      </c>
      <c r="H234" s="206">
        <f t="shared" si="15"/>
        <v>269.86</v>
      </c>
      <c r="I234" s="102">
        <f t="shared" si="13"/>
        <v>1413.8200000000002</v>
      </c>
      <c r="L234" s="205"/>
      <c r="M234" s="205"/>
      <c r="N234" s="205"/>
    </row>
    <row r="235" spans="1:14">
      <c r="A235" s="101">
        <f t="shared" si="14"/>
        <v>229</v>
      </c>
      <c r="B235" s="244" t="s">
        <v>125</v>
      </c>
      <c r="C235" s="244" t="s">
        <v>77</v>
      </c>
      <c r="D235" s="245">
        <v>1445</v>
      </c>
      <c r="E235" s="208">
        <f t="shared" si="12"/>
        <v>8.657</v>
      </c>
      <c r="F235" s="102">
        <v>78</v>
      </c>
      <c r="G235" s="127">
        <v>1350.49</v>
      </c>
      <c r="H235" s="206">
        <f t="shared" si="15"/>
        <v>318.58</v>
      </c>
      <c r="I235" s="102">
        <f t="shared" si="13"/>
        <v>1669.07</v>
      </c>
      <c r="L235" s="205"/>
      <c r="M235" s="205"/>
      <c r="N235" s="205"/>
    </row>
    <row r="236" spans="1:14">
      <c r="A236" s="101">
        <f t="shared" si="14"/>
        <v>230</v>
      </c>
      <c r="B236" s="244" t="s">
        <v>125</v>
      </c>
      <c r="C236" s="244" t="s">
        <v>105</v>
      </c>
      <c r="D236" s="245">
        <v>1640</v>
      </c>
      <c r="E236" s="208">
        <f t="shared" si="12"/>
        <v>9.8249999999999993</v>
      </c>
      <c r="F236" s="102">
        <v>39</v>
      </c>
      <c r="G236" s="127">
        <v>766.35</v>
      </c>
      <c r="H236" s="206">
        <f t="shared" si="15"/>
        <v>180.78</v>
      </c>
      <c r="I236" s="102">
        <f t="shared" si="13"/>
        <v>947.13</v>
      </c>
      <c r="L236" s="205"/>
      <c r="M236" s="205"/>
      <c r="N236" s="205"/>
    </row>
    <row r="237" spans="1:14">
      <c r="A237" s="101">
        <f t="shared" si="14"/>
        <v>231</v>
      </c>
      <c r="B237" s="244" t="s">
        <v>126</v>
      </c>
      <c r="C237" s="244" t="s">
        <v>106</v>
      </c>
      <c r="D237" s="245">
        <v>1523</v>
      </c>
      <c r="E237" s="208">
        <f t="shared" si="12"/>
        <v>9.1240000000000006</v>
      </c>
      <c r="F237" s="102">
        <v>39</v>
      </c>
      <c r="G237" s="127">
        <v>711.67</v>
      </c>
      <c r="H237" s="206">
        <f t="shared" si="15"/>
        <v>167.88</v>
      </c>
      <c r="I237" s="102">
        <f t="shared" si="13"/>
        <v>879.55</v>
      </c>
      <c r="L237" s="205"/>
      <c r="M237" s="205"/>
      <c r="N237" s="205"/>
    </row>
    <row r="238" spans="1:14">
      <c r="A238" s="101">
        <f t="shared" si="14"/>
        <v>232</v>
      </c>
      <c r="B238" s="244" t="s">
        <v>126</v>
      </c>
      <c r="C238" s="244" t="s">
        <v>77</v>
      </c>
      <c r="D238" s="245">
        <v>1452</v>
      </c>
      <c r="E238" s="208">
        <f t="shared" si="12"/>
        <v>8.6989999999999998</v>
      </c>
      <c r="F238" s="102">
        <v>79</v>
      </c>
      <c r="G238" s="127">
        <v>1374.44</v>
      </c>
      <c r="H238" s="206">
        <f t="shared" si="15"/>
        <v>324.23</v>
      </c>
      <c r="I238" s="102">
        <f t="shared" si="13"/>
        <v>1698.67</v>
      </c>
      <c r="L238" s="205"/>
      <c r="M238" s="205"/>
      <c r="N238" s="205"/>
    </row>
    <row r="239" spans="1:14">
      <c r="A239" s="101">
        <f t="shared" si="14"/>
        <v>233</v>
      </c>
      <c r="B239" s="244" t="s">
        <v>126</v>
      </c>
      <c r="C239" s="244" t="s">
        <v>106</v>
      </c>
      <c r="D239" s="245">
        <v>1435</v>
      </c>
      <c r="E239" s="208">
        <f t="shared" si="12"/>
        <v>8.5969999999999995</v>
      </c>
      <c r="F239" s="102">
        <v>78</v>
      </c>
      <c r="G239" s="127">
        <v>1341.13</v>
      </c>
      <c r="H239" s="206">
        <f t="shared" si="15"/>
        <v>316.37</v>
      </c>
      <c r="I239" s="102">
        <f t="shared" si="13"/>
        <v>1657.5</v>
      </c>
      <c r="L239" s="205"/>
      <c r="M239" s="205"/>
      <c r="N239" s="205"/>
    </row>
    <row r="240" spans="1:14">
      <c r="A240" s="101">
        <f t="shared" si="14"/>
        <v>234</v>
      </c>
      <c r="B240" s="244" t="s">
        <v>126</v>
      </c>
      <c r="C240" s="244" t="s">
        <v>77</v>
      </c>
      <c r="D240" s="245">
        <v>1452</v>
      </c>
      <c r="E240" s="208">
        <f t="shared" si="12"/>
        <v>8.6989999999999998</v>
      </c>
      <c r="F240" s="102">
        <v>78</v>
      </c>
      <c r="G240" s="127">
        <v>1357.04</v>
      </c>
      <c r="H240" s="206">
        <f t="shared" si="15"/>
        <v>320.13</v>
      </c>
      <c r="I240" s="102">
        <f t="shared" si="13"/>
        <v>1677.17</v>
      </c>
      <c r="L240" s="205"/>
      <c r="M240" s="205"/>
      <c r="N240" s="205"/>
    </row>
    <row r="241" spans="1:14">
      <c r="A241" s="101">
        <f t="shared" si="14"/>
        <v>235</v>
      </c>
      <c r="B241" s="244" t="s">
        <v>126</v>
      </c>
      <c r="C241" s="244" t="s">
        <v>80</v>
      </c>
      <c r="D241" s="245">
        <v>1162</v>
      </c>
      <c r="E241" s="208">
        <f t="shared" si="12"/>
        <v>6.9610000000000003</v>
      </c>
      <c r="F241" s="102">
        <v>85.5</v>
      </c>
      <c r="G241" s="127">
        <v>1190.33</v>
      </c>
      <c r="H241" s="206">
        <f t="shared" si="15"/>
        <v>280.8</v>
      </c>
      <c r="I241" s="102">
        <f t="shared" si="13"/>
        <v>1471.1299999999999</v>
      </c>
      <c r="L241" s="205"/>
      <c r="M241" s="205"/>
      <c r="N241" s="205"/>
    </row>
    <row r="242" spans="1:14">
      <c r="A242" s="101">
        <f t="shared" si="14"/>
        <v>236</v>
      </c>
      <c r="B242" s="244" t="s">
        <v>126</v>
      </c>
      <c r="C242" s="244" t="s">
        <v>77</v>
      </c>
      <c r="D242" s="245">
        <v>1365</v>
      </c>
      <c r="E242" s="208">
        <f t="shared" si="12"/>
        <v>8.1780000000000008</v>
      </c>
      <c r="F242" s="102">
        <v>91</v>
      </c>
      <c r="G242" s="127">
        <v>1488.4</v>
      </c>
      <c r="H242" s="206">
        <f t="shared" si="15"/>
        <v>351.11</v>
      </c>
      <c r="I242" s="102">
        <f t="shared" si="13"/>
        <v>1839.5100000000002</v>
      </c>
      <c r="L242" s="205"/>
      <c r="M242" s="205"/>
      <c r="N242" s="205"/>
    </row>
    <row r="243" spans="1:14">
      <c r="A243" s="101">
        <f t="shared" si="14"/>
        <v>237</v>
      </c>
      <c r="B243" s="244" t="s">
        <v>126</v>
      </c>
      <c r="C243" s="244" t="s">
        <v>77</v>
      </c>
      <c r="D243" s="245">
        <v>1365</v>
      </c>
      <c r="E243" s="208">
        <f t="shared" si="12"/>
        <v>8.1780000000000008</v>
      </c>
      <c r="F243" s="102">
        <v>78</v>
      </c>
      <c r="G243" s="127">
        <v>1275.77</v>
      </c>
      <c r="H243" s="206">
        <f t="shared" si="15"/>
        <v>300.95</v>
      </c>
      <c r="I243" s="102">
        <f t="shared" si="13"/>
        <v>1576.72</v>
      </c>
      <c r="L243" s="205"/>
      <c r="M243" s="205"/>
      <c r="N243" s="205"/>
    </row>
    <row r="244" spans="1:14">
      <c r="A244" s="101">
        <f t="shared" si="14"/>
        <v>238</v>
      </c>
      <c r="B244" s="244" t="s">
        <v>127</v>
      </c>
      <c r="C244" s="244" t="s">
        <v>80</v>
      </c>
      <c r="D244" s="245">
        <v>1429</v>
      </c>
      <c r="E244" s="208">
        <f t="shared" si="12"/>
        <v>8.5609999999999999</v>
      </c>
      <c r="F244" s="102">
        <v>129</v>
      </c>
      <c r="G244" s="127">
        <v>2208.7399999999998</v>
      </c>
      <c r="H244" s="206">
        <f t="shared" si="15"/>
        <v>521.04</v>
      </c>
      <c r="I244" s="102">
        <f t="shared" si="13"/>
        <v>2729.7799999999997</v>
      </c>
      <c r="L244" s="205"/>
      <c r="M244" s="205"/>
      <c r="N244" s="205"/>
    </row>
    <row r="245" spans="1:14">
      <c r="A245" s="101">
        <f t="shared" si="14"/>
        <v>239</v>
      </c>
      <c r="B245" s="244" t="s">
        <v>127</v>
      </c>
      <c r="C245" s="244" t="s">
        <v>105</v>
      </c>
      <c r="D245" s="245">
        <v>1692</v>
      </c>
      <c r="E245" s="208">
        <f t="shared" si="12"/>
        <v>10.137</v>
      </c>
      <c r="F245" s="102">
        <v>117</v>
      </c>
      <c r="G245" s="127">
        <v>2372.06</v>
      </c>
      <c r="H245" s="206">
        <f t="shared" si="15"/>
        <v>559.57000000000005</v>
      </c>
      <c r="I245" s="102">
        <f t="shared" si="13"/>
        <v>2931.63</v>
      </c>
      <c r="L245" s="205"/>
      <c r="M245" s="205"/>
      <c r="N245" s="205"/>
    </row>
    <row r="246" spans="1:14">
      <c r="A246" s="101">
        <f t="shared" si="14"/>
        <v>240</v>
      </c>
      <c r="B246" s="244" t="s">
        <v>127</v>
      </c>
      <c r="C246" s="244" t="s">
        <v>80</v>
      </c>
      <c r="D246" s="245">
        <v>1242</v>
      </c>
      <c r="E246" s="208">
        <f t="shared" si="12"/>
        <v>7.4409999999999998</v>
      </c>
      <c r="F246" s="102">
        <v>28</v>
      </c>
      <c r="G246" s="127">
        <v>416.7</v>
      </c>
      <c r="H246" s="206">
        <f t="shared" si="15"/>
        <v>98.3</v>
      </c>
      <c r="I246" s="102">
        <f t="shared" si="13"/>
        <v>515</v>
      </c>
      <c r="L246" s="205"/>
      <c r="M246" s="205"/>
      <c r="N246" s="205"/>
    </row>
    <row r="247" spans="1:14">
      <c r="A247" s="101">
        <f t="shared" si="14"/>
        <v>241</v>
      </c>
      <c r="B247" s="244" t="s">
        <v>127</v>
      </c>
      <c r="C247" s="244" t="s">
        <v>80</v>
      </c>
      <c r="D247" s="245">
        <v>1162</v>
      </c>
      <c r="E247" s="208">
        <f t="shared" si="12"/>
        <v>6.9610000000000003</v>
      </c>
      <c r="F247" s="102">
        <v>87</v>
      </c>
      <c r="G247" s="127">
        <v>1211.21</v>
      </c>
      <c r="H247" s="206">
        <f t="shared" si="15"/>
        <v>285.72000000000003</v>
      </c>
      <c r="I247" s="102">
        <f t="shared" si="13"/>
        <v>1496.93</v>
      </c>
      <c r="L247" s="205"/>
      <c r="M247" s="205"/>
      <c r="N247" s="205"/>
    </row>
    <row r="248" spans="1:14">
      <c r="A248" s="101">
        <f t="shared" si="14"/>
        <v>242</v>
      </c>
      <c r="B248" s="244" t="s">
        <v>127</v>
      </c>
      <c r="C248" s="244" t="s">
        <v>80</v>
      </c>
      <c r="D248" s="245">
        <v>1162</v>
      </c>
      <c r="E248" s="208">
        <f t="shared" si="12"/>
        <v>6.9610000000000003</v>
      </c>
      <c r="F248" s="102">
        <v>13</v>
      </c>
      <c r="G248" s="127">
        <v>180.99</v>
      </c>
      <c r="H248" s="206">
        <f t="shared" si="15"/>
        <v>42.7</v>
      </c>
      <c r="I248" s="102">
        <f t="shared" si="13"/>
        <v>223.69</v>
      </c>
      <c r="L248" s="205"/>
      <c r="M248" s="205"/>
      <c r="N248" s="205"/>
    </row>
    <row r="249" spans="1:14">
      <c r="A249" s="101">
        <f t="shared" si="14"/>
        <v>243</v>
      </c>
      <c r="B249" s="244" t="s">
        <v>128</v>
      </c>
      <c r="C249" s="244" t="s">
        <v>77</v>
      </c>
      <c r="D249" s="245">
        <v>1425</v>
      </c>
      <c r="E249" s="208">
        <f t="shared" si="12"/>
        <v>8.5370000000000008</v>
      </c>
      <c r="F249" s="102">
        <v>161</v>
      </c>
      <c r="G249" s="127">
        <v>2748.91</v>
      </c>
      <c r="H249" s="206">
        <f t="shared" si="15"/>
        <v>648.47</v>
      </c>
      <c r="I249" s="102">
        <f t="shared" si="13"/>
        <v>3397.38</v>
      </c>
      <c r="L249" s="205"/>
      <c r="M249" s="205"/>
      <c r="N249" s="205"/>
    </row>
    <row r="250" spans="1:14">
      <c r="A250" s="101">
        <f t="shared" si="14"/>
        <v>244</v>
      </c>
      <c r="B250" s="244" t="s">
        <v>128</v>
      </c>
      <c r="C250" s="244" t="s">
        <v>80</v>
      </c>
      <c r="D250" s="245">
        <v>1242</v>
      </c>
      <c r="E250" s="208">
        <f t="shared" si="12"/>
        <v>7.4409999999999998</v>
      </c>
      <c r="F250" s="102">
        <v>130.75</v>
      </c>
      <c r="G250" s="127">
        <v>1945.82</v>
      </c>
      <c r="H250" s="206">
        <f t="shared" si="15"/>
        <v>459.02</v>
      </c>
      <c r="I250" s="102">
        <f t="shared" si="13"/>
        <v>2404.84</v>
      </c>
      <c r="L250" s="205"/>
      <c r="M250" s="205"/>
      <c r="N250" s="205"/>
    </row>
    <row r="251" spans="1:14">
      <c r="A251" s="101">
        <f t="shared" si="14"/>
        <v>245</v>
      </c>
      <c r="B251" s="244" t="s">
        <v>128</v>
      </c>
      <c r="C251" s="244" t="s">
        <v>80</v>
      </c>
      <c r="D251" s="245">
        <v>1242</v>
      </c>
      <c r="E251" s="208">
        <f t="shared" si="12"/>
        <v>7.4409999999999998</v>
      </c>
      <c r="F251" s="102">
        <v>88</v>
      </c>
      <c r="G251" s="127">
        <v>1309.6199999999999</v>
      </c>
      <c r="H251" s="206">
        <f t="shared" si="15"/>
        <v>308.94</v>
      </c>
      <c r="I251" s="102">
        <f t="shared" si="13"/>
        <v>1618.56</v>
      </c>
      <c r="L251" s="205"/>
      <c r="M251" s="205"/>
      <c r="N251" s="205"/>
    </row>
    <row r="252" spans="1:14">
      <c r="A252" s="101">
        <f t="shared" si="14"/>
        <v>246</v>
      </c>
      <c r="B252" s="244" t="s">
        <v>128</v>
      </c>
      <c r="C252" s="244" t="s">
        <v>80</v>
      </c>
      <c r="D252" s="245">
        <v>1242</v>
      </c>
      <c r="E252" s="208">
        <f t="shared" si="12"/>
        <v>7.4409999999999998</v>
      </c>
      <c r="F252" s="102">
        <v>144</v>
      </c>
      <c r="G252" s="127">
        <v>2143.0100000000002</v>
      </c>
      <c r="H252" s="206">
        <f t="shared" si="15"/>
        <v>505.54</v>
      </c>
      <c r="I252" s="102">
        <f t="shared" si="13"/>
        <v>2648.55</v>
      </c>
      <c r="L252" s="205"/>
      <c r="M252" s="205"/>
      <c r="N252" s="205"/>
    </row>
    <row r="253" spans="1:14">
      <c r="A253" s="101">
        <f t="shared" si="14"/>
        <v>247</v>
      </c>
      <c r="B253" s="244" t="s">
        <v>128</v>
      </c>
      <c r="C253" s="244" t="s">
        <v>129</v>
      </c>
      <c r="D253" s="245">
        <v>1950</v>
      </c>
      <c r="E253" s="208">
        <f t="shared" si="12"/>
        <v>11.682</v>
      </c>
      <c r="F253" s="102">
        <v>114</v>
      </c>
      <c r="G253" s="127">
        <v>2663.5</v>
      </c>
      <c r="H253" s="206">
        <f t="shared" si="15"/>
        <v>628.32000000000005</v>
      </c>
      <c r="I253" s="102">
        <f t="shared" si="13"/>
        <v>3291.82</v>
      </c>
      <c r="L253" s="205"/>
      <c r="M253" s="205"/>
      <c r="N253" s="205"/>
    </row>
    <row r="254" spans="1:14">
      <c r="A254" s="101">
        <f t="shared" si="14"/>
        <v>248</v>
      </c>
      <c r="B254" s="244" t="s">
        <v>128</v>
      </c>
      <c r="C254" s="244" t="s">
        <v>77</v>
      </c>
      <c r="D254" s="245">
        <v>1425</v>
      </c>
      <c r="E254" s="208">
        <f t="shared" si="12"/>
        <v>8.5370000000000008</v>
      </c>
      <c r="F254" s="102">
        <v>13.5</v>
      </c>
      <c r="G254" s="127">
        <v>230.5</v>
      </c>
      <c r="H254" s="206">
        <f t="shared" si="15"/>
        <v>54.37</v>
      </c>
      <c r="I254" s="102">
        <f t="shared" si="13"/>
        <v>284.87</v>
      </c>
      <c r="L254" s="205"/>
      <c r="M254" s="205"/>
      <c r="N254" s="205"/>
    </row>
    <row r="255" spans="1:14">
      <c r="A255" s="101">
        <f t="shared" si="14"/>
        <v>249</v>
      </c>
      <c r="B255" s="244" t="s">
        <v>128</v>
      </c>
      <c r="C255" s="244" t="s">
        <v>80</v>
      </c>
      <c r="D255" s="245">
        <v>1383</v>
      </c>
      <c r="E255" s="208">
        <f t="shared" si="12"/>
        <v>8.2850000000000001</v>
      </c>
      <c r="F255" s="102">
        <v>131</v>
      </c>
      <c r="G255" s="127">
        <v>2170.67</v>
      </c>
      <c r="H255" s="206">
        <f t="shared" si="15"/>
        <v>512.05999999999995</v>
      </c>
      <c r="I255" s="102">
        <f t="shared" si="13"/>
        <v>2682.73</v>
      </c>
      <c r="L255" s="205"/>
      <c r="M255" s="205"/>
      <c r="N255" s="205"/>
    </row>
    <row r="256" spans="1:14" s="174" customFormat="1">
      <c r="A256" s="109">
        <f t="shared" si="14"/>
        <v>250</v>
      </c>
      <c r="B256" s="244" t="s">
        <v>128</v>
      </c>
      <c r="C256" s="244" t="s">
        <v>77</v>
      </c>
      <c r="D256" s="245">
        <v>1365</v>
      </c>
      <c r="E256" s="175">
        <f t="shared" si="12"/>
        <v>8.1780000000000008</v>
      </c>
      <c r="F256" s="103">
        <v>127.5</v>
      </c>
      <c r="G256" s="211">
        <v>2085.39</v>
      </c>
      <c r="H256" s="206">
        <f t="shared" si="15"/>
        <v>491.94</v>
      </c>
      <c r="I256" s="103">
        <f t="shared" si="13"/>
        <v>2577.33</v>
      </c>
      <c r="J256" s="41"/>
      <c r="L256" s="205"/>
      <c r="M256" s="205"/>
      <c r="N256" s="205"/>
    </row>
    <row r="257" spans="1:14">
      <c r="A257" s="101">
        <f t="shared" si="14"/>
        <v>251</v>
      </c>
      <c r="B257" s="244" t="s">
        <v>130</v>
      </c>
      <c r="C257" s="244" t="s">
        <v>77</v>
      </c>
      <c r="D257" s="245">
        <v>1425</v>
      </c>
      <c r="E257" s="208">
        <f t="shared" si="12"/>
        <v>8.5370000000000008</v>
      </c>
      <c r="F257" s="102">
        <v>177</v>
      </c>
      <c r="G257" s="127">
        <v>3022.1</v>
      </c>
      <c r="H257" s="206">
        <f t="shared" si="15"/>
        <v>712.91</v>
      </c>
      <c r="I257" s="102">
        <f t="shared" si="13"/>
        <v>3735.0099999999998</v>
      </c>
      <c r="L257" s="205"/>
      <c r="M257" s="205"/>
      <c r="N257" s="205"/>
    </row>
    <row r="258" spans="1:14">
      <c r="A258" s="101">
        <f t="shared" si="14"/>
        <v>252</v>
      </c>
      <c r="B258" s="244" t="s">
        <v>130</v>
      </c>
      <c r="C258" s="244" t="s">
        <v>105</v>
      </c>
      <c r="D258" s="245">
        <v>1826</v>
      </c>
      <c r="E258" s="208">
        <f t="shared" si="12"/>
        <v>10.939</v>
      </c>
      <c r="F258" s="102">
        <v>65</v>
      </c>
      <c r="G258" s="127">
        <v>1422.07</v>
      </c>
      <c r="H258" s="206">
        <f t="shared" si="15"/>
        <v>335.47</v>
      </c>
      <c r="I258" s="102">
        <f t="shared" si="13"/>
        <v>1757.54</v>
      </c>
      <c r="L258" s="205"/>
      <c r="M258" s="205"/>
      <c r="N258" s="205"/>
    </row>
    <row r="259" spans="1:14">
      <c r="A259" s="101">
        <f t="shared" si="14"/>
        <v>253</v>
      </c>
      <c r="B259" s="244" t="s">
        <v>130</v>
      </c>
      <c r="C259" s="244" t="s">
        <v>77</v>
      </c>
      <c r="D259" s="245">
        <v>1590</v>
      </c>
      <c r="E259" s="208">
        <f t="shared" si="12"/>
        <v>9.5259999999999998</v>
      </c>
      <c r="F259" s="102">
        <v>134</v>
      </c>
      <c r="G259" s="127">
        <v>2552.9699999999998</v>
      </c>
      <c r="H259" s="206">
        <f t="shared" si="15"/>
        <v>602.25</v>
      </c>
      <c r="I259" s="102">
        <f t="shared" si="13"/>
        <v>3155.22</v>
      </c>
      <c r="L259" s="205"/>
      <c r="M259" s="205"/>
      <c r="N259" s="205"/>
    </row>
    <row r="260" spans="1:14">
      <c r="A260" s="101">
        <f t="shared" si="14"/>
        <v>254</v>
      </c>
      <c r="B260" s="244" t="s">
        <v>130</v>
      </c>
      <c r="C260" s="244" t="s">
        <v>77</v>
      </c>
      <c r="D260" s="245">
        <v>1405</v>
      </c>
      <c r="E260" s="208">
        <f t="shared" si="12"/>
        <v>8.4169999999999998</v>
      </c>
      <c r="F260" s="102">
        <v>22</v>
      </c>
      <c r="G260" s="127">
        <v>370.35</v>
      </c>
      <c r="H260" s="206">
        <f t="shared" si="15"/>
        <v>87.37</v>
      </c>
      <c r="I260" s="102">
        <f t="shared" si="13"/>
        <v>457.72</v>
      </c>
      <c r="L260" s="205"/>
      <c r="M260" s="205"/>
      <c r="N260" s="205"/>
    </row>
    <row r="261" spans="1:14">
      <c r="A261" s="101">
        <f t="shared" si="14"/>
        <v>255</v>
      </c>
      <c r="B261" s="244" t="s">
        <v>130</v>
      </c>
      <c r="C261" s="244" t="s">
        <v>77</v>
      </c>
      <c r="D261" s="245">
        <v>1524</v>
      </c>
      <c r="E261" s="208">
        <f t="shared" si="12"/>
        <v>9.1300000000000008</v>
      </c>
      <c r="F261" s="102">
        <v>99.5</v>
      </c>
      <c r="G261" s="127">
        <v>1816.87</v>
      </c>
      <c r="H261" s="206">
        <f t="shared" si="15"/>
        <v>428.6</v>
      </c>
      <c r="I261" s="102">
        <f t="shared" si="13"/>
        <v>2245.4699999999998</v>
      </c>
      <c r="L261" s="205"/>
      <c r="M261" s="205"/>
      <c r="N261" s="205"/>
    </row>
    <row r="262" spans="1:14">
      <c r="A262" s="101">
        <f t="shared" si="14"/>
        <v>256</v>
      </c>
      <c r="B262" s="244" t="s">
        <v>130</v>
      </c>
      <c r="C262" s="244" t="s">
        <v>77</v>
      </c>
      <c r="D262" s="245">
        <v>1432</v>
      </c>
      <c r="E262" s="208">
        <f t="shared" si="12"/>
        <v>8.5790000000000006</v>
      </c>
      <c r="F262" s="102">
        <v>104</v>
      </c>
      <c r="G262" s="127">
        <v>1784.43</v>
      </c>
      <c r="H262" s="206">
        <f t="shared" si="15"/>
        <v>420.95</v>
      </c>
      <c r="I262" s="102">
        <f t="shared" si="13"/>
        <v>2205.38</v>
      </c>
      <c r="L262" s="205"/>
      <c r="M262" s="205"/>
      <c r="N262" s="205"/>
    </row>
    <row r="263" spans="1:14">
      <c r="A263" s="101">
        <f t="shared" si="14"/>
        <v>257</v>
      </c>
      <c r="B263" s="244" t="s">
        <v>130</v>
      </c>
      <c r="C263" s="244" t="s">
        <v>77</v>
      </c>
      <c r="D263" s="245">
        <v>1385</v>
      </c>
      <c r="E263" s="208">
        <f t="shared" si="12"/>
        <v>8.2970000000000006</v>
      </c>
      <c r="F263" s="102">
        <v>13</v>
      </c>
      <c r="G263" s="127">
        <v>215.72</v>
      </c>
      <c r="H263" s="206">
        <f t="shared" si="15"/>
        <v>50.89</v>
      </c>
      <c r="I263" s="102">
        <f t="shared" si="13"/>
        <v>266.61</v>
      </c>
      <c r="L263" s="205"/>
      <c r="M263" s="205"/>
      <c r="N263" s="205"/>
    </row>
    <row r="264" spans="1:14">
      <c r="A264" s="101">
        <f t="shared" si="14"/>
        <v>258</v>
      </c>
      <c r="B264" s="244" t="s">
        <v>131</v>
      </c>
      <c r="C264" s="244" t="s">
        <v>106</v>
      </c>
      <c r="D264" s="245">
        <v>1523</v>
      </c>
      <c r="E264" s="208">
        <f t="shared" ref="E264:E327" si="16">ROUND(D264/$E$4,3)</f>
        <v>9.1240000000000006</v>
      </c>
      <c r="F264" s="102">
        <v>80</v>
      </c>
      <c r="G264" s="127">
        <v>1459.84</v>
      </c>
      <c r="H264" s="206">
        <f t="shared" ref="H264:H327" si="17">ROUND(G264*0.2359,2)</f>
        <v>344.38</v>
      </c>
      <c r="I264" s="102">
        <f t="shared" ref="I264:I327" si="18">G264+H264</f>
        <v>1804.2199999999998</v>
      </c>
      <c r="L264" s="205"/>
      <c r="M264" s="205"/>
      <c r="N264" s="205"/>
    </row>
    <row r="265" spans="1:14">
      <c r="A265" s="101">
        <f t="shared" ref="A265:A328" si="19">A264+1</f>
        <v>259</v>
      </c>
      <c r="B265" s="244" t="s">
        <v>131</v>
      </c>
      <c r="C265" s="244" t="s">
        <v>77</v>
      </c>
      <c r="D265" s="245">
        <v>1365</v>
      </c>
      <c r="E265" s="208">
        <f t="shared" si="16"/>
        <v>8.1780000000000008</v>
      </c>
      <c r="F265" s="102">
        <v>91</v>
      </c>
      <c r="G265" s="127">
        <v>1488.4</v>
      </c>
      <c r="H265" s="206">
        <f t="shared" si="17"/>
        <v>351.11</v>
      </c>
      <c r="I265" s="102">
        <f t="shared" si="18"/>
        <v>1839.5100000000002</v>
      </c>
      <c r="L265" s="205"/>
      <c r="M265" s="205"/>
      <c r="N265" s="205"/>
    </row>
    <row r="266" spans="1:14">
      <c r="A266" s="101">
        <f t="shared" si="19"/>
        <v>260</v>
      </c>
      <c r="B266" s="244" t="s">
        <v>131</v>
      </c>
      <c r="C266" s="244" t="s">
        <v>77</v>
      </c>
      <c r="D266" s="245">
        <v>1365</v>
      </c>
      <c r="E266" s="208">
        <f t="shared" si="16"/>
        <v>8.1780000000000008</v>
      </c>
      <c r="F266" s="102">
        <v>77.5</v>
      </c>
      <c r="G266" s="127">
        <v>1267.5899999999999</v>
      </c>
      <c r="H266" s="206">
        <f t="shared" si="17"/>
        <v>299.02</v>
      </c>
      <c r="I266" s="102">
        <f t="shared" si="18"/>
        <v>1566.61</v>
      </c>
      <c r="L266" s="205"/>
      <c r="M266" s="205"/>
      <c r="N266" s="205"/>
    </row>
    <row r="267" spans="1:14">
      <c r="A267" s="101">
        <f t="shared" si="19"/>
        <v>261</v>
      </c>
      <c r="B267" s="244" t="s">
        <v>131</v>
      </c>
      <c r="C267" s="244" t="s">
        <v>77</v>
      </c>
      <c r="D267" s="245">
        <v>1365</v>
      </c>
      <c r="E267" s="208">
        <f t="shared" si="16"/>
        <v>8.1780000000000008</v>
      </c>
      <c r="F267" s="102">
        <v>64</v>
      </c>
      <c r="G267" s="127">
        <v>1046.78</v>
      </c>
      <c r="H267" s="206">
        <f t="shared" si="17"/>
        <v>246.94</v>
      </c>
      <c r="I267" s="102">
        <f t="shared" si="18"/>
        <v>1293.72</v>
      </c>
      <c r="L267" s="205"/>
      <c r="M267" s="205"/>
      <c r="N267" s="205"/>
    </row>
    <row r="268" spans="1:14">
      <c r="A268" s="101">
        <f t="shared" si="19"/>
        <v>262</v>
      </c>
      <c r="B268" s="244" t="s">
        <v>131</v>
      </c>
      <c r="C268" s="244" t="s">
        <v>77</v>
      </c>
      <c r="D268" s="245">
        <v>1365</v>
      </c>
      <c r="E268" s="208">
        <f t="shared" si="16"/>
        <v>8.1780000000000008</v>
      </c>
      <c r="F268" s="102">
        <v>109.5</v>
      </c>
      <c r="G268" s="127">
        <v>1790.98</v>
      </c>
      <c r="H268" s="206">
        <f t="shared" si="17"/>
        <v>422.49</v>
      </c>
      <c r="I268" s="102">
        <f t="shared" si="18"/>
        <v>2213.4700000000003</v>
      </c>
      <c r="L268" s="205"/>
      <c r="M268" s="205"/>
      <c r="N268" s="205"/>
    </row>
    <row r="269" spans="1:14">
      <c r="A269" s="101">
        <f t="shared" si="19"/>
        <v>263</v>
      </c>
      <c r="B269" s="244" t="s">
        <v>132</v>
      </c>
      <c r="C269" s="244" t="s">
        <v>133</v>
      </c>
      <c r="D269" s="245">
        <v>2423</v>
      </c>
      <c r="E269" s="208">
        <f t="shared" si="16"/>
        <v>14.516</v>
      </c>
      <c r="F269" s="102">
        <v>112</v>
      </c>
      <c r="G269" s="127">
        <v>3251.58</v>
      </c>
      <c r="H269" s="206">
        <f t="shared" si="17"/>
        <v>767.05</v>
      </c>
      <c r="I269" s="102">
        <f t="shared" si="18"/>
        <v>4018.63</v>
      </c>
      <c r="L269" s="205"/>
      <c r="M269" s="205"/>
      <c r="N269" s="205"/>
    </row>
    <row r="270" spans="1:14">
      <c r="A270" s="101">
        <f t="shared" si="19"/>
        <v>264</v>
      </c>
      <c r="B270" s="244" t="s">
        <v>134</v>
      </c>
      <c r="C270" s="244" t="s">
        <v>77</v>
      </c>
      <c r="D270" s="245">
        <v>1340</v>
      </c>
      <c r="E270" s="208">
        <f t="shared" si="16"/>
        <v>8.0280000000000005</v>
      </c>
      <c r="F270" s="102">
        <v>156</v>
      </c>
      <c r="G270" s="127">
        <v>2504.7399999999998</v>
      </c>
      <c r="H270" s="206">
        <f>ROUND(G270*0.2359,2)-0.01</f>
        <v>590.86</v>
      </c>
      <c r="I270" s="102">
        <f t="shared" si="18"/>
        <v>3095.6</v>
      </c>
      <c r="L270" s="205"/>
      <c r="M270" s="205"/>
      <c r="N270" s="205"/>
    </row>
    <row r="271" spans="1:14">
      <c r="A271" s="101">
        <f t="shared" si="19"/>
        <v>265</v>
      </c>
      <c r="B271" s="244" t="s">
        <v>134</v>
      </c>
      <c r="C271" s="244" t="s">
        <v>106</v>
      </c>
      <c r="D271" s="245">
        <v>1425</v>
      </c>
      <c r="E271" s="208">
        <f t="shared" si="16"/>
        <v>8.5370000000000008</v>
      </c>
      <c r="F271" s="102">
        <v>98</v>
      </c>
      <c r="G271" s="127">
        <v>1673.25</v>
      </c>
      <c r="H271" s="206">
        <f t="shared" si="17"/>
        <v>394.72</v>
      </c>
      <c r="I271" s="102">
        <f t="shared" si="18"/>
        <v>2067.9700000000003</v>
      </c>
      <c r="L271" s="205"/>
      <c r="M271" s="205"/>
      <c r="N271" s="205"/>
    </row>
    <row r="272" spans="1:14">
      <c r="A272" s="101">
        <f t="shared" si="19"/>
        <v>266</v>
      </c>
      <c r="B272" s="244" t="s">
        <v>134</v>
      </c>
      <c r="C272" s="244" t="s">
        <v>77</v>
      </c>
      <c r="D272" s="245">
        <v>1320</v>
      </c>
      <c r="E272" s="208">
        <f t="shared" si="16"/>
        <v>7.9080000000000004</v>
      </c>
      <c r="F272" s="102">
        <v>170</v>
      </c>
      <c r="G272" s="127">
        <v>2688.72</v>
      </c>
      <c r="H272" s="206">
        <f>ROUND(G272*0.2359,2)-0.01</f>
        <v>634.26</v>
      </c>
      <c r="I272" s="102">
        <f t="shared" si="18"/>
        <v>3322.9799999999996</v>
      </c>
      <c r="L272" s="205"/>
      <c r="M272" s="205"/>
      <c r="N272" s="205"/>
    </row>
    <row r="273" spans="1:14">
      <c r="A273" s="101">
        <f t="shared" si="19"/>
        <v>267</v>
      </c>
      <c r="B273" s="244" t="s">
        <v>134</v>
      </c>
      <c r="C273" s="244" t="s">
        <v>77</v>
      </c>
      <c r="D273" s="245">
        <v>1615</v>
      </c>
      <c r="E273" s="208">
        <f t="shared" si="16"/>
        <v>9.6750000000000007</v>
      </c>
      <c r="F273" s="102">
        <v>148</v>
      </c>
      <c r="G273" s="127">
        <v>2863.8</v>
      </c>
      <c r="H273" s="206">
        <f t="shared" si="17"/>
        <v>675.57</v>
      </c>
      <c r="I273" s="102">
        <f t="shared" si="18"/>
        <v>3539.3700000000003</v>
      </c>
      <c r="L273" s="205"/>
      <c r="M273" s="205"/>
      <c r="N273" s="205"/>
    </row>
    <row r="274" spans="1:14">
      <c r="A274" s="101">
        <f t="shared" si="19"/>
        <v>268</v>
      </c>
      <c r="B274" s="244" t="s">
        <v>134</v>
      </c>
      <c r="C274" s="244" t="s">
        <v>105</v>
      </c>
      <c r="D274" s="245">
        <v>1650</v>
      </c>
      <c r="E274" s="208">
        <f t="shared" si="16"/>
        <v>9.8849999999999998</v>
      </c>
      <c r="F274" s="102">
        <v>196</v>
      </c>
      <c r="G274" s="127">
        <v>3874.92</v>
      </c>
      <c r="H274" s="206">
        <f t="shared" si="17"/>
        <v>914.09</v>
      </c>
      <c r="I274" s="102">
        <f t="shared" si="18"/>
        <v>4789.01</v>
      </c>
      <c r="L274" s="205"/>
      <c r="M274" s="205"/>
      <c r="N274" s="205"/>
    </row>
    <row r="275" spans="1:14">
      <c r="A275" s="101">
        <f t="shared" si="19"/>
        <v>269</v>
      </c>
      <c r="B275" s="244" t="s">
        <v>134</v>
      </c>
      <c r="C275" s="244" t="s">
        <v>77</v>
      </c>
      <c r="D275" s="245">
        <v>1340</v>
      </c>
      <c r="E275" s="208">
        <f t="shared" si="16"/>
        <v>8.0280000000000005</v>
      </c>
      <c r="F275" s="102">
        <v>198</v>
      </c>
      <c r="G275" s="127">
        <v>3179.09</v>
      </c>
      <c r="H275" s="206">
        <f t="shared" si="17"/>
        <v>749.95</v>
      </c>
      <c r="I275" s="102">
        <f t="shared" si="18"/>
        <v>3929.04</v>
      </c>
      <c r="L275" s="205"/>
      <c r="M275" s="205"/>
      <c r="N275" s="205"/>
    </row>
    <row r="276" spans="1:14">
      <c r="A276" s="101">
        <f t="shared" si="19"/>
        <v>270</v>
      </c>
      <c r="B276" s="244" t="s">
        <v>134</v>
      </c>
      <c r="C276" s="244" t="s">
        <v>106</v>
      </c>
      <c r="D276" s="245">
        <v>1435</v>
      </c>
      <c r="E276" s="208">
        <f t="shared" si="16"/>
        <v>8.5969999999999995</v>
      </c>
      <c r="F276" s="102">
        <v>65</v>
      </c>
      <c r="G276" s="127">
        <v>1117.6099999999999</v>
      </c>
      <c r="H276" s="206">
        <f t="shared" si="17"/>
        <v>263.64</v>
      </c>
      <c r="I276" s="102">
        <f t="shared" si="18"/>
        <v>1381.25</v>
      </c>
      <c r="L276" s="205"/>
      <c r="M276" s="205"/>
      <c r="N276" s="205"/>
    </row>
    <row r="277" spans="1:14">
      <c r="A277" s="101">
        <f t="shared" si="19"/>
        <v>271</v>
      </c>
      <c r="B277" s="244" t="s">
        <v>135</v>
      </c>
      <c r="C277" s="244" t="s">
        <v>105</v>
      </c>
      <c r="D277" s="245">
        <v>2077</v>
      </c>
      <c r="E277" s="208">
        <f t="shared" si="16"/>
        <v>12.443</v>
      </c>
      <c r="F277" s="102">
        <v>133</v>
      </c>
      <c r="G277" s="127">
        <v>3309.84</v>
      </c>
      <c r="H277" s="206">
        <f t="shared" si="17"/>
        <v>780.79</v>
      </c>
      <c r="I277" s="102">
        <f t="shared" si="18"/>
        <v>4090.63</v>
      </c>
      <c r="L277" s="205"/>
      <c r="M277" s="205"/>
      <c r="N277" s="205"/>
    </row>
    <row r="278" spans="1:14">
      <c r="A278" s="101">
        <f t="shared" si="19"/>
        <v>272</v>
      </c>
      <c r="B278" s="244" t="s">
        <v>135</v>
      </c>
      <c r="C278" s="244" t="s">
        <v>106</v>
      </c>
      <c r="D278" s="245">
        <v>1515</v>
      </c>
      <c r="E278" s="208">
        <f t="shared" si="16"/>
        <v>9.0760000000000005</v>
      </c>
      <c r="F278" s="102">
        <v>26</v>
      </c>
      <c r="G278" s="127">
        <v>471.95</v>
      </c>
      <c r="H278" s="206">
        <f t="shared" si="17"/>
        <v>111.33</v>
      </c>
      <c r="I278" s="102">
        <f t="shared" si="18"/>
        <v>583.28</v>
      </c>
      <c r="L278" s="205"/>
      <c r="M278" s="205"/>
      <c r="N278" s="205"/>
    </row>
    <row r="279" spans="1:14">
      <c r="A279" s="101">
        <f t="shared" si="19"/>
        <v>273</v>
      </c>
      <c r="B279" s="244" t="s">
        <v>135</v>
      </c>
      <c r="C279" s="244" t="s">
        <v>106</v>
      </c>
      <c r="D279" s="245">
        <v>1544</v>
      </c>
      <c r="E279" s="208">
        <f t="shared" si="16"/>
        <v>9.25</v>
      </c>
      <c r="F279" s="102">
        <v>187</v>
      </c>
      <c r="G279" s="127">
        <v>3459.5</v>
      </c>
      <c r="H279" s="206">
        <f t="shared" si="17"/>
        <v>816.1</v>
      </c>
      <c r="I279" s="102">
        <f t="shared" si="18"/>
        <v>4275.6000000000004</v>
      </c>
      <c r="L279" s="205"/>
      <c r="M279" s="205"/>
      <c r="N279" s="205"/>
    </row>
    <row r="280" spans="1:14">
      <c r="A280" s="101">
        <f t="shared" si="19"/>
        <v>274</v>
      </c>
      <c r="B280" s="244" t="s">
        <v>135</v>
      </c>
      <c r="C280" s="244" t="s">
        <v>106</v>
      </c>
      <c r="D280" s="245">
        <v>1622</v>
      </c>
      <c r="E280" s="208">
        <f t="shared" si="16"/>
        <v>9.7170000000000005</v>
      </c>
      <c r="F280" s="102">
        <v>200</v>
      </c>
      <c r="G280" s="127">
        <v>3886.8</v>
      </c>
      <c r="H280" s="206">
        <f t="shared" si="17"/>
        <v>916.9</v>
      </c>
      <c r="I280" s="102">
        <f t="shared" si="18"/>
        <v>4803.7</v>
      </c>
      <c r="L280" s="205"/>
      <c r="M280" s="205"/>
      <c r="N280" s="205"/>
    </row>
    <row r="281" spans="1:14">
      <c r="A281" s="101">
        <f t="shared" si="19"/>
        <v>275</v>
      </c>
      <c r="B281" s="244" t="s">
        <v>136</v>
      </c>
      <c r="C281" s="244" t="s">
        <v>79</v>
      </c>
      <c r="D281" s="245">
        <v>2002</v>
      </c>
      <c r="E281" s="208">
        <f t="shared" si="16"/>
        <v>11.994</v>
      </c>
      <c r="F281" s="102">
        <v>84</v>
      </c>
      <c r="G281" s="127">
        <v>2014.99</v>
      </c>
      <c r="H281" s="206">
        <f>ROUND(G281*0.2359,2)-0.01</f>
        <v>475.33</v>
      </c>
      <c r="I281" s="102">
        <f t="shared" si="18"/>
        <v>2490.3200000000002</v>
      </c>
      <c r="L281" s="205"/>
      <c r="M281" s="205"/>
      <c r="N281" s="205"/>
    </row>
    <row r="282" spans="1:14">
      <c r="A282" s="101">
        <f t="shared" si="19"/>
        <v>276</v>
      </c>
      <c r="B282" s="244" t="s">
        <v>136</v>
      </c>
      <c r="C282" s="244" t="s">
        <v>78</v>
      </c>
      <c r="D282" s="245">
        <v>1898</v>
      </c>
      <c r="E282" s="208">
        <f t="shared" si="16"/>
        <v>11.371</v>
      </c>
      <c r="F282" s="102">
        <v>161</v>
      </c>
      <c r="G282" s="127">
        <v>3661.46</v>
      </c>
      <c r="H282" s="206">
        <f t="shared" si="17"/>
        <v>863.74</v>
      </c>
      <c r="I282" s="102">
        <f t="shared" si="18"/>
        <v>4525.2</v>
      </c>
      <c r="L282" s="205"/>
      <c r="M282" s="205"/>
      <c r="N282" s="205"/>
    </row>
    <row r="283" spans="1:14">
      <c r="A283" s="101">
        <f t="shared" si="19"/>
        <v>277</v>
      </c>
      <c r="B283" s="244" t="s">
        <v>136</v>
      </c>
      <c r="C283" s="244" t="s">
        <v>80</v>
      </c>
      <c r="D283" s="245">
        <v>1496</v>
      </c>
      <c r="E283" s="208">
        <f t="shared" si="16"/>
        <v>8.9619999999999997</v>
      </c>
      <c r="F283" s="102">
        <v>224</v>
      </c>
      <c r="G283" s="127">
        <v>4014.98</v>
      </c>
      <c r="H283" s="206">
        <f t="shared" si="17"/>
        <v>947.13</v>
      </c>
      <c r="I283" s="102">
        <f t="shared" si="18"/>
        <v>4962.1099999999997</v>
      </c>
      <c r="L283" s="205"/>
      <c r="M283" s="205"/>
      <c r="N283" s="205"/>
    </row>
    <row r="284" spans="1:14">
      <c r="A284" s="101">
        <f t="shared" si="19"/>
        <v>278</v>
      </c>
      <c r="B284" s="244" t="s">
        <v>136</v>
      </c>
      <c r="C284" s="244" t="s">
        <v>178</v>
      </c>
      <c r="D284" s="245">
        <v>1806</v>
      </c>
      <c r="E284" s="208">
        <f t="shared" si="16"/>
        <v>10.82</v>
      </c>
      <c r="F284" s="102">
        <v>168</v>
      </c>
      <c r="G284" s="127">
        <v>3635.52</v>
      </c>
      <c r="H284" s="206">
        <f t="shared" si="17"/>
        <v>857.62</v>
      </c>
      <c r="I284" s="102">
        <f t="shared" si="18"/>
        <v>4493.1400000000003</v>
      </c>
      <c r="L284" s="205"/>
      <c r="M284" s="205"/>
      <c r="N284" s="205"/>
    </row>
    <row r="285" spans="1:14">
      <c r="A285" s="101">
        <f t="shared" si="19"/>
        <v>279</v>
      </c>
      <c r="B285" s="244" t="s">
        <v>136</v>
      </c>
      <c r="C285" s="244" t="s">
        <v>80</v>
      </c>
      <c r="D285" s="245">
        <v>1206</v>
      </c>
      <c r="E285" s="208">
        <f t="shared" si="16"/>
        <v>7.2249999999999996</v>
      </c>
      <c r="F285" s="102">
        <v>126</v>
      </c>
      <c r="G285" s="127">
        <v>1820.7</v>
      </c>
      <c r="H285" s="206">
        <f t="shared" si="17"/>
        <v>429.5</v>
      </c>
      <c r="I285" s="102">
        <f t="shared" si="18"/>
        <v>2250.1999999999998</v>
      </c>
      <c r="L285" s="205"/>
      <c r="M285" s="205"/>
      <c r="N285" s="205"/>
    </row>
    <row r="286" spans="1:14">
      <c r="A286" s="101">
        <f t="shared" si="19"/>
        <v>280</v>
      </c>
      <c r="B286" s="244" t="s">
        <v>136</v>
      </c>
      <c r="C286" s="244" t="s">
        <v>77</v>
      </c>
      <c r="D286" s="245">
        <v>1415</v>
      </c>
      <c r="E286" s="208">
        <f t="shared" si="16"/>
        <v>8.4770000000000003</v>
      </c>
      <c r="F286" s="102">
        <v>28</v>
      </c>
      <c r="G286" s="127">
        <v>474.71</v>
      </c>
      <c r="H286" s="206">
        <f t="shared" si="17"/>
        <v>111.98</v>
      </c>
      <c r="I286" s="102">
        <f t="shared" si="18"/>
        <v>586.68999999999994</v>
      </c>
      <c r="L286" s="205"/>
      <c r="M286" s="205"/>
      <c r="N286" s="205"/>
    </row>
    <row r="287" spans="1:14">
      <c r="A287" s="101">
        <f t="shared" si="19"/>
        <v>281</v>
      </c>
      <c r="B287" s="244" t="s">
        <v>136</v>
      </c>
      <c r="C287" s="244" t="s">
        <v>77</v>
      </c>
      <c r="D287" s="245">
        <v>1390</v>
      </c>
      <c r="E287" s="208">
        <f t="shared" si="16"/>
        <v>8.327</v>
      </c>
      <c r="F287" s="102">
        <v>182</v>
      </c>
      <c r="G287" s="127">
        <v>3031.03</v>
      </c>
      <c r="H287" s="206">
        <f t="shared" si="17"/>
        <v>715.02</v>
      </c>
      <c r="I287" s="102">
        <f t="shared" si="18"/>
        <v>3746.05</v>
      </c>
      <c r="L287" s="205"/>
      <c r="M287" s="205"/>
      <c r="N287" s="205"/>
    </row>
    <row r="288" spans="1:14">
      <c r="A288" s="101">
        <f t="shared" si="19"/>
        <v>282</v>
      </c>
      <c r="B288" s="244" t="s">
        <v>136</v>
      </c>
      <c r="C288" s="244" t="s">
        <v>178</v>
      </c>
      <c r="D288" s="245">
        <v>1676</v>
      </c>
      <c r="E288" s="208">
        <f t="shared" si="16"/>
        <v>10.041</v>
      </c>
      <c r="F288" s="102">
        <v>84</v>
      </c>
      <c r="G288" s="127">
        <v>1686.89</v>
      </c>
      <c r="H288" s="206">
        <f t="shared" si="17"/>
        <v>397.94</v>
      </c>
      <c r="I288" s="102">
        <f t="shared" si="18"/>
        <v>2084.83</v>
      </c>
      <c r="L288" s="205"/>
      <c r="M288" s="205"/>
      <c r="N288" s="205"/>
    </row>
    <row r="289" spans="1:14">
      <c r="A289" s="101">
        <f t="shared" si="19"/>
        <v>283</v>
      </c>
      <c r="B289" s="244" t="s">
        <v>136</v>
      </c>
      <c r="C289" s="244" t="s">
        <v>105</v>
      </c>
      <c r="D289" s="245">
        <v>1550</v>
      </c>
      <c r="E289" s="208">
        <f t="shared" si="16"/>
        <v>9.2859999999999996</v>
      </c>
      <c r="F289" s="102">
        <v>145</v>
      </c>
      <c r="G289" s="127">
        <v>2692.94</v>
      </c>
      <c r="H289" s="206">
        <f t="shared" si="17"/>
        <v>635.26</v>
      </c>
      <c r="I289" s="102">
        <f t="shared" si="18"/>
        <v>3328.2</v>
      </c>
      <c r="L289" s="205"/>
      <c r="M289" s="205"/>
      <c r="N289" s="205"/>
    </row>
    <row r="290" spans="1:14">
      <c r="A290" s="101">
        <f t="shared" si="19"/>
        <v>284</v>
      </c>
      <c r="B290" s="244" t="s">
        <v>136</v>
      </c>
      <c r="C290" s="244" t="s">
        <v>106</v>
      </c>
      <c r="D290" s="245">
        <v>1458</v>
      </c>
      <c r="E290" s="208">
        <f t="shared" si="16"/>
        <v>8.7349999999999994</v>
      </c>
      <c r="F290" s="102">
        <v>224</v>
      </c>
      <c r="G290" s="127">
        <v>3913.28</v>
      </c>
      <c r="H290" s="206">
        <f t="shared" si="17"/>
        <v>923.14</v>
      </c>
      <c r="I290" s="102">
        <f t="shared" si="18"/>
        <v>4836.42</v>
      </c>
      <c r="L290" s="205"/>
      <c r="M290" s="205"/>
      <c r="N290" s="205"/>
    </row>
    <row r="291" spans="1:14">
      <c r="A291" s="101">
        <f t="shared" si="19"/>
        <v>285</v>
      </c>
      <c r="B291" s="244" t="s">
        <v>136</v>
      </c>
      <c r="C291" s="244" t="s">
        <v>106</v>
      </c>
      <c r="D291" s="245">
        <v>1478</v>
      </c>
      <c r="E291" s="208">
        <f t="shared" si="16"/>
        <v>8.8550000000000004</v>
      </c>
      <c r="F291" s="102">
        <v>154</v>
      </c>
      <c r="G291" s="127">
        <v>2727.34</v>
      </c>
      <c r="H291" s="206">
        <f t="shared" si="17"/>
        <v>643.38</v>
      </c>
      <c r="I291" s="102">
        <f t="shared" si="18"/>
        <v>3370.7200000000003</v>
      </c>
      <c r="L291" s="205"/>
      <c r="M291" s="205"/>
      <c r="N291" s="205"/>
    </row>
    <row r="292" spans="1:14">
      <c r="A292" s="101">
        <f t="shared" si="19"/>
        <v>286</v>
      </c>
      <c r="B292" s="244" t="s">
        <v>136</v>
      </c>
      <c r="C292" s="244" t="s">
        <v>77</v>
      </c>
      <c r="D292" s="245">
        <v>1350</v>
      </c>
      <c r="E292" s="208">
        <f t="shared" si="16"/>
        <v>8.0879999999999992</v>
      </c>
      <c r="F292" s="102">
        <v>56</v>
      </c>
      <c r="G292" s="127">
        <v>905.86</v>
      </c>
      <c r="H292" s="206">
        <f t="shared" si="17"/>
        <v>213.69</v>
      </c>
      <c r="I292" s="102">
        <f t="shared" si="18"/>
        <v>1119.55</v>
      </c>
      <c r="L292" s="205"/>
      <c r="M292" s="205"/>
      <c r="N292" s="205"/>
    </row>
    <row r="293" spans="1:14">
      <c r="A293" s="101">
        <f t="shared" si="19"/>
        <v>287</v>
      </c>
      <c r="B293" s="244" t="s">
        <v>136</v>
      </c>
      <c r="C293" s="244" t="s">
        <v>77</v>
      </c>
      <c r="D293" s="245">
        <v>1355</v>
      </c>
      <c r="E293" s="208">
        <f t="shared" si="16"/>
        <v>8.1180000000000003</v>
      </c>
      <c r="F293" s="102">
        <v>112</v>
      </c>
      <c r="G293" s="127">
        <v>1818.43</v>
      </c>
      <c r="H293" s="206">
        <f t="shared" si="17"/>
        <v>428.97</v>
      </c>
      <c r="I293" s="102">
        <f t="shared" si="18"/>
        <v>2247.4</v>
      </c>
      <c r="L293" s="205"/>
      <c r="M293" s="205"/>
      <c r="N293" s="205"/>
    </row>
    <row r="294" spans="1:14">
      <c r="A294" s="101">
        <f t="shared" si="19"/>
        <v>288</v>
      </c>
      <c r="B294" s="244" t="s">
        <v>136</v>
      </c>
      <c r="C294" s="244" t="s">
        <v>77</v>
      </c>
      <c r="D294" s="245">
        <v>1330</v>
      </c>
      <c r="E294" s="208">
        <f t="shared" si="16"/>
        <v>7.968</v>
      </c>
      <c r="F294" s="102">
        <v>14</v>
      </c>
      <c r="G294" s="127">
        <v>223.1</v>
      </c>
      <c r="H294" s="206">
        <f t="shared" si="17"/>
        <v>52.63</v>
      </c>
      <c r="I294" s="102">
        <f t="shared" si="18"/>
        <v>275.73</v>
      </c>
      <c r="L294" s="205"/>
      <c r="M294" s="205"/>
      <c r="N294" s="205"/>
    </row>
    <row r="295" spans="1:14">
      <c r="A295" s="101">
        <f t="shared" si="19"/>
        <v>289</v>
      </c>
      <c r="B295" s="244" t="s">
        <v>136</v>
      </c>
      <c r="C295" s="244" t="s">
        <v>178</v>
      </c>
      <c r="D295" s="245">
        <v>1762</v>
      </c>
      <c r="E295" s="208">
        <f t="shared" si="16"/>
        <v>10.555999999999999</v>
      </c>
      <c r="F295" s="102">
        <v>98</v>
      </c>
      <c r="G295" s="127">
        <v>2068.98</v>
      </c>
      <c r="H295" s="206">
        <f t="shared" si="17"/>
        <v>488.07</v>
      </c>
      <c r="I295" s="102">
        <f t="shared" si="18"/>
        <v>2557.0500000000002</v>
      </c>
      <c r="L295" s="205"/>
      <c r="M295" s="205"/>
      <c r="N295" s="205"/>
    </row>
    <row r="296" spans="1:14">
      <c r="A296" s="101">
        <f t="shared" si="19"/>
        <v>290</v>
      </c>
      <c r="B296" s="244" t="s">
        <v>136</v>
      </c>
      <c r="C296" s="244" t="s">
        <v>77</v>
      </c>
      <c r="D296" s="245">
        <v>1355</v>
      </c>
      <c r="E296" s="208">
        <f t="shared" si="16"/>
        <v>8.1180000000000003</v>
      </c>
      <c r="F296" s="102">
        <v>52</v>
      </c>
      <c r="G296" s="127">
        <v>844.27</v>
      </c>
      <c r="H296" s="206">
        <f t="shared" si="17"/>
        <v>199.16</v>
      </c>
      <c r="I296" s="102">
        <f t="shared" si="18"/>
        <v>1043.43</v>
      </c>
      <c r="L296" s="205"/>
      <c r="M296" s="205"/>
      <c r="N296" s="205"/>
    </row>
    <row r="297" spans="1:14">
      <c r="A297" s="101">
        <f t="shared" si="19"/>
        <v>291</v>
      </c>
      <c r="B297" s="244" t="s">
        <v>136</v>
      </c>
      <c r="C297" s="244" t="s">
        <v>77</v>
      </c>
      <c r="D297" s="245">
        <v>1310</v>
      </c>
      <c r="E297" s="208">
        <f t="shared" si="16"/>
        <v>7.8479999999999999</v>
      </c>
      <c r="F297" s="102">
        <v>112</v>
      </c>
      <c r="G297" s="127">
        <v>1757.95</v>
      </c>
      <c r="H297" s="206">
        <f t="shared" si="17"/>
        <v>414.7</v>
      </c>
      <c r="I297" s="102">
        <f t="shared" si="18"/>
        <v>2172.65</v>
      </c>
      <c r="L297" s="205"/>
      <c r="M297" s="205"/>
      <c r="N297" s="205"/>
    </row>
    <row r="298" spans="1:14">
      <c r="A298" s="101">
        <f t="shared" si="19"/>
        <v>292</v>
      </c>
      <c r="B298" s="244" t="s">
        <v>136</v>
      </c>
      <c r="C298" s="244" t="s">
        <v>77</v>
      </c>
      <c r="D298" s="245">
        <v>1310</v>
      </c>
      <c r="E298" s="208">
        <f t="shared" si="16"/>
        <v>7.8479999999999999</v>
      </c>
      <c r="F298" s="102">
        <v>84</v>
      </c>
      <c r="G298" s="127">
        <v>1318.46</v>
      </c>
      <c r="H298" s="206">
        <f t="shared" si="17"/>
        <v>311.02</v>
      </c>
      <c r="I298" s="102">
        <f t="shared" si="18"/>
        <v>1629.48</v>
      </c>
      <c r="L298" s="205"/>
      <c r="M298" s="205"/>
      <c r="N298" s="205"/>
    </row>
    <row r="299" spans="1:14">
      <c r="A299" s="101">
        <f t="shared" si="19"/>
        <v>293</v>
      </c>
      <c r="B299" s="244" t="s">
        <v>137</v>
      </c>
      <c r="C299" s="244" t="s">
        <v>106</v>
      </c>
      <c r="D299" s="245">
        <v>1630</v>
      </c>
      <c r="E299" s="208">
        <f t="shared" si="16"/>
        <v>9.7650000000000006</v>
      </c>
      <c r="F299" s="102">
        <v>78</v>
      </c>
      <c r="G299" s="127">
        <v>1523.34</v>
      </c>
      <c r="H299" s="206">
        <f t="shared" si="17"/>
        <v>359.36</v>
      </c>
      <c r="I299" s="102">
        <f t="shared" si="18"/>
        <v>1882.6999999999998</v>
      </c>
      <c r="L299" s="205"/>
      <c r="M299" s="205"/>
      <c r="N299" s="205"/>
    </row>
    <row r="300" spans="1:14">
      <c r="A300" s="101">
        <f t="shared" si="19"/>
        <v>294</v>
      </c>
      <c r="B300" s="244" t="s">
        <v>137</v>
      </c>
      <c r="C300" s="244" t="s">
        <v>106</v>
      </c>
      <c r="D300" s="245">
        <v>1630</v>
      </c>
      <c r="E300" s="208">
        <f t="shared" si="16"/>
        <v>9.7650000000000006</v>
      </c>
      <c r="F300" s="102">
        <v>92</v>
      </c>
      <c r="G300" s="127">
        <v>1796.76</v>
      </c>
      <c r="H300" s="206">
        <f t="shared" si="17"/>
        <v>423.86</v>
      </c>
      <c r="I300" s="102">
        <f t="shared" si="18"/>
        <v>2220.62</v>
      </c>
      <c r="L300" s="205"/>
      <c r="M300" s="205"/>
      <c r="N300" s="205"/>
    </row>
    <row r="301" spans="1:14">
      <c r="A301" s="101">
        <f t="shared" si="19"/>
        <v>295</v>
      </c>
      <c r="B301" s="244" t="s">
        <v>137</v>
      </c>
      <c r="C301" s="244" t="s">
        <v>105</v>
      </c>
      <c r="D301" s="245">
        <v>1747</v>
      </c>
      <c r="E301" s="208">
        <f t="shared" si="16"/>
        <v>10.465999999999999</v>
      </c>
      <c r="F301" s="102">
        <v>132</v>
      </c>
      <c r="G301" s="127">
        <v>2763.02</v>
      </c>
      <c r="H301" s="206">
        <f t="shared" si="17"/>
        <v>651.79999999999995</v>
      </c>
      <c r="I301" s="102">
        <f t="shared" si="18"/>
        <v>3414.8199999999997</v>
      </c>
      <c r="L301" s="205"/>
      <c r="M301" s="205"/>
      <c r="N301" s="205"/>
    </row>
    <row r="302" spans="1:14">
      <c r="A302" s="101">
        <f t="shared" si="19"/>
        <v>296</v>
      </c>
      <c r="B302" s="244" t="s">
        <v>138</v>
      </c>
      <c r="C302" s="244" t="s">
        <v>105</v>
      </c>
      <c r="D302" s="245">
        <v>1779</v>
      </c>
      <c r="E302" s="208">
        <f t="shared" si="16"/>
        <v>10.657999999999999</v>
      </c>
      <c r="F302" s="102">
        <v>14</v>
      </c>
      <c r="G302" s="127">
        <v>298.42</v>
      </c>
      <c r="H302" s="206">
        <f t="shared" si="17"/>
        <v>70.400000000000006</v>
      </c>
      <c r="I302" s="102">
        <f t="shared" si="18"/>
        <v>368.82000000000005</v>
      </c>
      <c r="L302" s="205"/>
      <c r="M302" s="205"/>
      <c r="N302" s="205"/>
    </row>
    <row r="303" spans="1:14">
      <c r="A303" s="101">
        <f t="shared" si="19"/>
        <v>297</v>
      </c>
      <c r="B303" s="244" t="s">
        <v>138</v>
      </c>
      <c r="C303" s="244" t="s">
        <v>106</v>
      </c>
      <c r="D303" s="245">
        <v>1652</v>
      </c>
      <c r="E303" s="208">
        <f t="shared" si="16"/>
        <v>9.8970000000000002</v>
      </c>
      <c r="F303" s="102">
        <v>56</v>
      </c>
      <c r="G303" s="127">
        <v>1108.46</v>
      </c>
      <c r="H303" s="206">
        <f t="shared" si="17"/>
        <v>261.49</v>
      </c>
      <c r="I303" s="102">
        <f t="shared" si="18"/>
        <v>1369.95</v>
      </c>
      <c r="L303" s="205"/>
      <c r="M303" s="205"/>
      <c r="N303" s="205"/>
    </row>
    <row r="304" spans="1:14">
      <c r="A304" s="101">
        <f t="shared" si="19"/>
        <v>298</v>
      </c>
      <c r="B304" s="244" t="s">
        <v>138</v>
      </c>
      <c r="C304" s="244" t="s">
        <v>106</v>
      </c>
      <c r="D304" s="245">
        <v>1672</v>
      </c>
      <c r="E304" s="208">
        <f t="shared" si="16"/>
        <v>10.016999999999999</v>
      </c>
      <c r="F304" s="102">
        <v>56</v>
      </c>
      <c r="G304" s="127">
        <v>1121.9000000000001</v>
      </c>
      <c r="H304" s="206">
        <f t="shared" si="17"/>
        <v>264.66000000000003</v>
      </c>
      <c r="I304" s="102">
        <f t="shared" si="18"/>
        <v>1386.5600000000002</v>
      </c>
      <c r="L304" s="205"/>
      <c r="M304" s="205"/>
      <c r="N304" s="205"/>
    </row>
    <row r="305" spans="1:14">
      <c r="A305" s="101">
        <f t="shared" si="19"/>
        <v>299</v>
      </c>
      <c r="B305" s="244" t="s">
        <v>138</v>
      </c>
      <c r="C305" s="244" t="s">
        <v>105</v>
      </c>
      <c r="D305" s="245">
        <v>1791</v>
      </c>
      <c r="E305" s="208">
        <f t="shared" si="16"/>
        <v>10.73</v>
      </c>
      <c r="F305" s="102">
        <v>42</v>
      </c>
      <c r="G305" s="127">
        <v>901.32</v>
      </c>
      <c r="H305" s="206">
        <f t="shared" si="17"/>
        <v>212.62</v>
      </c>
      <c r="I305" s="102">
        <f t="shared" si="18"/>
        <v>1113.94</v>
      </c>
      <c r="L305" s="205"/>
      <c r="M305" s="205"/>
      <c r="N305" s="205"/>
    </row>
    <row r="306" spans="1:14">
      <c r="A306" s="101">
        <f t="shared" si="19"/>
        <v>300</v>
      </c>
      <c r="B306" s="244" t="s">
        <v>138</v>
      </c>
      <c r="C306" s="244" t="s">
        <v>106</v>
      </c>
      <c r="D306" s="245">
        <v>1672</v>
      </c>
      <c r="E306" s="208">
        <f t="shared" si="16"/>
        <v>10.016999999999999</v>
      </c>
      <c r="F306" s="102">
        <v>56</v>
      </c>
      <c r="G306" s="127">
        <v>1121.9000000000001</v>
      </c>
      <c r="H306" s="206">
        <f t="shared" si="17"/>
        <v>264.66000000000003</v>
      </c>
      <c r="I306" s="102">
        <f t="shared" si="18"/>
        <v>1386.5600000000002</v>
      </c>
      <c r="L306" s="205"/>
      <c r="M306" s="205"/>
      <c r="N306" s="205"/>
    </row>
    <row r="307" spans="1:14">
      <c r="A307" s="101">
        <f t="shared" si="19"/>
        <v>301</v>
      </c>
      <c r="B307" s="244" t="s">
        <v>138</v>
      </c>
      <c r="C307" s="244" t="s">
        <v>105</v>
      </c>
      <c r="D307" s="245">
        <v>1779</v>
      </c>
      <c r="E307" s="208">
        <f t="shared" si="16"/>
        <v>10.657999999999999</v>
      </c>
      <c r="F307" s="102">
        <v>70</v>
      </c>
      <c r="G307" s="127">
        <v>1492.12</v>
      </c>
      <c r="H307" s="206">
        <f t="shared" si="17"/>
        <v>351.99</v>
      </c>
      <c r="I307" s="102">
        <f t="shared" si="18"/>
        <v>1844.11</v>
      </c>
      <c r="L307" s="205"/>
      <c r="M307" s="205"/>
      <c r="N307" s="205"/>
    </row>
    <row r="308" spans="1:14">
      <c r="A308" s="101">
        <f t="shared" si="19"/>
        <v>302</v>
      </c>
      <c r="B308" s="244" t="s">
        <v>138</v>
      </c>
      <c r="C308" s="244" t="s">
        <v>106</v>
      </c>
      <c r="D308" s="245">
        <v>1652</v>
      </c>
      <c r="E308" s="208">
        <f t="shared" si="16"/>
        <v>9.8970000000000002</v>
      </c>
      <c r="F308" s="102">
        <v>56</v>
      </c>
      <c r="G308" s="127">
        <v>1108.46</v>
      </c>
      <c r="H308" s="206">
        <f t="shared" si="17"/>
        <v>261.49</v>
      </c>
      <c r="I308" s="102">
        <f t="shared" si="18"/>
        <v>1369.95</v>
      </c>
      <c r="L308" s="205"/>
      <c r="M308" s="205"/>
      <c r="N308" s="205"/>
    </row>
    <row r="309" spans="1:14">
      <c r="A309" s="101">
        <f t="shared" si="19"/>
        <v>303</v>
      </c>
      <c r="B309" s="244" t="s">
        <v>138</v>
      </c>
      <c r="C309" s="244" t="s">
        <v>106</v>
      </c>
      <c r="D309" s="245">
        <v>1652</v>
      </c>
      <c r="E309" s="208">
        <f t="shared" si="16"/>
        <v>9.8970000000000002</v>
      </c>
      <c r="F309" s="102">
        <v>42</v>
      </c>
      <c r="G309" s="127">
        <v>831.35</v>
      </c>
      <c r="H309" s="206">
        <f t="shared" si="17"/>
        <v>196.12</v>
      </c>
      <c r="I309" s="102">
        <f t="shared" si="18"/>
        <v>1027.47</v>
      </c>
      <c r="L309" s="205"/>
      <c r="M309" s="205"/>
      <c r="N309" s="205"/>
    </row>
    <row r="310" spans="1:14">
      <c r="A310" s="101">
        <f t="shared" si="19"/>
        <v>304</v>
      </c>
      <c r="B310" s="244" t="s">
        <v>138</v>
      </c>
      <c r="C310" s="244" t="s">
        <v>106</v>
      </c>
      <c r="D310" s="245">
        <v>1682</v>
      </c>
      <c r="E310" s="208">
        <f t="shared" si="16"/>
        <v>10.077</v>
      </c>
      <c r="F310" s="102">
        <v>56</v>
      </c>
      <c r="G310" s="127">
        <v>1128.6199999999999</v>
      </c>
      <c r="H310" s="206">
        <f t="shared" si="17"/>
        <v>266.24</v>
      </c>
      <c r="I310" s="102">
        <f t="shared" si="18"/>
        <v>1394.86</v>
      </c>
      <c r="L310" s="205"/>
      <c r="M310" s="205"/>
      <c r="N310" s="205"/>
    </row>
    <row r="311" spans="1:14">
      <c r="A311" s="101">
        <f t="shared" si="19"/>
        <v>305</v>
      </c>
      <c r="B311" s="244" t="s">
        <v>139</v>
      </c>
      <c r="C311" s="244" t="s">
        <v>106</v>
      </c>
      <c r="D311" s="245">
        <v>1672</v>
      </c>
      <c r="E311" s="208">
        <f t="shared" si="16"/>
        <v>10.016999999999999</v>
      </c>
      <c r="F311" s="102">
        <v>42</v>
      </c>
      <c r="G311" s="127">
        <v>841.43</v>
      </c>
      <c r="H311" s="206">
        <f t="shared" si="17"/>
        <v>198.49</v>
      </c>
      <c r="I311" s="102">
        <f t="shared" si="18"/>
        <v>1039.92</v>
      </c>
      <c r="L311" s="205"/>
      <c r="M311" s="205"/>
      <c r="N311" s="205"/>
    </row>
    <row r="312" spans="1:14">
      <c r="A312" s="101">
        <f t="shared" si="19"/>
        <v>306</v>
      </c>
      <c r="B312" s="244" t="s">
        <v>139</v>
      </c>
      <c r="C312" s="244" t="s">
        <v>106</v>
      </c>
      <c r="D312" s="245">
        <v>1722</v>
      </c>
      <c r="E312" s="208">
        <f t="shared" si="16"/>
        <v>10.316000000000001</v>
      </c>
      <c r="F312" s="102">
        <v>56</v>
      </c>
      <c r="G312" s="127">
        <v>1155.3900000000001</v>
      </c>
      <c r="H312" s="206">
        <f t="shared" si="17"/>
        <v>272.56</v>
      </c>
      <c r="I312" s="102">
        <f t="shared" si="18"/>
        <v>1427.95</v>
      </c>
      <c r="L312" s="205"/>
      <c r="M312" s="205"/>
      <c r="N312" s="205"/>
    </row>
    <row r="313" spans="1:14">
      <c r="A313" s="101">
        <f t="shared" si="19"/>
        <v>307</v>
      </c>
      <c r="B313" s="244" t="s">
        <v>139</v>
      </c>
      <c r="C313" s="244" t="s">
        <v>105</v>
      </c>
      <c r="D313" s="245">
        <v>1739</v>
      </c>
      <c r="E313" s="208">
        <f t="shared" si="16"/>
        <v>10.417999999999999</v>
      </c>
      <c r="F313" s="102">
        <v>56</v>
      </c>
      <c r="G313" s="127">
        <v>1166.82</v>
      </c>
      <c r="H313" s="206">
        <f t="shared" si="17"/>
        <v>275.25</v>
      </c>
      <c r="I313" s="102">
        <f t="shared" si="18"/>
        <v>1442.07</v>
      </c>
      <c r="L313" s="205"/>
      <c r="M313" s="205"/>
      <c r="N313" s="205"/>
    </row>
    <row r="314" spans="1:14">
      <c r="A314" s="101">
        <f t="shared" si="19"/>
        <v>308</v>
      </c>
      <c r="B314" s="244" t="s">
        <v>140</v>
      </c>
      <c r="C314" s="244" t="s">
        <v>106</v>
      </c>
      <c r="D314" s="245">
        <v>1672</v>
      </c>
      <c r="E314" s="208">
        <f t="shared" si="16"/>
        <v>10.016999999999999</v>
      </c>
      <c r="F314" s="102">
        <v>42</v>
      </c>
      <c r="G314" s="127">
        <v>841.43</v>
      </c>
      <c r="H314" s="206">
        <f>ROUND(G314*0.2359,2)-0.01</f>
        <v>198.48000000000002</v>
      </c>
      <c r="I314" s="102">
        <f t="shared" si="18"/>
        <v>1039.9099999999999</v>
      </c>
      <c r="L314" s="205"/>
      <c r="M314" s="205"/>
      <c r="N314" s="205"/>
    </row>
    <row r="315" spans="1:14">
      <c r="A315" s="101">
        <f t="shared" si="19"/>
        <v>309</v>
      </c>
      <c r="B315" s="244" t="s">
        <v>140</v>
      </c>
      <c r="C315" s="244" t="s">
        <v>106</v>
      </c>
      <c r="D315" s="245">
        <v>1692</v>
      </c>
      <c r="E315" s="208">
        <f t="shared" si="16"/>
        <v>10.137</v>
      </c>
      <c r="F315" s="102">
        <v>70</v>
      </c>
      <c r="G315" s="127">
        <v>1419.18</v>
      </c>
      <c r="H315" s="206">
        <f t="shared" si="17"/>
        <v>334.78</v>
      </c>
      <c r="I315" s="102">
        <f t="shared" si="18"/>
        <v>1753.96</v>
      </c>
      <c r="L315" s="205"/>
      <c r="M315" s="205"/>
      <c r="N315" s="205"/>
    </row>
    <row r="316" spans="1:14">
      <c r="A316" s="101">
        <f t="shared" si="19"/>
        <v>310</v>
      </c>
      <c r="B316" s="244" t="s">
        <v>140</v>
      </c>
      <c r="C316" s="244" t="s">
        <v>77</v>
      </c>
      <c r="D316" s="245">
        <v>1553</v>
      </c>
      <c r="E316" s="208">
        <f t="shared" si="16"/>
        <v>9.3040000000000003</v>
      </c>
      <c r="F316" s="102">
        <v>28</v>
      </c>
      <c r="G316" s="127">
        <v>521.02</v>
      </c>
      <c r="H316" s="206">
        <f t="shared" si="17"/>
        <v>122.91</v>
      </c>
      <c r="I316" s="102">
        <f t="shared" si="18"/>
        <v>643.92999999999995</v>
      </c>
      <c r="L316" s="205"/>
      <c r="M316" s="205"/>
      <c r="N316" s="205"/>
    </row>
    <row r="317" spans="1:14">
      <c r="A317" s="101">
        <f t="shared" si="19"/>
        <v>311</v>
      </c>
      <c r="B317" s="244" t="s">
        <v>140</v>
      </c>
      <c r="C317" s="244" t="s">
        <v>105</v>
      </c>
      <c r="D317" s="245">
        <v>1811</v>
      </c>
      <c r="E317" s="208">
        <f t="shared" si="16"/>
        <v>10.85</v>
      </c>
      <c r="F317" s="102">
        <v>42</v>
      </c>
      <c r="G317" s="127">
        <v>911.4</v>
      </c>
      <c r="H317" s="206">
        <f t="shared" si="17"/>
        <v>215</v>
      </c>
      <c r="I317" s="102">
        <f t="shared" si="18"/>
        <v>1126.4000000000001</v>
      </c>
      <c r="L317" s="205"/>
      <c r="M317" s="205"/>
      <c r="N317" s="205"/>
    </row>
    <row r="318" spans="1:14">
      <c r="A318" s="101">
        <f t="shared" si="19"/>
        <v>312</v>
      </c>
      <c r="B318" s="244" t="s">
        <v>140</v>
      </c>
      <c r="C318" s="244" t="s">
        <v>106</v>
      </c>
      <c r="D318" s="245">
        <v>1702</v>
      </c>
      <c r="E318" s="208">
        <f t="shared" si="16"/>
        <v>10.196999999999999</v>
      </c>
      <c r="F318" s="102">
        <v>56</v>
      </c>
      <c r="G318" s="127">
        <v>1142.06</v>
      </c>
      <c r="H318" s="206">
        <f t="shared" si="17"/>
        <v>269.41000000000003</v>
      </c>
      <c r="I318" s="102">
        <f t="shared" si="18"/>
        <v>1411.47</v>
      </c>
      <c r="L318" s="205"/>
      <c r="M318" s="205"/>
      <c r="N318" s="205"/>
    </row>
    <row r="319" spans="1:14">
      <c r="A319" s="101">
        <f t="shared" si="19"/>
        <v>313</v>
      </c>
      <c r="B319" s="244" t="s">
        <v>140</v>
      </c>
      <c r="C319" s="244" t="s">
        <v>106</v>
      </c>
      <c r="D319" s="245">
        <v>1652</v>
      </c>
      <c r="E319" s="208">
        <f t="shared" si="16"/>
        <v>9.8970000000000002</v>
      </c>
      <c r="F319" s="102">
        <v>42</v>
      </c>
      <c r="G319" s="127">
        <v>831.35</v>
      </c>
      <c r="H319" s="206">
        <f t="shared" si="17"/>
        <v>196.12</v>
      </c>
      <c r="I319" s="102">
        <f t="shared" si="18"/>
        <v>1027.47</v>
      </c>
      <c r="L319" s="205"/>
      <c r="M319" s="205"/>
      <c r="N319" s="205"/>
    </row>
    <row r="320" spans="1:14">
      <c r="A320" s="101">
        <f t="shared" si="19"/>
        <v>314</v>
      </c>
      <c r="B320" s="244" t="s">
        <v>140</v>
      </c>
      <c r="C320" s="244" t="s">
        <v>105</v>
      </c>
      <c r="D320" s="245">
        <v>1791</v>
      </c>
      <c r="E320" s="208">
        <f t="shared" si="16"/>
        <v>10.73</v>
      </c>
      <c r="F320" s="102">
        <v>56</v>
      </c>
      <c r="G320" s="127">
        <v>1201.76</v>
      </c>
      <c r="H320" s="206">
        <f t="shared" si="17"/>
        <v>283.5</v>
      </c>
      <c r="I320" s="102">
        <f t="shared" si="18"/>
        <v>1485.26</v>
      </c>
      <c r="L320" s="205"/>
      <c r="M320" s="205"/>
      <c r="N320" s="205"/>
    </row>
    <row r="321" spans="1:14">
      <c r="A321" s="101">
        <f t="shared" si="19"/>
        <v>315</v>
      </c>
      <c r="B321" s="244" t="s">
        <v>140</v>
      </c>
      <c r="C321" s="244" t="s">
        <v>106</v>
      </c>
      <c r="D321" s="245">
        <v>1682</v>
      </c>
      <c r="E321" s="208">
        <f t="shared" si="16"/>
        <v>10.077</v>
      </c>
      <c r="F321" s="102">
        <v>56</v>
      </c>
      <c r="G321" s="127">
        <v>1128.6199999999999</v>
      </c>
      <c r="H321" s="206">
        <f t="shared" si="17"/>
        <v>266.24</v>
      </c>
      <c r="I321" s="102">
        <f t="shared" si="18"/>
        <v>1394.86</v>
      </c>
      <c r="L321" s="205"/>
      <c r="M321" s="205"/>
      <c r="N321" s="205"/>
    </row>
    <row r="322" spans="1:14">
      <c r="A322" s="101">
        <f t="shared" si="19"/>
        <v>316</v>
      </c>
      <c r="B322" s="244" t="s">
        <v>140</v>
      </c>
      <c r="C322" s="244" t="s">
        <v>106</v>
      </c>
      <c r="D322" s="245">
        <v>1702</v>
      </c>
      <c r="E322" s="208">
        <f t="shared" si="16"/>
        <v>10.196999999999999</v>
      </c>
      <c r="F322" s="102">
        <v>14</v>
      </c>
      <c r="G322" s="127">
        <v>285.52</v>
      </c>
      <c r="H322" s="206">
        <f t="shared" si="17"/>
        <v>67.349999999999994</v>
      </c>
      <c r="I322" s="102">
        <f t="shared" si="18"/>
        <v>352.87</v>
      </c>
      <c r="L322" s="205"/>
      <c r="M322" s="205"/>
      <c r="N322" s="205"/>
    </row>
    <row r="323" spans="1:14">
      <c r="A323" s="101">
        <f t="shared" si="19"/>
        <v>317</v>
      </c>
      <c r="B323" s="244" t="s">
        <v>140</v>
      </c>
      <c r="C323" s="244" t="s">
        <v>106</v>
      </c>
      <c r="D323" s="245">
        <v>1632</v>
      </c>
      <c r="E323" s="208">
        <f t="shared" si="16"/>
        <v>9.7769999999999992</v>
      </c>
      <c r="F323" s="102">
        <v>28</v>
      </c>
      <c r="G323" s="127">
        <v>547.51</v>
      </c>
      <c r="H323" s="206">
        <f t="shared" si="17"/>
        <v>129.16</v>
      </c>
      <c r="I323" s="102">
        <f t="shared" si="18"/>
        <v>676.67</v>
      </c>
      <c r="L323" s="205"/>
      <c r="M323" s="205"/>
      <c r="N323" s="205"/>
    </row>
    <row r="324" spans="1:14">
      <c r="A324" s="101">
        <f t="shared" si="19"/>
        <v>318</v>
      </c>
      <c r="B324" s="244" t="s">
        <v>141</v>
      </c>
      <c r="C324" s="244" t="s">
        <v>106</v>
      </c>
      <c r="D324" s="245">
        <v>1692</v>
      </c>
      <c r="E324" s="208">
        <f t="shared" si="16"/>
        <v>10.137</v>
      </c>
      <c r="F324" s="102">
        <v>69.5</v>
      </c>
      <c r="G324" s="127">
        <v>1409.04</v>
      </c>
      <c r="H324" s="206">
        <f t="shared" si="17"/>
        <v>332.39</v>
      </c>
      <c r="I324" s="102">
        <f t="shared" si="18"/>
        <v>1741.4299999999998</v>
      </c>
      <c r="L324" s="205"/>
      <c r="M324" s="205"/>
      <c r="N324" s="205"/>
    </row>
    <row r="325" spans="1:14">
      <c r="A325" s="101">
        <f t="shared" si="19"/>
        <v>319</v>
      </c>
      <c r="B325" s="244" t="s">
        <v>141</v>
      </c>
      <c r="C325" s="244" t="s">
        <v>106</v>
      </c>
      <c r="D325" s="245">
        <v>1722</v>
      </c>
      <c r="E325" s="208">
        <f t="shared" si="16"/>
        <v>10.316000000000001</v>
      </c>
      <c r="F325" s="102">
        <v>68.5</v>
      </c>
      <c r="G325" s="127">
        <v>1413.29</v>
      </c>
      <c r="H325" s="206">
        <f t="shared" si="17"/>
        <v>333.4</v>
      </c>
      <c r="I325" s="102">
        <f t="shared" si="18"/>
        <v>1746.69</v>
      </c>
      <c r="L325" s="205"/>
      <c r="M325" s="205"/>
      <c r="N325" s="205"/>
    </row>
    <row r="326" spans="1:14">
      <c r="A326" s="101">
        <f t="shared" si="19"/>
        <v>320</v>
      </c>
      <c r="B326" s="244" t="s">
        <v>141</v>
      </c>
      <c r="C326" s="244" t="s">
        <v>106</v>
      </c>
      <c r="D326" s="245">
        <v>1722</v>
      </c>
      <c r="E326" s="208">
        <f t="shared" si="16"/>
        <v>10.316000000000001</v>
      </c>
      <c r="F326" s="102">
        <v>32</v>
      </c>
      <c r="G326" s="127">
        <v>660.22</v>
      </c>
      <c r="H326" s="206">
        <f t="shared" si="17"/>
        <v>155.75</v>
      </c>
      <c r="I326" s="102">
        <f t="shared" si="18"/>
        <v>815.97</v>
      </c>
      <c r="L326" s="205"/>
      <c r="M326" s="205"/>
      <c r="N326" s="205"/>
    </row>
    <row r="327" spans="1:14">
      <c r="A327" s="101">
        <f t="shared" si="19"/>
        <v>321</v>
      </c>
      <c r="B327" s="244" t="s">
        <v>141</v>
      </c>
      <c r="C327" s="244" t="s">
        <v>106</v>
      </c>
      <c r="D327" s="245">
        <v>1722</v>
      </c>
      <c r="E327" s="208">
        <f t="shared" si="16"/>
        <v>10.316000000000001</v>
      </c>
      <c r="F327" s="102">
        <v>80</v>
      </c>
      <c r="G327" s="127">
        <v>1650.56</v>
      </c>
      <c r="H327" s="206">
        <f t="shared" si="17"/>
        <v>389.37</v>
      </c>
      <c r="I327" s="102">
        <f t="shared" si="18"/>
        <v>2039.9299999999998</v>
      </c>
      <c r="L327" s="205"/>
      <c r="M327" s="205"/>
      <c r="N327" s="205"/>
    </row>
    <row r="328" spans="1:14">
      <c r="A328" s="101">
        <f t="shared" si="19"/>
        <v>322</v>
      </c>
      <c r="B328" s="244" t="s">
        <v>141</v>
      </c>
      <c r="C328" s="244" t="s">
        <v>105</v>
      </c>
      <c r="D328" s="245">
        <v>1759</v>
      </c>
      <c r="E328" s="208">
        <f t="shared" ref="E328:E391" si="20">ROUND(D328/$E$4,3)</f>
        <v>10.538</v>
      </c>
      <c r="F328" s="102">
        <v>63.5</v>
      </c>
      <c r="G328" s="127">
        <v>1338.33</v>
      </c>
      <c r="H328" s="206">
        <f t="shared" ref="H328:H391" si="21">ROUND(G328*0.2359,2)</f>
        <v>315.70999999999998</v>
      </c>
      <c r="I328" s="102">
        <f t="shared" ref="I328:I391" si="22">G328+H328</f>
        <v>1654.04</v>
      </c>
      <c r="L328" s="205"/>
      <c r="M328" s="205"/>
      <c r="N328" s="205"/>
    </row>
    <row r="329" spans="1:14">
      <c r="A329" s="101">
        <f t="shared" ref="A329:A392" si="23">A328+1</f>
        <v>323</v>
      </c>
      <c r="B329" s="244" t="s">
        <v>141</v>
      </c>
      <c r="C329" s="244" t="s">
        <v>106</v>
      </c>
      <c r="D329" s="245">
        <v>1652</v>
      </c>
      <c r="E329" s="208">
        <f t="shared" si="20"/>
        <v>9.8970000000000002</v>
      </c>
      <c r="F329" s="102">
        <v>64</v>
      </c>
      <c r="G329" s="127">
        <v>1266.82</v>
      </c>
      <c r="H329" s="206">
        <f t="shared" si="21"/>
        <v>298.83999999999997</v>
      </c>
      <c r="I329" s="102">
        <f t="shared" si="22"/>
        <v>1565.6599999999999</v>
      </c>
      <c r="L329" s="205"/>
      <c r="M329" s="205"/>
      <c r="N329" s="205"/>
    </row>
    <row r="330" spans="1:14">
      <c r="A330" s="101">
        <f t="shared" si="23"/>
        <v>324</v>
      </c>
      <c r="B330" s="244" t="s">
        <v>141</v>
      </c>
      <c r="C330" s="244" t="s">
        <v>106</v>
      </c>
      <c r="D330" s="245">
        <v>1652</v>
      </c>
      <c r="E330" s="208">
        <f t="shared" si="20"/>
        <v>9.8970000000000002</v>
      </c>
      <c r="F330" s="102">
        <v>63</v>
      </c>
      <c r="G330" s="127">
        <v>1247.02</v>
      </c>
      <c r="H330" s="206">
        <f t="shared" si="21"/>
        <v>294.17</v>
      </c>
      <c r="I330" s="102">
        <f t="shared" si="22"/>
        <v>1541.19</v>
      </c>
      <c r="L330" s="205"/>
      <c r="M330" s="205"/>
      <c r="N330" s="205"/>
    </row>
    <row r="331" spans="1:14">
      <c r="A331" s="101">
        <f t="shared" si="23"/>
        <v>325</v>
      </c>
      <c r="B331" s="244" t="s">
        <v>142</v>
      </c>
      <c r="C331" s="244" t="s">
        <v>106</v>
      </c>
      <c r="D331" s="245">
        <v>1611</v>
      </c>
      <c r="E331" s="208">
        <f t="shared" si="20"/>
        <v>9.6509999999999998</v>
      </c>
      <c r="F331" s="102">
        <v>69</v>
      </c>
      <c r="G331" s="127">
        <v>1331.84</v>
      </c>
      <c r="H331" s="206">
        <f t="shared" si="21"/>
        <v>314.18</v>
      </c>
      <c r="I331" s="102">
        <f t="shared" si="22"/>
        <v>1646.02</v>
      </c>
      <c r="L331" s="205"/>
      <c r="M331" s="205"/>
      <c r="N331" s="205"/>
    </row>
    <row r="332" spans="1:14" s="253" customFormat="1" ht="27.75" customHeight="1">
      <c r="A332" s="249">
        <f t="shared" si="23"/>
        <v>326</v>
      </c>
      <c r="B332" s="244" t="s">
        <v>142</v>
      </c>
      <c r="C332" s="246" t="s">
        <v>143</v>
      </c>
      <c r="D332" s="245">
        <v>1482</v>
      </c>
      <c r="E332" s="248">
        <f t="shared" si="20"/>
        <v>8.8789999999999996</v>
      </c>
      <c r="F332" s="252">
        <v>117</v>
      </c>
      <c r="G332" s="250">
        <v>2077.69</v>
      </c>
      <c r="H332" s="251">
        <f t="shared" si="21"/>
        <v>490.13</v>
      </c>
      <c r="I332" s="252">
        <f t="shared" si="22"/>
        <v>2567.8200000000002</v>
      </c>
      <c r="L332" s="205"/>
      <c r="M332" s="254"/>
      <c r="N332" s="254"/>
    </row>
    <row r="333" spans="1:14" s="253" customFormat="1" ht="28.5" customHeight="1">
      <c r="A333" s="249">
        <f t="shared" si="23"/>
        <v>327</v>
      </c>
      <c r="B333" s="244" t="s">
        <v>144</v>
      </c>
      <c r="C333" s="246" t="s">
        <v>109</v>
      </c>
      <c r="D333" s="245">
        <v>2305</v>
      </c>
      <c r="E333" s="248">
        <f t="shared" si="20"/>
        <v>13.808999999999999</v>
      </c>
      <c r="F333" s="252">
        <v>63</v>
      </c>
      <c r="G333" s="250">
        <v>1739.93</v>
      </c>
      <c r="H333" s="251">
        <f t="shared" si="21"/>
        <v>410.45</v>
      </c>
      <c r="I333" s="252">
        <f t="shared" si="22"/>
        <v>2150.38</v>
      </c>
      <c r="L333" s="205"/>
      <c r="M333" s="254"/>
      <c r="N333" s="254"/>
    </row>
    <row r="334" spans="1:14" s="253" customFormat="1" ht="30.75" customHeight="1">
      <c r="A334" s="249">
        <f t="shared" si="23"/>
        <v>328</v>
      </c>
      <c r="B334" s="244" t="s">
        <v>144</v>
      </c>
      <c r="C334" s="246" t="s">
        <v>108</v>
      </c>
      <c r="D334" s="245">
        <v>2264</v>
      </c>
      <c r="E334" s="248">
        <f t="shared" si="20"/>
        <v>13.563000000000001</v>
      </c>
      <c r="F334" s="252">
        <v>74</v>
      </c>
      <c r="G334" s="250">
        <v>2007.32</v>
      </c>
      <c r="H334" s="251">
        <f t="shared" si="21"/>
        <v>473.53</v>
      </c>
      <c r="I334" s="252">
        <f t="shared" si="22"/>
        <v>2480.85</v>
      </c>
      <c r="L334" s="205"/>
      <c r="M334" s="254"/>
      <c r="N334" s="254"/>
    </row>
    <row r="335" spans="1:14">
      <c r="A335" s="101">
        <f t="shared" si="23"/>
        <v>329</v>
      </c>
      <c r="B335" s="244" t="s">
        <v>144</v>
      </c>
      <c r="C335" s="244" t="s">
        <v>110</v>
      </c>
      <c r="D335" s="245">
        <v>2483</v>
      </c>
      <c r="E335" s="208">
        <f t="shared" si="20"/>
        <v>14.875</v>
      </c>
      <c r="F335" s="102">
        <v>64.5</v>
      </c>
      <c r="G335" s="127">
        <v>1918.88</v>
      </c>
      <c r="H335" s="206">
        <f t="shared" si="21"/>
        <v>452.66</v>
      </c>
      <c r="I335" s="102">
        <f t="shared" si="22"/>
        <v>2371.54</v>
      </c>
      <c r="L335" s="205"/>
      <c r="M335" s="205"/>
      <c r="N335" s="205"/>
    </row>
    <row r="336" spans="1:14">
      <c r="A336" s="101">
        <f t="shared" si="23"/>
        <v>330</v>
      </c>
      <c r="B336" s="244" t="s">
        <v>145</v>
      </c>
      <c r="C336" s="244" t="s">
        <v>77</v>
      </c>
      <c r="D336" s="245">
        <v>1823</v>
      </c>
      <c r="E336" s="208">
        <f t="shared" si="20"/>
        <v>10.920999999999999</v>
      </c>
      <c r="F336" s="102">
        <v>38</v>
      </c>
      <c r="G336" s="127">
        <v>830</v>
      </c>
      <c r="H336" s="206">
        <f t="shared" si="21"/>
        <v>195.8</v>
      </c>
      <c r="I336" s="102">
        <f t="shared" si="22"/>
        <v>1025.8</v>
      </c>
      <c r="L336" s="205"/>
      <c r="M336" s="205"/>
      <c r="N336" s="205"/>
    </row>
    <row r="337" spans="1:14">
      <c r="A337" s="101">
        <f t="shared" si="23"/>
        <v>331</v>
      </c>
      <c r="B337" s="244" t="s">
        <v>145</v>
      </c>
      <c r="C337" s="244" t="s">
        <v>77</v>
      </c>
      <c r="D337" s="245">
        <v>1581</v>
      </c>
      <c r="E337" s="208">
        <f t="shared" si="20"/>
        <v>9.4719999999999995</v>
      </c>
      <c r="F337" s="102">
        <v>61</v>
      </c>
      <c r="G337" s="127">
        <v>1155.58</v>
      </c>
      <c r="H337" s="206">
        <f t="shared" si="21"/>
        <v>272.60000000000002</v>
      </c>
      <c r="I337" s="102">
        <f t="shared" si="22"/>
        <v>1428.1799999999998</v>
      </c>
      <c r="L337" s="205"/>
      <c r="M337" s="205"/>
      <c r="N337" s="205"/>
    </row>
    <row r="338" spans="1:14">
      <c r="A338" s="101">
        <f t="shared" si="23"/>
        <v>332</v>
      </c>
      <c r="B338" s="244" t="s">
        <v>145</v>
      </c>
      <c r="C338" s="244" t="s">
        <v>77</v>
      </c>
      <c r="D338" s="245">
        <v>1581</v>
      </c>
      <c r="E338" s="208">
        <f t="shared" si="20"/>
        <v>9.4719999999999995</v>
      </c>
      <c r="F338" s="102">
        <v>39</v>
      </c>
      <c r="G338" s="127">
        <v>738.82</v>
      </c>
      <c r="H338" s="206">
        <f t="shared" si="21"/>
        <v>174.29</v>
      </c>
      <c r="I338" s="102">
        <f t="shared" si="22"/>
        <v>913.11</v>
      </c>
      <c r="L338" s="205"/>
      <c r="M338" s="205"/>
      <c r="N338" s="205"/>
    </row>
    <row r="339" spans="1:14">
      <c r="A339" s="101">
        <f t="shared" si="23"/>
        <v>333</v>
      </c>
      <c r="B339" s="244" t="s">
        <v>145</v>
      </c>
      <c r="C339" s="244" t="s">
        <v>106</v>
      </c>
      <c r="D339" s="245">
        <v>1640</v>
      </c>
      <c r="E339" s="208">
        <f t="shared" si="20"/>
        <v>9.8249999999999993</v>
      </c>
      <c r="F339" s="102">
        <v>93</v>
      </c>
      <c r="G339" s="127">
        <v>1827.45</v>
      </c>
      <c r="H339" s="206">
        <f t="shared" si="21"/>
        <v>431.1</v>
      </c>
      <c r="I339" s="102">
        <f t="shared" si="22"/>
        <v>2258.5500000000002</v>
      </c>
      <c r="L339" s="205"/>
      <c r="M339" s="205"/>
      <c r="N339" s="205"/>
    </row>
    <row r="340" spans="1:14">
      <c r="A340" s="101">
        <f t="shared" si="23"/>
        <v>334</v>
      </c>
      <c r="B340" s="244" t="s">
        <v>145</v>
      </c>
      <c r="C340" s="244" t="s">
        <v>77</v>
      </c>
      <c r="D340" s="245">
        <v>1581</v>
      </c>
      <c r="E340" s="208">
        <f t="shared" si="20"/>
        <v>9.4719999999999995</v>
      </c>
      <c r="F340" s="102">
        <v>116</v>
      </c>
      <c r="G340" s="127">
        <v>2197.5</v>
      </c>
      <c r="H340" s="206">
        <f t="shared" si="21"/>
        <v>518.39</v>
      </c>
      <c r="I340" s="102">
        <f t="shared" si="22"/>
        <v>2715.89</v>
      </c>
      <c r="L340" s="205"/>
      <c r="M340" s="205"/>
      <c r="N340" s="205"/>
    </row>
    <row r="341" spans="1:14">
      <c r="A341" s="101">
        <f t="shared" si="23"/>
        <v>335</v>
      </c>
      <c r="B341" s="244" t="s">
        <v>145</v>
      </c>
      <c r="C341" s="244" t="s">
        <v>77</v>
      </c>
      <c r="D341" s="245">
        <v>1581</v>
      </c>
      <c r="E341" s="208">
        <f t="shared" si="20"/>
        <v>9.4719999999999995</v>
      </c>
      <c r="F341" s="102">
        <v>84</v>
      </c>
      <c r="G341" s="127">
        <v>1591.3</v>
      </c>
      <c r="H341" s="206">
        <f t="shared" si="21"/>
        <v>375.39</v>
      </c>
      <c r="I341" s="102">
        <f t="shared" si="22"/>
        <v>1966.69</v>
      </c>
      <c r="L341" s="205"/>
      <c r="M341" s="205"/>
      <c r="N341" s="205"/>
    </row>
    <row r="342" spans="1:14">
      <c r="A342" s="101">
        <f t="shared" si="23"/>
        <v>336</v>
      </c>
      <c r="B342" s="244" t="s">
        <v>145</v>
      </c>
      <c r="C342" s="244" t="s">
        <v>105</v>
      </c>
      <c r="D342" s="245">
        <v>1861</v>
      </c>
      <c r="E342" s="208">
        <f t="shared" si="20"/>
        <v>11.148999999999999</v>
      </c>
      <c r="F342" s="102">
        <v>89</v>
      </c>
      <c r="G342" s="127">
        <v>1984.52</v>
      </c>
      <c r="H342" s="206">
        <f t="shared" si="21"/>
        <v>468.15</v>
      </c>
      <c r="I342" s="102">
        <f t="shared" si="22"/>
        <v>2452.67</v>
      </c>
      <c r="L342" s="205"/>
      <c r="M342" s="205"/>
      <c r="N342" s="205"/>
    </row>
    <row r="343" spans="1:14">
      <c r="A343" s="101">
        <f t="shared" si="23"/>
        <v>337</v>
      </c>
      <c r="B343" s="244" t="s">
        <v>145</v>
      </c>
      <c r="C343" s="244" t="s">
        <v>106</v>
      </c>
      <c r="D343" s="245">
        <v>1571</v>
      </c>
      <c r="E343" s="208">
        <f t="shared" si="20"/>
        <v>9.4120000000000008</v>
      </c>
      <c r="F343" s="102">
        <v>98</v>
      </c>
      <c r="G343" s="127">
        <v>1844.75</v>
      </c>
      <c r="H343" s="206">
        <f t="shared" si="21"/>
        <v>435.18</v>
      </c>
      <c r="I343" s="102">
        <f t="shared" si="22"/>
        <v>2279.9299999999998</v>
      </c>
      <c r="L343" s="205"/>
      <c r="M343" s="205"/>
      <c r="N343" s="205"/>
    </row>
    <row r="344" spans="1:14">
      <c r="A344" s="101">
        <f t="shared" si="23"/>
        <v>338</v>
      </c>
      <c r="B344" s="244" t="s">
        <v>145</v>
      </c>
      <c r="C344" s="244" t="s">
        <v>106</v>
      </c>
      <c r="D344" s="245">
        <v>1571</v>
      </c>
      <c r="E344" s="208">
        <f t="shared" si="20"/>
        <v>9.4120000000000008</v>
      </c>
      <c r="F344" s="102">
        <v>74</v>
      </c>
      <c r="G344" s="127">
        <v>1392.98</v>
      </c>
      <c r="H344" s="206">
        <f t="shared" si="21"/>
        <v>328.6</v>
      </c>
      <c r="I344" s="102">
        <f t="shared" si="22"/>
        <v>1721.58</v>
      </c>
      <c r="L344" s="205"/>
      <c r="M344" s="205"/>
      <c r="N344" s="205"/>
    </row>
    <row r="345" spans="1:14">
      <c r="A345" s="101">
        <f t="shared" si="23"/>
        <v>339</v>
      </c>
      <c r="B345" s="244" t="s">
        <v>145</v>
      </c>
      <c r="C345" s="244" t="s">
        <v>77</v>
      </c>
      <c r="D345" s="245">
        <v>1493</v>
      </c>
      <c r="E345" s="208">
        <f t="shared" si="20"/>
        <v>8.9440000000000008</v>
      </c>
      <c r="F345" s="102">
        <v>94</v>
      </c>
      <c r="G345" s="127">
        <v>1681.47</v>
      </c>
      <c r="H345" s="206">
        <f t="shared" si="21"/>
        <v>396.66</v>
      </c>
      <c r="I345" s="102">
        <f t="shared" si="22"/>
        <v>2078.13</v>
      </c>
      <c r="L345" s="205"/>
      <c r="M345" s="205"/>
      <c r="N345" s="205"/>
    </row>
    <row r="346" spans="1:14">
      <c r="A346" s="101">
        <f t="shared" si="23"/>
        <v>340</v>
      </c>
      <c r="B346" s="244" t="s">
        <v>146</v>
      </c>
      <c r="C346" s="244" t="s">
        <v>106</v>
      </c>
      <c r="D346" s="245">
        <v>1523</v>
      </c>
      <c r="E346" s="208">
        <f t="shared" si="20"/>
        <v>9.1240000000000006</v>
      </c>
      <c r="F346" s="102">
        <v>112.5</v>
      </c>
      <c r="G346" s="127">
        <v>2052.9</v>
      </c>
      <c r="H346" s="206">
        <f t="shared" si="21"/>
        <v>484.28</v>
      </c>
      <c r="I346" s="102">
        <f t="shared" si="22"/>
        <v>2537.1800000000003</v>
      </c>
      <c r="L346" s="205"/>
      <c r="M346" s="205"/>
      <c r="N346" s="205"/>
    </row>
    <row r="347" spans="1:14">
      <c r="A347" s="101">
        <f t="shared" si="23"/>
        <v>341</v>
      </c>
      <c r="B347" s="244" t="s">
        <v>146</v>
      </c>
      <c r="C347" s="244" t="s">
        <v>77</v>
      </c>
      <c r="D347" s="245">
        <v>1425</v>
      </c>
      <c r="E347" s="208">
        <f t="shared" si="20"/>
        <v>8.5370000000000008</v>
      </c>
      <c r="F347" s="102">
        <v>24.5</v>
      </c>
      <c r="G347" s="127">
        <v>418.31</v>
      </c>
      <c r="H347" s="206">
        <f t="shared" si="21"/>
        <v>98.68</v>
      </c>
      <c r="I347" s="102">
        <f t="shared" si="22"/>
        <v>516.99</v>
      </c>
      <c r="L347" s="205"/>
      <c r="M347" s="205"/>
      <c r="N347" s="205"/>
    </row>
    <row r="348" spans="1:14">
      <c r="A348" s="101">
        <f t="shared" si="23"/>
        <v>342</v>
      </c>
      <c r="B348" s="244" t="s">
        <v>146</v>
      </c>
      <c r="C348" s="244" t="s">
        <v>77</v>
      </c>
      <c r="D348" s="245">
        <v>1425</v>
      </c>
      <c r="E348" s="208">
        <f t="shared" si="20"/>
        <v>8.5370000000000008</v>
      </c>
      <c r="F348" s="102">
        <v>116</v>
      </c>
      <c r="G348" s="127">
        <v>1980.58</v>
      </c>
      <c r="H348" s="206">
        <f t="shared" si="21"/>
        <v>467.22</v>
      </c>
      <c r="I348" s="102">
        <f t="shared" si="22"/>
        <v>2447.8000000000002</v>
      </c>
      <c r="L348" s="205"/>
      <c r="M348" s="205"/>
      <c r="N348" s="205"/>
    </row>
    <row r="349" spans="1:14">
      <c r="A349" s="101">
        <f t="shared" si="23"/>
        <v>343</v>
      </c>
      <c r="B349" s="244" t="s">
        <v>146</v>
      </c>
      <c r="C349" s="244" t="s">
        <v>105</v>
      </c>
      <c r="D349" s="245">
        <v>1672</v>
      </c>
      <c r="E349" s="208">
        <f t="shared" si="20"/>
        <v>10.016999999999999</v>
      </c>
      <c r="F349" s="102">
        <v>44</v>
      </c>
      <c r="G349" s="127">
        <v>881.5</v>
      </c>
      <c r="H349" s="206">
        <f t="shared" si="21"/>
        <v>207.95</v>
      </c>
      <c r="I349" s="102">
        <f t="shared" si="22"/>
        <v>1089.45</v>
      </c>
      <c r="L349" s="205"/>
      <c r="M349" s="205"/>
      <c r="N349" s="205"/>
    </row>
    <row r="350" spans="1:14">
      <c r="A350" s="101">
        <f t="shared" si="23"/>
        <v>344</v>
      </c>
      <c r="B350" s="244" t="s">
        <v>146</v>
      </c>
      <c r="C350" s="244" t="s">
        <v>77</v>
      </c>
      <c r="D350" s="245">
        <v>1392</v>
      </c>
      <c r="E350" s="208">
        <f t="shared" si="20"/>
        <v>8.3390000000000004</v>
      </c>
      <c r="F350" s="102">
        <v>137.5</v>
      </c>
      <c r="G350" s="127">
        <v>2293.23</v>
      </c>
      <c r="H350" s="206">
        <f t="shared" si="21"/>
        <v>540.97</v>
      </c>
      <c r="I350" s="102">
        <f t="shared" si="22"/>
        <v>2834.2</v>
      </c>
      <c r="L350" s="205"/>
      <c r="M350" s="205"/>
      <c r="N350" s="205"/>
    </row>
    <row r="351" spans="1:14">
      <c r="A351" s="101">
        <f t="shared" si="23"/>
        <v>345</v>
      </c>
      <c r="B351" s="244" t="s">
        <v>147</v>
      </c>
      <c r="C351" s="244" t="s">
        <v>77</v>
      </c>
      <c r="D351" s="245">
        <v>1553</v>
      </c>
      <c r="E351" s="208">
        <f t="shared" si="20"/>
        <v>9.3040000000000003</v>
      </c>
      <c r="F351" s="102">
        <v>99.5</v>
      </c>
      <c r="G351" s="127">
        <v>1851.5</v>
      </c>
      <c r="H351" s="206">
        <f t="shared" si="21"/>
        <v>436.77</v>
      </c>
      <c r="I351" s="102">
        <f t="shared" si="22"/>
        <v>2288.27</v>
      </c>
      <c r="L351" s="205"/>
      <c r="M351" s="205"/>
      <c r="N351" s="205"/>
    </row>
    <row r="352" spans="1:14">
      <c r="A352" s="101">
        <f t="shared" si="23"/>
        <v>346</v>
      </c>
      <c r="B352" s="244" t="s">
        <v>147</v>
      </c>
      <c r="C352" s="244" t="s">
        <v>105</v>
      </c>
      <c r="D352" s="245">
        <v>2040</v>
      </c>
      <c r="E352" s="208">
        <f t="shared" si="20"/>
        <v>12.221</v>
      </c>
      <c r="F352" s="102">
        <v>99</v>
      </c>
      <c r="G352" s="127">
        <v>2419.7600000000002</v>
      </c>
      <c r="H352" s="206">
        <f t="shared" si="21"/>
        <v>570.82000000000005</v>
      </c>
      <c r="I352" s="102">
        <f t="shared" si="22"/>
        <v>2990.5800000000004</v>
      </c>
      <c r="L352" s="205"/>
      <c r="M352" s="205"/>
      <c r="N352" s="205"/>
    </row>
    <row r="353" spans="1:14">
      <c r="A353" s="101">
        <f t="shared" si="23"/>
        <v>347</v>
      </c>
      <c r="B353" s="244" t="s">
        <v>147</v>
      </c>
      <c r="C353" s="244" t="s">
        <v>106</v>
      </c>
      <c r="D353" s="245">
        <v>1640</v>
      </c>
      <c r="E353" s="208">
        <f t="shared" si="20"/>
        <v>9.8249999999999993</v>
      </c>
      <c r="F353" s="102">
        <v>134</v>
      </c>
      <c r="G353" s="127">
        <v>2633.1</v>
      </c>
      <c r="H353" s="206">
        <f t="shared" si="21"/>
        <v>621.15</v>
      </c>
      <c r="I353" s="102">
        <f t="shared" si="22"/>
        <v>3254.25</v>
      </c>
      <c r="L353" s="205"/>
      <c r="M353" s="205"/>
      <c r="N353" s="205"/>
    </row>
    <row r="354" spans="1:14">
      <c r="A354" s="101">
        <f t="shared" si="23"/>
        <v>348</v>
      </c>
      <c r="B354" s="244" t="s">
        <v>147</v>
      </c>
      <c r="C354" s="244" t="s">
        <v>77</v>
      </c>
      <c r="D354" s="245">
        <v>1553</v>
      </c>
      <c r="E354" s="208">
        <f t="shared" si="20"/>
        <v>9.3040000000000003</v>
      </c>
      <c r="F354" s="102">
        <v>82.5</v>
      </c>
      <c r="G354" s="127">
        <v>1535.16</v>
      </c>
      <c r="H354" s="206">
        <f t="shared" si="21"/>
        <v>362.14</v>
      </c>
      <c r="I354" s="102">
        <f t="shared" si="22"/>
        <v>1897.3000000000002</v>
      </c>
      <c r="L354" s="205"/>
      <c r="M354" s="205"/>
      <c r="N354" s="205"/>
    </row>
    <row r="355" spans="1:14">
      <c r="A355" s="101">
        <f t="shared" si="23"/>
        <v>349</v>
      </c>
      <c r="B355" s="244" t="s">
        <v>147</v>
      </c>
      <c r="C355" s="244" t="s">
        <v>106</v>
      </c>
      <c r="D355" s="245">
        <v>1591</v>
      </c>
      <c r="E355" s="208">
        <f t="shared" si="20"/>
        <v>9.532</v>
      </c>
      <c r="F355" s="102">
        <v>134.5</v>
      </c>
      <c r="G355" s="127">
        <v>2564.11</v>
      </c>
      <c r="H355" s="206">
        <f t="shared" si="21"/>
        <v>604.87</v>
      </c>
      <c r="I355" s="102">
        <f t="shared" si="22"/>
        <v>3168.98</v>
      </c>
      <c r="L355" s="205"/>
      <c r="M355" s="205"/>
      <c r="N355" s="205"/>
    </row>
    <row r="356" spans="1:14">
      <c r="A356" s="101">
        <f t="shared" si="23"/>
        <v>350</v>
      </c>
      <c r="B356" s="244" t="s">
        <v>147</v>
      </c>
      <c r="C356" s="244" t="s">
        <v>77</v>
      </c>
      <c r="D356" s="245">
        <v>1521</v>
      </c>
      <c r="E356" s="208">
        <f t="shared" si="20"/>
        <v>9.1120000000000001</v>
      </c>
      <c r="F356" s="102">
        <v>107.5</v>
      </c>
      <c r="G356" s="127">
        <v>1959.08</v>
      </c>
      <c r="H356" s="206">
        <f t="shared" si="21"/>
        <v>462.15</v>
      </c>
      <c r="I356" s="102">
        <f t="shared" si="22"/>
        <v>2421.23</v>
      </c>
      <c r="L356" s="205"/>
      <c r="M356" s="205"/>
      <c r="N356" s="205"/>
    </row>
    <row r="357" spans="1:14">
      <c r="A357" s="101">
        <f t="shared" si="23"/>
        <v>351</v>
      </c>
      <c r="B357" s="244" t="s">
        <v>148</v>
      </c>
      <c r="C357" s="244" t="s">
        <v>77</v>
      </c>
      <c r="D357" s="245">
        <v>1581</v>
      </c>
      <c r="E357" s="208">
        <f t="shared" si="20"/>
        <v>9.4719999999999995</v>
      </c>
      <c r="F357" s="102">
        <v>114.5</v>
      </c>
      <c r="G357" s="127">
        <v>2169.09</v>
      </c>
      <c r="H357" s="206">
        <f>ROUND(G357*0.2359,2)-0.01</f>
        <v>511.68</v>
      </c>
      <c r="I357" s="102">
        <f t="shared" si="22"/>
        <v>2680.77</v>
      </c>
      <c r="L357" s="205"/>
      <c r="M357" s="205"/>
      <c r="N357" s="205"/>
    </row>
    <row r="358" spans="1:14">
      <c r="A358" s="101">
        <f t="shared" si="23"/>
        <v>352</v>
      </c>
      <c r="B358" s="244" t="s">
        <v>148</v>
      </c>
      <c r="C358" s="244" t="s">
        <v>105</v>
      </c>
      <c r="D358" s="245">
        <v>2165</v>
      </c>
      <c r="E358" s="208">
        <f t="shared" si="20"/>
        <v>12.97</v>
      </c>
      <c r="F358" s="102">
        <v>42</v>
      </c>
      <c r="G358" s="127">
        <v>1089.48</v>
      </c>
      <c r="H358" s="206">
        <f t="shared" si="21"/>
        <v>257.01</v>
      </c>
      <c r="I358" s="102">
        <f t="shared" si="22"/>
        <v>1346.49</v>
      </c>
      <c r="L358" s="205"/>
      <c r="M358" s="205"/>
      <c r="N358" s="205"/>
    </row>
    <row r="359" spans="1:14">
      <c r="A359" s="101">
        <f t="shared" si="23"/>
        <v>353</v>
      </c>
      <c r="B359" s="244" t="s">
        <v>148</v>
      </c>
      <c r="C359" s="244" t="s">
        <v>106</v>
      </c>
      <c r="D359" s="245">
        <v>1640</v>
      </c>
      <c r="E359" s="208">
        <f t="shared" si="20"/>
        <v>9.8249999999999993</v>
      </c>
      <c r="F359" s="102">
        <v>88.5</v>
      </c>
      <c r="G359" s="127">
        <v>1739.03</v>
      </c>
      <c r="H359" s="206">
        <f t="shared" si="21"/>
        <v>410.24</v>
      </c>
      <c r="I359" s="102">
        <f t="shared" si="22"/>
        <v>2149.27</v>
      </c>
      <c r="L359" s="205"/>
      <c r="M359" s="205"/>
      <c r="N359" s="205"/>
    </row>
    <row r="360" spans="1:14">
      <c r="A360" s="101">
        <f t="shared" si="23"/>
        <v>354</v>
      </c>
      <c r="B360" s="244" t="s">
        <v>148</v>
      </c>
      <c r="C360" s="244" t="s">
        <v>106</v>
      </c>
      <c r="D360" s="245">
        <v>1640</v>
      </c>
      <c r="E360" s="208">
        <f t="shared" si="20"/>
        <v>9.8249999999999993</v>
      </c>
      <c r="F360" s="102">
        <v>14</v>
      </c>
      <c r="G360" s="127">
        <v>275.10000000000002</v>
      </c>
      <c r="H360" s="206">
        <f t="shared" si="21"/>
        <v>64.900000000000006</v>
      </c>
      <c r="I360" s="102">
        <f t="shared" si="22"/>
        <v>340</v>
      </c>
      <c r="L360" s="205"/>
      <c r="M360" s="205"/>
      <c r="N360" s="205"/>
    </row>
    <row r="361" spans="1:14">
      <c r="A361" s="101">
        <f t="shared" si="23"/>
        <v>355</v>
      </c>
      <c r="B361" s="244" t="s">
        <v>148</v>
      </c>
      <c r="C361" s="244" t="s">
        <v>106</v>
      </c>
      <c r="D361" s="245">
        <v>1861</v>
      </c>
      <c r="E361" s="208">
        <f t="shared" si="20"/>
        <v>11.148999999999999</v>
      </c>
      <c r="F361" s="102">
        <v>102</v>
      </c>
      <c r="G361" s="127">
        <v>2274.4</v>
      </c>
      <c r="H361" s="206">
        <f t="shared" si="21"/>
        <v>536.53</v>
      </c>
      <c r="I361" s="102">
        <f t="shared" si="22"/>
        <v>2810.9300000000003</v>
      </c>
      <c r="L361" s="205"/>
      <c r="M361" s="205"/>
      <c r="N361" s="205"/>
    </row>
    <row r="362" spans="1:14">
      <c r="A362" s="101">
        <f t="shared" si="23"/>
        <v>356</v>
      </c>
      <c r="B362" s="244" t="s">
        <v>148</v>
      </c>
      <c r="C362" s="244" t="s">
        <v>77</v>
      </c>
      <c r="D362" s="245">
        <v>1541</v>
      </c>
      <c r="E362" s="208">
        <f t="shared" si="20"/>
        <v>9.2319999999999993</v>
      </c>
      <c r="F362" s="102">
        <v>86.5</v>
      </c>
      <c r="G362" s="127">
        <v>1597.14</v>
      </c>
      <c r="H362" s="206">
        <f t="shared" si="21"/>
        <v>376.77</v>
      </c>
      <c r="I362" s="102">
        <f t="shared" si="22"/>
        <v>1973.91</v>
      </c>
      <c r="L362" s="205"/>
      <c r="M362" s="205"/>
      <c r="N362" s="205"/>
    </row>
    <row r="363" spans="1:14">
      <c r="A363" s="101">
        <f t="shared" si="23"/>
        <v>357</v>
      </c>
      <c r="B363" s="244" t="s">
        <v>148</v>
      </c>
      <c r="C363" s="244" t="s">
        <v>106</v>
      </c>
      <c r="D363" s="245">
        <v>1571</v>
      </c>
      <c r="E363" s="208">
        <f t="shared" si="20"/>
        <v>9.4120000000000008</v>
      </c>
      <c r="F363" s="102">
        <v>60</v>
      </c>
      <c r="G363" s="127">
        <v>1129.44</v>
      </c>
      <c r="H363" s="206">
        <f t="shared" si="21"/>
        <v>266.43</v>
      </c>
      <c r="I363" s="102">
        <f t="shared" si="22"/>
        <v>1395.8700000000001</v>
      </c>
      <c r="L363" s="205"/>
      <c r="M363" s="205"/>
      <c r="N363" s="205"/>
    </row>
    <row r="364" spans="1:14">
      <c r="A364" s="101">
        <f t="shared" si="23"/>
        <v>358</v>
      </c>
      <c r="B364" s="244" t="s">
        <v>148</v>
      </c>
      <c r="C364" s="244" t="s">
        <v>77</v>
      </c>
      <c r="D364" s="245">
        <v>1521</v>
      </c>
      <c r="E364" s="208">
        <f t="shared" si="20"/>
        <v>9.1120000000000001</v>
      </c>
      <c r="F364" s="102">
        <v>42.5</v>
      </c>
      <c r="G364" s="127">
        <v>774.52</v>
      </c>
      <c r="H364" s="206">
        <f t="shared" si="21"/>
        <v>182.71</v>
      </c>
      <c r="I364" s="102">
        <f t="shared" si="22"/>
        <v>957.23</v>
      </c>
      <c r="L364" s="205"/>
      <c r="M364" s="205"/>
      <c r="N364" s="205"/>
    </row>
    <row r="365" spans="1:14">
      <c r="A365" s="101">
        <f t="shared" si="23"/>
        <v>359</v>
      </c>
      <c r="B365" s="244" t="s">
        <v>148</v>
      </c>
      <c r="C365" s="244" t="s">
        <v>77</v>
      </c>
      <c r="D365" s="245">
        <v>1521</v>
      </c>
      <c r="E365" s="208">
        <f t="shared" si="20"/>
        <v>9.1120000000000001</v>
      </c>
      <c r="F365" s="102">
        <v>38</v>
      </c>
      <c r="G365" s="127">
        <v>692.51</v>
      </c>
      <c r="H365" s="206">
        <f t="shared" si="21"/>
        <v>163.36000000000001</v>
      </c>
      <c r="I365" s="102">
        <f t="shared" si="22"/>
        <v>855.87</v>
      </c>
      <c r="L365" s="205"/>
      <c r="M365" s="205"/>
      <c r="N365" s="205"/>
    </row>
    <row r="366" spans="1:14">
      <c r="A366" s="101">
        <f t="shared" si="23"/>
        <v>360</v>
      </c>
      <c r="B366" s="244" t="s">
        <v>148</v>
      </c>
      <c r="C366" s="244" t="s">
        <v>77</v>
      </c>
      <c r="D366" s="245">
        <v>1473</v>
      </c>
      <c r="E366" s="208">
        <f t="shared" si="20"/>
        <v>8.8249999999999993</v>
      </c>
      <c r="F366" s="102">
        <v>80</v>
      </c>
      <c r="G366" s="127">
        <v>1412</v>
      </c>
      <c r="H366" s="206">
        <f t="shared" si="21"/>
        <v>333.09</v>
      </c>
      <c r="I366" s="102">
        <f t="shared" si="22"/>
        <v>1745.09</v>
      </c>
      <c r="L366" s="205"/>
      <c r="M366" s="205"/>
      <c r="N366" s="205"/>
    </row>
    <row r="367" spans="1:14">
      <c r="A367" s="101">
        <f t="shared" si="23"/>
        <v>361</v>
      </c>
      <c r="B367" s="244" t="s">
        <v>149</v>
      </c>
      <c r="C367" s="244" t="s">
        <v>77</v>
      </c>
      <c r="D367" s="245">
        <v>1851</v>
      </c>
      <c r="E367" s="208">
        <f t="shared" si="20"/>
        <v>11.089</v>
      </c>
      <c r="F367" s="102">
        <v>93.5</v>
      </c>
      <c r="G367" s="127">
        <v>2073.64</v>
      </c>
      <c r="H367" s="206">
        <f t="shared" si="21"/>
        <v>489.17</v>
      </c>
      <c r="I367" s="102">
        <f t="shared" si="22"/>
        <v>2562.81</v>
      </c>
      <c r="L367" s="205"/>
      <c r="M367" s="205"/>
      <c r="N367" s="205"/>
    </row>
    <row r="368" spans="1:14">
      <c r="A368" s="101">
        <f t="shared" si="23"/>
        <v>362</v>
      </c>
      <c r="B368" s="244" t="s">
        <v>149</v>
      </c>
      <c r="C368" s="244" t="s">
        <v>106</v>
      </c>
      <c r="D368" s="245">
        <v>1620</v>
      </c>
      <c r="E368" s="208">
        <f t="shared" si="20"/>
        <v>9.7050000000000001</v>
      </c>
      <c r="F368" s="102">
        <v>29</v>
      </c>
      <c r="G368" s="127">
        <v>562.89</v>
      </c>
      <c r="H368" s="206">
        <f t="shared" si="21"/>
        <v>132.79</v>
      </c>
      <c r="I368" s="102">
        <f t="shared" si="22"/>
        <v>695.68</v>
      </c>
      <c r="L368" s="205"/>
      <c r="M368" s="205"/>
      <c r="N368" s="205"/>
    </row>
    <row r="369" spans="1:14">
      <c r="A369" s="101">
        <f t="shared" si="23"/>
        <v>363</v>
      </c>
      <c r="B369" s="244" t="s">
        <v>149</v>
      </c>
      <c r="C369" s="244" t="s">
        <v>105</v>
      </c>
      <c r="D369" s="245">
        <v>1895</v>
      </c>
      <c r="E369" s="208">
        <f t="shared" si="20"/>
        <v>11.353</v>
      </c>
      <c r="F369" s="102">
        <v>131.5</v>
      </c>
      <c r="G369" s="127">
        <v>2985.84</v>
      </c>
      <c r="H369" s="206">
        <f t="shared" si="21"/>
        <v>704.36</v>
      </c>
      <c r="I369" s="102">
        <f t="shared" si="22"/>
        <v>3690.2000000000003</v>
      </c>
      <c r="L369" s="205"/>
      <c r="M369" s="205"/>
      <c r="N369" s="205"/>
    </row>
    <row r="370" spans="1:14">
      <c r="A370" s="101">
        <f t="shared" si="23"/>
        <v>364</v>
      </c>
      <c r="B370" s="244" t="s">
        <v>149</v>
      </c>
      <c r="C370" s="244" t="s">
        <v>77</v>
      </c>
      <c r="D370" s="245">
        <v>1493</v>
      </c>
      <c r="E370" s="208">
        <f t="shared" si="20"/>
        <v>8.9440000000000008</v>
      </c>
      <c r="F370" s="102">
        <v>30.5</v>
      </c>
      <c r="G370" s="127">
        <v>545.58000000000004</v>
      </c>
      <c r="H370" s="206">
        <f t="shared" si="21"/>
        <v>128.69999999999999</v>
      </c>
      <c r="I370" s="102">
        <f t="shared" si="22"/>
        <v>674.28</v>
      </c>
      <c r="L370" s="205"/>
      <c r="M370" s="205"/>
      <c r="N370" s="205"/>
    </row>
    <row r="371" spans="1:14">
      <c r="A371" s="101">
        <f t="shared" si="23"/>
        <v>365</v>
      </c>
      <c r="B371" s="244" t="s">
        <v>150</v>
      </c>
      <c r="C371" s="244" t="s">
        <v>106</v>
      </c>
      <c r="D371" s="245">
        <v>1640</v>
      </c>
      <c r="E371" s="208">
        <f t="shared" si="20"/>
        <v>9.8249999999999993</v>
      </c>
      <c r="F371" s="102">
        <v>121</v>
      </c>
      <c r="G371" s="127">
        <v>2377.65</v>
      </c>
      <c r="H371" s="206">
        <f>ROUND(G371*0.2359,2)-0.01</f>
        <v>560.88</v>
      </c>
      <c r="I371" s="102">
        <f t="shared" si="22"/>
        <v>2938.53</v>
      </c>
      <c r="L371" s="205"/>
      <c r="M371" s="205"/>
      <c r="N371" s="205"/>
    </row>
    <row r="372" spans="1:14">
      <c r="A372" s="101">
        <f t="shared" si="23"/>
        <v>366</v>
      </c>
      <c r="B372" s="244" t="s">
        <v>150</v>
      </c>
      <c r="C372" s="244" t="s">
        <v>77</v>
      </c>
      <c r="D372" s="245">
        <v>1581</v>
      </c>
      <c r="E372" s="208">
        <f t="shared" si="20"/>
        <v>9.4719999999999995</v>
      </c>
      <c r="F372" s="102">
        <v>132</v>
      </c>
      <c r="G372" s="127">
        <v>2500.61</v>
      </c>
      <c r="H372" s="206">
        <f t="shared" si="21"/>
        <v>589.89</v>
      </c>
      <c r="I372" s="102">
        <f t="shared" si="22"/>
        <v>3090.5</v>
      </c>
      <c r="L372" s="205"/>
      <c r="M372" s="205"/>
      <c r="N372" s="205"/>
    </row>
    <row r="373" spans="1:14">
      <c r="A373" s="101">
        <f t="shared" si="23"/>
        <v>367</v>
      </c>
      <c r="B373" s="244" t="s">
        <v>150</v>
      </c>
      <c r="C373" s="244" t="s">
        <v>77</v>
      </c>
      <c r="D373" s="245">
        <v>1533</v>
      </c>
      <c r="E373" s="208">
        <f t="shared" si="20"/>
        <v>9.1839999999999993</v>
      </c>
      <c r="F373" s="102">
        <v>77</v>
      </c>
      <c r="G373" s="127">
        <v>1414.34</v>
      </c>
      <c r="H373" s="206">
        <f t="shared" si="21"/>
        <v>333.64</v>
      </c>
      <c r="I373" s="102">
        <f t="shared" si="22"/>
        <v>1747.98</v>
      </c>
      <c r="L373" s="205"/>
      <c r="M373" s="205"/>
      <c r="N373" s="205"/>
    </row>
    <row r="374" spans="1:14">
      <c r="A374" s="101">
        <f t="shared" si="23"/>
        <v>368</v>
      </c>
      <c r="B374" s="244" t="s">
        <v>151</v>
      </c>
      <c r="C374" s="244" t="s">
        <v>77</v>
      </c>
      <c r="D374" s="245">
        <v>1581</v>
      </c>
      <c r="E374" s="208">
        <f t="shared" si="20"/>
        <v>9.4719999999999995</v>
      </c>
      <c r="F374" s="102">
        <v>112.5</v>
      </c>
      <c r="G374" s="127">
        <v>2131.1999999999998</v>
      </c>
      <c r="H374" s="206">
        <f t="shared" si="21"/>
        <v>502.75</v>
      </c>
      <c r="I374" s="102">
        <f t="shared" si="22"/>
        <v>2633.95</v>
      </c>
      <c r="L374" s="205"/>
      <c r="M374" s="205"/>
      <c r="N374" s="205"/>
    </row>
    <row r="375" spans="1:14">
      <c r="A375" s="101">
        <f t="shared" si="23"/>
        <v>369</v>
      </c>
      <c r="B375" s="244" t="s">
        <v>151</v>
      </c>
      <c r="C375" s="244" t="s">
        <v>105</v>
      </c>
      <c r="D375" s="245">
        <v>1861</v>
      </c>
      <c r="E375" s="208">
        <f t="shared" si="20"/>
        <v>11.148999999999999</v>
      </c>
      <c r="F375" s="102">
        <v>87.5</v>
      </c>
      <c r="G375" s="127">
        <v>1951.08</v>
      </c>
      <c r="H375" s="206">
        <f t="shared" si="21"/>
        <v>460.26</v>
      </c>
      <c r="I375" s="102">
        <f t="shared" si="22"/>
        <v>2411.34</v>
      </c>
      <c r="L375" s="205"/>
      <c r="M375" s="205"/>
      <c r="N375" s="205"/>
    </row>
    <row r="376" spans="1:14">
      <c r="A376" s="101">
        <f t="shared" si="23"/>
        <v>370</v>
      </c>
      <c r="B376" s="244" t="s">
        <v>151</v>
      </c>
      <c r="C376" s="244" t="s">
        <v>106</v>
      </c>
      <c r="D376" s="245">
        <v>1640</v>
      </c>
      <c r="E376" s="208">
        <f t="shared" si="20"/>
        <v>9.8249999999999993</v>
      </c>
      <c r="F376" s="102">
        <v>92</v>
      </c>
      <c r="G376" s="127">
        <v>1807.8</v>
      </c>
      <c r="H376" s="206">
        <f t="shared" si="21"/>
        <v>426.46</v>
      </c>
      <c r="I376" s="102">
        <f t="shared" si="22"/>
        <v>2234.2599999999998</v>
      </c>
      <c r="L376" s="205"/>
      <c r="M376" s="205"/>
      <c r="N376" s="205"/>
    </row>
    <row r="377" spans="1:14">
      <c r="A377" s="101">
        <f t="shared" si="23"/>
        <v>371</v>
      </c>
      <c r="B377" s="244" t="s">
        <v>151</v>
      </c>
      <c r="C377" s="244" t="s">
        <v>77</v>
      </c>
      <c r="D377" s="245">
        <v>1533</v>
      </c>
      <c r="E377" s="208">
        <f t="shared" si="20"/>
        <v>9.1839999999999993</v>
      </c>
      <c r="F377" s="102">
        <v>127.5</v>
      </c>
      <c r="G377" s="127">
        <v>2341.92</v>
      </c>
      <c r="H377" s="206">
        <f t="shared" si="21"/>
        <v>552.46</v>
      </c>
      <c r="I377" s="102">
        <f t="shared" si="22"/>
        <v>2894.38</v>
      </c>
      <c r="L377" s="205"/>
      <c r="M377" s="205"/>
      <c r="N377" s="205"/>
    </row>
    <row r="378" spans="1:14">
      <c r="A378" s="101">
        <f t="shared" si="23"/>
        <v>372</v>
      </c>
      <c r="B378" s="244" t="s">
        <v>151</v>
      </c>
      <c r="C378" s="244" t="s">
        <v>77</v>
      </c>
      <c r="D378" s="245">
        <v>1521</v>
      </c>
      <c r="E378" s="208">
        <f t="shared" si="20"/>
        <v>9.1120000000000001</v>
      </c>
      <c r="F378" s="102">
        <v>110</v>
      </c>
      <c r="G378" s="127">
        <v>2004.64</v>
      </c>
      <c r="H378" s="206">
        <f t="shared" si="21"/>
        <v>472.89</v>
      </c>
      <c r="I378" s="102">
        <f t="shared" si="22"/>
        <v>2477.5300000000002</v>
      </c>
      <c r="L378" s="205"/>
      <c r="M378" s="205"/>
      <c r="N378" s="205"/>
    </row>
    <row r="379" spans="1:14">
      <c r="A379" s="101">
        <f t="shared" si="23"/>
        <v>373</v>
      </c>
      <c r="B379" s="244" t="s">
        <v>151</v>
      </c>
      <c r="C379" s="244" t="s">
        <v>77</v>
      </c>
      <c r="D379" s="245">
        <v>1493</v>
      </c>
      <c r="E379" s="208">
        <f t="shared" si="20"/>
        <v>8.9440000000000008</v>
      </c>
      <c r="F379" s="102">
        <v>70</v>
      </c>
      <c r="G379" s="127">
        <v>1252.1600000000001</v>
      </c>
      <c r="H379" s="206">
        <f t="shared" si="21"/>
        <v>295.38</v>
      </c>
      <c r="I379" s="102">
        <f t="shared" si="22"/>
        <v>1547.54</v>
      </c>
      <c r="L379" s="205"/>
      <c r="M379" s="205"/>
      <c r="N379" s="205"/>
    </row>
    <row r="380" spans="1:14">
      <c r="A380" s="101">
        <f t="shared" si="23"/>
        <v>374</v>
      </c>
      <c r="B380" s="244" t="s">
        <v>152</v>
      </c>
      <c r="C380" s="244" t="s">
        <v>106</v>
      </c>
      <c r="D380" s="245">
        <v>1495</v>
      </c>
      <c r="E380" s="208">
        <f t="shared" si="20"/>
        <v>8.9559999999999995</v>
      </c>
      <c r="F380" s="102">
        <v>88</v>
      </c>
      <c r="G380" s="127">
        <v>1576.26</v>
      </c>
      <c r="H380" s="206">
        <f t="shared" si="21"/>
        <v>371.84</v>
      </c>
      <c r="I380" s="102">
        <f t="shared" si="22"/>
        <v>1948.1</v>
      </c>
      <c r="L380" s="205"/>
      <c r="M380" s="205"/>
      <c r="N380" s="205"/>
    </row>
    <row r="381" spans="1:14">
      <c r="A381" s="101">
        <f t="shared" si="23"/>
        <v>375</v>
      </c>
      <c r="B381" s="244" t="s">
        <v>152</v>
      </c>
      <c r="C381" s="244" t="s">
        <v>77</v>
      </c>
      <c r="D381" s="245">
        <v>1472</v>
      </c>
      <c r="E381" s="208">
        <f t="shared" si="20"/>
        <v>8.8190000000000008</v>
      </c>
      <c r="F381" s="102">
        <v>92</v>
      </c>
      <c r="G381" s="127">
        <v>1622.7</v>
      </c>
      <c r="H381" s="206">
        <f t="shared" si="21"/>
        <v>382.79</v>
      </c>
      <c r="I381" s="102">
        <f t="shared" si="22"/>
        <v>2005.49</v>
      </c>
      <c r="L381" s="205"/>
      <c r="M381" s="205"/>
      <c r="N381" s="205"/>
    </row>
    <row r="382" spans="1:14">
      <c r="A382" s="101">
        <f t="shared" si="23"/>
        <v>376</v>
      </c>
      <c r="B382" s="244" t="s">
        <v>152</v>
      </c>
      <c r="C382" s="244" t="s">
        <v>77</v>
      </c>
      <c r="D382" s="245">
        <v>1452</v>
      </c>
      <c r="E382" s="208">
        <f t="shared" si="20"/>
        <v>8.6989999999999998</v>
      </c>
      <c r="F382" s="102">
        <v>114</v>
      </c>
      <c r="G382" s="127">
        <v>1983.37</v>
      </c>
      <c r="H382" s="206">
        <f t="shared" si="21"/>
        <v>467.88</v>
      </c>
      <c r="I382" s="102">
        <f t="shared" si="22"/>
        <v>2451.25</v>
      </c>
      <c r="L382" s="205"/>
      <c r="M382" s="205"/>
      <c r="N382" s="205"/>
    </row>
    <row r="383" spans="1:14">
      <c r="A383" s="101">
        <f t="shared" si="23"/>
        <v>377</v>
      </c>
      <c r="B383" s="244" t="s">
        <v>152</v>
      </c>
      <c r="C383" s="244" t="s">
        <v>77</v>
      </c>
      <c r="D383" s="245">
        <v>1405</v>
      </c>
      <c r="E383" s="208">
        <f t="shared" si="20"/>
        <v>8.4169999999999998</v>
      </c>
      <c r="F383" s="102">
        <v>116</v>
      </c>
      <c r="G383" s="127">
        <v>1952.74</v>
      </c>
      <c r="H383" s="206">
        <f t="shared" si="21"/>
        <v>460.65</v>
      </c>
      <c r="I383" s="102">
        <f t="shared" si="22"/>
        <v>2413.39</v>
      </c>
      <c r="L383" s="205"/>
      <c r="M383" s="205"/>
      <c r="N383" s="205"/>
    </row>
    <row r="384" spans="1:14">
      <c r="A384" s="101">
        <f t="shared" si="23"/>
        <v>378</v>
      </c>
      <c r="B384" s="244" t="s">
        <v>152</v>
      </c>
      <c r="C384" s="244" t="s">
        <v>77</v>
      </c>
      <c r="D384" s="245">
        <v>1432</v>
      </c>
      <c r="E384" s="208">
        <f t="shared" si="20"/>
        <v>8.5790000000000006</v>
      </c>
      <c r="F384" s="102">
        <v>98</v>
      </c>
      <c r="G384" s="127">
        <v>1681.48</v>
      </c>
      <c r="H384" s="206">
        <f t="shared" si="21"/>
        <v>396.66</v>
      </c>
      <c r="I384" s="102">
        <f t="shared" si="22"/>
        <v>2078.14</v>
      </c>
      <c r="L384" s="205"/>
      <c r="M384" s="205"/>
      <c r="N384" s="205"/>
    </row>
    <row r="385" spans="1:14">
      <c r="A385" s="101">
        <f t="shared" si="23"/>
        <v>379</v>
      </c>
      <c r="B385" s="244" t="s">
        <v>152</v>
      </c>
      <c r="C385" s="244" t="s">
        <v>77</v>
      </c>
      <c r="D385" s="245">
        <v>1385</v>
      </c>
      <c r="E385" s="208">
        <f t="shared" si="20"/>
        <v>8.2970000000000006</v>
      </c>
      <c r="F385" s="102">
        <v>112</v>
      </c>
      <c r="G385" s="127">
        <v>1858.53</v>
      </c>
      <c r="H385" s="206">
        <f t="shared" si="21"/>
        <v>438.43</v>
      </c>
      <c r="I385" s="102">
        <f t="shared" si="22"/>
        <v>2296.96</v>
      </c>
      <c r="L385" s="205"/>
      <c r="M385" s="205"/>
      <c r="N385" s="205"/>
    </row>
    <row r="386" spans="1:14">
      <c r="A386" s="101">
        <f t="shared" si="23"/>
        <v>380</v>
      </c>
      <c r="B386" s="244" t="s">
        <v>153</v>
      </c>
      <c r="C386" s="244" t="s">
        <v>106</v>
      </c>
      <c r="D386" s="245">
        <v>1503</v>
      </c>
      <c r="E386" s="208">
        <f t="shared" si="20"/>
        <v>9.0039999999999996</v>
      </c>
      <c r="F386" s="102">
        <v>133</v>
      </c>
      <c r="G386" s="127">
        <v>2395.06</v>
      </c>
      <c r="H386" s="206">
        <f t="shared" si="21"/>
        <v>564.99</v>
      </c>
      <c r="I386" s="102">
        <f t="shared" si="22"/>
        <v>2960.05</v>
      </c>
      <c r="L386" s="205"/>
      <c r="M386" s="205"/>
      <c r="N386" s="205"/>
    </row>
    <row r="387" spans="1:14">
      <c r="A387" s="101">
        <f t="shared" si="23"/>
        <v>381</v>
      </c>
      <c r="B387" s="244" t="s">
        <v>153</v>
      </c>
      <c r="C387" s="244" t="s">
        <v>77</v>
      </c>
      <c r="D387" s="245">
        <v>1517</v>
      </c>
      <c r="E387" s="208">
        <f t="shared" si="20"/>
        <v>9.0879999999999992</v>
      </c>
      <c r="F387" s="102">
        <v>84</v>
      </c>
      <c r="G387" s="127">
        <v>1526.78</v>
      </c>
      <c r="H387" s="206">
        <f t="shared" si="21"/>
        <v>360.17</v>
      </c>
      <c r="I387" s="102">
        <f t="shared" si="22"/>
        <v>1886.95</v>
      </c>
      <c r="L387" s="205"/>
      <c r="M387" s="205"/>
      <c r="N387" s="205"/>
    </row>
    <row r="388" spans="1:14">
      <c r="A388" s="101">
        <f t="shared" si="23"/>
        <v>382</v>
      </c>
      <c r="B388" s="244" t="s">
        <v>153</v>
      </c>
      <c r="C388" s="244" t="s">
        <v>77</v>
      </c>
      <c r="D388" s="245">
        <v>1472</v>
      </c>
      <c r="E388" s="208">
        <f t="shared" si="20"/>
        <v>8.8190000000000008</v>
      </c>
      <c r="F388" s="102">
        <v>74</v>
      </c>
      <c r="G388" s="127">
        <v>1305.21</v>
      </c>
      <c r="H388" s="206">
        <f t="shared" si="21"/>
        <v>307.89999999999998</v>
      </c>
      <c r="I388" s="102">
        <f t="shared" si="22"/>
        <v>1613.1100000000001</v>
      </c>
      <c r="L388" s="205"/>
      <c r="M388" s="205"/>
      <c r="N388" s="205"/>
    </row>
    <row r="389" spans="1:14">
      <c r="A389" s="101">
        <f t="shared" si="23"/>
        <v>383</v>
      </c>
      <c r="B389" s="244" t="s">
        <v>153</v>
      </c>
      <c r="C389" s="244" t="s">
        <v>105</v>
      </c>
      <c r="D389" s="245">
        <v>1680</v>
      </c>
      <c r="E389" s="208">
        <f t="shared" si="20"/>
        <v>10.065</v>
      </c>
      <c r="F389" s="102">
        <v>135</v>
      </c>
      <c r="G389" s="127">
        <v>2717.55</v>
      </c>
      <c r="H389" s="206">
        <f t="shared" si="21"/>
        <v>641.07000000000005</v>
      </c>
      <c r="I389" s="102">
        <f t="shared" si="22"/>
        <v>3358.6200000000003</v>
      </c>
      <c r="L389" s="205"/>
      <c r="M389" s="205"/>
      <c r="N389" s="205"/>
    </row>
    <row r="390" spans="1:14">
      <c r="A390" s="101">
        <f t="shared" si="23"/>
        <v>384</v>
      </c>
      <c r="B390" s="244" t="s">
        <v>153</v>
      </c>
      <c r="C390" s="244" t="s">
        <v>106</v>
      </c>
      <c r="D390" s="245">
        <v>1455</v>
      </c>
      <c r="E390" s="208">
        <f t="shared" si="20"/>
        <v>8.7170000000000005</v>
      </c>
      <c r="F390" s="102">
        <v>80</v>
      </c>
      <c r="G390" s="127">
        <v>1394.72</v>
      </c>
      <c r="H390" s="206">
        <f t="shared" si="21"/>
        <v>329.01</v>
      </c>
      <c r="I390" s="102">
        <f t="shared" si="22"/>
        <v>1723.73</v>
      </c>
      <c r="L390" s="205"/>
      <c r="M390" s="205"/>
      <c r="N390" s="205"/>
    </row>
    <row r="391" spans="1:14">
      <c r="A391" s="101">
        <f t="shared" si="23"/>
        <v>385</v>
      </c>
      <c r="B391" s="244" t="s">
        <v>154</v>
      </c>
      <c r="C391" s="244" t="s">
        <v>105</v>
      </c>
      <c r="D391" s="245">
        <v>1680</v>
      </c>
      <c r="E391" s="208">
        <f t="shared" si="20"/>
        <v>10.065</v>
      </c>
      <c r="F391" s="102">
        <v>87.5</v>
      </c>
      <c r="G391" s="127">
        <v>1761.38</v>
      </c>
      <c r="H391" s="206">
        <f t="shared" si="21"/>
        <v>415.51</v>
      </c>
      <c r="I391" s="102">
        <f t="shared" si="22"/>
        <v>2176.8900000000003</v>
      </c>
      <c r="L391" s="205"/>
      <c r="M391" s="205"/>
      <c r="N391" s="205"/>
    </row>
    <row r="392" spans="1:14">
      <c r="A392" s="101">
        <f t="shared" si="23"/>
        <v>386</v>
      </c>
      <c r="B392" s="244" t="s">
        <v>154</v>
      </c>
      <c r="C392" s="244" t="s">
        <v>77</v>
      </c>
      <c r="D392" s="245">
        <v>1445</v>
      </c>
      <c r="E392" s="208">
        <f t="shared" ref="E392:E455" si="24">ROUND(D392/$E$4,3)</f>
        <v>8.657</v>
      </c>
      <c r="F392" s="102">
        <v>55</v>
      </c>
      <c r="G392" s="127">
        <v>952.27</v>
      </c>
      <c r="H392" s="206">
        <f t="shared" ref="H392:H455" si="25">ROUND(G392*0.2359,2)</f>
        <v>224.64</v>
      </c>
      <c r="I392" s="102">
        <f t="shared" ref="I392:I455" si="26">G392+H392</f>
        <v>1176.9099999999999</v>
      </c>
      <c r="L392" s="205"/>
      <c r="M392" s="205"/>
      <c r="N392" s="205"/>
    </row>
    <row r="393" spans="1:14">
      <c r="A393" s="101">
        <f t="shared" ref="A393:A456" si="27">A392+1</f>
        <v>387</v>
      </c>
      <c r="B393" s="244" t="s">
        <v>154</v>
      </c>
      <c r="C393" s="244" t="s">
        <v>106</v>
      </c>
      <c r="D393" s="245">
        <v>1455</v>
      </c>
      <c r="E393" s="208">
        <f t="shared" si="24"/>
        <v>8.7170000000000005</v>
      </c>
      <c r="F393" s="102">
        <v>67.5</v>
      </c>
      <c r="G393" s="127">
        <v>1176.8</v>
      </c>
      <c r="H393" s="206">
        <f t="shared" si="25"/>
        <v>277.61</v>
      </c>
      <c r="I393" s="102">
        <f t="shared" si="26"/>
        <v>1454.4099999999999</v>
      </c>
      <c r="L393" s="205"/>
      <c r="M393" s="205"/>
      <c r="N393" s="205"/>
    </row>
    <row r="394" spans="1:14">
      <c r="A394" s="101">
        <f t="shared" si="27"/>
        <v>388</v>
      </c>
      <c r="B394" s="244" t="s">
        <v>154</v>
      </c>
      <c r="C394" s="244" t="s">
        <v>106</v>
      </c>
      <c r="D394" s="245">
        <v>1435</v>
      </c>
      <c r="E394" s="208">
        <f t="shared" si="24"/>
        <v>8.5969999999999995</v>
      </c>
      <c r="F394" s="102">
        <v>123.5</v>
      </c>
      <c r="G394" s="127">
        <v>2123.46</v>
      </c>
      <c r="H394" s="206">
        <f t="shared" si="25"/>
        <v>500.92</v>
      </c>
      <c r="I394" s="102">
        <f t="shared" si="26"/>
        <v>2624.38</v>
      </c>
      <c r="L394" s="205"/>
      <c r="M394" s="205"/>
      <c r="N394" s="205"/>
    </row>
    <row r="395" spans="1:14">
      <c r="A395" s="101">
        <f t="shared" si="27"/>
        <v>389</v>
      </c>
      <c r="B395" s="244" t="s">
        <v>155</v>
      </c>
      <c r="C395" s="244" t="s">
        <v>106</v>
      </c>
      <c r="D395" s="245">
        <v>1523</v>
      </c>
      <c r="E395" s="208">
        <f t="shared" si="24"/>
        <v>9.1240000000000006</v>
      </c>
      <c r="F395" s="102">
        <v>106</v>
      </c>
      <c r="G395" s="127">
        <v>1934.29</v>
      </c>
      <c r="H395" s="206">
        <f t="shared" si="25"/>
        <v>456.3</v>
      </c>
      <c r="I395" s="102">
        <f t="shared" si="26"/>
        <v>2390.59</v>
      </c>
      <c r="L395" s="205"/>
      <c r="M395" s="205"/>
      <c r="N395" s="205"/>
    </row>
    <row r="396" spans="1:14">
      <c r="A396" s="101">
        <f t="shared" si="27"/>
        <v>390</v>
      </c>
      <c r="B396" s="244" t="s">
        <v>155</v>
      </c>
      <c r="C396" s="244" t="s">
        <v>77</v>
      </c>
      <c r="D396" s="245">
        <v>1472</v>
      </c>
      <c r="E396" s="208">
        <f t="shared" si="24"/>
        <v>8.8190000000000008</v>
      </c>
      <c r="F396" s="102">
        <v>79</v>
      </c>
      <c r="G396" s="127">
        <v>1393.4</v>
      </c>
      <c r="H396" s="206">
        <f t="shared" si="25"/>
        <v>328.7</v>
      </c>
      <c r="I396" s="102">
        <f t="shared" si="26"/>
        <v>1722.1000000000001</v>
      </c>
      <c r="L396" s="205"/>
      <c r="M396" s="205"/>
      <c r="N396" s="205"/>
    </row>
    <row r="397" spans="1:14">
      <c r="A397" s="101">
        <f t="shared" si="27"/>
        <v>391</v>
      </c>
      <c r="B397" s="244" t="s">
        <v>155</v>
      </c>
      <c r="C397" s="244" t="s">
        <v>77</v>
      </c>
      <c r="D397" s="245">
        <v>1472</v>
      </c>
      <c r="E397" s="208">
        <f t="shared" si="24"/>
        <v>8.8190000000000008</v>
      </c>
      <c r="F397" s="102">
        <v>99</v>
      </c>
      <c r="G397" s="127">
        <v>1746.16</v>
      </c>
      <c r="H397" s="206">
        <f t="shared" si="25"/>
        <v>411.92</v>
      </c>
      <c r="I397" s="102">
        <f t="shared" si="26"/>
        <v>2158.08</v>
      </c>
      <c r="L397" s="205"/>
      <c r="M397" s="205"/>
      <c r="N397" s="205"/>
    </row>
    <row r="398" spans="1:14">
      <c r="A398" s="101">
        <f t="shared" si="27"/>
        <v>392</v>
      </c>
      <c r="B398" s="244" t="s">
        <v>155</v>
      </c>
      <c r="C398" s="244" t="s">
        <v>106</v>
      </c>
      <c r="D398" s="245">
        <v>1523</v>
      </c>
      <c r="E398" s="208">
        <f t="shared" si="24"/>
        <v>9.1240000000000006</v>
      </c>
      <c r="F398" s="102">
        <v>72</v>
      </c>
      <c r="G398" s="127">
        <v>1313.86</v>
      </c>
      <c r="H398" s="206">
        <f t="shared" si="25"/>
        <v>309.94</v>
      </c>
      <c r="I398" s="102">
        <f t="shared" si="26"/>
        <v>1623.8</v>
      </c>
      <c r="L398" s="205"/>
      <c r="M398" s="205"/>
      <c r="N398" s="205"/>
    </row>
    <row r="399" spans="1:14">
      <c r="A399" s="101">
        <f t="shared" si="27"/>
        <v>393</v>
      </c>
      <c r="B399" s="244" t="s">
        <v>155</v>
      </c>
      <c r="C399" s="244" t="s">
        <v>77</v>
      </c>
      <c r="D399" s="245">
        <v>1432</v>
      </c>
      <c r="E399" s="208">
        <f t="shared" si="24"/>
        <v>8.5790000000000006</v>
      </c>
      <c r="F399" s="102">
        <v>36</v>
      </c>
      <c r="G399" s="127">
        <v>617.69000000000005</v>
      </c>
      <c r="H399" s="206">
        <f t="shared" si="25"/>
        <v>145.71</v>
      </c>
      <c r="I399" s="102">
        <f t="shared" si="26"/>
        <v>763.40000000000009</v>
      </c>
      <c r="L399" s="205"/>
      <c r="M399" s="205"/>
      <c r="N399" s="205"/>
    </row>
    <row r="400" spans="1:14">
      <c r="A400" s="101">
        <f t="shared" si="27"/>
        <v>394</v>
      </c>
      <c r="B400" s="244" t="s">
        <v>155</v>
      </c>
      <c r="C400" s="244" t="s">
        <v>77</v>
      </c>
      <c r="D400" s="245">
        <v>1702</v>
      </c>
      <c r="E400" s="208">
        <f t="shared" si="24"/>
        <v>10.196999999999999</v>
      </c>
      <c r="F400" s="102">
        <v>64</v>
      </c>
      <c r="G400" s="127">
        <v>1305.22</v>
      </c>
      <c r="H400" s="206">
        <f t="shared" si="25"/>
        <v>307.89999999999998</v>
      </c>
      <c r="I400" s="102">
        <f t="shared" si="26"/>
        <v>1613.12</v>
      </c>
      <c r="L400" s="205"/>
      <c r="M400" s="205"/>
      <c r="N400" s="205"/>
    </row>
    <row r="401" spans="1:14">
      <c r="A401" s="101">
        <f t="shared" si="27"/>
        <v>395</v>
      </c>
      <c r="B401" s="244" t="s">
        <v>155</v>
      </c>
      <c r="C401" s="244" t="s">
        <v>77</v>
      </c>
      <c r="D401" s="245">
        <v>1385</v>
      </c>
      <c r="E401" s="208">
        <f t="shared" si="24"/>
        <v>8.2970000000000006</v>
      </c>
      <c r="F401" s="102">
        <v>36</v>
      </c>
      <c r="G401" s="127">
        <v>597.38</v>
      </c>
      <c r="H401" s="206">
        <f t="shared" si="25"/>
        <v>140.91999999999999</v>
      </c>
      <c r="I401" s="102">
        <f t="shared" si="26"/>
        <v>738.3</v>
      </c>
      <c r="L401" s="205"/>
      <c r="M401" s="205"/>
      <c r="N401" s="205"/>
    </row>
    <row r="402" spans="1:14">
      <c r="A402" s="101">
        <f t="shared" si="27"/>
        <v>396</v>
      </c>
      <c r="B402" s="244" t="s">
        <v>155</v>
      </c>
      <c r="C402" s="244" t="s">
        <v>77</v>
      </c>
      <c r="D402" s="245">
        <v>1392</v>
      </c>
      <c r="E402" s="208">
        <f t="shared" si="24"/>
        <v>8.3390000000000004</v>
      </c>
      <c r="F402" s="102">
        <v>74</v>
      </c>
      <c r="G402" s="127">
        <v>1234.17</v>
      </c>
      <c r="H402" s="206">
        <f t="shared" si="25"/>
        <v>291.14</v>
      </c>
      <c r="I402" s="102">
        <f t="shared" si="26"/>
        <v>1525.31</v>
      </c>
      <c r="L402" s="205"/>
      <c r="M402" s="205"/>
      <c r="N402" s="205"/>
    </row>
    <row r="403" spans="1:14">
      <c r="A403" s="101">
        <f t="shared" si="27"/>
        <v>397</v>
      </c>
      <c r="B403" s="244" t="s">
        <v>155</v>
      </c>
      <c r="C403" s="244" t="s">
        <v>77</v>
      </c>
      <c r="D403" s="245">
        <v>1392</v>
      </c>
      <c r="E403" s="208">
        <f t="shared" si="24"/>
        <v>8.3390000000000004</v>
      </c>
      <c r="F403" s="102">
        <v>25</v>
      </c>
      <c r="G403" s="127">
        <v>416.95</v>
      </c>
      <c r="H403" s="206">
        <f t="shared" si="25"/>
        <v>98.36</v>
      </c>
      <c r="I403" s="102">
        <f t="shared" si="26"/>
        <v>515.30999999999995</v>
      </c>
      <c r="L403" s="205"/>
      <c r="M403" s="205"/>
      <c r="N403" s="205"/>
    </row>
    <row r="404" spans="1:14">
      <c r="A404" s="101">
        <f t="shared" si="27"/>
        <v>398</v>
      </c>
      <c r="B404" s="244" t="s">
        <v>179</v>
      </c>
      <c r="C404" s="244" t="s">
        <v>106</v>
      </c>
      <c r="D404" s="245">
        <v>1495</v>
      </c>
      <c r="E404" s="208">
        <f t="shared" si="24"/>
        <v>8.9559999999999995</v>
      </c>
      <c r="F404" s="102">
        <v>126</v>
      </c>
      <c r="G404" s="127">
        <v>2256.91</v>
      </c>
      <c r="H404" s="206">
        <f t="shared" si="25"/>
        <v>532.41</v>
      </c>
      <c r="I404" s="102">
        <f t="shared" si="26"/>
        <v>2789.3199999999997</v>
      </c>
      <c r="L404" s="205"/>
      <c r="M404" s="205"/>
      <c r="N404" s="205"/>
    </row>
    <row r="405" spans="1:14">
      <c r="A405" s="101">
        <f t="shared" si="27"/>
        <v>399</v>
      </c>
      <c r="B405" s="244" t="s">
        <v>179</v>
      </c>
      <c r="C405" s="244" t="s">
        <v>105</v>
      </c>
      <c r="D405" s="245">
        <v>1744</v>
      </c>
      <c r="E405" s="208">
        <f t="shared" si="24"/>
        <v>10.448</v>
      </c>
      <c r="F405" s="102">
        <v>56</v>
      </c>
      <c r="G405" s="127">
        <v>1170.18</v>
      </c>
      <c r="H405" s="206">
        <f t="shared" si="25"/>
        <v>276.05</v>
      </c>
      <c r="I405" s="102">
        <f t="shared" si="26"/>
        <v>1446.23</v>
      </c>
      <c r="L405" s="205"/>
      <c r="M405" s="205"/>
      <c r="N405" s="205"/>
    </row>
    <row r="406" spans="1:14">
      <c r="A406" s="101">
        <f t="shared" si="27"/>
        <v>400</v>
      </c>
      <c r="B406" s="244" t="s">
        <v>179</v>
      </c>
      <c r="C406" s="244" t="s">
        <v>106</v>
      </c>
      <c r="D406" s="245">
        <v>1475</v>
      </c>
      <c r="E406" s="208">
        <f t="shared" si="24"/>
        <v>8.8369999999999997</v>
      </c>
      <c r="F406" s="102">
        <v>126</v>
      </c>
      <c r="G406" s="127">
        <v>2226.92</v>
      </c>
      <c r="H406" s="206">
        <f t="shared" si="25"/>
        <v>525.33000000000004</v>
      </c>
      <c r="I406" s="102">
        <f t="shared" si="26"/>
        <v>2752.25</v>
      </c>
      <c r="L406" s="205"/>
      <c r="M406" s="205"/>
      <c r="N406" s="205"/>
    </row>
    <row r="407" spans="1:14">
      <c r="A407" s="101">
        <f t="shared" si="27"/>
        <v>401</v>
      </c>
      <c r="B407" s="244" t="s">
        <v>179</v>
      </c>
      <c r="C407" s="244" t="s">
        <v>77</v>
      </c>
      <c r="D407" s="245">
        <v>1445</v>
      </c>
      <c r="E407" s="208">
        <f t="shared" si="24"/>
        <v>8.657</v>
      </c>
      <c r="F407" s="102">
        <v>84</v>
      </c>
      <c r="G407" s="127">
        <v>1454.38</v>
      </c>
      <c r="H407" s="206">
        <f t="shared" si="25"/>
        <v>343.09</v>
      </c>
      <c r="I407" s="102">
        <f t="shared" si="26"/>
        <v>1797.47</v>
      </c>
      <c r="L407" s="205"/>
      <c r="M407" s="205"/>
      <c r="N407" s="205"/>
    </row>
    <row r="408" spans="1:14">
      <c r="A408" s="101">
        <f t="shared" si="27"/>
        <v>402</v>
      </c>
      <c r="B408" s="244" t="s">
        <v>179</v>
      </c>
      <c r="C408" s="244" t="s">
        <v>106</v>
      </c>
      <c r="D408" s="245">
        <v>1503</v>
      </c>
      <c r="E408" s="208">
        <f t="shared" si="24"/>
        <v>9.0039999999999996</v>
      </c>
      <c r="F408" s="102">
        <v>84.5</v>
      </c>
      <c r="G408" s="127">
        <v>1521.68</v>
      </c>
      <c r="H408" s="206">
        <f t="shared" si="25"/>
        <v>358.96</v>
      </c>
      <c r="I408" s="102">
        <f t="shared" si="26"/>
        <v>1880.64</v>
      </c>
      <c r="L408" s="205"/>
      <c r="M408" s="205"/>
      <c r="N408" s="205"/>
    </row>
    <row r="409" spans="1:14">
      <c r="A409" s="101">
        <f t="shared" si="27"/>
        <v>403</v>
      </c>
      <c r="B409" s="244" t="s">
        <v>179</v>
      </c>
      <c r="C409" s="244" t="s">
        <v>77</v>
      </c>
      <c r="D409" s="245">
        <v>1445</v>
      </c>
      <c r="E409" s="208">
        <f t="shared" si="24"/>
        <v>8.657</v>
      </c>
      <c r="F409" s="102">
        <v>140</v>
      </c>
      <c r="G409" s="127">
        <v>2423.96</v>
      </c>
      <c r="H409" s="206">
        <f t="shared" si="25"/>
        <v>571.80999999999995</v>
      </c>
      <c r="I409" s="102">
        <f t="shared" si="26"/>
        <v>2995.77</v>
      </c>
      <c r="L409" s="205"/>
      <c r="M409" s="205"/>
      <c r="N409" s="205"/>
    </row>
    <row r="410" spans="1:14">
      <c r="A410" s="101">
        <f t="shared" si="27"/>
        <v>404</v>
      </c>
      <c r="B410" s="244" t="s">
        <v>179</v>
      </c>
      <c r="C410" s="244" t="s">
        <v>106</v>
      </c>
      <c r="D410" s="245">
        <v>1455</v>
      </c>
      <c r="E410" s="208">
        <f t="shared" si="24"/>
        <v>8.7170000000000005</v>
      </c>
      <c r="F410" s="102">
        <v>84</v>
      </c>
      <c r="G410" s="127">
        <v>1464.46</v>
      </c>
      <c r="H410" s="206">
        <f t="shared" si="25"/>
        <v>345.47</v>
      </c>
      <c r="I410" s="102">
        <f t="shared" si="26"/>
        <v>1809.93</v>
      </c>
      <c r="L410" s="205"/>
      <c r="M410" s="205"/>
      <c r="N410" s="205"/>
    </row>
    <row r="411" spans="1:14">
      <c r="A411" s="101">
        <f t="shared" si="27"/>
        <v>405</v>
      </c>
      <c r="B411" s="244" t="s">
        <v>179</v>
      </c>
      <c r="C411" s="244" t="s">
        <v>77</v>
      </c>
      <c r="D411" s="245">
        <v>1385</v>
      </c>
      <c r="E411" s="208">
        <f t="shared" si="24"/>
        <v>8.2970000000000006</v>
      </c>
      <c r="F411" s="102">
        <v>112</v>
      </c>
      <c r="G411" s="127">
        <v>1858.53</v>
      </c>
      <c r="H411" s="206">
        <f t="shared" si="25"/>
        <v>438.43</v>
      </c>
      <c r="I411" s="102">
        <f t="shared" si="26"/>
        <v>2296.96</v>
      </c>
      <c r="L411" s="205"/>
      <c r="M411" s="205"/>
      <c r="N411" s="205"/>
    </row>
    <row r="412" spans="1:14">
      <c r="A412" s="101">
        <f t="shared" si="27"/>
        <v>406</v>
      </c>
      <c r="B412" s="244" t="s">
        <v>179</v>
      </c>
      <c r="C412" s="244" t="s">
        <v>77</v>
      </c>
      <c r="D412" s="245">
        <v>1385</v>
      </c>
      <c r="E412" s="208">
        <f t="shared" si="24"/>
        <v>8.2970000000000006</v>
      </c>
      <c r="F412" s="102">
        <v>84</v>
      </c>
      <c r="G412" s="127">
        <v>1393.9</v>
      </c>
      <c r="H412" s="206">
        <f t="shared" si="25"/>
        <v>328.82</v>
      </c>
      <c r="I412" s="102">
        <f t="shared" si="26"/>
        <v>1722.72</v>
      </c>
      <c r="L412" s="205"/>
      <c r="M412" s="205"/>
      <c r="N412" s="205"/>
    </row>
    <row r="413" spans="1:14">
      <c r="A413" s="101">
        <f t="shared" si="27"/>
        <v>407</v>
      </c>
      <c r="B413" s="244" t="s">
        <v>156</v>
      </c>
      <c r="C413" s="244" t="s">
        <v>105</v>
      </c>
      <c r="D413" s="245">
        <v>1680</v>
      </c>
      <c r="E413" s="208">
        <f t="shared" si="24"/>
        <v>10.065</v>
      </c>
      <c r="F413" s="102">
        <v>96.5</v>
      </c>
      <c r="G413" s="127">
        <v>1942.55</v>
      </c>
      <c r="H413" s="206">
        <f t="shared" si="25"/>
        <v>458.25</v>
      </c>
      <c r="I413" s="102">
        <f t="shared" si="26"/>
        <v>2400.8000000000002</v>
      </c>
      <c r="L413" s="205"/>
      <c r="M413" s="205"/>
      <c r="N413" s="205"/>
    </row>
    <row r="414" spans="1:14">
      <c r="A414" s="101">
        <f t="shared" si="27"/>
        <v>408</v>
      </c>
      <c r="B414" s="244" t="s">
        <v>156</v>
      </c>
      <c r="C414" s="244" t="s">
        <v>77</v>
      </c>
      <c r="D414" s="245">
        <v>1472</v>
      </c>
      <c r="E414" s="208">
        <f t="shared" si="24"/>
        <v>8.8190000000000008</v>
      </c>
      <c r="F414" s="102">
        <v>68</v>
      </c>
      <c r="G414" s="127">
        <v>1199.3800000000001</v>
      </c>
      <c r="H414" s="206">
        <f t="shared" si="25"/>
        <v>282.93</v>
      </c>
      <c r="I414" s="102">
        <f t="shared" si="26"/>
        <v>1482.3100000000002</v>
      </c>
      <c r="L414" s="205"/>
      <c r="M414" s="205"/>
      <c r="N414" s="205"/>
    </row>
    <row r="415" spans="1:14">
      <c r="A415" s="101">
        <f t="shared" si="27"/>
        <v>409</v>
      </c>
      <c r="B415" s="244" t="s">
        <v>156</v>
      </c>
      <c r="C415" s="244" t="s">
        <v>77</v>
      </c>
      <c r="D415" s="245">
        <v>1445</v>
      </c>
      <c r="E415" s="208">
        <f t="shared" si="24"/>
        <v>8.657</v>
      </c>
      <c r="F415" s="102">
        <v>34.5</v>
      </c>
      <c r="G415" s="127">
        <v>597.33000000000004</v>
      </c>
      <c r="H415" s="206">
        <f t="shared" si="25"/>
        <v>140.91</v>
      </c>
      <c r="I415" s="102">
        <f t="shared" si="26"/>
        <v>738.24</v>
      </c>
      <c r="L415" s="205"/>
      <c r="M415" s="205"/>
      <c r="N415" s="205"/>
    </row>
    <row r="416" spans="1:14">
      <c r="A416" s="101">
        <f t="shared" si="27"/>
        <v>410</v>
      </c>
      <c r="B416" s="244" t="s">
        <v>156</v>
      </c>
      <c r="C416" s="244" t="s">
        <v>77</v>
      </c>
      <c r="D416" s="245">
        <v>1425</v>
      </c>
      <c r="E416" s="208">
        <f t="shared" si="24"/>
        <v>8.5370000000000008</v>
      </c>
      <c r="F416" s="102">
        <v>33</v>
      </c>
      <c r="G416" s="127">
        <v>563.44000000000005</v>
      </c>
      <c r="H416" s="206">
        <f t="shared" si="25"/>
        <v>132.91999999999999</v>
      </c>
      <c r="I416" s="102">
        <f t="shared" si="26"/>
        <v>696.36</v>
      </c>
      <c r="L416" s="205"/>
      <c r="M416" s="205"/>
      <c r="N416" s="205"/>
    </row>
    <row r="417" spans="1:14">
      <c r="A417" s="101">
        <f t="shared" si="27"/>
        <v>411</v>
      </c>
      <c r="B417" s="244" t="s">
        <v>156</v>
      </c>
      <c r="C417" s="244" t="s">
        <v>77</v>
      </c>
      <c r="D417" s="245">
        <v>1445</v>
      </c>
      <c r="E417" s="208">
        <f t="shared" si="24"/>
        <v>8.657</v>
      </c>
      <c r="F417" s="102">
        <v>85.5</v>
      </c>
      <c r="G417" s="127">
        <v>1480.35</v>
      </c>
      <c r="H417" s="206">
        <f t="shared" si="25"/>
        <v>349.21</v>
      </c>
      <c r="I417" s="102">
        <f t="shared" si="26"/>
        <v>1829.56</v>
      </c>
      <c r="L417" s="205"/>
      <c r="M417" s="205"/>
      <c r="N417" s="205"/>
    </row>
    <row r="418" spans="1:14">
      <c r="A418" s="101">
        <f t="shared" si="27"/>
        <v>412</v>
      </c>
      <c r="B418" s="244" t="s">
        <v>156</v>
      </c>
      <c r="C418" s="244" t="s">
        <v>77</v>
      </c>
      <c r="D418" s="245">
        <v>1445</v>
      </c>
      <c r="E418" s="208">
        <f t="shared" si="24"/>
        <v>8.657</v>
      </c>
      <c r="F418" s="102">
        <v>102</v>
      </c>
      <c r="G418" s="127">
        <v>1766.03</v>
      </c>
      <c r="H418" s="206">
        <f t="shared" si="25"/>
        <v>416.61</v>
      </c>
      <c r="I418" s="102">
        <f t="shared" si="26"/>
        <v>2182.64</v>
      </c>
      <c r="L418" s="205"/>
      <c r="M418" s="205"/>
      <c r="N418" s="205"/>
    </row>
    <row r="419" spans="1:14">
      <c r="A419" s="101">
        <f t="shared" si="27"/>
        <v>413</v>
      </c>
      <c r="B419" s="244" t="s">
        <v>156</v>
      </c>
      <c r="C419" s="244" t="s">
        <v>106</v>
      </c>
      <c r="D419" s="245">
        <v>1475</v>
      </c>
      <c r="E419" s="208">
        <f t="shared" si="24"/>
        <v>8.8369999999999997</v>
      </c>
      <c r="F419" s="102">
        <v>64</v>
      </c>
      <c r="G419" s="127">
        <v>1131.1400000000001</v>
      </c>
      <c r="H419" s="206">
        <f t="shared" si="25"/>
        <v>266.83999999999997</v>
      </c>
      <c r="I419" s="102">
        <f t="shared" si="26"/>
        <v>1397.98</v>
      </c>
      <c r="L419" s="205"/>
      <c r="M419" s="205"/>
      <c r="N419" s="205"/>
    </row>
    <row r="420" spans="1:14">
      <c r="A420" s="101">
        <f t="shared" si="27"/>
        <v>414</v>
      </c>
      <c r="B420" s="244" t="s">
        <v>156</v>
      </c>
      <c r="C420" s="244" t="s">
        <v>77</v>
      </c>
      <c r="D420" s="245">
        <v>1405</v>
      </c>
      <c r="E420" s="208">
        <f t="shared" si="24"/>
        <v>8.4169999999999998</v>
      </c>
      <c r="F420" s="102">
        <v>96</v>
      </c>
      <c r="G420" s="127">
        <v>1616.06</v>
      </c>
      <c r="H420" s="206">
        <f t="shared" si="25"/>
        <v>381.23</v>
      </c>
      <c r="I420" s="102">
        <f t="shared" si="26"/>
        <v>1997.29</v>
      </c>
      <c r="L420" s="205"/>
      <c r="M420" s="205"/>
      <c r="N420" s="205"/>
    </row>
    <row r="421" spans="1:14">
      <c r="A421" s="101">
        <f t="shared" si="27"/>
        <v>415</v>
      </c>
      <c r="B421" s="244" t="s">
        <v>156</v>
      </c>
      <c r="C421" s="244" t="s">
        <v>77</v>
      </c>
      <c r="D421" s="245">
        <v>1405</v>
      </c>
      <c r="E421" s="208">
        <f t="shared" si="24"/>
        <v>8.4169999999999998</v>
      </c>
      <c r="F421" s="102">
        <v>34</v>
      </c>
      <c r="G421" s="127">
        <v>572.36</v>
      </c>
      <c r="H421" s="206">
        <f t="shared" si="25"/>
        <v>135.02000000000001</v>
      </c>
      <c r="I421" s="102">
        <f t="shared" si="26"/>
        <v>707.38</v>
      </c>
      <c r="L421" s="205"/>
      <c r="M421" s="205"/>
      <c r="N421" s="205"/>
    </row>
    <row r="422" spans="1:14">
      <c r="A422" s="101">
        <f t="shared" si="27"/>
        <v>416</v>
      </c>
      <c r="B422" s="244" t="s">
        <v>156</v>
      </c>
      <c r="C422" s="244" t="s">
        <v>77</v>
      </c>
      <c r="D422" s="245">
        <v>1365</v>
      </c>
      <c r="E422" s="208">
        <f t="shared" si="24"/>
        <v>8.1780000000000008</v>
      </c>
      <c r="F422" s="102">
        <v>48</v>
      </c>
      <c r="G422" s="127">
        <v>785.09</v>
      </c>
      <c r="H422" s="206">
        <f t="shared" si="25"/>
        <v>185.2</v>
      </c>
      <c r="I422" s="102">
        <f t="shared" si="26"/>
        <v>970.29</v>
      </c>
      <c r="L422" s="205"/>
      <c r="M422" s="205"/>
      <c r="N422" s="205"/>
    </row>
    <row r="423" spans="1:14">
      <c r="A423" s="101">
        <f t="shared" si="27"/>
        <v>417</v>
      </c>
      <c r="B423" s="244" t="s">
        <v>157</v>
      </c>
      <c r="C423" s="244" t="s">
        <v>105</v>
      </c>
      <c r="D423" s="245">
        <v>1935</v>
      </c>
      <c r="E423" s="208">
        <f t="shared" si="24"/>
        <v>11.592000000000001</v>
      </c>
      <c r="F423" s="102">
        <v>98</v>
      </c>
      <c r="G423" s="127">
        <v>2272.0300000000002</v>
      </c>
      <c r="H423" s="206">
        <f t="shared" si="25"/>
        <v>535.97</v>
      </c>
      <c r="I423" s="102">
        <f t="shared" si="26"/>
        <v>2808</v>
      </c>
      <c r="L423" s="205"/>
      <c r="M423" s="205"/>
      <c r="N423" s="205"/>
    </row>
    <row r="424" spans="1:14">
      <c r="A424" s="101">
        <f t="shared" si="27"/>
        <v>418</v>
      </c>
      <c r="B424" s="244" t="s">
        <v>157</v>
      </c>
      <c r="C424" s="244" t="s">
        <v>80</v>
      </c>
      <c r="D424" s="245">
        <v>1268</v>
      </c>
      <c r="E424" s="208">
        <f t="shared" si="24"/>
        <v>7.5960000000000001</v>
      </c>
      <c r="F424" s="102">
        <v>14</v>
      </c>
      <c r="G424" s="127">
        <v>212.69</v>
      </c>
      <c r="H424" s="206">
        <f t="shared" si="25"/>
        <v>50.17</v>
      </c>
      <c r="I424" s="102">
        <f t="shared" si="26"/>
        <v>262.86</v>
      </c>
      <c r="L424" s="205"/>
      <c r="M424" s="205"/>
      <c r="N424" s="205"/>
    </row>
    <row r="425" spans="1:14">
      <c r="A425" s="101">
        <f t="shared" si="27"/>
        <v>419</v>
      </c>
      <c r="B425" s="244" t="s">
        <v>157</v>
      </c>
      <c r="C425" s="244" t="s">
        <v>106</v>
      </c>
      <c r="D425" s="245">
        <v>1483</v>
      </c>
      <c r="E425" s="208">
        <f t="shared" si="24"/>
        <v>8.8840000000000003</v>
      </c>
      <c r="F425" s="102">
        <v>14</v>
      </c>
      <c r="G425" s="127">
        <v>248.75</v>
      </c>
      <c r="H425" s="206">
        <f t="shared" si="25"/>
        <v>58.68</v>
      </c>
      <c r="I425" s="102">
        <f t="shared" si="26"/>
        <v>307.43</v>
      </c>
      <c r="L425" s="205"/>
      <c r="M425" s="205"/>
      <c r="N425" s="205"/>
    </row>
    <row r="426" spans="1:14">
      <c r="A426" s="101">
        <f t="shared" si="27"/>
        <v>420</v>
      </c>
      <c r="B426" s="244" t="s">
        <v>157</v>
      </c>
      <c r="C426" s="244" t="s">
        <v>80</v>
      </c>
      <c r="D426" s="245">
        <v>1222</v>
      </c>
      <c r="E426" s="208">
        <f t="shared" si="24"/>
        <v>7.3209999999999997</v>
      </c>
      <c r="F426" s="102">
        <v>14</v>
      </c>
      <c r="G426" s="127">
        <v>204.99</v>
      </c>
      <c r="H426" s="206">
        <f t="shared" si="25"/>
        <v>48.36</v>
      </c>
      <c r="I426" s="102">
        <f t="shared" si="26"/>
        <v>253.35000000000002</v>
      </c>
      <c r="L426" s="205"/>
      <c r="M426" s="205"/>
      <c r="N426" s="205"/>
    </row>
    <row r="427" spans="1:14">
      <c r="A427" s="101">
        <f t="shared" si="27"/>
        <v>421</v>
      </c>
      <c r="B427" s="244" t="s">
        <v>157</v>
      </c>
      <c r="C427" s="244" t="s">
        <v>106</v>
      </c>
      <c r="D427" s="245">
        <v>1435</v>
      </c>
      <c r="E427" s="208">
        <f t="shared" si="24"/>
        <v>8.5969999999999995</v>
      </c>
      <c r="F427" s="102">
        <v>126</v>
      </c>
      <c r="G427" s="127">
        <v>2166.44</v>
      </c>
      <c r="H427" s="206">
        <f t="shared" si="25"/>
        <v>511.06</v>
      </c>
      <c r="I427" s="102">
        <f t="shared" si="26"/>
        <v>2677.5</v>
      </c>
      <c r="L427" s="205"/>
      <c r="M427" s="205"/>
      <c r="N427" s="205"/>
    </row>
    <row r="428" spans="1:14">
      <c r="A428" s="101">
        <f t="shared" si="27"/>
        <v>422</v>
      </c>
      <c r="B428" s="244" t="s">
        <v>157</v>
      </c>
      <c r="C428" s="244" t="s">
        <v>77</v>
      </c>
      <c r="D428" s="245">
        <v>1365</v>
      </c>
      <c r="E428" s="208">
        <f t="shared" si="24"/>
        <v>8.1780000000000008</v>
      </c>
      <c r="F428" s="102">
        <v>84</v>
      </c>
      <c r="G428" s="127">
        <v>1373.9</v>
      </c>
      <c r="H428" s="206">
        <f t="shared" si="25"/>
        <v>324.10000000000002</v>
      </c>
      <c r="I428" s="102">
        <f t="shared" si="26"/>
        <v>1698</v>
      </c>
      <c r="L428" s="205"/>
      <c r="M428" s="205"/>
      <c r="N428" s="205"/>
    </row>
    <row r="429" spans="1:14">
      <c r="A429" s="101">
        <f t="shared" si="27"/>
        <v>423</v>
      </c>
      <c r="B429" s="244" t="s">
        <v>157</v>
      </c>
      <c r="C429" s="244" t="s">
        <v>77</v>
      </c>
      <c r="D429" s="245">
        <v>1365</v>
      </c>
      <c r="E429" s="208">
        <f t="shared" si="24"/>
        <v>8.1780000000000008</v>
      </c>
      <c r="F429" s="102">
        <v>84</v>
      </c>
      <c r="G429" s="127">
        <v>1373.9</v>
      </c>
      <c r="H429" s="206">
        <f t="shared" si="25"/>
        <v>324.10000000000002</v>
      </c>
      <c r="I429" s="102">
        <f t="shared" si="26"/>
        <v>1698</v>
      </c>
      <c r="L429" s="205"/>
      <c r="M429" s="205"/>
      <c r="N429" s="205"/>
    </row>
    <row r="430" spans="1:14">
      <c r="A430" s="101">
        <f t="shared" si="27"/>
        <v>424</v>
      </c>
      <c r="B430" s="244" t="s">
        <v>157</v>
      </c>
      <c r="C430" s="244" t="s">
        <v>77</v>
      </c>
      <c r="D430" s="245">
        <v>1365</v>
      </c>
      <c r="E430" s="208">
        <f t="shared" si="24"/>
        <v>8.1780000000000008</v>
      </c>
      <c r="F430" s="102">
        <v>70</v>
      </c>
      <c r="G430" s="127">
        <v>1144.92</v>
      </c>
      <c r="H430" s="206">
        <f t="shared" si="25"/>
        <v>270.08999999999997</v>
      </c>
      <c r="I430" s="102">
        <f t="shared" si="26"/>
        <v>1415.01</v>
      </c>
      <c r="L430" s="205"/>
      <c r="M430" s="205"/>
      <c r="N430" s="205"/>
    </row>
    <row r="431" spans="1:14">
      <c r="A431" s="101">
        <f t="shared" si="27"/>
        <v>425</v>
      </c>
      <c r="B431" s="244" t="s">
        <v>157</v>
      </c>
      <c r="C431" s="244" t="s">
        <v>77</v>
      </c>
      <c r="D431" s="245">
        <v>1365</v>
      </c>
      <c r="E431" s="208">
        <f t="shared" si="24"/>
        <v>8.1780000000000008</v>
      </c>
      <c r="F431" s="102">
        <v>84</v>
      </c>
      <c r="G431" s="127">
        <v>1373.9</v>
      </c>
      <c r="H431" s="206">
        <f t="shared" si="25"/>
        <v>324.10000000000002</v>
      </c>
      <c r="I431" s="102">
        <f t="shared" si="26"/>
        <v>1698</v>
      </c>
      <c r="L431" s="205"/>
      <c r="M431" s="205"/>
      <c r="N431" s="205"/>
    </row>
    <row r="432" spans="1:14">
      <c r="A432" s="101">
        <f t="shared" si="27"/>
        <v>426</v>
      </c>
      <c r="B432" s="244" t="s">
        <v>157</v>
      </c>
      <c r="C432" s="244" t="s">
        <v>77</v>
      </c>
      <c r="D432" s="245">
        <v>1372</v>
      </c>
      <c r="E432" s="208">
        <f t="shared" si="24"/>
        <v>8.2200000000000006</v>
      </c>
      <c r="F432" s="102">
        <v>42</v>
      </c>
      <c r="G432" s="127">
        <v>690.48</v>
      </c>
      <c r="H432" s="206">
        <f t="shared" si="25"/>
        <v>162.88</v>
      </c>
      <c r="I432" s="102">
        <f t="shared" si="26"/>
        <v>853.36</v>
      </c>
      <c r="L432" s="205"/>
      <c r="M432" s="205"/>
      <c r="N432" s="205"/>
    </row>
    <row r="433" spans="1:14">
      <c r="A433" s="101">
        <f t="shared" si="27"/>
        <v>427</v>
      </c>
      <c r="B433" s="244" t="s">
        <v>158</v>
      </c>
      <c r="C433" s="244" t="s">
        <v>77</v>
      </c>
      <c r="D433" s="245">
        <v>1560</v>
      </c>
      <c r="E433" s="208">
        <f t="shared" si="24"/>
        <v>9.3460000000000001</v>
      </c>
      <c r="F433" s="102">
        <v>84</v>
      </c>
      <c r="G433" s="127">
        <v>1570.13</v>
      </c>
      <c r="H433" s="206">
        <f>ROUND(G433*0.2359,2)-0.01</f>
        <v>370.38</v>
      </c>
      <c r="I433" s="102">
        <f t="shared" si="26"/>
        <v>1940.5100000000002</v>
      </c>
      <c r="L433" s="205"/>
      <c r="M433" s="205"/>
      <c r="N433" s="205"/>
    </row>
    <row r="434" spans="1:14">
      <c r="A434" s="101">
        <f t="shared" si="27"/>
        <v>428</v>
      </c>
      <c r="B434" s="244" t="s">
        <v>158</v>
      </c>
      <c r="C434" s="244" t="s">
        <v>77</v>
      </c>
      <c r="D434" s="245">
        <v>1425</v>
      </c>
      <c r="E434" s="208">
        <f t="shared" si="24"/>
        <v>8.5370000000000008</v>
      </c>
      <c r="F434" s="102">
        <v>84</v>
      </c>
      <c r="G434" s="127">
        <v>1434.22</v>
      </c>
      <c r="H434" s="206">
        <f t="shared" si="25"/>
        <v>338.33</v>
      </c>
      <c r="I434" s="102">
        <f t="shared" si="26"/>
        <v>1772.55</v>
      </c>
      <c r="L434" s="205"/>
      <c r="M434" s="205"/>
      <c r="N434" s="205"/>
    </row>
    <row r="435" spans="1:14">
      <c r="A435" s="101">
        <f t="shared" si="27"/>
        <v>429</v>
      </c>
      <c r="B435" s="244" t="s">
        <v>158</v>
      </c>
      <c r="C435" s="244" t="s">
        <v>77</v>
      </c>
      <c r="D435" s="245">
        <v>1425</v>
      </c>
      <c r="E435" s="208">
        <f t="shared" si="24"/>
        <v>8.5370000000000008</v>
      </c>
      <c r="F435" s="102">
        <v>42</v>
      </c>
      <c r="G435" s="127">
        <v>717.11</v>
      </c>
      <c r="H435" s="206">
        <f t="shared" si="25"/>
        <v>169.17</v>
      </c>
      <c r="I435" s="102">
        <f t="shared" si="26"/>
        <v>886.28</v>
      </c>
      <c r="L435" s="205"/>
      <c r="M435" s="205"/>
      <c r="N435" s="205"/>
    </row>
    <row r="436" spans="1:14">
      <c r="A436" s="101">
        <f t="shared" si="27"/>
        <v>430</v>
      </c>
      <c r="B436" s="244" t="s">
        <v>158</v>
      </c>
      <c r="C436" s="244" t="s">
        <v>77</v>
      </c>
      <c r="D436" s="245">
        <v>1405</v>
      </c>
      <c r="E436" s="208">
        <f t="shared" si="24"/>
        <v>8.4169999999999998</v>
      </c>
      <c r="F436" s="102">
        <v>112</v>
      </c>
      <c r="G436" s="127">
        <v>1885.41</v>
      </c>
      <c r="H436" s="206">
        <f t="shared" si="25"/>
        <v>444.77</v>
      </c>
      <c r="I436" s="102">
        <f t="shared" si="26"/>
        <v>2330.1800000000003</v>
      </c>
      <c r="L436" s="205"/>
      <c r="M436" s="205"/>
      <c r="N436" s="205"/>
    </row>
    <row r="437" spans="1:14">
      <c r="A437" s="101">
        <f t="shared" si="27"/>
        <v>431</v>
      </c>
      <c r="B437" s="244" t="s">
        <v>158</v>
      </c>
      <c r="C437" s="244" t="s">
        <v>77</v>
      </c>
      <c r="D437" s="245">
        <v>1405</v>
      </c>
      <c r="E437" s="208">
        <f t="shared" si="24"/>
        <v>8.4169999999999998</v>
      </c>
      <c r="F437" s="102">
        <v>98</v>
      </c>
      <c r="G437" s="127">
        <v>1649.73</v>
      </c>
      <c r="H437" s="206">
        <f t="shared" si="25"/>
        <v>389.17</v>
      </c>
      <c r="I437" s="102">
        <f t="shared" si="26"/>
        <v>2038.9</v>
      </c>
      <c r="L437" s="205"/>
      <c r="M437" s="205"/>
      <c r="N437" s="205"/>
    </row>
    <row r="438" spans="1:14">
      <c r="A438" s="101">
        <f t="shared" si="27"/>
        <v>432</v>
      </c>
      <c r="B438" s="244" t="s">
        <v>158</v>
      </c>
      <c r="C438" s="244" t="s">
        <v>105</v>
      </c>
      <c r="D438" s="245">
        <v>1684</v>
      </c>
      <c r="E438" s="208">
        <f t="shared" si="24"/>
        <v>10.089</v>
      </c>
      <c r="F438" s="102">
        <v>84</v>
      </c>
      <c r="G438" s="127">
        <v>1694.95</v>
      </c>
      <c r="H438" s="206">
        <f t="shared" si="25"/>
        <v>399.84</v>
      </c>
      <c r="I438" s="102">
        <f t="shared" si="26"/>
        <v>2094.79</v>
      </c>
      <c r="L438" s="205"/>
      <c r="M438" s="205"/>
      <c r="N438" s="205"/>
    </row>
    <row r="439" spans="1:14">
      <c r="A439" s="101">
        <f t="shared" si="27"/>
        <v>433</v>
      </c>
      <c r="B439" s="244" t="s">
        <v>158</v>
      </c>
      <c r="C439" s="244" t="s">
        <v>106</v>
      </c>
      <c r="D439" s="245">
        <v>1435</v>
      </c>
      <c r="E439" s="208">
        <f t="shared" si="24"/>
        <v>8.5969999999999995</v>
      </c>
      <c r="F439" s="102">
        <v>84</v>
      </c>
      <c r="G439" s="127">
        <v>1444.3</v>
      </c>
      <c r="H439" s="206">
        <f t="shared" si="25"/>
        <v>340.71</v>
      </c>
      <c r="I439" s="102">
        <f t="shared" si="26"/>
        <v>1785.01</v>
      </c>
      <c r="L439" s="205"/>
      <c r="M439" s="205"/>
      <c r="N439" s="205"/>
    </row>
    <row r="440" spans="1:14">
      <c r="A440" s="101">
        <f t="shared" si="27"/>
        <v>434</v>
      </c>
      <c r="B440" s="244" t="s">
        <v>158</v>
      </c>
      <c r="C440" s="244" t="s">
        <v>106</v>
      </c>
      <c r="D440" s="245">
        <v>1435</v>
      </c>
      <c r="E440" s="208">
        <f t="shared" si="24"/>
        <v>8.5969999999999995</v>
      </c>
      <c r="F440" s="102">
        <v>112</v>
      </c>
      <c r="G440" s="127">
        <v>1925.73</v>
      </c>
      <c r="H440" s="206">
        <f t="shared" si="25"/>
        <v>454.28</v>
      </c>
      <c r="I440" s="102">
        <f t="shared" si="26"/>
        <v>2380.0100000000002</v>
      </c>
      <c r="L440" s="205"/>
      <c r="M440" s="205"/>
      <c r="N440" s="205"/>
    </row>
    <row r="441" spans="1:14">
      <c r="A441" s="101">
        <f t="shared" si="27"/>
        <v>435</v>
      </c>
      <c r="B441" s="244" t="s">
        <v>158</v>
      </c>
      <c r="C441" s="244" t="s">
        <v>77</v>
      </c>
      <c r="D441" s="245">
        <v>1385</v>
      </c>
      <c r="E441" s="208">
        <f t="shared" si="24"/>
        <v>8.2970000000000006</v>
      </c>
      <c r="F441" s="102">
        <v>70</v>
      </c>
      <c r="G441" s="127">
        <v>1161.58</v>
      </c>
      <c r="H441" s="206">
        <f t="shared" si="25"/>
        <v>274.02</v>
      </c>
      <c r="I441" s="102">
        <f t="shared" si="26"/>
        <v>1435.6</v>
      </c>
      <c r="L441" s="205"/>
      <c r="M441" s="205"/>
      <c r="N441" s="205"/>
    </row>
    <row r="442" spans="1:14">
      <c r="A442" s="101">
        <f t="shared" si="27"/>
        <v>436</v>
      </c>
      <c r="B442" s="244" t="s">
        <v>158</v>
      </c>
      <c r="C442" s="244" t="s">
        <v>77</v>
      </c>
      <c r="D442" s="245">
        <v>1365</v>
      </c>
      <c r="E442" s="208">
        <f t="shared" si="24"/>
        <v>8.1780000000000008</v>
      </c>
      <c r="F442" s="102">
        <v>112</v>
      </c>
      <c r="G442" s="127">
        <v>1831.87</v>
      </c>
      <c r="H442" s="206">
        <f t="shared" si="25"/>
        <v>432.14</v>
      </c>
      <c r="I442" s="102">
        <f t="shared" si="26"/>
        <v>2264.0099999999998</v>
      </c>
      <c r="L442" s="205"/>
      <c r="M442" s="205"/>
      <c r="N442" s="205"/>
    </row>
    <row r="443" spans="1:14">
      <c r="A443" s="101">
        <f t="shared" si="27"/>
        <v>437</v>
      </c>
      <c r="B443" s="244" t="s">
        <v>159</v>
      </c>
      <c r="C443" s="244" t="s">
        <v>106</v>
      </c>
      <c r="D443" s="245">
        <v>1475</v>
      </c>
      <c r="E443" s="208">
        <f t="shared" si="24"/>
        <v>8.8369999999999997</v>
      </c>
      <c r="F443" s="102">
        <v>98</v>
      </c>
      <c r="G443" s="127">
        <v>1732.05</v>
      </c>
      <c r="H443" s="206">
        <f>ROUND(G443*0.2359,2)-0.01</f>
        <v>408.58</v>
      </c>
      <c r="I443" s="102">
        <f t="shared" si="26"/>
        <v>2140.63</v>
      </c>
      <c r="L443" s="205"/>
      <c r="M443" s="205"/>
      <c r="N443" s="205"/>
    </row>
    <row r="444" spans="1:14">
      <c r="A444" s="101">
        <f t="shared" si="27"/>
        <v>438</v>
      </c>
      <c r="B444" s="244" t="s">
        <v>159</v>
      </c>
      <c r="C444" s="244" t="s">
        <v>80</v>
      </c>
      <c r="D444" s="245">
        <v>1222</v>
      </c>
      <c r="E444" s="208">
        <f t="shared" si="24"/>
        <v>7.3209999999999997</v>
      </c>
      <c r="F444" s="102">
        <v>112</v>
      </c>
      <c r="G444" s="127">
        <v>1639.9</v>
      </c>
      <c r="H444" s="206">
        <f t="shared" si="25"/>
        <v>386.85</v>
      </c>
      <c r="I444" s="102">
        <f t="shared" si="26"/>
        <v>2026.75</v>
      </c>
      <c r="L444" s="205"/>
      <c r="M444" s="205"/>
      <c r="N444" s="205"/>
    </row>
    <row r="445" spans="1:14">
      <c r="A445" s="101">
        <f t="shared" si="27"/>
        <v>439</v>
      </c>
      <c r="B445" s="244" t="s">
        <v>159</v>
      </c>
      <c r="C445" s="244" t="s">
        <v>77</v>
      </c>
      <c r="D445" s="245">
        <v>1432</v>
      </c>
      <c r="E445" s="208">
        <f t="shared" si="24"/>
        <v>8.5790000000000006</v>
      </c>
      <c r="F445" s="102">
        <v>42</v>
      </c>
      <c r="G445" s="127">
        <v>720.64</v>
      </c>
      <c r="H445" s="206">
        <f t="shared" si="25"/>
        <v>170</v>
      </c>
      <c r="I445" s="102">
        <f t="shared" si="26"/>
        <v>890.64</v>
      </c>
      <c r="L445" s="205"/>
      <c r="M445" s="205"/>
      <c r="N445" s="205"/>
    </row>
    <row r="446" spans="1:14">
      <c r="A446" s="101">
        <f t="shared" si="27"/>
        <v>440</v>
      </c>
      <c r="B446" s="244" t="s">
        <v>159</v>
      </c>
      <c r="C446" s="244" t="s">
        <v>106</v>
      </c>
      <c r="D446" s="245">
        <v>1531</v>
      </c>
      <c r="E446" s="208">
        <f t="shared" si="24"/>
        <v>9.1720000000000006</v>
      </c>
      <c r="F446" s="102">
        <v>56</v>
      </c>
      <c r="G446" s="127">
        <v>1027.26</v>
      </c>
      <c r="H446" s="206">
        <f t="shared" si="25"/>
        <v>242.33</v>
      </c>
      <c r="I446" s="102">
        <f t="shared" si="26"/>
        <v>1269.5899999999999</v>
      </c>
      <c r="L446" s="205"/>
      <c r="M446" s="205"/>
      <c r="N446" s="205"/>
    </row>
    <row r="447" spans="1:14">
      <c r="A447" s="101">
        <f t="shared" si="27"/>
        <v>441</v>
      </c>
      <c r="B447" s="244" t="s">
        <v>159</v>
      </c>
      <c r="C447" s="244" t="s">
        <v>106</v>
      </c>
      <c r="D447" s="245">
        <v>1455</v>
      </c>
      <c r="E447" s="208">
        <f t="shared" si="24"/>
        <v>8.7170000000000005</v>
      </c>
      <c r="F447" s="102">
        <v>98</v>
      </c>
      <c r="G447" s="127">
        <v>1708.53</v>
      </c>
      <c r="H447" s="206">
        <f t="shared" si="25"/>
        <v>403.04</v>
      </c>
      <c r="I447" s="102">
        <f t="shared" si="26"/>
        <v>2111.5700000000002</v>
      </c>
      <c r="L447" s="205"/>
      <c r="M447" s="205"/>
      <c r="N447" s="205"/>
    </row>
    <row r="448" spans="1:14">
      <c r="A448" s="101">
        <f t="shared" si="27"/>
        <v>442</v>
      </c>
      <c r="B448" s="244" t="s">
        <v>159</v>
      </c>
      <c r="C448" s="244" t="s">
        <v>77</v>
      </c>
      <c r="D448" s="245">
        <v>1385</v>
      </c>
      <c r="E448" s="208">
        <f t="shared" si="24"/>
        <v>8.2970000000000006</v>
      </c>
      <c r="F448" s="102">
        <v>70</v>
      </c>
      <c r="G448" s="127">
        <v>1161.58</v>
      </c>
      <c r="H448" s="206">
        <f t="shared" si="25"/>
        <v>274.02</v>
      </c>
      <c r="I448" s="102">
        <f t="shared" si="26"/>
        <v>1435.6</v>
      </c>
      <c r="L448" s="205"/>
      <c r="M448" s="205"/>
      <c r="N448" s="205"/>
    </row>
    <row r="449" spans="1:14">
      <c r="A449" s="101">
        <f t="shared" si="27"/>
        <v>443</v>
      </c>
      <c r="B449" s="244" t="s">
        <v>159</v>
      </c>
      <c r="C449" s="244" t="s">
        <v>77</v>
      </c>
      <c r="D449" s="245">
        <v>1365</v>
      </c>
      <c r="E449" s="208">
        <f t="shared" si="24"/>
        <v>8.1780000000000008</v>
      </c>
      <c r="F449" s="102">
        <v>70</v>
      </c>
      <c r="G449" s="127">
        <v>1144.92</v>
      </c>
      <c r="H449" s="206">
        <f t="shared" si="25"/>
        <v>270.08999999999997</v>
      </c>
      <c r="I449" s="102">
        <f t="shared" si="26"/>
        <v>1415.01</v>
      </c>
      <c r="L449" s="205"/>
      <c r="M449" s="205"/>
      <c r="N449" s="205"/>
    </row>
    <row r="450" spans="1:14">
      <c r="A450" s="101">
        <f t="shared" si="27"/>
        <v>444</v>
      </c>
      <c r="B450" s="244" t="s">
        <v>160</v>
      </c>
      <c r="C450" s="244" t="s">
        <v>77</v>
      </c>
      <c r="D450" s="245">
        <v>1445</v>
      </c>
      <c r="E450" s="208">
        <f t="shared" si="24"/>
        <v>8.657</v>
      </c>
      <c r="F450" s="102">
        <v>56</v>
      </c>
      <c r="G450" s="127">
        <v>969.58</v>
      </c>
      <c r="H450" s="206">
        <f>ROUND(G450*0.2359,2)-0.01</f>
        <v>228.71</v>
      </c>
      <c r="I450" s="102">
        <f t="shared" si="26"/>
        <v>1198.29</v>
      </c>
      <c r="L450" s="205"/>
      <c r="M450" s="205"/>
      <c r="N450" s="205"/>
    </row>
    <row r="451" spans="1:14">
      <c r="A451" s="101">
        <f t="shared" si="27"/>
        <v>445</v>
      </c>
      <c r="B451" s="244" t="s">
        <v>160</v>
      </c>
      <c r="C451" s="244" t="s">
        <v>106</v>
      </c>
      <c r="D451" s="245">
        <v>1523</v>
      </c>
      <c r="E451" s="208">
        <f t="shared" si="24"/>
        <v>9.1240000000000006</v>
      </c>
      <c r="F451" s="102">
        <v>98</v>
      </c>
      <c r="G451" s="127">
        <v>1788.3</v>
      </c>
      <c r="H451" s="206">
        <f t="shared" si="25"/>
        <v>421.86</v>
      </c>
      <c r="I451" s="102">
        <f t="shared" si="26"/>
        <v>2210.16</v>
      </c>
      <c r="L451" s="205"/>
      <c r="M451" s="205"/>
      <c r="N451" s="205"/>
    </row>
    <row r="452" spans="1:14">
      <c r="A452" s="101">
        <f t="shared" si="27"/>
        <v>446</v>
      </c>
      <c r="B452" s="244" t="s">
        <v>160</v>
      </c>
      <c r="C452" s="244" t="s">
        <v>77</v>
      </c>
      <c r="D452" s="245">
        <v>1445</v>
      </c>
      <c r="E452" s="208">
        <f t="shared" si="24"/>
        <v>8.657</v>
      </c>
      <c r="F452" s="102">
        <v>98</v>
      </c>
      <c r="G452" s="127">
        <v>1696.77</v>
      </c>
      <c r="H452" s="206">
        <f t="shared" si="25"/>
        <v>400.27</v>
      </c>
      <c r="I452" s="102">
        <f t="shared" si="26"/>
        <v>2097.04</v>
      </c>
      <c r="L452" s="205"/>
      <c r="M452" s="205"/>
      <c r="N452" s="205"/>
    </row>
    <row r="453" spans="1:14">
      <c r="A453" s="101">
        <f t="shared" si="27"/>
        <v>447</v>
      </c>
      <c r="B453" s="244" t="s">
        <v>160</v>
      </c>
      <c r="C453" s="244" t="s">
        <v>106</v>
      </c>
      <c r="D453" s="245">
        <v>1455</v>
      </c>
      <c r="E453" s="208">
        <f t="shared" si="24"/>
        <v>8.7170000000000005</v>
      </c>
      <c r="F453" s="102">
        <v>70</v>
      </c>
      <c r="G453" s="127">
        <v>1220.3800000000001</v>
      </c>
      <c r="H453" s="206">
        <f t="shared" si="25"/>
        <v>287.89</v>
      </c>
      <c r="I453" s="102">
        <f t="shared" si="26"/>
        <v>1508.27</v>
      </c>
      <c r="L453" s="205"/>
      <c r="M453" s="205"/>
      <c r="N453" s="205"/>
    </row>
    <row r="454" spans="1:14">
      <c r="A454" s="101">
        <f t="shared" si="27"/>
        <v>448</v>
      </c>
      <c r="B454" s="244" t="s">
        <v>160</v>
      </c>
      <c r="C454" s="244" t="s">
        <v>77</v>
      </c>
      <c r="D454" s="245">
        <v>1385</v>
      </c>
      <c r="E454" s="208">
        <f t="shared" si="24"/>
        <v>8.2970000000000006</v>
      </c>
      <c r="F454" s="102">
        <v>70</v>
      </c>
      <c r="G454" s="127">
        <v>1161.58</v>
      </c>
      <c r="H454" s="206">
        <f t="shared" si="25"/>
        <v>274.02</v>
      </c>
      <c r="I454" s="102">
        <f t="shared" si="26"/>
        <v>1435.6</v>
      </c>
      <c r="L454" s="205"/>
      <c r="M454" s="205"/>
      <c r="N454" s="205"/>
    </row>
    <row r="455" spans="1:14">
      <c r="A455" s="101">
        <f t="shared" si="27"/>
        <v>449</v>
      </c>
      <c r="B455" s="244" t="s">
        <v>160</v>
      </c>
      <c r="C455" s="244" t="s">
        <v>77</v>
      </c>
      <c r="D455" s="245">
        <v>1365</v>
      </c>
      <c r="E455" s="208">
        <f t="shared" si="24"/>
        <v>8.1780000000000008</v>
      </c>
      <c r="F455" s="102">
        <v>28</v>
      </c>
      <c r="G455" s="127">
        <v>457.97</v>
      </c>
      <c r="H455" s="206">
        <f t="shared" si="25"/>
        <v>108.04</v>
      </c>
      <c r="I455" s="102">
        <f t="shared" si="26"/>
        <v>566.01</v>
      </c>
      <c r="L455" s="205"/>
      <c r="M455" s="205"/>
      <c r="N455" s="205"/>
    </row>
    <row r="456" spans="1:14">
      <c r="A456" s="101">
        <f t="shared" si="27"/>
        <v>450</v>
      </c>
      <c r="B456" s="244" t="s">
        <v>161</v>
      </c>
      <c r="C456" s="244" t="s">
        <v>106</v>
      </c>
      <c r="D456" s="245">
        <v>1579</v>
      </c>
      <c r="E456" s="208">
        <f t="shared" ref="E456:E495" si="28">ROUND(D456/$E$4,3)</f>
        <v>9.4600000000000009</v>
      </c>
      <c r="F456" s="102">
        <v>112</v>
      </c>
      <c r="G456" s="127">
        <v>2119.04</v>
      </c>
      <c r="H456" s="206">
        <f>ROUND(G456*0.2359,2)-0.01</f>
        <v>499.87</v>
      </c>
      <c r="I456" s="102">
        <f t="shared" ref="I456:I495" si="29">G456+H456</f>
        <v>2618.91</v>
      </c>
      <c r="L456" s="205"/>
      <c r="M456" s="205"/>
      <c r="N456" s="205"/>
    </row>
    <row r="457" spans="1:14">
      <c r="A457" s="101">
        <f t="shared" ref="A457:A495" si="30">A456+1</f>
        <v>451</v>
      </c>
      <c r="B457" s="244" t="s">
        <v>161</v>
      </c>
      <c r="C457" s="244" t="s">
        <v>105</v>
      </c>
      <c r="D457" s="245">
        <v>1744</v>
      </c>
      <c r="E457" s="208">
        <f t="shared" si="28"/>
        <v>10.448</v>
      </c>
      <c r="F457" s="102">
        <v>92</v>
      </c>
      <c r="G457" s="127">
        <v>1922.43</v>
      </c>
      <c r="H457" s="206">
        <f t="shared" ref="H457:H495" si="31">ROUND(G457*0.2359,2)</f>
        <v>453.5</v>
      </c>
      <c r="I457" s="102">
        <f t="shared" si="29"/>
        <v>2375.9300000000003</v>
      </c>
      <c r="L457" s="205"/>
      <c r="M457" s="205"/>
      <c r="N457" s="205"/>
    </row>
    <row r="458" spans="1:14">
      <c r="A458" s="101">
        <f t="shared" si="30"/>
        <v>452</v>
      </c>
      <c r="B458" s="244" t="s">
        <v>161</v>
      </c>
      <c r="C458" s="244" t="s">
        <v>106</v>
      </c>
      <c r="D458" s="245">
        <v>1523</v>
      </c>
      <c r="E458" s="208">
        <f t="shared" si="28"/>
        <v>9.1240000000000006</v>
      </c>
      <c r="F458" s="102">
        <v>112</v>
      </c>
      <c r="G458" s="127">
        <v>2043.78</v>
      </c>
      <c r="H458" s="206">
        <f t="shared" si="31"/>
        <v>482.13</v>
      </c>
      <c r="I458" s="102">
        <f t="shared" si="29"/>
        <v>2525.91</v>
      </c>
      <c r="L458" s="205"/>
      <c r="M458" s="205"/>
      <c r="N458" s="205"/>
    </row>
    <row r="459" spans="1:14">
      <c r="A459" s="101">
        <f t="shared" si="30"/>
        <v>453</v>
      </c>
      <c r="B459" s="244" t="s">
        <v>161</v>
      </c>
      <c r="C459" s="244" t="s">
        <v>77</v>
      </c>
      <c r="D459" s="245">
        <v>1412</v>
      </c>
      <c r="E459" s="208">
        <f t="shared" si="28"/>
        <v>8.4589999999999996</v>
      </c>
      <c r="F459" s="102">
        <v>84</v>
      </c>
      <c r="G459" s="127">
        <v>1421.11</v>
      </c>
      <c r="H459" s="206">
        <f t="shared" si="31"/>
        <v>335.24</v>
      </c>
      <c r="I459" s="102">
        <f t="shared" si="29"/>
        <v>1756.35</v>
      </c>
      <c r="L459" s="205"/>
      <c r="M459" s="205"/>
      <c r="N459" s="205"/>
    </row>
    <row r="460" spans="1:14">
      <c r="A460" s="101">
        <f t="shared" si="30"/>
        <v>454</v>
      </c>
      <c r="B460" s="244" t="s">
        <v>161</v>
      </c>
      <c r="C460" s="244" t="s">
        <v>80</v>
      </c>
      <c r="D460" s="245">
        <v>1208</v>
      </c>
      <c r="E460" s="208">
        <f t="shared" si="28"/>
        <v>7.2370000000000001</v>
      </c>
      <c r="F460" s="102">
        <v>84</v>
      </c>
      <c r="G460" s="127">
        <v>1215.82</v>
      </c>
      <c r="H460" s="206">
        <f t="shared" si="31"/>
        <v>286.81</v>
      </c>
      <c r="I460" s="102">
        <f t="shared" si="29"/>
        <v>1502.6299999999999</v>
      </c>
      <c r="L460" s="205"/>
      <c r="M460" s="205"/>
      <c r="N460" s="205"/>
    </row>
    <row r="461" spans="1:14">
      <c r="A461" s="101">
        <f t="shared" si="30"/>
        <v>455</v>
      </c>
      <c r="B461" s="244" t="s">
        <v>161</v>
      </c>
      <c r="C461" s="244" t="s">
        <v>80</v>
      </c>
      <c r="D461" s="245">
        <v>1162</v>
      </c>
      <c r="E461" s="208">
        <f t="shared" si="28"/>
        <v>6.9610000000000003</v>
      </c>
      <c r="F461" s="102">
        <v>56</v>
      </c>
      <c r="G461" s="127">
        <v>779.63</v>
      </c>
      <c r="H461" s="206">
        <f t="shared" si="31"/>
        <v>183.91</v>
      </c>
      <c r="I461" s="102">
        <f t="shared" si="29"/>
        <v>963.54</v>
      </c>
      <c r="L461" s="205"/>
      <c r="M461" s="205"/>
      <c r="N461" s="205"/>
    </row>
    <row r="462" spans="1:14">
      <c r="A462" s="101">
        <f t="shared" si="30"/>
        <v>456</v>
      </c>
      <c r="B462" s="244" t="s">
        <v>161</v>
      </c>
      <c r="C462" s="244" t="s">
        <v>77</v>
      </c>
      <c r="D462" s="245">
        <v>1365</v>
      </c>
      <c r="E462" s="208">
        <f t="shared" si="28"/>
        <v>8.1780000000000008</v>
      </c>
      <c r="F462" s="102">
        <v>84</v>
      </c>
      <c r="G462" s="127">
        <v>1373.9</v>
      </c>
      <c r="H462" s="206">
        <f t="shared" si="31"/>
        <v>324.10000000000002</v>
      </c>
      <c r="I462" s="102">
        <f t="shared" si="29"/>
        <v>1698</v>
      </c>
      <c r="L462" s="205"/>
      <c r="M462" s="205"/>
      <c r="N462" s="205"/>
    </row>
    <row r="463" spans="1:14">
      <c r="A463" s="101">
        <f t="shared" si="30"/>
        <v>457</v>
      </c>
      <c r="B463" s="244" t="s">
        <v>180</v>
      </c>
      <c r="C463" s="244" t="s">
        <v>106</v>
      </c>
      <c r="D463" s="245">
        <v>1495</v>
      </c>
      <c r="E463" s="208">
        <f t="shared" si="28"/>
        <v>8.9559999999999995</v>
      </c>
      <c r="F463" s="102">
        <v>30</v>
      </c>
      <c r="G463" s="127">
        <v>537.36</v>
      </c>
      <c r="H463" s="206">
        <f t="shared" si="31"/>
        <v>126.76</v>
      </c>
      <c r="I463" s="102">
        <f t="shared" si="29"/>
        <v>664.12</v>
      </c>
      <c r="L463" s="205"/>
      <c r="M463" s="205"/>
      <c r="N463" s="205"/>
    </row>
    <row r="464" spans="1:14">
      <c r="A464" s="101">
        <f t="shared" si="30"/>
        <v>458</v>
      </c>
      <c r="B464" s="244" t="s">
        <v>180</v>
      </c>
      <c r="C464" s="244" t="s">
        <v>106</v>
      </c>
      <c r="D464" s="245">
        <v>1495</v>
      </c>
      <c r="E464" s="208">
        <f t="shared" si="28"/>
        <v>8.9559999999999995</v>
      </c>
      <c r="F464" s="102">
        <v>90</v>
      </c>
      <c r="G464" s="127">
        <v>1612.08</v>
      </c>
      <c r="H464" s="206">
        <f>ROUND(G464*0.2359,2)-0.01</f>
        <v>380.28000000000003</v>
      </c>
      <c r="I464" s="102">
        <f t="shared" si="29"/>
        <v>1992.36</v>
      </c>
      <c r="L464" s="205"/>
      <c r="M464" s="205"/>
      <c r="N464" s="205"/>
    </row>
    <row r="465" spans="1:14">
      <c r="A465" s="101">
        <f t="shared" si="30"/>
        <v>459</v>
      </c>
      <c r="B465" s="244" t="s">
        <v>180</v>
      </c>
      <c r="C465" s="244" t="s">
        <v>77</v>
      </c>
      <c r="D465" s="245">
        <v>1472</v>
      </c>
      <c r="E465" s="208">
        <f t="shared" si="28"/>
        <v>8.8190000000000008</v>
      </c>
      <c r="F465" s="102">
        <v>90</v>
      </c>
      <c r="G465" s="127">
        <v>1587.42</v>
      </c>
      <c r="H465" s="206">
        <f t="shared" si="31"/>
        <v>374.47</v>
      </c>
      <c r="I465" s="102">
        <f t="shared" si="29"/>
        <v>1961.89</v>
      </c>
      <c r="L465" s="205"/>
      <c r="M465" s="205"/>
      <c r="N465" s="205"/>
    </row>
    <row r="466" spans="1:14">
      <c r="A466" s="101">
        <f t="shared" si="30"/>
        <v>460</v>
      </c>
      <c r="B466" s="244" t="s">
        <v>180</v>
      </c>
      <c r="C466" s="244" t="s">
        <v>105</v>
      </c>
      <c r="D466" s="245">
        <v>1660</v>
      </c>
      <c r="E466" s="208">
        <f t="shared" si="28"/>
        <v>9.9450000000000003</v>
      </c>
      <c r="F466" s="102">
        <v>120</v>
      </c>
      <c r="G466" s="127">
        <v>2386.8000000000002</v>
      </c>
      <c r="H466" s="206">
        <f t="shared" si="31"/>
        <v>563.04999999999995</v>
      </c>
      <c r="I466" s="102">
        <f t="shared" si="29"/>
        <v>2949.8500000000004</v>
      </c>
      <c r="L466" s="205"/>
      <c r="M466" s="205"/>
      <c r="N466" s="205"/>
    </row>
    <row r="467" spans="1:14">
      <c r="A467" s="101">
        <f t="shared" si="30"/>
        <v>461</v>
      </c>
      <c r="B467" s="244" t="s">
        <v>180</v>
      </c>
      <c r="C467" s="244" t="s">
        <v>77</v>
      </c>
      <c r="D467" s="245">
        <v>1445</v>
      </c>
      <c r="E467" s="208">
        <f t="shared" si="28"/>
        <v>8.657</v>
      </c>
      <c r="F467" s="102">
        <v>120</v>
      </c>
      <c r="G467" s="127">
        <v>2077.6799999999998</v>
      </c>
      <c r="H467" s="206">
        <f t="shared" si="31"/>
        <v>490.12</v>
      </c>
      <c r="I467" s="102">
        <f t="shared" si="29"/>
        <v>2567.7999999999997</v>
      </c>
      <c r="L467" s="205"/>
      <c r="M467" s="205"/>
      <c r="N467" s="205"/>
    </row>
    <row r="468" spans="1:14">
      <c r="A468" s="101">
        <f t="shared" si="30"/>
        <v>462</v>
      </c>
      <c r="B468" s="244" t="s">
        <v>180</v>
      </c>
      <c r="C468" s="244" t="s">
        <v>106</v>
      </c>
      <c r="D468" s="245">
        <v>1495</v>
      </c>
      <c r="E468" s="208">
        <f t="shared" si="28"/>
        <v>8.9559999999999995</v>
      </c>
      <c r="F468" s="102">
        <v>75</v>
      </c>
      <c r="G468" s="127">
        <v>1343.4</v>
      </c>
      <c r="H468" s="206">
        <f t="shared" si="31"/>
        <v>316.91000000000003</v>
      </c>
      <c r="I468" s="102">
        <f t="shared" si="29"/>
        <v>1660.3100000000002</v>
      </c>
      <c r="L468" s="205"/>
      <c r="M468" s="205"/>
      <c r="N468" s="205"/>
    </row>
    <row r="469" spans="1:14">
      <c r="A469" s="101">
        <f t="shared" si="30"/>
        <v>463</v>
      </c>
      <c r="B469" s="244" t="s">
        <v>180</v>
      </c>
      <c r="C469" s="244" t="s">
        <v>106</v>
      </c>
      <c r="D469" s="245">
        <v>1475</v>
      </c>
      <c r="E469" s="208">
        <f t="shared" si="28"/>
        <v>8.8369999999999997</v>
      </c>
      <c r="F469" s="102">
        <v>105</v>
      </c>
      <c r="G469" s="127">
        <v>1855.77</v>
      </c>
      <c r="H469" s="206">
        <f t="shared" si="31"/>
        <v>437.78</v>
      </c>
      <c r="I469" s="102">
        <f t="shared" si="29"/>
        <v>2293.5500000000002</v>
      </c>
      <c r="L469" s="205"/>
      <c r="M469" s="205"/>
      <c r="N469" s="205"/>
    </row>
    <row r="470" spans="1:14">
      <c r="A470" s="101">
        <f t="shared" si="30"/>
        <v>464</v>
      </c>
      <c r="B470" s="244" t="s">
        <v>180</v>
      </c>
      <c r="C470" s="244" t="s">
        <v>80</v>
      </c>
      <c r="D470" s="245">
        <v>1222</v>
      </c>
      <c r="E470" s="208">
        <f t="shared" si="28"/>
        <v>7.3209999999999997</v>
      </c>
      <c r="F470" s="102">
        <v>75</v>
      </c>
      <c r="G470" s="127">
        <v>1098.1500000000001</v>
      </c>
      <c r="H470" s="206">
        <f t="shared" si="31"/>
        <v>259.05</v>
      </c>
      <c r="I470" s="102">
        <f t="shared" si="29"/>
        <v>1357.2</v>
      </c>
      <c r="L470" s="205"/>
      <c r="M470" s="205"/>
      <c r="N470" s="205"/>
    </row>
    <row r="471" spans="1:14">
      <c r="A471" s="101">
        <f t="shared" si="30"/>
        <v>465</v>
      </c>
      <c r="B471" s="244" t="s">
        <v>180</v>
      </c>
      <c r="C471" s="244" t="s">
        <v>77</v>
      </c>
      <c r="D471" s="245">
        <v>1405</v>
      </c>
      <c r="E471" s="208">
        <f t="shared" si="28"/>
        <v>8.4169999999999998</v>
      </c>
      <c r="F471" s="102">
        <v>60</v>
      </c>
      <c r="G471" s="127">
        <v>1010.04</v>
      </c>
      <c r="H471" s="206">
        <f t="shared" si="31"/>
        <v>238.27</v>
      </c>
      <c r="I471" s="102">
        <f t="shared" si="29"/>
        <v>1248.31</v>
      </c>
      <c r="L471" s="205"/>
      <c r="M471" s="205"/>
      <c r="N471" s="205"/>
    </row>
    <row r="472" spans="1:14">
      <c r="A472" s="101">
        <f t="shared" si="30"/>
        <v>466</v>
      </c>
      <c r="B472" s="244" t="s">
        <v>180</v>
      </c>
      <c r="C472" s="244" t="s">
        <v>77</v>
      </c>
      <c r="D472" s="245">
        <v>1405</v>
      </c>
      <c r="E472" s="208">
        <f t="shared" si="28"/>
        <v>8.4169999999999998</v>
      </c>
      <c r="F472" s="102">
        <v>29</v>
      </c>
      <c r="G472" s="127">
        <v>488.19</v>
      </c>
      <c r="H472" s="206">
        <f t="shared" si="31"/>
        <v>115.16</v>
      </c>
      <c r="I472" s="102">
        <f t="shared" si="29"/>
        <v>603.35</v>
      </c>
      <c r="L472" s="205"/>
      <c r="M472" s="205"/>
      <c r="N472" s="205"/>
    </row>
    <row r="473" spans="1:14">
      <c r="A473" s="101">
        <f t="shared" si="30"/>
        <v>467</v>
      </c>
      <c r="B473" s="244" t="s">
        <v>180</v>
      </c>
      <c r="C473" s="244" t="s">
        <v>106</v>
      </c>
      <c r="D473" s="245">
        <v>1463</v>
      </c>
      <c r="E473" s="208">
        <f t="shared" si="28"/>
        <v>8.7650000000000006</v>
      </c>
      <c r="F473" s="102">
        <v>60</v>
      </c>
      <c r="G473" s="127">
        <v>1051.8</v>
      </c>
      <c r="H473" s="206">
        <f t="shared" si="31"/>
        <v>248.12</v>
      </c>
      <c r="I473" s="102">
        <f t="shared" si="29"/>
        <v>1299.92</v>
      </c>
      <c r="L473" s="205"/>
      <c r="M473" s="205"/>
      <c r="N473" s="205"/>
    </row>
    <row r="474" spans="1:14">
      <c r="A474" s="101">
        <f t="shared" si="30"/>
        <v>468</v>
      </c>
      <c r="B474" s="244" t="s">
        <v>180</v>
      </c>
      <c r="C474" s="244" t="s">
        <v>77</v>
      </c>
      <c r="D474" s="245">
        <v>1412</v>
      </c>
      <c r="E474" s="208">
        <f t="shared" si="28"/>
        <v>8.4589999999999996</v>
      </c>
      <c r="F474" s="102">
        <v>15</v>
      </c>
      <c r="G474" s="127">
        <v>253.77</v>
      </c>
      <c r="H474" s="206">
        <f t="shared" si="31"/>
        <v>59.86</v>
      </c>
      <c r="I474" s="102">
        <f t="shared" si="29"/>
        <v>313.63</v>
      </c>
      <c r="L474" s="205"/>
      <c r="M474" s="205"/>
      <c r="N474" s="205"/>
    </row>
    <row r="475" spans="1:14">
      <c r="A475" s="101">
        <f t="shared" si="30"/>
        <v>469</v>
      </c>
      <c r="B475" s="244" t="s">
        <v>162</v>
      </c>
      <c r="C475" s="244" t="s">
        <v>77</v>
      </c>
      <c r="D475" s="245">
        <v>1445</v>
      </c>
      <c r="E475" s="208">
        <f t="shared" si="28"/>
        <v>8.657</v>
      </c>
      <c r="F475" s="102">
        <v>82.5</v>
      </c>
      <c r="G475" s="127">
        <v>1428.41</v>
      </c>
      <c r="H475" s="206">
        <f t="shared" si="31"/>
        <v>336.96</v>
      </c>
      <c r="I475" s="102">
        <f t="shared" si="29"/>
        <v>1765.3700000000001</v>
      </c>
      <c r="L475" s="205"/>
      <c r="M475" s="205"/>
      <c r="N475" s="205"/>
    </row>
    <row r="476" spans="1:14">
      <c r="A476" s="101">
        <f t="shared" si="30"/>
        <v>470</v>
      </c>
      <c r="B476" s="244" t="s">
        <v>162</v>
      </c>
      <c r="C476" s="244" t="s">
        <v>77</v>
      </c>
      <c r="D476" s="245">
        <v>1445</v>
      </c>
      <c r="E476" s="208">
        <f t="shared" si="28"/>
        <v>8.657</v>
      </c>
      <c r="F476" s="102">
        <v>82.5</v>
      </c>
      <c r="G476" s="127">
        <v>1428.41</v>
      </c>
      <c r="H476" s="206">
        <f t="shared" si="31"/>
        <v>336.96</v>
      </c>
      <c r="I476" s="102">
        <f t="shared" si="29"/>
        <v>1765.3700000000001</v>
      </c>
      <c r="L476" s="205"/>
      <c r="M476" s="205"/>
      <c r="N476" s="205"/>
    </row>
    <row r="477" spans="1:14">
      <c r="A477" s="101">
        <f t="shared" si="30"/>
        <v>471</v>
      </c>
      <c r="B477" s="244" t="s">
        <v>162</v>
      </c>
      <c r="C477" s="244" t="s">
        <v>106</v>
      </c>
      <c r="D477" s="245">
        <v>1475</v>
      </c>
      <c r="E477" s="208">
        <f t="shared" si="28"/>
        <v>8.8369999999999997</v>
      </c>
      <c r="F477" s="102">
        <v>55</v>
      </c>
      <c r="G477" s="127">
        <v>972.07</v>
      </c>
      <c r="H477" s="206">
        <f t="shared" si="31"/>
        <v>229.31</v>
      </c>
      <c r="I477" s="102">
        <f t="shared" si="29"/>
        <v>1201.3800000000001</v>
      </c>
      <c r="L477" s="205"/>
      <c r="M477" s="205"/>
      <c r="N477" s="205"/>
    </row>
    <row r="478" spans="1:14">
      <c r="A478" s="101">
        <f t="shared" si="30"/>
        <v>472</v>
      </c>
      <c r="B478" s="244" t="s">
        <v>162</v>
      </c>
      <c r="C478" s="244" t="s">
        <v>105</v>
      </c>
      <c r="D478" s="245">
        <v>1845</v>
      </c>
      <c r="E478" s="208">
        <f t="shared" si="28"/>
        <v>11.053000000000001</v>
      </c>
      <c r="F478" s="102">
        <v>82.5</v>
      </c>
      <c r="G478" s="127">
        <v>1823.75</v>
      </c>
      <c r="H478" s="206">
        <f t="shared" si="31"/>
        <v>430.22</v>
      </c>
      <c r="I478" s="102">
        <f t="shared" si="29"/>
        <v>2253.9700000000003</v>
      </c>
      <c r="L478" s="205"/>
      <c r="M478" s="205"/>
      <c r="N478" s="205"/>
    </row>
    <row r="479" spans="1:14">
      <c r="A479" s="101">
        <f t="shared" si="30"/>
        <v>473</v>
      </c>
      <c r="B479" s="244" t="s">
        <v>162</v>
      </c>
      <c r="C479" s="244" t="s">
        <v>106</v>
      </c>
      <c r="D479" s="245">
        <v>1455</v>
      </c>
      <c r="E479" s="208">
        <f t="shared" si="28"/>
        <v>8.7170000000000005</v>
      </c>
      <c r="F479" s="102">
        <v>110</v>
      </c>
      <c r="G479" s="127">
        <v>1917.74</v>
      </c>
      <c r="H479" s="206">
        <f t="shared" si="31"/>
        <v>452.39</v>
      </c>
      <c r="I479" s="102">
        <f t="shared" si="29"/>
        <v>2370.13</v>
      </c>
      <c r="L479" s="205"/>
      <c r="M479" s="205"/>
      <c r="N479" s="205"/>
    </row>
    <row r="480" spans="1:14">
      <c r="A480" s="101">
        <f t="shared" si="30"/>
        <v>474</v>
      </c>
      <c r="B480" s="244" t="s">
        <v>162</v>
      </c>
      <c r="C480" s="244" t="s">
        <v>77</v>
      </c>
      <c r="D480" s="245">
        <v>1405</v>
      </c>
      <c r="E480" s="208">
        <f t="shared" si="28"/>
        <v>8.4169999999999998</v>
      </c>
      <c r="F480" s="102">
        <v>112.5</v>
      </c>
      <c r="G480" s="127">
        <v>1893.83</v>
      </c>
      <c r="H480" s="206">
        <f t="shared" si="31"/>
        <v>446.75</v>
      </c>
      <c r="I480" s="102">
        <f t="shared" si="29"/>
        <v>2340.58</v>
      </c>
      <c r="L480" s="205"/>
      <c r="M480" s="205"/>
      <c r="N480" s="205"/>
    </row>
    <row r="481" spans="1:14">
      <c r="A481" s="101">
        <f t="shared" si="30"/>
        <v>475</v>
      </c>
      <c r="B481" s="244" t="s">
        <v>162</v>
      </c>
      <c r="C481" s="244" t="s">
        <v>77</v>
      </c>
      <c r="D481" s="245">
        <v>1385</v>
      </c>
      <c r="E481" s="208">
        <f t="shared" si="28"/>
        <v>8.2970000000000006</v>
      </c>
      <c r="F481" s="102">
        <v>110</v>
      </c>
      <c r="G481" s="127">
        <v>1825.34</v>
      </c>
      <c r="H481" s="206">
        <f t="shared" si="31"/>
        <v>430.6</v>
      </c>
      <c r="I481" s="102">
        <f t="shared" si="29"/>
        <v>2255.94</v>
      </c>
      <c r="L481" s="205"/>
      <c r="M481" s="205"/>
      <c r="N481" s="205"/>
    </row>
    <row r="482" spans="1:14">
      <c r="A482" s="101">
        <f t="shared" si="30"/>
        <v>476</v>
      </c>
      <c r="B482" s="244" t="s">
        <v>162</v>
      </c>
      <c r="C482" s="244" t="s">
        <v>77</v>
      </c>
      <c r="D482" s="245">
        <v>1385</v>
      </c>
      <c r="E482" s="208">
        <f t="shared" si="28"/>
        <v>8.2970000000000006</v>
      </c>
      <c r="F482" s="102">
        <v>110</v>
      </c>
      <c r="G482" s="127">
        <v>1825.34</v>
      </c>
      <c r="H482" s="206">
        <f t="shared" si="31"/>
        <v>430.6</v>
      </c>
      <c r="I482" s="102">
        <f t="shared" si="29"/>
        <v>2255.94</v>
      </c>
      <c r="L482" s="205"/>
      <c r="M482" s="205"/>
      <c r="N482" s="205"/>
    </row>
    <row r="483" spans="1:14">
      <c r="A483" s="101">
        <f t="shared" si="30"/>
        <v>477</v>
      </c>
      <c r="B483" s="244" t="s">
        <v>162</v>
      </c>
      <c r="C483" s="244" t="s">
        <v>77</v>
      </c>
      <c r="D483" s="245">
        <v>1385</v>
      </c>
      <c r="E483" s="208">
        <f t="shared" si="28"/>
        <v>8.2970000000000006</v>
      </c>
      <c r="F483" s="102">
        <v>82.5</v>
      </c>
      <c r="G483" s="127">
        <v>1369.01</v>
      </c>
      <c r="H483" s="206">
        <f t="shared" si="31"/>
        <v>322.95</v>
      </c>
      <c r="I483" s="102">
        <f t="shared" si="29"/>
        <v>1691.96</v>
      </c>
      <c r="L483" s="205"/>
      <c r="M483" s="205"/>
      <c r="N483" s="205"/>
    </row>
    <row r="484" spans="1:14">
      <c r="A484" s="101">
        <f t="shared" si="30"/>
        <v>478</v>
      </c>
      <c r="B484" s="244" t="s">
        <v>162</v>
      </c>
      <c r="C484" s="244" t="s">
        <v>77</v>
      </c>
      <c r="D484" s="245">
        <v>1385</v>
      </c>
      <c r="E484" s="208">
        <f t="shared" si="28"/>
        <v>8.2970000000000006</v>
      </c>
      <c r="F484" s="102">
        <v>110</v>
      </c>
      <c r="G484" s="127">
        <v>1825.34</v>
      </c>
      <c r="H484" s="206">
        <f t="shared" si="31"/>
        <v>430.6</v>
      </c>
      <c r="I484" s="102">
        <f t="shared" si="29"/>
        <v>2255.94</v>
      </c>
      <c r="L484" s="205"/>
      <c r="M484" s="205"/>
      <c r="N484" s="205"/>
    </row>
    <row r="485" spans="1:14">
      <c r="A485" s="101">
        <f t="shared" si="30"/>
        <v>479</v>
      </c>
      <c r="B485" s="244" t="s">
        <v>162</v>
      </c>
      <c r="C485" s="244" t="s">
        <v>77</v>
      </c>
      <c r="D485" s="245">
        <v>1365</v>
      </c>
      <c r="E485" s="208">
        <f t="shared" si="28"/>
        <v>8.1780000000000008</v>
      </c>
      <c r="F485" s="102">
        <v>85</v>
      </c>
      <c r="G485" s="127">
        <v>1390.26</v>
      </c>
      <c r="H485" s="206">
        <f t="shared" si="31"/>
        <v>327.96</v>
      </c>
      <c r="I485" s="102">
        <f t="shared" si="29"/>
        <v>1718.22</v>
      </c>
      <c r="L485" s="205"/>
      <c r="M485" s="205"/>
      <c r="N485" s="205"/>
    </row>
    <row r="486" spans="1:14">
      <c r="A486" s="101">
        <f t="shared" si="30"/>
        <v>480</v>
      </c>
      <c r="B486" s="244" t="s">
        <v>163</v>
      </c>
      <c r="C486" s="244" t="s">
        <v>77</v>
      </c>
      <c r="D486" s="245">
        <v>1425</v>
      </c>
      <c r="E486" s="208">
        <f t="shared" si="28"/>
        <v>8.5370000000000008</v>
      </c>
      <c r="F486" s="102">
        <v>48</v>
      </c>
      <c r="G486" s="127">
        <v>819.55</v>
      </c>
      <c r="H486" s="206">
        <f t="shared" si="31"/>
        <v>193.33</v>
      </c>
      <c r="I486" s="102">
        <f t="shared" si="29"/>
        <v>1012.88</v>
      </c>
      <c r="L486" s="205"/>
      <c r="M486" s="205"/>
      <c r="N486" s="205"/>
    </row>
    <row r="487" spans="1:14">
      <c r="A487" s="101">
        <f t="shared" si="30"/>
        <v>481</v>
      </c>
      <c r="B487" s="244" t="s">
        <v>163</v>
      </c>
      <c r="C487" s="244" t="s">
        <v>77</v>
      </c>
      <c r="D487" s="245">
        <v>1445</v>
      </c>
      <c r="E487" s="208">
        <f t="shared" si="28"/>
        <v>8.657</v>
      </c>
      <c r="F487" s="102">
        <v>16</v>
      </c>
      <c r="G487" s="127">
        <v>277.02</v>
      </c>
      <c r="H487" s="206">
        <f>ROUND(G487*0.2359,2)-0.01</f>
        <v>65.339999999999989</v>
      </c>
      <c r="I487" s="102">
        <f t="shared" si="29"/>
        <v>342.35999999999996</v>
      </c>
      <c r="L487" s="205"/>
      <c r="M487" s="205"/>
      <c r="N487" s="205"/>
    </row>
    <row r="488" spans="1:14">
      <c r="A488" s="101">
        <f t="shared" si="30"/>
        <v>482</v>
      </c>
      <c r="B488" s="244" t="s">
        <v>163</v>
      </c>
      <c r="C488" s="244" t="s">
        <v>106</v>
      </c>
      <c r="D488" s="245">
        <v>1765</v>
      </c>
      <c r="E488" s="208">
        <f t="shared" si="28"/>
        <v>10.574</v>
      </c>
      <c r="F488" s="102">
        <v>31</v>
      </c>
      <c r="G488" s="127">
        <v>655.59</v>
      </c>
      <c r="H488" s="206">
        <f t="shared" si="31"/>
        <v>154.65</v>
      </c>
      <c r="I488" s="102">
        <f t="shared" si="29"/>
        <v>810.24</v>
      </c>
      <c r="L488" s="205"/>
      <c r="M488" s="205"/>
      <c r="N488" s="205"/>
    </row>
    <row r="489" spans="1:14">
      <c r="A489" s="101">
        <f t="shared" si="30"/>
        <v>483</v>
      </c>
      <c r="B489" s="244" t="s">
        <v>163</v>
      </c>
      <c r="C489" s="244" t="s">
        <v>77</v>
      </c>
      <c r="D489" s="245">
        <v>1425</v>
      </c>
      <c r="E489" s="208">
        <f t="shared" si="28"/>
        <v>8.5370000000000008</v>
      </c>
      <c r="F489" s="102">
        <v>160</v>
      </c>
      <c r="G489" s="127">
        <v>2731.84</v>
      </c>
      <c r="H489" s="206">
        <f t="shared" si="31"/>
        <v>644.44000000000005</v>
      </c>
      <c r="I489" s="102">
        <f t="shared" si="29"/>
        <v>3376.28</v>
      </c>
      <c r="L489" s="205"/>
      <c r="M489" s="205"/>
      <c r="N489" s="205"/>
    </row>
    <row r="490" spans="1:14">
      <c r="A490" s="101">
        <f t="shared" si="30"/>
        <v>484</v>
      </c>
      <c r="B490" s="244" t="s">
        <v>163</v>
      </c>
      <c r="C490" s="244" t="s">
        <v>77</v>
      </c>
      <c r="D490" s="245">
        <v>1425</v>
      </c>
      <c r="E490" s="208">
        <f t="shared" si="28"/>
        <v>8.5370000000000008</v>
      </c>
      <c r="F490" s="102">
        <v>65.5</v>
      </c>
      <c r="G490" s="127">
        <v>1118.3499999999999</v>
      </c>
      <c r="H490" s="206">
        <f t="shared" si="31"/>
        <v>263.82</v>
      </c>
      <c r="I490" s="102">
        <f t="shared" si="29"/>
        <v>1382.1699999999998</v>
      </c>
      <c r="L490" s="205"/>
      <c r="M490" s="205"/>
      <c r="N490" s="205"/>
    </row>
    <row r="491" spans="1:14">
      <c r="A491" s="101">
        <f t="shared" si="30"/>
        <v>485</v>
      </c>
      <c r="B491" s="244" t="s">
        <v>163</v>
      </c>
      <c r="C491" s="244" t="s">
        <v>77</v>
      </c>
      <c r="D491" s="245">
        <v>1425</v>
      </c>
      <c r="E491" s="208">
        <f t="shared" si="28"/>
        <v>8.5370000000000008</v>
      </c>
      <c r="F491" s="102">
        <v>128</v>
      </c>
      <c r="G491" s="127">
        <v>2185.4699999999998</v>
      </c>
      <c r="H491" s="206">
        <f t="shared" si="31"/>
        <v>515.54999999999995</v>
      </c>
      <c r="I491" s="102">
        <f t="shared" si="29"/>
        <v>2701.0199999999995</v>
      </c>
      <c r="L491" s="205"/>
      <c r="M491" s="205"/>
      <c r="N491" s="205"/>
    </row>
    <row r="492" spans="1:14">
      <c r="A492" s="101">
        <f t="shared" si="30"/>
        <v>486</v>
      </c>
      <c r="B492" s="244" t="s">
        <v>163</v>
      </c>
      <c r="C492" s="244" t="s">
        <v>106</v>
      </c>
      <c r="D492" s="245">
        <v>1475</v>
      </c>
      <c r="E492" s="208">
        <f t="shared" si="28"/>
        <v>8.8369999999999997</v>
      </c>
      <c r="F492" s="102">
        <v>81.5</v>
      </c>
      <c r="G492" s="127">
        <v>1440.43</v>
      </c>
      <c r="H492" s="206">
        <f t="shared" si="31"/>
        <v>339.8</v>
      </c>
      <c r="I492" s="102">
        <f t="shared" si="29"/>
        <v>1780.23</v>
      </c>
      <c r="L492" s="205"/>
      <c r="M492" s="205"/>
      <c r="N492" s="205"/>
    </row>
    <row r="493" spans="1:14">
      <c r="A493" s="101">
        <f t="shared" si="30"/>
        <v>487</v>
      </c>
      <c r="B493" s="244" t="s">
        <v>163</v>
      </c>
      <c r="C493" s="244" t="s">
        <v>77</v>
      </c>
      <c r="D493" s="245">
        <v>1385</v>
      </c>
      <c r="E493" s="208">
        <f t="shared" si="28"/>
        <v>8.2970000000000006</v>
      </c>
      <c r="F493" s="102">
        <v>111</v>
      </c>
      <c r="G493" s="127">
        <v>1841.93</v>
      </c>
      <c r="H493" s="206">
        <f t="shared" si="31"/>
        <v>434.51</v>
      </c>
      <c r="I493" s="102">
        <f t="shared" si="29"/>
        <v>2276.44</v>
      </c>
      <c r="L493" s="205"/>
      <c r="M493" s="205"/>
      <c r="N493" s="205"/>
    </row>
    <row r="494" spans="1:14">
      <c r="A494" s="101">
        <f t="shared" si="30"/>
        <v>488</v>
      </c>
      <c r="B494" s="244" t="s">
        <v>163</v>
      </c>
      <c r="C494" s="244" t="s">
        <v>106</v>
      </c>
      <c r="D494" s="245">
        <v>1435</v>
      </c>
      <c r="E494" s="208">
        <f t="shared" si="28"/>
        <v>8.5969999999999995</v>
      </c>
      <c r="F494" s="102">
        <v>128</v>
      </c>
      <c r="G494" s="127">
        <v>2200.83</v>
      </c>
      <c r="H494" s="206">
        <f t="shared" si="31"/>
        <v>519.17999999999995</v>
      </c>
      <c r="I494" s="102">
        <f t="shared" si="29"/>
        <v>2720.0099999999998</v>
      </c>
      <c r="L494" s="205"/>
      <c r="M494" s="205"/>
      <c r="N494" s="205"/>
    </row>
    <row r="495" spans="1:14">
      <c r="A495" s="101">
        <f t="shared" si="30"/>
        <v>489</v>
      </c>
      <c r="B495" s="244" t="s">
        <v>163</v>
      </c>
      <c r="C495" s="244" t="s">
        <v>77</v>
      </c>
      <c r="D495" s="245">
        <v>1365</v>
      </c>
      <c r="E495" s="208">
        <f t="shared" si="28"/>
        <v>8.1780000000000008</v>
      </c>
      <c r="F495" s="102">
        <v>16</v>
      </c>
      <c r="G495" s="127">
        <v>261.7</v>
      </c>
      <c r="H495" s="206">
        <f t="shared" si="31"/>
        <v>61.74</v>
      </c>
      <c r="I495" s="102">
        <f t="shared" si="29"/>
        <v>323.44</v>
      </c>
      <c r="L495" s="205"/>
      <c r="M495" s="205"/>
      <c r="N495" s="205"/>
    </row>
    <row r="496" spans="1:14">
      <c r="L496" s="205"/>
    </row>
    <row r="497" spans="2:12">
      <c r="L497" s="205"/>
    </row>
    <row r="498" spans="2:12">
      <c r="B498" s="39" t="s">
        <v>51</v>
      </c>
      <c r="L498" s="205"/>
    </row>
  </sheetData>
  <mergeCells count="2">
    <mergeCell ref="A3:I3"/>
    <mergeCell ref="A6:E6"/>
  </mergeCells>
  <pageMargins left="0.70866141732283472" right="0.70866141732283472" top="0.74803149606299213" bottom="0.74803149606299213" header="0.31496062992125984" footer="0.31496062992125984"/>
  <pageSetup paperSize="9" scale="55" fitToHeight="0" orientation="portrait"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N483"/>
  <sheetViews>
    <sheetView zoomScaleNormal="100" zoomScaleSheetLayoutView="100" workbookViewId="0">
      <pane ySplit="7" topLeftCell="A397" activePane="bottomLeft" state="frozen"/>
      <selection pane="bottomLeft" activeCell="J7" sqref="J7"/>
    </sheetView>
  </sheetViews>
  <sheetFormatPr defaultColWidth="9.140625" defaultRowHeight="15"/>
  <cols>
    <col min="1" max="1" width="6.28515625" style="38" customWidth="1"/>
    <col min="2" max="2" width="80.7109375" style="39" customWidth="1"/>
    <col min="3" max="3" width="28" style="96" customWidth="1"/>
    <col min="4" max="4" width="13.140625" style="38" customWidth="1"/>
    <col min="5" max="5" width="12.5703125" style="38" customWidth="1"/>
    <col min="6" max="6" width="12.140625" style="38" customWidth="1"/>
    <col min="7" max="7" width="12" style="38" customWidth="1"/>
    <col min="8" max="8" width="13.140625" style="40" customWidth="1"/>
    <col min="9" max="9" width="12.5703125" style="38" customWidth="1"/>
    <col min="10" max="10" width="14" style="38" customWidth="1"/>
    <col min="11" max="11" width="9.42578125" style="166" customWidth="1"/>
    <col min="12" max="13" width="9.140625" style="100"/>
    <col min="15" max="16384" width="9.140625" style="100"/>
  </cols>
  <sheetData>
    <row r="1" spans="1:14">
      <c r="H1" s="44"/>
      <c r="I1" s="42"/>
      <c r="J1" s="80" t="s">
        <v>57</v>
      </c>
    </row>
    <row r="2" spans="1:14" s="41" customFormat="1" ht="18.75">
      <c r="A2" s="81" t="s">
        <v>48</v>
      </c>
      <c r="B2" s="43"/>
      <c r="C2" s="105"/>
      <c r="D2" s="42"/>
      <c r="E2" s="42"/>
      <c r="F2" s="42"/>
      <c r="G2" s="42"/>
      <c r="H2" s="97"/>
      <c r="I2" s="97"/>
      <c r="J2" s="97"/>
      <c r="K2" s="167"/>
    </row>
    <row r="3" spans="1:14" s="41" customFormat="1" ht="37.5" customHeight="1">
      <c r="A3" s="302" t="s">
        <v>183</v>
      </c>
      <c r="B3" s="302"/>
      <c r="C3" s="302"/>
      <c r="D3" s="302"/>
      <c r="E3" s="302"/>
      <c r="F3" s="302"/>
      <c r="G3" s="302"/>
      <c r="H3" s="302"/>
      <c r="I3" s="302"/>
      <c r="J3" s="302"/>
      <c r="K3" s="167"/>
    </row>
    <row r="4" spans="1:14" s="41" customFormat="1" ht="15.75">
      <c r="A4" s="104"/>
      <c r="B4" s="104"/>
      <c r="C4" s="104"/>
      <c r="D4" s="255"/>
      <c r="E4" s="104"/>
      <c r="F4" s="106">
        <v>166.92</v>
      </c>
      <c r="G4" s="106"/>
      <c r="H4" s="107"/>
      <c r="I4" s="107"/>
      <c r="J4" s="108"/>
      <c r="K4" s="167"/>
    </row>
    <row r="5" spans="1:14" s="41" customFormat="1" ht="15" customHeight="1">
      <c r="A5" s="303" t="s">
        <v>24</v>
      </c>
      <c r="B5" s="304" t="s">
        <v>25</v>
      </c>
      <c r="C5" s="304" t="s">
        <v>26</v>
      </c>
      <c r="D5" s="304" t="s">
        <v>27</v>
      </c>
      <c r="E5" s="304" t="s">
        <v>49</v>
      </c>
      <c r="F5" s="304" t="s">
        <v>28</v>
      </c>
      <c r="G5" s="308" t="s">
        <v>29</v>
      </c>
      <c r="H5" s="305" t="s">
        <v>50</v>
      </c>
      <c r="I5" s="306" t="s">
        <v>31</v>
      </c>
      <c r="J5" s="307" t="s">
        <v>3</v>
      </c>
      <c r="K5" s="167"/>
    </row>
    <row r="6" spans="1:14" s="38" customFormat="1" ht="43.5" customHeight="1">
      <c r="A6" s="303"/>
      <c r="B6" s="304"/>
      <c r="C6" s="304"/>
      <c r="D6" s="304"/>
      <c r="E6" s="304"/>
      <c r="F6" s="304"/>
      <c r="G6" s="309"/>
      <c r="H6" s="305"/>
      <c r="I6" s="306"/>
      <c r="J6" s="307"/>
      <c r="K6" s="166"/>
    </row>
    <row r="7" spans="1:14" s="98" customFormat="1" ht="15" customHeight="1">
      <c r="A7" s="301" t="s">
        <v>32</v>
      </c>
      <c r="B7" s="301"/>
      <c r="C7" s="301"/>
      <c r="D7" s="301"/>
      <c r="E7" s="301"/>
      <c r="F7" s="301"/>
      <c r="G7" s="142">
        <f>SUM(G8:G422)</f>
        <v>10165</v>
      </c>
      <c r="H7" s="142">
        <f>SUM(H8:H422)</f>
        <v>20101.420000000013</v>
      </c>
      <c r="I7" s="142">
        <f>SUM(I8:I422)</f>
        <v>4734.8999999999996</v>
      </c>
      <c r="J7" s="142">
        <f>SUM(J8:J422)</f>
        <v>24836.319999999971</v>
      </c>
      <c r="K7" s="168"/>
    </row>
    <row r="8" spans="1:14" s="268" customFormat="1" ht="25.5">
      <c r="A8" s="265">
        <v>1</v>
      </c>
      <c r="B8" s="244" t="s">
        <v>144</v>
      </c>
      <c r="C8" s="246" t="s">
        <v>109</v>
      </c>
      <c r="D8" s="245">
        <v>2305</v>
      </c>
      <c r="E8" s="266">
        <v>0.2</v>
      </c>
      <c r="F8" s="257">
        <f>ROUND(D8/$F$4,3)</f>
        <v>13.808999999999999</v>
      </c>
      <c r="G8" s="258">
        <v>12</v>
      </c>
      <c r="H8" s="267">
        <v>33.14</v>
      </c>
      <c r="I8" s="258">
        <f t="shared" ref="I8:I71" si="0">ROUND(H8*23.59%,2)</f>
        <v>7.82</v>
      </c>
      <c r="J8" s="258">
        <f t="shared" ref="J8:J71" si="1">H8+I8</f>
        <v>40.96</v>
      </c>
      <c r="K8" s="260"/>
      <c r="N8" s="261"/>
    </row>
    <row r="9" spans="1:14" s="41" customFormat="1" ht="12.75">
      <c r="A9" s="109">
        <f>A8+1</f>
        <v>2</v>
      </c>
      <c r="B9" s="244" t="s">
        <v>147</v>
      </c>
      <c r="C9" s="244" t="s">
        <v>77</v>
      </c>
      <c r="D9" s="271">
        <v>1553</v>
      </c>
      <c r="E9" s="262">
        <v>0.2</v>
      </c>
      <c r="F9" s="111">
        <f>ROUND(D9/$F$4,3)</f>
        <v>9.3040000000000003</v>
      </c>
      <c r="G9" s="99">
        <v>48</v>
      </c>
      <c r="H9" s="110">
        <v>89.32</v>
      </c>
      <c r="I9" s="258">
        <f>ROUND(H9*23.59%,2)-0.01</f>
        <v>21.06</v>
      </c>
      <c r="J9" s="99">
        <f t="shared" si="1"/>
        <v>110.38</v>
      </c>
      <c r="K9" s="128"/>
      <c r="M9" s="268"/>
      <c r="N9" s="261"/>
    </row>
    <row r="10" spans="1:14" ht="12.75">
      <c r="A10" s="109">
        <f t="shared" ref="A10:A73" si="2">A9+1</f>
        <v>3</v>
      </c>
      <c r="B10" s="244" t="s">
        <v>124</v>
      </c>
      <c r="C10" s="244" t="s">
        <v>106</v>
      </c>
      <c r="D10" s="271">
        <v>1495</v>
      </c>
      <c r="E10" s="262">
        <v>0.2</v>
      </c>
      <c r="F10" s="111">
        <f t="shared" ref="F10:F73" si="3">ROUND(D10/$F$4,3)</f>
        <v>8.9559999999999995</v>
      </c>
      <c r="G10" s="99">
        <v>36</v>
      </c>
      <c r="H10" s="110">
        <v>64.48</v>
      </c>
      <c r="I10" s="258">
        <f t="shared" si="0"/>
        <v>15.21</v>
      </c>
      <c r="J10" s="99">
        <f t="shared" si="1"/>
        <v>79.69</v>
      </c>
      <c r="K10" s="128"/>
      <c r="M10" s="268"/>
      <c r="N10" s="261"/>
    </row>
    <row r="11" spans="1:14" ht="12.75">
      <c r="A11" s="109">
        <f t="shared" si="2"/>
        <v>4</v>
      </c>
      <c r="B11" s="244" t="s">
        <v>128</v>
      </c>
      <c r="C11" s="244" t="s">
        <v>77</v>
      </c>
      <c r="D11" s="271">
        <v>1425</v>
      </c>
      <c r="E11" s="262">
        <v>0.2</v>
      </c>
      <c r="F11" s="111">
        <f t="shared" si="3"/>
        <v>8.5370000000000008</v>
      </c>
      <c r="G11" s="99">
        <v>36</v>
      </c>
      <c r="H11" s="110">
        <v>61.47</v>
      </c>
      <c r="I11" s="258">
        <f t="shared" si="0"/>
        <v>14.5</v>
      </c>
      <c r="J11" s="99">
        <f t="shared" si="1"/>
        <v>75.97</v>
      </c>
      <c r="K11" s="128"/>
      <c r="M11" s="268"/>
      <c r="N11" s="261"/>
    </row>
    <row r="12" spans="1:14" ht="12.75">
      <c r="A12" s="109">
        <f t="shared" si="2"/>
        <v>5</v>
      </c>
      <c r="B12" s="244" t="s">
        <v>128</v>
      </c>
      <c r="C12" s="244" t="s">
        <v>80</v>
      </c>
      <c r="D12" s="271">
        <v>1242</v>
      </c>
      <c r="E12" s="262">
        <v>0.2</v>
      </c>
      <c r="F12" s="111">
        <f t="shared" si="3"/>
        <v>7.4409999999999998</v>
      </c>
      <c r="G12" s="99">
        <v>24</v>
      </c>
      <c r="H12" s="110">
        <v>35.72</v>
      </c>
      <c r="I12" s="258">
        <f t="shared" si="0"/>
        <v>8.43</v>
      </c>
      <c r="J12" s="99">
        <f t="shared" si="1"/>
        <v>44.15</v>
      </c>
      <c r="K12" s="128"/>
      <c r="M12" s="268"/>
      <c r="N12" s="261"/>
    </row>
    <row r="13" spans="1:14" ht="12.75">
      <c r="A13" s="109">
        <f t="shared" si="2"/>
        <v>6</v>
      </c>
      <c r="B13" s="244" t="s">
        <v>115</v>
      </c>
      <c r="C13" s="244" t="s">
        <v>77</v>
      </c>
      <c r="D13" s="271">
        <v>1553</v>
      </c>
      <c r="E13" s="262">
        <v>0.2</v>
      </c>
      <c r="F13" s="111">
        <f t="shared" si="3"/>
        <v>9.3040000000000003</v>
      </c>
      <c r="G13" s="99">
        <v>22</v>
      </c>
      <c r="H13" s="110">
        <v>40.94</v>
      </c>
      <c r="I13" s="258">
        <f t="shared" si="0"/>
        <v>9.66</v>
      </c>
      <c r="J13" s="99">
        <f t="shared" si="1"/>
        <v>50.599999999999994</v>
      </c>
      <c r="K13" s="128"/>
      <c r="M13" s="268"/>
      <c r="N13" s="261"/>
    </row>
    <row r="14" spans="1:14" ht="12.75">
      <c r="A14" s="109">
        <f t="shared" si="2"/>
        <v>7</v>
      </c>
      <c r="B14" s="244" t="s">
        <v>155</v>
      </c>
      <c r="C14" s="244" t="s">
        <v>106</v>
      </c>
      <c r="D14" s="271">
        <v>1523</v>
      </c>
      <c r="E14" s="262">
        <v>0.2</v>
      </c>
      <c r="F14" s="111">
        <f t="shared" si="3"/>
        <v>9.1240000000000006</v>
      </c>
      <c r="G14" s="99">
        <v>13</v>
      </c>
      <c r="H14" s="110">
        <v>23.72</v>
      </c>
      <c r="I14" s="258">
        <f t="shared" si="0"/>
        <v>5.6</v>
      </c>
      <c r="J14" s="99">
        <f t="shared" si="1"/>
        <v>29.32</v>
      </c>
      <c r="K14" s="128"/>
      <c r="M14" s="268"/>
      <c r="N14" s="261"/>
    </row>
    <row r="15" spans="1:14" ht="12.75">
      <c r="A15" s="109">
        <f t="shared" si="2"/>
        <v>8</v>
      </c>
      <c r="B15" s="244" t="s">
        <v>134</v>
      </c>
      <c r="C15" s="244" t="s">
        <v>77</v>
      </c>
      <c r="D15" s="271">
        <v>1340</v>
      </c>
      <c r="E15" s="262">
        <v>0.2</v>
      </c>
      <c r="F15" s="111">
        <f t="shared" si="3"/>
        <v>8.0280000000000005</v>
      </c>
      <c r="G15" s="99">
        <v>24</v>
      </c>
      <c r="H15" s="110">
        <v>38.53</v>
      </c>
      <c r="I15" s="258">
        <f t="shared" si="0"/>
        <v>9.09</v>
      </c>
      <c r="J15" s="99">
        <f t="shared" si="1"/>
        <v>47.620000000000005</v>
      </c>
      <c r="K15" s="128"/>
      <c r="M15" s="268"/>
      <c r="N15" s="261"/>
    </row>
    <row r="16" spans="1:14" ht="12.75">
      <c r="A16" s="109">
        <f t="shared" si="2"/>
        <v>9</v>
      </c>
      <c r="B16" s="244" t="s">
        <v>139</v>
      </c>
      <c r="C16" s="244" t="s">
        <v>106</v>
      </c>
      <c r="D16" s="271">
        <v>1672</v>
      </c>
      <c r="E16" s="262">
        <v>0.2</v>
      </c>
      <c r="F16" s="111">
        <f t="shared" si="3"/>
        <v>10.016999999999999</v>
      </c>
      <c r="G16" s="99">
        <v>12</v>
      </c>
      <c r="H16" s="110">
        <v>24.04</v>
      </c>
      <c r="I16" s="258">
        <f>ROUND(H16*23.59%,2)-0.01</f>
        <v>5.66</v>
      </c>
      <c r="J16" s="99">
        <f t="shared" si="1"/>
        <v>29.7</v>
      </c>
      <c r="K16" s="128"/>
      <c r="M16" s="268"/>
      <c r="N16" s="261"/>
    </row>
    <row r="17" spans="1:14" ht="12.75">
      <c r="A17" s="109">
        <f t="shared" si="2"/>
        <v>10</v>
      </c>
      <c r="B17" s="244" t="s">
        <v>117</v>
      </c>
      <c r="C17" s="244" t="s">
        <v>106</v>
      </c>
      <c r="D17" s="271">
        <v>1495</v>
      </c>
      <c r="E17" s="262">
        <v>0.2</v>
      </c>
      <c r="F17" s="111">
        <f t="shared" si="3"/>
        <v>8.9559999999999995</v>
      </c>
      <c r="G17" s="99">
        <v>12</v>
      </c>
      <c r="H17" s="110">
        <v>21.49</v>
      </c>
      <c r="I17" s="258">
        <f>ROUND(H17*23.59%,2)-0.01</f>
        <v>5.0600000000000005</v>
      </c>
      <c r="J17" s="99">
        <f t="shared" si="1"/>
        <v>26.549999999999997</v>
      </c>
      <c r="K17" s="128"/>
      <c r="M17" s="268"/>
      <c r="N17" s="261"/>
    </row>
    <row r="18" spans="1:14" ht="12.75">
      <c r="A18" s="109">
        <f t="shared" si="2"/>
        <v>11</v>
      </c>
      <c r="B18" s="244" t="s">
        <v>156</v>
      </c>
      <c r="C18" s="244" t="s">
        <v>105</v>
      </c>
      <c r="D18" s="271">
        <v>1680</v>
      </c>
      <c r="E18" s="262">
        <v>0.2</v>
      </c>
      <c r="F18" s="111">
        <f t="shared" si="3"/>
        <v>10.065</v>
      </c>
      <c r="G18" s="99">
        <v>24</v>
      </c>
      <c r="H18" s="110">
        <v>48.31</v>
      </c>
      <c r="I18" s="258">
        <f t="shared" si="0"/>
        <v>11.4</v>
      </c>
      <c r="J18" s="99">
        <f t="shared" si="1"/>
        <v>59.71</v>
      </c>
      <c r="K18" s="128"/>
      <c r="M18" s="268"/>
      <c r="N18" s="261"/>
    </row>
    <row r="19" spans="1:14" ht="12.75">
      <c r="A19" s="109">
        <f t="shared" si="2"/>
        <v>12</v>
      </c>
      <c r="B19" s="244" t="s">
        <v>127</v>
      </c>
      <c r="C19" s="244" t="s">
        <v>80</v>
      </c>
      <c r="D19" s="271">
        <v>1429</v>
      </c>
      <c r="E19" s="262">
        <v>0.2</v>
      </c>
      <c r="F19" s="111">
        <f t="shared" si="3"/>
        <v>8.5609999999999999</v>
      </c>
      <c r="G19" s="99">
        <v>24</v>
      </c>
      <c r="H19" s="110">
        <v>41.09</v>
      </c>
      <c r="I19" s="258">
        <f>ROUND(H19*23.59%,2)-0.01</f>
        <v>9.68</v>
      </c>
      <c r="J19" s="99">
        <f t="shared" si="1"/>
        <v>50.77</v>
      </c>
      <c r="K19" s="128"/>
      <c r="M19" s="268"/>
      <c r="N19" s="261"/>
    </row>
    <row r="20" spans="1:14" ht="12.75">
      <c r="A20" s="109">
        <f t="shared" si="2"/>
        <v>13</v>
      </c>
      <c r="B20" s="244" t="s">
        <v>147</v>
      </c>
      <c r="C20" s="244" t="s">
        <v>105</v>
      </c>
      <c r="D20" s="271">
        <v>2040</v>
      </c>
      <c r="E20" s="262">
        <v>0.2</v>
      </c>
      <c r="F20" s="111">
        <f t="shared" si="3"/>
        <v>12.221</v>
      </c>
      <c r="G20" s="99">
        <v>24</v>
      </c>
      <c r="H20" s="110">
        <v>58.66</v>
      </c>
      <c r="I20" s="258">
        <f>ROUND(H20*23.59%,2)-0.01</f>
        <v>13.83</v>
      </c>
      <c r="J20" s="99">
        <f t="shared" si="1"/>
        <v>72.489999999999995</v>
      </c>
      <c r="K20" s="128"/>
      <c r="M20" s="268"/>
      <c r="N20" s="261"/>
    </row>
    <row r="21" spans="1:14" ht="12.75">
      <c r="A21" s="109">
        <f t="shared" si="2"/>
        <v>14</v>
      </c>
      <c r="B21" s="244" t="s">
        <v>112</v>
      </c>
      <c r="C21" s="244" t="s">
        <v>105</v>
      </c>
      <c r="D21" s="271">
        <v>1821</v>
      </c>
      <c r="E21" s="262">
        <v>0.2</v>
      </c>
      <c r="F21" s="111">
        <f t="shared" si="3"/>
        <v>10.909000000000001</v>
      </c>
      <c r="G21" s="99">
        <v>36</v>
      </c>
      <c r="H21" s="110">
        <v>78.540000000000006</v>
      </c>
      <c r="I21" s="258">
        <f>ROUND(H21*23.59%,2)-0.01</f>
        <v>18.52</v>
      </c>
      <c r="J21" s="99">
        <f t="shared" si="1"/>
        <v>97.06</v>
      </c>
      <c r="K21" s="128"/>
      <c r="M21" s="268"/>
      <c r="N21" s="261"/>
    </row>
    <row r="22" spans="1:14" ht="12.75">
      <c r="A22" s="109">
        <f t="shared" si="2"/>
        <v>15</v>
      </c>
      <c r="B22" s="244" t="s">
        <v>123</v>
      </c>
      <c r="C22" s="244" t="s">
        <v>177</v>
      </c>
      <c r="D22" s="271">
        <v>1523</v>
      </c>
      <c r="E22" s="262">
        <v>0.2</v>
      </c>
      <c r="F22" s="111">
        <f t="shared" si="3"/>
        <v>9.1240000000000006</v>
      </c>
      <c r="G22" s="99">
        <v>36</v>
      </c>
      <c r="H22" s="110">
        <v>65.69</v>
      </c>
      <c r="I22" s="258">
        <f t="shared" si="0"/>
        <v>15.5</v>
      </c>
      <c r="J22" s="99">
        <f t="shared" si="1"/>
        <v>81.19</v>
      </c>
      <c r="K22" s="128"/>
      <c r="M22" s="268"/>
      <c r="N22" s="261"/>
    </row>
    <row r="23" spans="1:14" ht="12.75">
      <c r="A23" s="109">
        <f t="shared" si="2"/>
        <v>16</v>
      </c>
      <c r="B23" s="244" t="s">
        <v>111</v>
      </c>
      <c r="C23" s="244" t="s">
        <v>105</v>
      </c>
      <c r="D23" s="271">
        <v>1875</v>
      </c>
      <c r="E23" s="262">
        <v>0.2</v>
      </c>
      <c r="F23" s="111">
        <f t="shared" si="3"/>
        <v>11.233000000000001</v>
      </c>
      <c r="G23" s="99">
        <v>12</v>
      </c>
      <c r="H23" s="110">
        <v>26.96</v>
      </c>
      <c r="I23" s="258">
        <f>ROUND(H23*23.59%,2)-0.01</f>
        <v>6.3500000000000005</v>
      </c>
      <c r="J23" s="99">
        <f t="shared" si="1"/>
        <v>33.31</v>
      </c>
      <c r="K23" s="128"/>
      <c r="M23" s="268"/>
      <c r="N23" s="261"/>
    </row>
    <row r="24" spans="1:14" ht="12.75">
      <c r="A24" s="109">
        <f t="shared" si="2"/>
        <v>17</v>
      </c>
      <c r="B24" s="244" t="s">
        <v>116</v>
      </c>
      <c r="C24" s="244" t="s">
        <v>105</v>
      </c>
      <c r="D24" s="271">
        <v>1950</v>
      </c>
      <c r="E24" s="262">
        <v>0.2</v>
      </c>
      <c r="F24" s="111">
        <f t="shared" si="3"/>
        <v>11.682</v>
      </c>
      <c r="G24" s="99">
        <v>36</v>
      </c>
      <c r="H24" s="110">
        <v>84.11</v>
      </c>
      <c r="I24" s="258">
        <f>ROUND(H24*23.59%,2)-0.01</f>
        <v>19.829999999999998</v>
      </c>
      <c r="J24" s="99">
        <f t="shared" si="1"/>
        <v>103.94</v>
      </c>
      <c r="K24" s="128"/>
      <c r="M24" s="268"/>
      <c r="N24" s="261"/>
    </row>
    <row r="25" spans="1:14" ht="12.75">
      <c r="A25" s="109">
        <f t="shared" si="2"/>
        <v>18</v>
      </c>
      <c r="B25" s="244" t="s">
        <v>116</v>
      </c>
      <c r="C25" s="244" t="s">
        <v>106</v>
      </c>
      <c r="D25" s="271">
        <v>1503</v>
      </c>
      <c r="E25" s="262">
        <v>0.2</v>
      </c>
      <c r="F25" s="111">
        <f t="shared" si="3"/>
        <v>9.0039999999999996</v>
      </c>
      <c r="G25" s="99">
        <v>12</v>
      </c>
      <c r="H25" s="110">
        <v>21.61</v>
      </c>
      <c r="I25" s="258">
        <f t="shared" si="0"/>
        <v>5.0999999999999996</v>
      </c>
      <c r="J25" s="99">
        <f t="shared" si="1"/>
        <v>26.71</v>
      </c>
      <c r="K25" s="128"/>
      <c r="M25" s="268"/>
      <c r="N25" s="261"/>
    </row>
    <row r="26" spans="1:14" ht="12.75">
      <c r="A26" s="109">
        <f t="shared" si="2"/>
        <v>19</v>
      </c>
      <c r="B26" s="244" t="s">
        <v>149</v>
      </c>
      <c r="C26" s="244" t="s">
        <v>77</v>
      </c>
      <c r="D26" s="271">
        <v>1851</v>
      </c>
      <c r="E26" s="262">
        <v>0.2</v>
      </c>
      <c r="F26" s="111">
        <f t="shared" si="3"/>
        <v>11.089</v>
      </c>
      <c r="G26" s="99">
        <v>24</v>
      </c>
      <c r="H26" s="110">
        <v>53.23</v>
      </c>
      <c r="I26" s="258">
        <f>ROUND(H26*23.59%,2)-0.01</f>
        <v>12.55</v>
      </c>
      <c r="J26" s="99">
        <f t="shared" si="1"/>
        <v>65.78</v>
      </c>
      <c r="K26" s="128"/>
      <c r="M26" s="268"/>
      <c r="N26" s="261"/>
    </row>
    <row r="27" spans="1:14" ht="12.75">
      <c r="A27" s="109">
        <f t="shared" si="2"/>
        <v>20</v>
      </c>
      <c r="B27" s="244" t="s">
        <v>158</v>
      </c>
      <c r="C27" s="244" t="s">
        <v>77</v>
      </c>
      <c r="D27" s="271">
        <v>1560</v>
      </c>
      <c r="E27" s="262">
        <v>0.2</v>
      </c>
      <c r="F27" s="111">
        <f t="shared" si="3"/>
        <v>9.3460000000000001</v>
      </c>
      <c r="G27" s="99">
        <v>12</v>
      </c>
      <c r="H27" s="110">
        <v>22.43</v>
      </c>
      <c r="I27" s="258">
        <f>ROUND(H27*23.59%,2)-0.01</f>
        <v>5.28</v>
      </c>
      <c r="J27" s="99">
        <f t="shared" si="1"/>
        <v>27.71</v>
      </c>
      <c r="K27" s="128"/>
      <c r="M27" s="268"/>
      <c r="N27" s="261"/>
    </row>
    <row r="28" spans="1:14" ht="12.75">
      <c r="A28" s="109">
        <f t="shared" si="2"/>
        <v>21</v>
      </c>
      <c r="B28" s="244" t="s">
        <v>121</v>
      </c>
      <c r="C28" s="244" t="s">
        <v>77</v>
      </c>
      <c r="D28" s="271">
        <v>1472</v>
      </c>
      <c r="E28" s="262">
        <v>0.2</v>
      </c>
      <c r="F28" s="111">
        <f t="shared" si="3"/>
        <v>8.8190000000000008</v>
      </c>
      <c r="G28" s="99">
        <v>24</v>
      </c>
      <c r="H28" s="110">
        <v>42.33</v>
      </c>
      <c r="I28" s="258">
        <f t="shared" si="0"/>
        <v>9.99</v>
      </c>
      <c r="J28" s="99">
        <f t="shared" si="1"/>
        <v>52.32</v>
      </c>
      <c r="K28" s="128"/>
      <c r="M28" s="268"/>
      <c r="N28" s="261"/>
    </row>
    <row r="29" spans="1:14" ht="12.75">
      <c r="A29" s="109">
        <f t="shared" si="2"/>
        <v>22</v>
      </c>
      <c r="B29" s="244" t="s">
        <v>148</v>
      </c>
      <c r="C29" s="244" t="s">
        <v>77</v>
      </c>
      <c r="D29" s="271">
        <v>1581</v>
      </c>
      <c r="E29" s="262">
        <v>0.2</v>
      </c>
      <c r="F29" s="111">
        <f t="shared" si="3"/>
        <v>9.4719999999999995</v>
      </c>
      <c r="G29" s="99">
        <v>12</v>
      </c>
      <c r="H29" s="110">
        <v>22.73</v>
      </c>
      <c r="I29" s="258">
        <f t="shared" si="0"/>
        <v>5.36</v>
      </c>
      <c r="J29" s="99">
        <f t="shared" si="1"/>
        <v>28.09</v>
      </c>
      <c r="K29" s="128"/>
      <c r="M29" s="268"/>
      <c r="N29" s="261"/>
    </row>
    <row r="30" spans="1:14" ht="12.75">
      <c r="A30" s="109">
        <f t="shared" si="2"/>
        <v>23</v>
      </c>
      <c r="B30" s="244" t="s">
        <v>104</v>
      </c>
      <c r="C30" s="244" t="s">
        <v>105</v>
      </c>
      <c r="D30" s="271">
        <v>1692</v>
      </c>
      <c r="E30" s="262">
        <v>0.2</v>
      </c>
      <c r="F30" s="111">
        <f t="shared" si="3"/>
        <v>10.137</v>
      </c>
      <c r="G30" s="99">
        <v>12</v>
      </c>
      <c r="H30" s="110">
        <v>24.33</v>
      </c>
      <c r="I30" s="258">
        <f t="shared" si="0"/>
        <v>5.74</v>
      </c>
      <c r="J30" s="99">
        <f t="shared" si="1"/>
        <v>30.07</v>
      </c>
      <c r="K30" s="128"/>
      <c r="M30" s="268"/>
      <c r="N30" s="261"/>
    </row>
    <row r="31" spans="1:14" ht="12.75">
      <c r="A31" s="109">
        <f t="shared" si="2"/>
        <v>24</v>
      </c>
      <c r="B31" s="244" t="s">
        <v>136</v>
      </c>
      <c r="C31" s="244" t="s">
        <v>79</v>
      </c>
      <c r="D31" s="271">
        <v>2002</v>
      </c>
      <c r="E31" s="262">
        <v>0.2</v>
      </c>
      <c r="F31" s="111">
        <f t="shared" si="3"/>
        <v>11.994</v>
      </c>
      <c r="G31" s="99">
        <v>24</v>
      </c>
      <c r="H31" s="110">
        <v>57.57</v>
      </c>
      <c r="I31" s="258">
        <f t="shared" si="0"/>
        <v>13.58</v>
      </c>
      <c r="J31" s="99">
        <f t="shared" si="1"/>
        <v>71.150000000000006</v>
      </c>
      <c r="K31" s="128"/>
      <c r="M31" s="268"/>
      <c r="N31" s="261"/>
    </row>
    <row r="32" spans="1:14" ht="12.75">
      <c r="A32" s="109">
        <f t="shared" si="2"/>
        <v>25</v>
      </c>
      <c r="B32" s="244" t="s">
        <v>166</v>
      </c>
      <c r="C32" s="244" t="s">
        <v>80</v>
      </c>
      <c r="D32" s="271">
        <v>1470</v>
      </c>
      <c r="E32" s="262">
        <v>0.2</v>
      </c>
      <c r="F32" s="111">
        <f t="shared" si="3"/>
        <v>8.8070000000000004</v>
      </c>
      <c r="G32" s="99">
        <v>58.5</v>
      </c>
      <c r="H32" s="110">
        <v>103.04</v>
      </c>
      <c r="I32" s="258">
        <f t="shared" si="0"/>
        <v>24.31</v>
      </c>
      <c r="J32" s="99">
        <f t="shared" si="1"/>
        <v>127.35000000000001</v>
      </c>
      <c r="K32" s="128"/>
      <c r="M32" s="268"/>
      <c r="N32" s="261"/>
    </row>
    <row r="33" spans="1:14" ht="12.75">
      <c r="A33" s="109">
        <f t="shared" si="2"/>
        <v>26</v>
      </c>
      <c r="B33" s="244" t="s">
        <v>166</v>
      </c>
      <c r="C33" s="244" t="s">
        <v>80</v>
      </c>
      <c r="D33" s="271">
        <v>1470</v>
      </c>
      <c r="E33" s="262">
        <v>0.5</v>
      </c>
      <c r="F33" s="111">
        <f t="shared" si="3"/>
        <v>8.8070000000000004</v>
      </c>
      <c r="G33" s="99">
        <v>13.5</v>
      </c>
      <c r="H33" s="110">
        <v>59.45</v>
      </c>
      <c r="I33" s="258">
        <f t="shared" si="0"/>
        <v>14.02</v>
      </c>
      <c r="J33" s="99">
        <f t="shared" si="1"/>
        <v>73.47</v>
      </c>
      <c r="K33" s="128"/>
      <c r="M33" s="268"/>
      <c r="N33" s="261"/>
    </row>
    <row r="34" spans="1:14" ht="12.75">
      <c r="A34" s="109">
        <f t="shared" si="2"/>
        <v>27</v>
      </c>
      <c r="B34" s="244" t="s">
        <v>138</v>
      </c>
      <c r="C34" s="244" t="s">
        <v>105</v>
      </c>
      <c r="D34" s="271">
        <v>1779</v>
      </c>
      <c r="E34" s="262">
        <v>0.2</v>
      </c>
      <c r="F34" s="111">
        <f t="shared" si="3"/>
        <v>10.657999999999999</v>
      </c>
      <c r="G34" s="99">
        <v>12</v>
      </c>
      <c r="H34" s="110">
        <v>25.58</v>
      </c>
      <c r="I34" s="258">
        <f t="shared" si="0"/>
        <v>6.03</v>
      </c>
      <c r="J34" s="99">
        <f t="shared" si="1"/>
        <v>31.61</v>
      </c>
      <c r="K34" s="128"/>
      <c r="M34" s="268"/>
      <c r="N34" s="261"/>
    </row>
    <row r="35" spans="1:14" ht="12.75">
      <c r="A35" s="109">
        <f t="shared" si="2"/>
        <v>28</v>
      </c>
      <c r="B35" s="244" t="s">
        <v>134</v>
      </c>
      <c r="C35" s="244" t="s">
        <v>77</v>
      </c>
      <c r="D35" s="271">
        <v>1320</v>
      </c>
      <c r="E35" s="262">
        <v>0.2</v>
      </c>
      <c r="F35" s="111">
        <f t="shared" si="3"/>
        <v>7.9080000000000004</v>
      </c>
      <c r="G35" s="99">
        <v>44</v>
      </c>
      <c r="H35" s="110">
        <v>69.59</v>
      </c>
      <c r="I35" s="258">
        <f t="shared" si="0"/>
        <v>16.420000000000002</v>
      </c>
      <c r="J35" s="99">
        <f t="shared" si="1"/>
        <v>86.01</v>
      </c>
      <c r="K35" s="128"/>
      <c r="M35" s="268"/>
      <c r="N35" s="261"/>
    </row>
    <row r="36" spans="1:14" ht="12.75">
      <c r="A36" s="109">
        <f t="shared" si="2"/>
        <v>29</v>
      </c>
      <c r="B36" s="244" t="s">
        <v>150</v>
      </c>
      <c r="C36" s="244" t="s">
        <v>106</v>
      </c>
      <c r="D36" s="271">
        <v>1640</v>
      </c>
      <c r="E36" s="262">
        <v>0.2</v>
      </c>
      <c r="F36" s="111">
        <f t="shared" si="3"/>
        <v>9.8249999999999993</v>
      </c>
      <c r="G36" s="99">
        <v>48</v>
      </c>
      <c r="H36" s="110">
        <v>94.32</v>
      </c>
      <c r="I36" s="258">
        <f t="shared" si="0"/>
        <v>22.25</v>
      </c>
      <c r="J36" s="99">
        <f t="shared" si="1"/>
        <v>116.57</v>
      </c>
      <c r="K36" s="128"/>
      <c r="M36" s="268"/>
      <c r="N36" s="261"/>
    </row>
    <row r="37" spans="1:14" ht="12.75">
      <c r="A37" s="109">
        <f t="shared" si="2"/>
        <v>30</v>
      </c>
      <c r="B37" s="244" t="s">
        <v>163</v>
      </c>
      <c r="C37" s="244" t="s">
        <v>77</v>
      </c>
      <c r="D37" s="271">
        <v>1445</v>
      </c>
      <c r="E37" s="262">
        <v>0.2</v>
      </c>
      <c r="F37" s="111">
        <f t="shared" si="3"/>
        <v>8.657</v>
      </c>
      <c r="G37" s="99">
        <v>12</v>
      </c>
      <c r="H37" s="110">
        <v>20.78</v>
      </c>
      <c r="I37" s="258">
        <f t="shared" si="0"/>
        <v>4.9000000000000004</v>
      </c>
      <c r="J37" s="99">
        <f t="shared" si="1"/>
        <v>25.68</v>
      </c>
      <c r="K37" s="128"/>
      <c r="M37" s="268"/>
      <c r="N37" s="261"/>
    </row>
    <row r="38" spans="1:14" ht="12.75">
      <c r="A38" s="109">
        <f t="shared" si="2"/>
        <v>31</v>
      </c>
      <c r="B38" s="244" t="s">
        <v>122</v>
      </c>
      <c r="C38" s="244" t="s">
        <v>77</v>
      </c>
      <c r="D38" s="271">
        <v>1445</v>
      </c>
      <c r="E38" s="262">
        <v>0.2</v>
      </c>
      <c r="F38" s="111">
        <f t="shared" si="3"/>
        <v>8.657</v>
      </c>
      <c r="G38" s="99">
        <v>24</v>
      </c>
      <c r="H38" s="110">
        <v>41.55</v>
      </c>
      <c r="I38" s="258">
        <f t="shared" si="0"/>
        <v>9.8000000000000007</v>
      </c>
      <c r="J38" s="99">
        <f t="shared" si="1"/>
        <v>51.349999999999994</v>
      </c>
      <c r="K38" s="128"/>
      <c r="M38" s="268"/>
      <c r="N38" s="261"/>
    </row>
    <row r="39" spans="1:14" s="253" customFormat="1" ht="12.75">
      <c r="A39" s="256">
        <f t="shared" si="2"/>
        <v>32</v>
      </c>
      <c r="B39" s="246" t="s">
        <v>185</v>
      </c>
      <c r="C39" s="244" t="s">
        <v>106</v>
      </c>
      <c r="D39" s="271">
        <v>1672</v>
      </c>
      <c r="E39" s="263">
        <v>0.2</v>
      </c>
      <c r="F39" s="257">
        <f t="shared" si="3"/>
        <v>10.016999999999999</v>
      </c>
      <c r="G39" s="258">
        <v>12</v>
      </c>
      <c r="H39" s="259">
        <v>24.04</v>
      </c>
      <c r="I39" s="258">
        <f t="shared" si="0"/>
        <v>5.67</v>
      </c>
      <c r="J39" s="258">
        <f t="shared" si="1"/>
        <v>29.71</v>
      </c>
      <c r="K39" s="260"/>
      <c r="M39" s="268"/>
      <c r="N39" s="261"/>
    </row>
    <row r="40" spans="1:14" ht="12.75">
      <c r="A40" s="109">
        <f t="shared" si="2"/>
        <v>33</v>
      </c>
      <c r="B40" s="244" t="s">
        <v>161</v>
      </c>
      <c r="C40" s="244" t="s">
        <v>106</v>
      </c>
      <c r="D40" s="271">
        <v>1579</v>
      </c>
      <c r="E40" s="262">
        <v>0.2</v>
      </c>
      <c r="F40" s="111">
        <f t="shared" si="3"/>
        <v>9.4600000000000009</v>
      </c>
      <c r="G40" s="99">
        <v>24</v>
      </c>
      <c r="H40" s="110">
        <v>45.41</v>
      </c>
      <c r="I40" s="258">
        <f t="shared" si="0"/>
        <v>10.71</v>
      </c>
      <c r="J40" s="99">
        <f t="shared" si="1"/>
        <v>56.12</v>
      </c>
      <c r="K40" s="128"/>
      <c r="M40" s="268"/>
      <c r="N40" s="261"/>
    </row>
    <row r="41" spans="1:14" ht="12.75">
      <c r="A41" s="109">
        <f t="shared" si="2"/>
        <v>34</v>
      </c>
      <c r="B41" s="244" t="s">
        <v>160</v>
      </c>
      <c r="C41" s="244" t="s">
        <v>77</v>
      </c>
      <c r="D41" s="271">
        <v>1445</v>
      </c>
      <c r="E41" s="262">
        <v>0.2</v>
      </c>
      <c r="F41" s="111">
        <f t="shared" si="3"/>
        <v>8.657</v>
      </c>
      <c r="G41" s="99">
        <v>12</v>
      </c>
      <c r="H41" s="110">
        <v>20.78</v>
      </c>
      <c r="I41" s="258">
        <f t="shared" si="0"/>
        <v>4.9000000000000004</v>
      </c>
      <c r="J41" s="99">
        <f t="shared" si="1"/>
        <v>25.68</v>
      </c>
      <c r="K41" s="128"/>
      <c r="M41" s="268"/>
      <c r="N41" s="261"/>
    </row>
    <row r="42" spans="1:14" ht="12.75">
      <c r="A42" s="109">
        <f t="shared" si="2"/>
        <v>35</v>
      </c>
      <c r="B42" s="244" t="s">
        <v>161</v>
      </c>
      <c r="C42" s="244" t="s">
        <v>105</v>
      </c>
      <c r="D42" s="271">
        <v>1744</v>
      </c>
      <c r="E42" s="262">
        <v>0.2</v>
      </c>
      <c r="F42" s="111">
        <f t="shared" si="3"/>
        <v>10.448</v>
      </c>
      <c r="G42" s="99">
        <v>36</v>
      </c>
      <c r="H42" s="110">
        <v>75.23</v>
      </c>
      <c r="I42" s="258">
        <f t="shared" si="0"/>
        <v>17.75</v>
      </c>
      <c r="J42" s="99">
        <f t="shared" si="1"/>
        <v>92.98</v>
      </c>
      <c r="K42" s="128"/>
      <c r="M42" s="268"/>
      <c r="N42" s="261"/>
    </row>
    <row r="43" spans="1:14" ht="12.75">
      <c r="A43" s="109">
        <f t="shared" si="2"/>
        <v>36</v>
      </c>
      <c r="B43" s="244" t="s">
        <v>151</v>
      </c>
      <c r="C43" s="244" t="s">
        <v>77</v>
      </c>
      <c r="D43" s="271">
        <v>1581</v>
      </c>
      <c r="E43" s="262">
        <v>0.2</v>
      </c>
      <c r="F43" s="111">
        <f t="shared" si="3"/>
        <v>9.4719999999999995</v>
      </c>
      <c r="G43" s="99">
        <v>48</v>
      </c>
      <c r="H43" s="110">
        <v>90.93</v>
      </c>
      <c r="I43" s="258">
        <f t="shared" si="0"/>
        <v>21.45</v>
      </c>
      <c r="J43" s="99">
        <f t="shared" si="1"/>
        <v>112.38000000000001</v>
      </c>
      <c r="K43" s="128"/>
      <c r="M43" s="268"/>
      <c r="N43" s="261"/>
    </row>
    <row r="44" spans="1:14" ht="12.75">
      <c r="A44" s="109">
        <f t="shared" si="2"/>
        <v>37</v>
      </c>
      <c r="B44" s="244" t="s">
        <v>138</v>
      </c>
      <c r="C44" s="244" t="s">
        <v>106</v>
      </c>
      <c r="D44" s="271">
        <v>1652</v>
      </c>
      <c r="E44" s="262">
        <v>0.2</v>
      </c>
      <c r="F44" s="111">
        <f t="shared" si="3"/>
        <v>9.8970000000000002</v>
      </c>
      <c r="G44" s="99">
        <v>24</v>
      </c>
      <c r="H44" s="110">
        <v>47.51</v>
      </c>
      <c r="I44" s="258">
        <f t="shared" si="0"/>
        <v>11.21</v>
      </c>
      <c r="J44" s="99">
        <f t="shared" si="1"/>
        <v>58.72</v>
      </c>
      <c r="K44" s="128"/>
      <c r="M44" s="268"/>
      <c r="N44" s="261"/>
    </row>
    <row r="45" spans="1:14" ht="12.75">
      <c r="A45" s="109">
        <f t="shared" si="2"/>
        <v>38</v>
      </c>
      <c r="B45" s="244" t="s">
        <v>120</v>
      </c>
      <c r="C45" s="244" t="s">
        <v>106</v>
      </c>
      <c r="D45" s="271">
        <v>1523</v>
      </c>
      <c r="E45" s="262">
        <v>0.2</v>
      </c>
      <c r="F45" s="111">
        <f t="shared" si="3"/>
        <v>9.1240000000000006</v>
      </c>
      <c r="G45" s="99">
        <v>12</v>
      </c>
      <c r="H45" s="110">
        <v>21.9</v>
      </c>
      <c r="I45" s="258">
        <f t="shared" si="0"/>
        <v>5.17</v>
      </c>
      <c r="J45" s="99">
        <f t="shared" si="1"/>
        <v>27.07</v>
      </c>
      <c r="K45" s="128"/>
      <c r="M45" s="268"/>
      <c r="N45" s="261"/>
    </row>
    <row r="46" spans="1:14" ht="12.75">
      <c r="A46" s="109">
        <f t="shared" si="2"/>
        <v>39</v>
      </c>
      <c r="B46" s="244" t="s">
        <v>136</v>
      </c>
      <c r="C46" s="244" t="s">
        <v>78</v>
      </c>
      <c r="D46" s="271">
        <v>1898</v>
      </c>
      <c r="E46" s="262">
        <v>0.2</v>
      </c>
      <c r="F46" s="111">
        <f t="shared" si="3"/>
        <v>11.371</v>
      </c>
      <c r="G46" s="99">
        <v>36</v>
      </c>
      <c r="H46" s="110">
        <v>81.87</v>
      </c>
      <c r="I46" s="258">
        <f t="shared" si="0"/>
        <v>19.309999999999999</v>
      </c>
      <c r="J46" s="99">
        <f t="shared" si="1"/>
        <v>101.18</v>
      </c>
      <c r="K46" s="128"/>
      <c r="M46" s="268"/>
      <c r="N46" s="261"/>
    </row>
    <row r="47" spans="1:14" ht="12.75">
      <c r="A47" s="109">
        <f t="shared" si="2"/>
        <v>40</v>
      </c>
      <c r="B47" s="244" t="s">
        <v>135</v>
      </c>
      <c r="C47" s="244" t="s">
        <v>105</v>
      </c>
      <c r="D47" s="271">
        <v>2077</v>
      </c>
      <c r="E47" s="262">
        <v>0.2</v>
      </c>
      <c r="F47" s="111">
        <f t="shared" si="3"/>
        <v>12.443</v>
      </c>
      <c r="G47" s="99">
        <v>24</v>
      </c>
      <c r="H47" s="110">
        <v>59.73</v>
      </c>
      <c r="I47" s="258">
        <f t="shared" si="0"/>
        <v>14.09</v>
      </c>
      <c r="J47" s="99">
        <f t="shared" si="1"/>
        <v>73.819999999999993</v>
      </c>
      <c r="K47" s="128"/>
      <c r="M47" s="268"/>
      <c r="N47" s="261"/>
    </row>
    <row r="48" spans="1:14" ht="12.75">
      <c r="A48" s="109">
        <f t="shared" si="2"/>
        <v>41</v>
      </c>
      <c r="B48" s="244" t="s">
        <v>120</v>
      </c>
      <c r="C48" s="244" t="s">
        <v>106</v>
      </c>
      <c r="D48" s="271">
        <v>1495</v>
      </c>
      <c r="E48" s="262">
        <v>0.2</v>
      </c>
      <c r="F48" s="111">
        <f t="shared" si="3"/>
        <v>8.9559999999999995</v>
      </c>
      <c r="G48" s="99">
        <v>20</v>
      </c>
      <c r="H48" s="110">
        <v>35.82</v>
      </c>
      <c r="I48" s="258">
        <f t="shared" si="0"/>
        <v>8.4499999999999993</v>
      </c>
      <c r="J48" s="99">
        <f t="shared" si="1"/>
        <v>44.269999999999996</v>
      </c>
      <c r="K48" s="128"/>
      <c r="M48" s="268"/>
      <c r="N48" s="261"/>
    </row>
    <row r="49" spans="1:14" ht="12.75">
      <c r="A49" s="109">
        <f t="shared" si="2"/>
        <v>42</v>
      </c>
      <c r="B49" s="244" t="s">
        <v>122</v>
      </c>
      <c r="C49" s="244" t="s">
        <v>106</v>
      </c>
      <c r="D49" s="271">
        <v>1495</v>
      </c>
      <c r="E49" s="262">
        <v>0.2</v>
      </c>
      <c r="F49" s="111">
        <f t="shared" si="3"/>
        <v>8.9559999999999995</v>
      </c>
      <c r="G49" s="99">
        <v>24</v>
      </c>
      <c r="H49" s="110">
        <v>42.99</v>
      </c>
      <c r="I49" s="258">
        <f t="shared" si="0"/>
        <v>10.14</v>
      </c>
      <c r="J49" s="99">
        <f t="shared" si="1"/>
        <v>53.13</v>
      </c>
      <c r="K49" s="128"/>
      <c r="M49" s="268"/>
      <c r="N49" s="261"/>
    </row>
    <row r="50" spans="1:14" ht="12.75">
      <c r="A50" s="109">
        <f t="shared" si="2"/>
        <v>43</v>
      </c>
      <c r="B50" s="244" t="s">
        <v>119</v>
      </c>
      <c r="C50" s="244" t="s">
        <v>106</v>
      </c>
      <c r="D50" s="271">
        <v>1523</v>
      </c>
      <c r="E50" s="262">
        <v>0.2</v>
      </c>
      <c r="F50" s="111">
        <f t="shared" si="3"/>
        <v>9.1240000000000006</v>
      </c>
      <c r="G50" s="99">
        <v>12</v>
      </c>
      <c r="H50" s="110">
        <v>21.9</v>
      </c>
      <c r="I50" s="258">
        <f t="shared" si="0"/>
        <v>5.17</v>
      </c>
      <c r="J50" s="99">
        <f t="shared" si="1"/>
        <v>27.07</v>
      </c>
      <c r="K50" s="128"/>
      <c r="M50" s="268"/>
      <c r="N50" s="261"/>
    </row>
    <row r="51" spans="1:14" ht="12.75">
      <c r="A51" s="109">
        <f t="shared" si="2"/>
        <v>44</v>
      </c>
      <c r="B51" s="244" t="s">
        <v>118</v>
      </c>
      <c r="C51" s="244" t="s">
        <v>106</v>
      </c>
      <c r="D51" s="271">
        <v>1475</v>
      </c>
      <c r="E51" s="262">
        <v>0.2</v>
      </c>
      <c r="F51" s="111">
        <f t="shared" si="3"/>
        <v>8.8369999999999997</v>
      </c>
      <c r="G51" s="99">
        <v>12</v>
      </c>
      <c r="H51" s="110">
        <v>21.21</v>
      </c>
      <c r="I51" s="258">
        <f t="shared" si="0"/>
        <v>5</v>
      </c>
      <c r="J51" s="99">
        <f t="shared" si="1"/>
        <v>26.21</v>
      </c>
      <c r="K51" s="128"/>
      <c r="M51" s="268"/>
      <c r="N51" s="261"/>
    </row>
    <row r="52" spans="1:14" ht="12.75">
      <c r="A52" s="109">
        <f t="shared" si="2"/>
        <v>45</v>
      </c>
      <c r="B52" s="244" t="s">
        <v>179</v>
      </c>
      <c r="C52" s="244" t="s">
        <v>106</v>
      </c>
      <c r="D52" s="271">
        <v>1495</v>
      </c>
      <c r="E52" s="262">
        <v>0.2</v>
      </c>
      <c r="F52" s="111">
        <f t="shared" si="3"/>
        <v>8.9559999999999995</v>
      </c>
      <c r="G52" s="99">
        <v>23</v>
      </c>
      <c r="H52" s="110">
        <v>41.2</v>
      </c>
      <c r="I52" s="258">
        <f t="shared" si="0"/>
        <v>9.7200000000000006</v>
      </c>
      <c r="J52" s="99">
        <f t="shared" si="1"/>
        <v>50.92</v>
      </c>
      <c r="K52" s="128"/>
      <c r="M52" s="268"/>
      <c r="N52" s="261"/>
    </row>
    <row r="53" spans="1:14" ht="12.75">
      <c r="A53" s="109">
        <f t="shared" si="2"/>
        <v>46</v>
      </c>
      <c r="B53" s="244" t="s">
        <v>179</v>
      </c>
      <c r="C53" s="244" t="s">
        <v>106</v>
      </c>
      <c r="D53" s="271">
        <v>1495</v>
      </c>
      <c r="E53" s="262">
        <v>0.5</v>
      </c>
      <c r="F53" s="111">
        <f t="shared" si="3"/>
        <v>8.9559999999999995</v>
      </c>
      <c r="G53" s="99">
        <v>1</v>
      </c>
      <c r="H53" s="110">
        <v>4.4800000000000004</v>
      </c>
      <c r="I53" s="258">
        <f t="shared" si="0"/>
        <v>1.06</v>
      </c>
      <c r="J53" s="99">
        <f t="shared" si="1"/>
        <v>5.5400000000000009</v>
      </c>
      <c r="K53" s="128"/>
      <c r="M53" s="268"/>
      <c r="N53" s="261"/>
    </row>
    <row r="54" spans="1:14" ht="12.75">
      <c r="A54" s="109">
        <f t="shared" si="2"/>
        <v>47</v>
      </c>
      <c r="B54" s="244" t="s">
        <v>185</v>
      </c>
      <c r="C54" s="244" t="s">
        <v>106</v>
      </c>
      <c r="D54" s="271">
        <v>1692</v>
      </c>
      <c r="E54" s="262">
        <v>0.2</v>
      </c>
      <c r="F54" s="111">
        <f t="shared" si="3"/>
        <v>10.137</v>
      </c>
      <c r="G54" s="99">
        <v>24</v>
      </c>
      <c r="H54" s="110">
        <v>48.66</v>
      </c>
      <c r="I54" s="258">
        <f t="shared" si="0"/>
        <v>11.48</v>
      </c>
      <c r="J54" s="99">
        <f t="shared" si="1"/>
        <v>60.14</v>
      </c>
      <c r="K54" s="128"/>
      <c r="M54" s="268"/>
      <c r="N54" s="261"/>
    </row>
    <row r="55" spans="1:14" s="253" customFormat="1" ht="23.25" customHeight="1">
      <c r="A55" s="256">
        <f t="shared" si="2"/>
        <v>48</v>
      </c>
      <c r="B55" s="244" t="s">
        <v>144</v>
      </c>
      <c r="C55" s="246" t="s">
        <v>108</v>
      </c>
      <c r="D55" s="271">
        <v>2264</v>
      </c>
      <c r="E55" s="263">
        <v>0.2</v>
      </c>
      <c r="F55" s="257">
        <f t="shared" si="3"/>
        <v>13.563000000000001</v>
      </c>
      <c r="G55" s="258">
        <v>12</v>
      </c>
      <c r="H55" s="259">
        <v>32.549999999999997</v>
      </c>
      <c r="I55" s="258">
        <f t="shared" si="0"/>
        <v>7.68</v>
      </c>
      <c r="J55" s="258">
        <f t="shared" si="1"/>
        <v>40.229999999999997</v>
      </c>
      <c r="K55" s="260"/>
      <c r="M55" s="268"/>
      <c r="N55" s="261"/>
    </row>
    <row r="56" spans="1:14" ht="12.75">
      <c r="A56" s="109">
        <f t="shared" si="2"/>
        <v>49</v>
      </c>
      <c r="B56" s="244" t="s">
        <v>179</v>
      </c>
      <c r="C56" s="244" t="s">
        <v>105</v>
      </c>
      <c r="D56" s="271">
        <v>1744</v>
      </c>
      <c r="E56" s="262">
        <v>0.2</v>
      </c>
      <c r="F56" s="111">
        <f t="shared" si="3"/>
        <v>10.448</v>
      </c>
      <c r="G56" s="99">
        <v>24</v>
      </c>
      <c r="H56" s="110">
        <v>50.15</v>
      </c>
      <c r="I56" s="258">
        <f t="shared" si="0"/>
        <v>11.83</v>
      </c>
      <c r="J56" s="99">
        <f t="shared" si="1"/>
        <v>61.98</v>
      </c>
      <c r="K56" s="128"/>
      <c r="M56" s="268"/>
      <c r="N56" s="261"/>
    </row>
    <row r="57" spans="1:14" ht="12.75">
      <c r="A57" s="109">
        <f t="shared" si="2"/>
        <v>50</v>
      </c>
      <c r="B57" s="244" t="s">
        <v>160</v>
      </c>
      <c r="C57" s="244" t="s">
        <v>106</v>
      </c>
      <c r="D57" s="271">
        <v>1523</v>
      </c>
      <c r="E57" s="262">
        <v>0.2</v>
      </c>
      <c r="F57" s="111">
        <f t="shared" si="3"/>
        <v>9.1240000000000006</v>
      </c>
      <c r="G57" s="99">
        <v>24</v>
      </c>
      <c r="H57" s="110">
        <v>43.8</v>
      </c>
      <c r="I57" s="258">
        <f t="shared" si="0"/>
        <v>10.33</v>
      </c>
      <c r="J57" s="99">
        <f t="shared" si="1"/>
        <v>54.129999999999995</v>
      </c>
      <c r="K57" s="128"/>
      <c r="M57" s="268"/>
      <c r="N57" s="261"/>
    </row>
    <row r="58" spans="1:14" ht="12.75">
      <c r="A58" s="109">
        <f t="shared" si="2"/>
        <v>51</v>
      </c>
      <c r="B58" s="244" t="s">
        <v>179</v>
      </c>
      <c r="C58" s="244" t="s">
        <v>106</v>
      </c>
      <c r="D58" s="271">
        <v>1475</v>
      </c>
      <c r="E58" s="262">
        <v>0.2</v>
      </c>
      <c r="F58" s="111">
        <f t="shared" si="3"/>
        <v>8.8369999999999997</v>
      </c>
      <c r="G58" s="99">
        <v>24</v>
      </c>
      <c r="H58" s="110">
        <v>42.42</v>
      </c>
      <c r="I58" s="258">
        <f t="shared" si="0"/>
        <v>10.01</v>
      </c>
      <c r="J58" s="99">
        <f t="shared" si="1"/>
        <v>52.43</v>
      </c>
      <c r="K58" s="128"/>
      <c r="M58" s="268"/>
      <c r="N58" s="261"/>
    </row>
    <row r="59" spans="1:14" ht="12.75">
      <c r="A59" s="109">
        <f t="shared" si="2"/>
        <v>52</v>
      </c>
      <c r="B59" s="244" t="s">
        <v>100</v>
      </c>
      <c r="C59" s="244" t="s">
        <v>77</v>
      </c>
      <c r="D59" s="271">
        <v>1816</v>
      </c>
      <c r="E59" s="262">
        <v>0.2</v>
      </c>
      <c r="F59" s="111">
        <f t="shared" si="3"/>
        <v>10.879</v>
      </c>
      <c r="G59" s="99">
        <v>40</v>
      </c>
      <c r="H59" s="110">
        <v>87.03</v>
      </c>
      <c r="I59" s="258">
        <f t="shared" si="0"/>
        <v>20.53</v>
      </c>
      <c r="J59" s="99">
        <f t="shared" si="1"/>
        <v>107.56</v>
      </c>
      <c r="K59" s="128"/>
      <c r="M59" s="268"/>
      <c r="N59" s="261"/>
    </row>
    <row r="60" spans="1:14" s="41" customFormat="1" ht="12.75">
      <c r="A60" s="109">
        <f t="shared" si="2"/>
        <v>53</v>
      </c>
      <c r="B60" s="244" t="s">
        <v>100</v>
      </c>
      <c r="C60" s="244" t="s">
        <v>77</v>
      </c>
      <c r="D60" s="271">
        <v>1816</v>
      </c>
      <c r="E60" s="264">
        <v>0.5</v>
      </c>
      <c r="F60" s="111">
        <f t="shared" si="3"/>
        <v>10.879</v>
      </c>
      <c r="G60" s="99">
        <v>8</v>
      </c>
      <c r="H60" s="112">
        <v>43.52</v>
      </c>
      <c r="I60" s="258">
        <f t="shared" si="0"/>
        <v>10.27</v>
      </c>
      <c r="J60" s="99">
        <f t="shared" si="1"/>
        <v>53.790000000000006</v>
      </c>
      <c r="K60" s="128"/>
      <c r="M60" s="268"/>
      <c r="N60" s="261"/>
    </row>
    <row r="61" spans="1:14" ht="12.75">
      <c r="A61" s="109">
        <f t="shared" si="2"/>
        <v>54</v>
      </c>
      <c r="B61" s="244" t="s">
        <v>165</v>
      </c>
      <c r="C61" s="244" t="s">
        <v>80</v>
      </c>
      <c r="D61" s="271">
        <v>1450</v>
      </c>
      <c r="E61" s="262">
        <v>0.2</v>
      </c>
      <c r="F61" s="111">
        <f t="shared" si="3"/>
        <v>8.6869999999999994</v>
      </c>
      <c r="G61" s="99">
        <v>106</v>
      </c>
      <c r="H61" s="110">
        <v>184.16</v>
      </c>
      <c r="I61" s="258">
        <f t="shared" si="0"/>
        <v>43.44</v>
      </c>
      <c r="J61" s="99">
        <f t="shared" si="1"/>
        <v>227.6</v>
      </c>
      <c r="K61" s="128"/>
      <c r="M61" s="268"/>
      <c r="N61" s="261"/>
    </row>
    <row r="62" spans="1:14" ht="12.75">
      <c r="A62" s="109">
        <f t="shared" si="2"/>
        <v>55</v>
      </c>
      <c r="B62" s="244" t="s">
        <v>165</v>
      </c>
      <c r="C62" s="244" t="s">
        <v>80</v>
      </c>
      <c r="D62" s="271">
        <v>1450</v>
      </c>
      <c r="E62" s="262">
        <v>0.5</v>
      </c>
      <c r="F62" s="111">
        <f t="shared" si="3"/>
        <v>8.6869999999999994</v>
      </c>
      <c r="G62" s="99">
        <v>14</v>
      </c>
      <c r="H62" s="110">
        <v>60.81</v>
      </c>
      <c r="I62" s="258">
        <f t="shared" si="0"/>
        <v>14.35</v>
      </c>
      <c r="J62" s="99">
        <f t="shared" si="1"/>
        <v>75.16</v>
      </c>
      <c r="K62" s="128"/>
      <c r="M62" s="268"/>
      <c r="N62" s="261"/>
    </row>
    <row r="63" spans="1:14" ht="12.75">
      <c r="A63" s="109">
        <f t="shared" si="2"/>
        <v>56</v>
      </c>
      <c r="B63" s="244" t="s">
        <v>154</v>
      </c>
      <c r="C63" s="244" t="s">
        <v>105</v>
      </c>
      <c r="D63" s="271">
        <v>1680</v>
      </c>
      <c r="E63" s="262">
        <v>0.2</v>
      </c>
      <c r="F63" s="111">
        <f t="shared" si="3"/>
        <v>10.065</v>
      </c>
      <c r="G63" s="99">
        <v>36</v>
      </c>
      <c r="H63" s="110">
        <v>72.47</v>
      </c>
      <c r="I63" s="258">
        <f t="shared" si="0"/>
        <v>17.100000000000001</v>
      </c>
      <c r="J63" s="99">
        <f t="shared" si="1"/>
        <v>89.57</v>
      </c>
      <c r="K63" s="128"/>
      <c r="M63" s="268"/>
      <c r="N63" s="261"/>
    </row>
    <row r="64" spans="1:14" ht="12.75">
      <c r="A64" s="109">
        <f t="shared" si="2"/>
        <v>57</v>
      </c>
      <c r="B64" s="244" t="s">
        <v>141</v>
      </c>
      <c r="C64" s="244" t="s">
        <v>106</v>
      </c>
      <c r="D64" s="271">
        <v>1692</v>
      </c>
      <c r="E64" s="262">
        <v>0.2</v>
      </c>
      <c r="F64" s="111">
        <f t="shared" si="3"/>
        <v>10.137</v>
      </c>
      <c r="G64" s="99">
        <v>16</v>
      </c>
      <c r="H64" s="110">
        <v>32.44</v>
      </c>
      <c r="I64" s="258">
        <f t="shared" si="0"/>
        <v>7.65</v>
      </c>
      <c r="J64" s="99">
        <f t="shared" si="1"/>
        <v>40.089999999999996</v>
      </c>
      <c r="K64" s="128"/>
      <c r="M64" s="268"/>
      <c r="N64" s="261"/>
    </row>
    <row r="65" spans="1:14" ht="12.75">
      <c r="A65" s="109">
        <f t="shared" si="2"/>
        <v>58</v>
      </c>
      <c r="B65" s="244" t="s">
        <v>161</v>
      </c>
      <c r="C65" s="244" t="s">
        <v>106</v>
      </c>
      <c r="D65" s="271">
        <v>1523</v>
      </c>
      <c r="E65" s="262">
        <v>0.2</v>
      </c>
      <c r="F65" s="111">
        <f t="shared" si="3"/>
        <v>9.1240000000000006</v>
      </c>
      <c r="G65" s="99">
        <v>48</v>
      </c>
      <c r="H65" s="110">
        <v>87.59</v>
      </c>
      <c r="I65" s="258">
        <f t="shared" si="0"/>
        <v>20.66</v>
      </c>
      <c r="J65" s="99">
        <f t="shared" si="1"/>
        <v>108.25</v>
      </c>
      <c r="K65" s="128"/>
      <c r="M65" s="268"/>
      <c r="N65" s="261"/>
    </row>
    <row r="66" spans="1:14" ht="12.75">
      <c r="A66" s="109">
        <f t="shared" si="2"/>
        <v>59</v>
      </c>
      <c r="B66" s="244" t="s">
        <v>122</v>
      </c>
      <c r="C66" s="244" t="s">
        <v>77</v>
      </c>
      <c r="D66" s="271">
        <v>1425</v>
      </c>
      <c r="E66" s="262">
        <v>0.2</v>
      </c>
      <c r="F66" s="111">
        <f t="shared" si="3"/>
        <v>8.5370000000000008</v>
      </c>
      <c r="G66" s="99">
        <v>12</v>
      </c>
      <c r="H66" s="110">
        <v>20.49</v>
      </c>
      <c r="I66" s="258">
        <f t="shared" si="0"/>
        <v>4.83</v>
      </c>
      <c r="J66" s="99">
        <f t="shared" si="1"/>
        <v>25.32</v>
      </c>
      <c r="K66" s="128"/>
      <c r="M66" s="268"/>
      <c r="N66" s="261"/>
    </row>
    <row r="67" spans="1:14" ht="12.75">
      <c r="A67" s="109">
        <f t="shared" si="2"/>
        <v>60</v>
      </c>
      <c r="B67" s="244" t="s">
        <v>145</v>
      </c>
      <c r="C67" s="244" t="s">
        <v>77</v>
      </c>
      <c r="D67" s="271">
        <v>1823</v>
      </c>
      <c r="E67" s="262">
        <v>0.2</v>
      </c>
      <c r="F67" s="111">
        <f t="shared" si="3"/>
        <v>10.920999999999999</v>
      </c>
      <c r="G67" s="99">
        <v>12</v>
      </c>
      <c r="H67" s="110">
        <v>26.21</v>
      </c>
      <c r="I67" s="258">
        <f t="shared" si="0"/>
        <v>6.18</v>
      </c>
      <c r="J67" s="99">
        <f t="shared" si="1"/>
        <v>32.39</v>
      </c>
      <c r="K67" s="128"/>
      <c r="M67" s="268"/>
      <c r="N67" s="261"/>
    </row>
    <row r="68" spans="1:14" ht="12.75">
      <c r="A68" s="109">
        <f t="shared" si="2"/>
        <v>61</v>
      </c>
      <c r="B68" s="244" t="s">
        <v>166</v>
      </c>
      <c r="C68" s="244" t="s">
        <v>80</v>
      </c>
      <c r="D68" s="271">
        <v>1470</v>
      </c>
      <c r="E68" s="262">
        <v>0.2</v>
      </c>
      <c r="F68" s="111">
        <f t="shared" si="3"/>
        <v>8.8070000000000004</v>
      </c>
      <c r="G68" s="99">
        <v>41</v>
      </c>
      <c r="H68" s="110">
        <v>72.22</v>
      </c>
      <c r="I68" s="258">
        <f t="shared" si="0"/>
        <v>17.04</v>
      </c>
      <c r="J68" s="99">
        <f t="shared" si="1"/>
        <v>89.259999999999991</v>
      </c>
      <c r="K68" s="128"/>
      <c r="M68" s="268"/>
      <c r="N68" s="261"/>
    </row>
    <row r="69" spans="1:14" ht="12.75">
      <c r="A69" s="109">
        <f t="shared" si="2"/>
        <v>62</v>
      </c>
      <c r="B69" s="244" t="s">
        <v>186</v>
      </c>
      <c r="C69" s="244" t="s">
        <v>80</v>
      </c>
      <c r="D69" s="271">
        <v>1470</v>
      </c>
      <c r="E69" s="262">
        <v>0.5</v>
      </c>
      <c r="F69" s="111">
        <f t="shared" si="3"/>
        <v>8.8070000000000004</v>
      </c>
      <c r="G69" s="99">
        <v>7</v>
      </c>
      <c r="H69" s="110">
        <v>30.82</v>
      </c>
      <c r="I69" s="258">
        <f t="shared" si="0"/>
        <v>7.27</v>
      </c>
      <c r="J69" s="99">
        <f t="shared" si="1"/>
        <v>38.090000000000003</v>
      </c>
      <c r="K69" s="128"/>
      <c r="M69" s="268"/>
      <c r="N69" s="261"/>
    </row>
    <row r="70" spans="1:14" ht="12.75">
      <c r="A70" s="109">
        <f t="shared" si="2"/>
        <v>63</v>
      </c>
      <c r="B70" s="244" t="s">
        <v>145</v>
      </c>
      <c r="C70" s="244" t="s">
        <v>77</v>
      </c>
      <c r="D70" s="271">
        <v>1581</v>
      </c>
      <c r="E70" s="262">
        <v>0.2</v>
      </c>
      <c r="F70" s="111">
        <f t="shared" si="3"/>
        <v>9.4719999999999995</v>
      </c>
      <c r="G70" s="99">
        <v>24</v>
      </c>
      <c r="H70" s="110">
        <v>45.47</v>
      </c>
      <c r="I70" s="258">
        <f t="shared" si="0"/>
        <v>10.73</v>
      </c>
      <c r="J70" s="99">
        <f t="shared" si="1"/>
        <v>56.2</v>
      </c>
      <c r="K70" s="128"/>
      <c r="M70" s="268"/>
      <c r="N70" s="261"/>
    </row>
    <row r="71" spans="1:14" ht="12.75">
      <c r="A71" s="109">
        <f t="shared" si="2"/>
        <v>64</v>
      </c>
      <c r="B71" s="244" t="s">
        <v>159</v>
      </c>
      <c r="C71" s="244" t="s">
        <v>106</v>
      </c>
      <c r="D71" s="271">
        <v>1475</v>
      </c>
      <c r="E71" s="262">
        <v>0.2</v>
      </c>
      <c r="F71" s="111">
        <f t="shared" si="3"/>
        <v>8.8369999999999997</v>
      </c>
      <c r="G71" s="99">
        <v>12</v>
      </c>
      <c r="H71" s="110">
        <v>21.21</v>
      </c>
      <c r="I71" s="258">
        <f t="shared" si="0"/>
        <v>5</v>
      </c>
      <c r="J71" s="99">
        <f t="shared" si="1"/>
        <v>26.21</v>
      </c>
      <c r="K71" s="128"/>
      <c r="M71" s="268"/>
      <c r="N71" s="261"/>
    </row>
    <row r="72" spans="1:14" ht="12.75">
      <c r="A72" s="109">
        <f t="shared" si="2"/>
        <v>65</v>
      </c>
      <c r="B72" s="244" t="s">
        <v>118</v>
      </c>
      <c r="C72" s="244" t="s">
        <v>106</v>
      </c>
      <c r="D72" s="271">
        <v>1495</v>
      </c>
      <c r="E72" s="262">
        <v>0.2</v>
      </c>
      <c r="F72" s="111">
        <f t="shared" si="3"/>
        <v>8.9559999999999995</v>
      </c>
      <c r="G72" s="99">
        <v>8</v>
      </c>
      <c r="H72" s="110">
        <v>14.33</v>
      </c>
      <c r="I72" s="258">
        <f t="shared" ref="I72:I135" si="4">ROUND(H72*23.59%,2)</f>
        <v>3.38</v>
      </c>
      <c r="J72" s="99">
        <f t="shared" ref="J72:J135" si="5">H72+I72</f>
        <v>17.71</v>
      </c>
      <c r="K72" s="128"/>
      <c r="M72" s="268"/>
      <c r="N72" s="261"/>
    </row>
    <row r="73" spans="1:14" ht="12.75">
      <c r="A73" s="109">
        <f t="shared" si="2"/>
        <v>66</v>
      </c>
      <c r="B73" s="244" t="s">
        <v>101</v>
      </c>
      <c r="C73" s="244" t="s">
        <v>77</v>
      </c>
      <c r="D73" s="271">
        <v>1816</v>
      </c>
      <c r="E73" s="262">
        <v>0.2</v>
      </c>
      <c r="F73" s="111">
        <f t="shared" si="3"/>
        <v>10.879</v>
      </c>
      <c r="G73" s="99">
        <v>8</v>
      </c>
      <c r="H73" s="110">
        <v>17.41</v>
      </c>
      <c r="I73" s="258">
        <f t="shared" si="4"/>
        <v>4.1100000000000003</v>
      </c>
      <c r="J73" s="99">
        <f t="shared" si="5"/>
        <v>21.52</v>
      </c>
      <c r="K73" s="128"/>
      <c r="M73" s="268"/>
      <c r="N73" s="261"/>
    </row>
    <row r="74" spans="1:14" ht="12.75">
      <c r="A74" s="109">
        <f t="shared" ref="A74:A137" si="6">A73+1</f>
        <v>67</v>
      </c>
      <c r="B74" s="244" t="s">
        <v>101</v>
      </c>
      <c r="C74" s="244" t="s">
        <v>77</v>
      </c>
      <c r="D74" s="271">
        <v>1816</v>
      </c>
      <c r="E74" s="262">
        <v>0.5</v>
      </c>
      <c r="F74" s="111">
        <f t="shared" ref="F74:F137" si="7">ROUND(D74/$F$4,3)</f>
        <v>10.879</v>
      </c>
      <c r="G74" s="99">
        <v>5</v>
      </c>
      <c r="H74" s="110">
        <v>27.2</v>
      </c>
      <c r="I74" s="258">
        <f t="shared" si="4"/>
        <v>6.42</v>
      </c>
      <c r="J74" s="99">
        <f t="shared" si="5"/>
        <v>33.619999999999997</v>
      </c>
      <c r="K74" s="128"/>
      <c r="M74" s="268"/>
      <c r="N74" s="261"/>
    </row>
    <row r="75" spans="1:14" s="41" customFormat="1" ht="12.75">
      <c r="A75" s="109">
        <f t="shared" si="6"/>
        <v>68</v>
      </c>
      <c r="B75" s="244" t="s">
        <v>142</v>
      </c>
      <c r="C75" s="244" t="s">
        <v>106</v>
      </c>
      <c r="D75" s="271">
        <v>1611</v>
      </c>
      <c r="E75" s="264">
        <v>0.2</v>
      </c>
      <c r="F75" s="111">
        <f t="shared" si="7"/>
        <v>9.6509999999999998</v>
      </c>
      <c r="G75" s="99">
        <v>12</v>
      </c>
      <c r="H75" s="112">
        <v>23.16</v>
      </c>
      <c r="I75" s="258">
        <f t="shared" si="4"/>
        <v>5.46</v>
      </c>
      <c r="J75" s="99">
        <f t="shared" si="5"/>
        <v>28.62</v>
      </c>
      <c r="K75" s="128"/>
      <c r="M75" s="268"/>
      <c r="N75" s="261"/>
    </row>
    <row r="76" spans="1:14" ht="12.75">
      <c r="A76" s="109">
        <f t="shared" si="6"/>
        <v>69</v>
      </c>
      <c r="B76" s="244" t="s">
        <v>151</v>
      </c>
      <c r="C76" s="244" t="s">
        <v>105</v>
      </c>
      <c r="D76" s="271">
        <v>1861</v>
      </c>
      <c r="E76" s="262">
        <v>0.2</v>
      </c>
      <c r="F76" s="111">
        <f t="shared" si="7"/>
        <v>11.148999999999999</v>
      </c>
      <c r="G76" s="99">
        <v>12</v>
      </c>
      <c r="H76" s="110">
        <v>26.76</v>
      </c>
      <c r="I76" s="258">
        <f t="shared" si="4"/>
        <v>6.31</v>
      </c>
      <c r="J76" s="99">
        <f t="shared" si="5"/>
        <v>33.07</v>
      </c>
      <c r="K76" s="128"/>
      <c r="M76" s="268"/>
      <c r="N76" s="261"/>
    </row>
    <row r="77" spans="1:14" ht="12.75">
      <c r="A77" s="109">
        <f t="shared" si="6"/>
        <v>70</v>
      </c>
      <c r="B77" s="244" t="s">
        <v>136</v>
      </c>
      <c r="C77" s="244" t="s">
        <v>80</v>
      </c>
      <c r="D77" s="271">
        <v>1496</v>
      </c>
      <c r="E77" s="262">
        <v>0.2</v>
      </c>
      <c r="F77" s="111">
        <f t="shared" si="7"/>
        <v>8.9619999999999997</v>
      </c>
      <c r="G77" s="99">
        <v>60</v>
      </c>
      <c r="H77" s="110">
        <v>107.54</v>
      </c>
      <c r="I77" s="258">
        <f t="shared" si="4"/>
        <v>25.37</v>
      </c>
      <c r="J77" s="99">
        <f t="shared" si="5"/>
        <v>132.91</v>
      </c>
      <c r="K77" s="128"/>
      <c r="M77" s="268"/>
      <c r="N77" s="261"/>
    </row>
    <row r="78" spans="1:14" ht="12.75">
      <c r="A78" s="109">
        <f t="shared" si="6"/>
        <v>71</v>
      </c>
      <c r="B78" s="244" t="s">
        <v>126</v>
      </c>
      <c r="C78" s="244" t="s">
        <v>106</v>
      </c>
      <c r="D78" s="271">
        <v>1523</v>
      </c>
      <c r="E78" s="262">
        <v>0.2</v>
      </c>
      <c r="F78" s="111">
        <f t="shared" si="7"/>
        <v>9.1240000000000006</v>
      </c>
      <c r="G78" s="99">
        <v>12</v>
      </c>
      <c r="H78" s="110">
        <v>21.9</v>
      </c>
      <c r="I78" s="258">
        <f t="shared" si="4"/>
        <v>5.17</v>
      </c>
      <c r="J78" s="99">
        <f t="shared" si="5"/>
        <v>27.07</v>
      </c>
      <c r="K78" s="128"/>
      <c r="M78" s="268"/>
      <c r="N78" s="261"/>
    </row>
    <row r="79" spans="1:14" ht="12.75">
      <c r="A79" s="109">
        <f t="shared" si="6"/>
        <v>72</v>
      </c>
      <c r="B79" s="244" t="s">
        <v>138</v>
      </c>
      <c r="C79" s="244" t="s">
        <v>106</v>
      </c>
      <c r="D79" s="271">
        <v>1672</v>
      </c>
      <c r="E79" s="262">
        <v>0.2</v>
      </c>
      <c r="F79" s="111">
        <f t="shared" si="7"/>
        <v>10.016999999999999</v>
      </c>
      <c r="G79" s="99">
        <v>12</v>
      </c>
      <c r="H79" s="110">
        <v>24.04</v>
      </c>
      <c r="I79" s="258">
        <f t="shared" si="4"/>
        <v>5.67</v>
      </c>
      <c r="J79" s="99">
        <f t="shared" si="5"/>
        <v>29.71</v>
      </c>
      <c r="K79" s="128"/>
      <c r="M79" s="268"/>
      <c r="N79" s="261"/>
    </row>
    <row r="80" spans="1:14" ht="12.75">
      <c r="A80" s="109">
        <f t="shared" si="6"/>
        <v>73</v>
      </c>
      <c r="B80" s="244" t="s">
        <v>125</v>
      </c>
      <c r="C80" s="244" t="s">
        <v>106</v>
      </c>
      <c r="D80" s="271">
        <v>1765</v>
      </c>
      <c r="E80" s="262">
        <v>0.2</v>
      </c>
      <c r="F80" s="111">
        <f t="shared" si="7"/>
        <v>10.574</v>
      </c>
      <c r="G80" s="99">
        <v>12</v>
      </c>
      <c r="H80" s="110">
        <v>25.38</v>
      </c>
      <c r="I80" s="258">
        <f>ROUND(H80*21.94%,2)</f>
        <v>5.57</v>
      </c>
      <c r="J80" s="99">
        <f t="shared" si="5"/>
        <v>30.95</v>
      </c>
      <c r="K80" s="128" t="s">
        <v>164</v>
      </c>
      <c r="M80" s="268"/>
      <c r="N80" s="261"/>
    </row>
    <row r="81" spans="1:14" ht="12.75">
      <c r="A81" s="109">
        <f t="shared" si="6"/>
        <v>74</v>
      </c>
      <c r="B81" s="244" t="s">
        <v>157</v>
      </c>
      <c r="C81" s="244" t="s">
        <v>105</v>
      </c>
      <c r="D81" s="271">
        <v>1935</v>
      </c>
      <c r="E81" s="262">
        <v>0.2</v>
      </c>
      <c r="F81" s="111">
        <f t="shared" si="7"/>
        <v>11.592000000000001</v>
      </c>
      <c r="G81" s="99">
        <v>24</v>
      </c>
      <c r="H81" s="110">
        <v>55.64</v>
      </c>
      <c r="I81" s="258">
        <f t="shared" si="4"/>
        <v>13.13</v>
      </c>
      <c r="J81" s="99">
        <f t="shared" si="5"/>
        <v>68.77</v>
      </c>
      <c r="K81" s="128"/>
      <c r="M81" s="268"/>
      <c r="N81" s="261"/>
    </row>
    <row r="82" spans="1:14" ht="12.75">
      <c r="A82" s="109">
        <f t="shared" si="6"/>
        <v>75</v>
      </c>
      <c r="B82" s="244" t="s">
        <v>120</v>
      </c>
      <c r="C82" s="244" t="s">
        <v>106</v>
      </c>
      <c r="D82" s="271">
        <v>1503</v>
      </c>
      <c r="E82" s="262">
        <v>0.2</v>
      </c>
      <c r="F82" s="111">
        <f t="shared" si="7"/>
        <v>9.0039999999999996</v>
      </c>
      <c r="G82" s="99">
        <v>24</v>
      </c>
      <c r="H82" s="110">
        <v>43.22</v>
      </c>
      <c r="I82" s="258">
        <f t="shared" si="4"/>
        <v>10.199999999999999</v>
      </c>
      <c r="J82" s="99">
        <f t="shared" si="5"/>
        <v>53.42</v>
      </c>
      <c r="K82" s="128"/>
      <c r="M82" s="268"/>
      <c r="N82" s="261"/>
    </row>
    <row r="83" spans="1:14" ht="12.75">
      <c r="A83" s="109">
        <f t="shared" si="6"/>
        <v>76</v>
      </c>
      <c r="B83" s="244" t="s">
        <v>119</v>
      </c>
      <c r="C83" s="244" t="s">
        <v>105</v>
      </c>
      <c r="D83" s="271">
        <v>1712</v>
      </c>
      <c r="E83" s="262">
        <v>0.2</v>
      </c>
      <c r="F83" s="111">
        <f t="shared" si="7"/>
        <v>10.256</v>
      </c>
      <c r="G83" s="99">
        <v>20</v>
      </c>
      <c r="H83" s="110">
        <v>41.02</v>
      </c>
      <c r="I83" s="258">
        <f t="shared" si="4"/>
        <v>9.68</v>
      </c>
      <c r="J83" s="99">
        <f t="shared" si="5"/>
        <v>50.7</v>
      </c>
      <c r="K83" s="128"/>
      <c r="M83" s="268"/>
      <c r="N83" s="261"/>
    </row>
    <row r="84" spans="1:14" ht="12.75">
      <c r="A84" s="109">
        <f t="shared" si="6"/>
        <v>77</v>
      </c>
      <c r="B84" s="244" t="s">
        <v>159</v>
      </c>
      <c r="C84" s="244" t="s">
        <v>80</v>
      </c>
      <c r="D84" s="271">
        <v>1222</v>
      </c>
      <c r="E84" s="262">
        <v>0.2</v>
      </c>
      <c r="F84" s="111">
        <f t="shared" si="7"/>
        <v>7.3209999999999997</v>
      </c>
      <c r="G84" s="99">
        <v>36</v>
      </c>
      <c r="H84" s="110">
        <v>52.71</v>
      </c>
      <c r="I84" s="258">
        <f t="shared" si="4"/>
        <v>12.43</v>
      </c>
      <c r="J84" s="99">
        <f t="shared" si="5"/>
        <v>65.14</v>
      </c>
      <c r="K84" s="128"/>
      <c r="M84" s="268"/>
      <c r="N84" s="261"/>
    </row>
    <row r="85" spans="1:14" ht="12.75">
      <c r="A85" s="109">
        <f t="shared" si="6"/>
        <v>78</v>
      </c>
      <c r="B85" s="244" t="s">
        <v>156</v>
      </c>
      <c r="C85" s="244" t="s">
        <v>77</v>
      </c>
      <c r="D85" s="271">
        <v>1445</v>
      </c>
      <c r="E85" s="262">
        <v>0.2</v>
      </c>
      <c r="F85" s="111">
        <f t="shared" si="7"/>
        <v>8.657</v>
      </c>
      <c r="G85" s="99">
        <v>12</v>
      </c>
      <c r="H85" s="110">
        <v>20.78</v>
      </c>
      <c r="I85" s="258">
        <f t="shared" si="4"/>
        <v>4.9000000000000004</v>
      </c>
      <c r="J85" s="99">
        <f t="shared" si="5"/>
        <v>25.68</v>
      </c>
      <c r="K85" s="128"/>
      <c r="M85" s="268"/>
      <c r="N85" s="261"/>
    </row>
    <row r="86" spans="1:14" ht="12.75">
      <c r="A86" s="109">
        <f t="shared" si="6"/>
        <v>79</v>
      </c>
      <c r="B86" s="244" t="s">
        <v>186</v>
      </c>
      <c r="C86" s="244" t="s">
        <v>80</v>
      </c>
      <c r="D86" s="271">
        <v>1470</v>
      </c>
      <c r="E86" s="262">
        <v>0.2</v>
      </c>
      <c r="F86" s="111">
        <f t="shared" si="7"/>
        <v>8.8070000000000004</v>
      </c>
      <c r="G86" s="99">
        <v>40.5</v>
      </c>
      <c r="H86" s="110">
        <v>71.34</v>
      </c>
      <c r="I86" s="258">
        <f t="shared" si="4"/>
        <v>16.829999999999998</v>
      </c>
      <c r="J86" s="99">
        <f t="shared" si="5"/>
        <v>88.17</v>
      </c>
      <c r="K86" s="128"/>
      <c r="M86" s="268"/>
      <c r="N86" s="261"/>
    </row>
    <row r="87" spans="1:14" ht="12.75">
      <c r="A87" s="109">
        <f t="shared" si="6"/>
        <v>80</v>
      </c>
      <c r="B87" s="244" t="s">
        <v>166</v>
      </c>
      <c r="C87" s="244" t="s">
        <v>80</v>
      </c>
      <c r="D87" s="271">
        <v>1470</v>
      </c>
      <c r="E87" s="262">
        <v>0.5</v>
      </c>
      <c r="F87" s="111">
        <f t="shared" si="7"/>
        <v>8.8070000000000004</v>
      </c>
      <c r="G87" s="99">
        <v>7.5</v>
      </c>
      <c r="H87" s="110">
        <v>33.03</v>
      </c>
      <c r="I87" s="258">
        <f t="shared" si="4"/>
        <v>7.79</v>
      </c>
      <c r="J87" s="99">
        <f t="shared" si="5"/>
        <v>40.82</v>
      </c>
      <c r="K87" s="128"/>
      <c r="M87" s="268"/>
      <c r="N87" s="261"/>
    </row>
    <row r="88" spans="1:14" ht="12.75">
      <c r="A88" s="109">
        <f t="shared" si="6"/>
        <v>81</v>
      </c>
      <c r="B88" s="244" t="s">
        <v>134</v>
      </c>
      <c r="C88" s="244" t="s">
        <v>77</v>
      </c>
      <c r="D88" s="271">
        <v>1615</v>
      </c>
      <c r="E88" s="262">
        <v>0.2</v>
      </c>
      <c r="F88" s="111">
        <f t="shared" si="7"/>
        <v>9.6750000000000007</v>
      </c>
      <c r="G88" s="99">
        <v>36</v>
      </c>
      <c r="H88" s="110">
        <v>69.66</v>
      </c>
      <c r="I88" s="258">
        <f t="shared" si="4"/>
        <v>16.43</v>
      </c>
      <c r="J88" s="99">
        <f t="shared" si="5"/>
        <v>86.09</v>
      </c>
      <c r="K88" s="128"/>
      <c r="M88" s="268"/>
      <c r="N88" s="261"/>
    </row>
    <row r="89" spans="1:14" ht="12.75">
      <c r="A89" s="109">
        <f t="shared" si="6"/>
        <v>82</v>
      </c>
      <c r="B89" s="244" t="s">
        <v>159</v>
      </c>
      <c r="C89" s="244" t="s">
        <v>77</v>
      </c>
      <c r="D89" s="271">
        <v>1432</v>
      </c>
      <c r="E89" s="262">
        <v>0.2</v>
      </c>
      <c r="F89" s="111">
        <f t="shared" si="7"/>
        <v>8.5790000000000006</v>
      </c>
      <c r="G89" s="99">
        <v>12</v>
      </c>
      <c r="H89" s="110">
        <v>20.59</v>
      </c>
      <c r="I89" s="258">
        <f t="shared" si="4"/>
        <v>4.8600000000000003</v>
      </c>
      <c r="J89" s="99">
        <f t="shared" si="5"/>
        <v>25.45</v>
      </c>
      <c r="K89" s="128"/>
      <c r="M89" s="268"/>
      <c r="N89" s="261"/>
    </row>
    <row r="90" spans="1:14" ht="12.75">
      <c r="A90" s="109">
        <f t="shared" si="6"/>
        <v>83</v>
      </c>
      <c r="B90" s="244" t="s">
        <v>122</v>
      </c>
      <c r="C90" s="244" t="s">
        <v>106</v>
      </c>
      <c r="D90" s="271">
        <v>1495</v>
      </c>
      <c r="E90" s="262">
        <v>0.2</v>
      </c>
      <c r="F90" s="111">
        <f t="shared" si="7"/>
        <v>8.9559999999999995</v>
      </c>
      <c r="G90" s="99">
        <v>24</v>
      </c>
      <c r="H90" s="110">
        <v>42.99</v>
      </c>
      <c r="I90" s="258">
        <f t="shared" si="4"/>
        <v>10.14</v>
      </c>
      <c r="J90" s="99">
        <f t="shared" si="5"/>
        <v>53.13</v>
      </c>
      <c r="K90" s="128"/>
      <c r="M90" s="268"/>
      <c r="N90" s="261"/>
    </row>
    <row r="91" spans="1:14" ht="12.75">
      <c r="A91" s="109">
        <f t="shared" si="6"/>
        <v>84</v>
      </c>
      <c r="B91" s="244" t="s">
        <v>111</v>
      </c>
      <c r="C91" s="244" t="s">
        <v>77</v>
      </c>
      <c r="D91" s="271">
        <v>1561</v>
      </c>
      <c r="E91" s="262">
        <v>0.2</v>
      </c>
      <c r="F91" s="111">
        <f t="shared" si="7"/>
        <v>9.3520000000000003</v>
      </c>
      <c r="G91" s="99">
        <v>36</v>
      </c>
      <c r="H91" s="110">
        <v>67.33</v>
      </c>
      <c r="I91" s="258">
        <f t="shared" si="4"/>
        <v>15.88</v>
      </c>
      <c r="J91" s="99">
        <f t="shared" si="5"/>
        <v>83.21</v>
      </c>
      <c r="K91" s="128"/>
      <c r="M91" s="268"/>
      <c r="N91" s="261"/>
    </row>
    <row r="92" spans="1:14" ht="12.75">
      <c r="A92" s="109">
        <f t="shared" si="6"/>
        <v>85</v>
      </c>
      <c r="B92" s="244" t="s">
        <v>136</v>
      </c>
      <c r="C92" s="244" t="s">
        <v>178</v>
      </c>
      <c r="D92" s="271">
        <v>1806</v>
      </c>
      <c r="E92" s="262">
        <v>0.2</v>
      </c>
      <c r="F92" s="111">
        <f t="shared" si="7"/>
        <v>10.82</v>
      </c>
      <c r="G92" s="99">
        <v>36</v>
      </c>
      <c r="H92" s="110">
        <v>77.900000000000006</v>
      </c>
      <c r="I92" s="258">
        <f t="shared" si="4"/>
        <v>18.38</v>
      </c>
      <c r="J92" s="99">
        <f t="shared" si="5"/>
        <v>96.28</v>
      </c>
      <c r="K92" s="128"/>
      <c r="M92" s="268"/>
      <c r="N92" s="261"/>
    </row>
    <row r="93" spans="1:14" ht="12.75">
      <c r="A93" s="109">
        <f t="shared" si="6"/>
        <v>86</v>
      </c>
      <c r="B93" s="244" t="s">
        <v>141</v>
      </c>
      <c r="C93" s="244" t="s">
        <v>106</v>
      </c>
      <c r="D93" s="271">
        <v>1722</v>
      </c>
      <c r="E93" s="262">
        <v>0.2</v>
      </c>
      <c r="F93" s="111">
        <f t="shared" si="7"/>
        <v>10.316000000000001</v>
      </c>
      <c r="G93" s="99">
        <v>16</v>
      </c>
      <c r="H93" s="110">
        <v>33.01</v>
      </c>
      <c r="I93" s="258">
        <f t="shared" si="4"/>
        <v>7.79</v>
      </c>
      <c r="J93" s="99">
        <f t="shared" si="5"/>
        <v>40.799999999999997</v>
      </c>
      <c r="K93" s="128"/>
      <c r="M93" s="268"/>
      <c r="N93" s="261"/>
    </row>
    <row r="94" spans="1:14" ht="12.75">
      <c r="A94" s="109">
        <f t="shared" si="6"/>
        <v>87</v>
      </c>
      <c r="B94" s="244" t="s">
        <v>111</v>
      </c>
      <c r="C94" s="244" t="s">
        <v>77</v>
      </c>
      <c r="D94" s="271">
        <v>1533</v>
      </c>
      <c r="E94" s="262">
        <v>0.2</v>
      </c>
      <c r="F94" s="111">
        <f t="shared" si="7"/>
        <v>9.1839999999999993</v>
      </c>
      <c r="G94" s="99">
        <v>12</v>
      </c>
      <c r="H94" s="110">
        <v>22.04</v>
      </c>
      <c r="I94" s="258">
        <f t="shared" si="4"/>
        <v>5.2</v>
      </c>
      <c r="J94" s="99">
        <f t="shared" si="5"/>
        <v>27.24</v>
      </c>
      <c r="K94" s="128"/>
      <c r="M94" s="268"/>
      <c r="N94" s="261"/>
    </row>
    <row r="95" spans="1:14" ht="12.75">
      <c r="A95" s="109">
        <f t="shared" si="6"/>
        <v>88</v>
      </c>
      <c r="B95" s="244" t="s">
        <v>158</v>
      </c>
      <c r="C95" s="244" t="s">
        <v>77</v>
      </c>
      <c r="D95" s="271">
        <v>1425</v>
      </c>
      <c r="E95" s="262">
        <v>0.2</v>
      </c>
      <c r="F95" s="111">
        <f t="shared" si="7"/>
        <v>8.5370000000000008</v>
      </c>
      <c r="G95" s="99">
        <v>12</v>
      </c>
      <c r="H95" s="110">
        <v>20.49</v>
      </c>
      <c r="I95" s="258">
        <f t="shared" si="4"/>
        <v>4.83</v>
      </c>
      <c r="J95" s="99">
        <f t="shared" si="5"/>
        <v>25.32</v>
      </c>
      <c r="K95" s="128"/>
      <c r="M95" s="268"/>
      <c r="N95" s="261"/>
    </row>
    <row r="96" spans="1:14" ht="12.75">
      <c r="A96" s="109">
        <f t="shared" si="6"/>
        <v>89</v>
      </c>
      <c r="B96" s="244" t="s">
        <v>121</v>
      </c>
      <c r="C96" s="244" t="s">
        <v>105</v>
      </c>
      <c r="D96" s="271">
        <v>1680</v>
      </c>
      <c r="E96" s="262">
        <v>0.2</v>
      </c>
      <c r="F96" s="111">
        <f t="shared" si="7"/>
        <v>10.065</v>
      </c>
      <c r="G96" s="99">
        <v>24</v>
      </c>
      <c r="H96" s="110">
        <v>48.31</v>
      </c>
      <c r="I96" s="258">
        <f t="shared" si="4"/>
        <v>11.4</v>
      </c>
      <c r="J96" s="99">
        <f t="shared" si="5"/>
        <v>59.71</v>
      </c>
      <c r="K96" s="128"/>
      <c r="M96" s="268"/>
      <c r="N96" s="261"/>
    </row>
    <row r="97" spans="1:14" s="41" customFormat="1" ht="12.75">
      <c r="A97" s="109">
        <f t="shared" si="6"/>
        <v>90</v>
      </c>
      <c r="B97" s="244" t="s">
        <v>137</v>
      </c>
      <c r="C97" s="244" t="s">
        <v>106</v>
      </c>
      <c r="D97" s="271">
        <v>1630</v>
      </c>
      <c r="E97" s="264">
        <v>0.2</v>
      </c>
      <c r="F97" s="111">
        <f t="shared" si="7"/>
        <v>9.7650000000000006</v>
      </c>
      <c r="G97" s="99">
        <v>36</v>
      </c>
      <c r="H97" s="112">
        <v>70.31</v>
      </c>
      <c r="I97" s="258">
        <f t="shared" si="4"/>
        <v>16.59</v>
      </c>
      <c r="J97" s="99">
        <f t="shared" si="5"/>
        <v>86.9</v>
      </c>
      <c r="K97" s="128"/>
      <c r="M97" s="268"/>
      <c r="N97" s="261"/>
    </row>
    <row r="98" spans="1:14" ht="12.75">
      <c r="A98" s="109">
        <f t="shared" si="6"/>
        <v>91</v>
      </c>
      <c r="B98" s="244" t="s">
        <v>163</v>
      </c>
      <c r="C98" s="244" t="s">
        <v>77</v>
      </c>
      <c r="D98" s="271">
        <v>1425</v>
      </c>
      <c r="E98" s="262">
        <v>0.2</v>
      </c>
      <c r="F98" s="111">
        <f t="shared" si="7"/>
        <v>8.5370000000000008</v>
      </c>
      <c r="G98" s="99">
        <v>24</v>
      </c>
      <c r="H98" s="110">
        <v>40.98</v>
      </c>
      <c r="I98" s="258">
        <f t="shared" si="4"/>
        <v>9.67</v>
      </c>
      <c r="J98" s="99">
        <f t="shared" si="5"/>
        <v>50.65</v>
      </c>
      <c r="K98" s="128"/>
      <c r="M98" s="268"/>
      <c r="N98" s="261"/>
    </row>
    <row r="99" spans="1:14" ht="12.75">
      <c r="A99" s="109">
        <f t="shared" si="6"/>
        <v>92</v>
      </c>
      <c r="B99" s="244" t="s">
        <v>147</v>
      </c>
      <c r="C99" s="244" t="s">
        <v>106</v>
      </c>
      <c r="D99" s="271">
        <v>1640</v>
      </c>
      <c r="E99" s="262">
        <v>0.2</v>
      </c>
      <c r="F99" s="111">
        <f t="shared" si="7"/>
        <v>9.8249999999999993</v>
      </c>
      <c r="G99" s="99">
        <v>12</v>
      </c>
      <c r="H99" s="110">
        <v>23.58</v>
      </c>
      <c r="I99" s="258">
        <f t="shared" si="4"/>
        <v>5.56</v>
      </c>
      <c r="J99" s="99">
        <f t="shared" si="5"/>
        <v>29.139999999999997</v>
      </c>
      <c r="K99" s="128"/>
      <c r="M99" s="268"/>
      <c r="N99" s="261"/>
    </row>
    <row r="100" spans="1:14" ht="12.75">
      <c r="A100" s="109">
        <f t="shared" si="6"/>
        <v>93</v>
      </c>
      <c r="B100" s="244" t="s">
        <v>166</v>
      </c>
      <c r="C100" s="244" t="s">
        <v>102</v>
      </c>
      <c r="D100" s="271">
        <v>2416</v>
      </c>
      <c r="E100" s="262">
        <v>0.2</v>
      </c>
      <c r="F100" s="111">
        <f t="shared" si="7"/>
        <v>14.474</v>
      </c>
      <c r="G100" s="99">
        <v>58.5</v>
      </c>
      <c r="H100" s="110">
        <v>169.35</v>
      </c>
      <c r="I100" s="258">
        <f t="shared" si="4"/>
        <v>39.950000000000003</v>
      </c>
      <c r="J100" s="99">
        <f t="shared" si="5"/>
        <v>209.3</v>
      </c>
      <c r="K100" s="128"/>
      <c r="M100" s="268"/>
      <c r="N100" s="261"/>
    </row>
    <row r="101" spans="1:14" ht="12.75">
      <c r="A101" s="109">
        <f t="shared" si="6"/>
        <v>94</v>
      </c>
      <c r="B101" s="244" t="s">
        <v>166</v>
      </c>
      <c r="C101" s="244" t="s">
        <v>102</v>
      </c>
      <c r="D101" s="271">
        <v>2416</v>
      </c>
      <c r="E101" s="262">
        <v>0.5</v>
      </c>
      <c r="F101" s="111">
        <f t="shared" si="7"/>
        <v>14.474</v>
      </c>
      <c r="G101" s="99">
        <v>13.5</v>
      </c>
      <c r="H101" s="110">
        <v>97.7</v>
      </c>
      <c r="I101" s="258">
        <f t="shared" si="4"/>
        <v>23.05</v>
      </c>
      <c r="J101" s="99">
        <f t="shared" si="5"/>
        <v>120.75</v>
      </c>
      <c r="K101" s="128"/>
      <c r="M101" s="268"/>
      <c r="N101" s="261"/>
    </row>
    <row r="102" spans="1:14" ht="12.75">
      <c r="A102" s="109">
        <f t="shared" si="6"/>
        <v>95</v>
      </c>
      <c r="B102" s="244" t="s">
        <v>155</v>
      </c>
      <c r="C102" s="244" t="s">
        <v>77</v>
      </c>
      <c r="D102" s="271">
        <v>1472</v>
      </c>
      <c r="E102" s="262">
        <v>0.2</v>
      </c>
      <c r="F102" s="111">
        <f t="shared" si="7"/>
        <v>8.8190000000000008</v>
      </c>
      <c r="G102" s="99">
        <v>52</v>
      </c>
      <c r="H102" s="110">
        <v>91.72</v>
      </c>
      <c r="I102" s="258">
        <f t="shared" si="4"/>
        <v>21.64</v>
      </c>
      <c r="J102" s="99">
        <f t="shared" si="5"/>
        <v>113.36</v>
      </c>
      <c r="K102" s="128"/>
      <c r="M102" s="268"/>
      <c r="N102" s="261"/>
    </row>
    <row r="103" spans="1:14" ht="12.75">
      <c r="A103" s="109">
        <f t="shared" si="6"/>
        <v>96</v>
      </c>
      <c r="B103" s="244" t="s">
        <v>179</v>
      </c>
      <c r="C103" s="244" t="s">
        <v>77</v>
      </c>
      <c r="D103" s="271">
        <v>1445</v>
      </c>
      <c r="E103" s="262">
        <v>0.2</v>
      </c>
      <c r="F103" s="111">
        <f t="shared" si="7"/>
        <v>8.657</v>
      </c>
      <c r="G103" s="99">
        <v>12</v>
      </c>
      <c r="H103" s="110">
        <v>20.78</v>
      </c>
      <c r="I103" s="258">
        <f t="shared" si="4"/>
        <v>4.9000000000000004</v>
      </c>
      <c r="J103" s="99">
        <f t="shared" si="5"/>
        <v>25.68</v>
      </c>
      <c r="K103" s="128"/>
      <c r="M103" s="268"/>
      <c r="N103" s="261"/>
    </row>
    <row r="104" spans="1:14" ht="12.75">
      <c r="A104" s="109">
        <f t="shared" si="6"/>
        <v>97</v>
      </c>
      <c r="B104" s="244" t="s">
        <v>111</v>
      </c>
      <c r="C104" s="244" t="s">
        <v>106</v>
      </c>
      <c r="D104" s="271">
        <v>1611</v>
      </c>
      <c r="E104" s="262">
        <v>0.2</v>
      </c>
      <c r="F104" s="111">
        <f t="shared" si="7"/>
        <v>9.6509999999999998</v>
      </c>
      <c r="G104" s="99">
        <v>24</v>
      </c>
      <c r="H104" s="110">
        <v>46.32</v>
      </c>
      <c r="I104" s="258">
        <f t="shared" si="4"/>
        <v>10.93</v>
      </c>
      <c r="J104" s="99">
        <f t="shared" si="5"/>
        <v>57.25</v>
      </c>
      <c r="K104" s="128"/>
      <c r="M104" s="268"/>
      <c r="N104" s="261"/>
    </row>
    <row r="105" spans="1:14" ht="12.75">
      <c r="A105" s="109">
        <f t="shared" si="6"/>
        <v>98</v>
      </c>
      <c r="B105" s="244" t="s">
        <v>141</v>
      </c>
      <c r="C105" s="244" t="s">
        <v>106</v>
      </c>
      <c r="D105" s="271">
        <v>1722</v>
      </c>
      <c r="E105" s="262">
        <v>0.2</v>
      </c>
      <c r="F105" s="111">
        <f t="shared" si="7"/>
        <v>10.316000000000001</v>
      </c>
      <c r="G105" s="99">
        <v>24</v>
      </c>
      <c r="H105" s="110">
        <v>49.52</v>
      </c>
      <c r="I105" s="258">
        <f t="shared" si="4"/>
        <v>11.68</v>
      </c>
      <c r="J105" s="99">
        <f t="shared" si="5"/>
        <v>61.2</v>
      </c>
      <c r="K105" s="128"/>
      <c r="M105" s="268"/>
      <c r="N105" s="261"/>
    </row>
    <row r="106" spans="1:14" ht="12.75">
      <c r="A106" s="109">
        <f t="shared" si="6"/>
        <v>99</v>
      </c>
      <c r="B106" s="244" t="s">
        <v>112</v>
      </c>
      <c r="C106" s="244" t="s">
        <v>77</v>
      </c>
      <c r="D106" s="271">
        <v>1581</v>
      </c>
      <c r="E106" s="262">
        <v>0.2</v>
      </c>
      <c r="F106" s="111">
        <f t="shared" si="7"/>
        <v>9.4719999999999995</v>
      </c>
      <c r="G106" s="99">
        <v>24</v>
      </c>
      <c r="H106" s="110">
        <v>45.47</v>
      </c>
      <c r="I106" s="258">
        <f t="shared" si="4"/>
        <v>10.73</v>
      </c>
      <c r="J106" s="99">
        <f t="shared" si="5"/>
        <v>56.2</v>
      </c>
      <c r="K106" s="128"/>
      <c r="M106" s="268"/>
      <c r="N106" s="261"/>
    </row>
    <row r="107" spans="1:14" ht="12.75">
      <c r="A107" s="109">
        <f t="shared" si="6"/>
        <v>100</v>
      </c>
      <c r="B107" s="244" t="s">
        <v>136</v>
      </c>
      <c r="C107" s="244" t="s">
        <v>80</v>
      </c>
      <c r="D107" s="271">
        <v>1206</v>
      </c>
      <c r="E107" s="262">
        <v>0.2</v>
      </c>
      <c r="F107" s="111">
        <f t="shared" si="7"/>
        <v>7.2249999999999996</v>
      </c>
      <c r="G107" s="99">
        <v>36</v>
      </c>
      <c r="H107" s="110">
        <v>52.02</v>
      </c>
      <c r="I107" s="258">
        <f t="shared" si="4"/>
        <v>12.27</v>
      </c>
      <c r="J107" s="99">
        <f t="shared" si="5"/>
        <v>64.290000000000006</v>
      </c>
      <c r="K107" s="128"/>
      <c r="M107" s="268"/>
      <c r="N107" s="261"/>
    </row>
    <row r="108" spans="1:14" ht="12.75">
      <c r="A108" s="109">
        <f t="shared" si="6"/>
        <v>101</v>
      </c>
      <c r="B108" s="244" t="s">
        <v>163</v>
      </c>
      <c r="C108" s="244" t="s">
        <v>77</v>
      </c>
      <c r="D108" s="271">
        <v>1425</v>
      </c>
      <c r="E108" s="262">
        <v>0.2</v>
      </c>
      <c r="F108" s="111">
        <f t="shared" si="7"/>
        <v>8.5370000000000008</v>
      </c>
      <c r="G108" s="99">
        <v>24</v>
      </c>
      <c r="H108" s="110">
        <v>40.98</v>
      </c>
      <c r="I108" s="258">
        <f t="shared" si="4"/>
        <v>9.67</v>
      </c>
      <c r="J108" s="99">
        <f t="shared" si="5"/>
        <v>50.65</v>
      </c>
      <c r="K108" s="128"/>
      <c r="M108" s="268"/>
      <c r="N108" s="261"/>
    </row>
    <row r="109" spans="1:14" ht="12.75">
      <c r="A109" s="109">
        <f t="shared" si="6"/>
        <v>102</v>
      </c>
      <c r="B109" s="244" t="s">
        <v>126</v>
      </c>
      <c r="C109" s="244" t="s">
        <v>77</v>
      </c>
      <c r="D109" s="271">
        <v>1452</v>
      </c>
      <c r="E109" s="262">
        <v>0.2</v>
      </c>
      <c r="F109" s="111">
        <f t="shared" si="7"/>
        <v>8.6989999999999998</v>
      </c>
      <c r="G109" s="99">
        <v>12</v>
      </c>
      <c r="H109" s="110">
        <v>20.88</v>
      </c>
      <c r="I109" s="258">
        <f t="shared" si="4"/>
        <v>4.93</v>
      </c>
      <c r="J109" s="99">
        <f t="shared" si="5"/>
        <v>25.81</v>
      </c>
      <c r="K109" s="128"/>
      <c r="M109" s="268"/>
      <c r="N109" s="261"/>
    </row>
    <row r="110" spans="1:14" ht="12.75">
      <c r="A110" s="109">
        <f t="shared" si="6"/>
        <v>103</v>
      </c>
      <c r="B110" s="244" t="s">
        <v>149</v>
      </c>
      <c r="C110" s="244" t="s">
        <v>106</v>
      </c>
      <c r="D110" s="271">
        <v>1620</v>
      </c>
      <c r="E110" s="262">
        <v>0.2</v>
      </c>
      <c r="F110" s="111">
        <f t="shared" si="7"/>
        <v>9.7050000000000001</v>
      </c>
      <c r="G110" s="99">
        <v>24</v>
      </c>
      <c r="H110" s="110">
        <v>46.58</v>
      </c>
      <c r="I110" s="258">
        <f t="shared" si="4"/>
        <v>10.99</v>
      </c>
      <c r="J110" s="99">
        <f t="shared" si="5"/>
        <v>57.57</v>
      </c>
      <c r="K110" s="128"/>
      <c r="M110" s="268"/>
      <c r="N110" s="261"/>
    </row>
    <row r="111" spans="1:14" ht="12.75">
      <c r="A111" s="109">
        <f t="shared" si="6"/>
        <v>104</v>
      </c>
      <c r="B111" s="244" t="s">
        <v>120</v>
      </c>
      <c r="C111" s="244" t="s">
        <v>77</v>
      </c>
      <c r="D111" s="271">
        <v>1452</v>
      </c>
      <c r="E111" s="262">
        <v>0.2</v>
      </c>
      <c r="F111" s="111">
        <f t="shared" si="7"/>
        <v>8.6989999999999998</v>
      </c>
      <c r="G111" s="99">
        <v>24</v>
      </c>
      <c r="H111" s="110">
        <v>41.76</v>
      </c>
      <c r="I111" s="258">
        <f t="shared" si="4"/>
        <v>9.85</v>
      </c>
      <c r="J111" s="99">
        <f t="shared" si="5"/>
        <v>51.61</v>
      </c>
      <c r="K111" s="128"/>
      <c r="M111" s="268"/>
      <c r="N111" s="261"/>
    </row>
    <row r="112" spans="1:14" ht="12.75">
      <c r="A112" s="109">
        <f t="shared" si="6"/>
        <v>105</v>
      </c>
      <c r="B112" s="244" t="s">
        <v>122</v>
      </c>
      <c r="C112" s="244" t="s">
        <v>106</v>
      </c>
      <c r="D112" s="271">
        <v>1475</v>
      </c>
      <c r="E112" s="262">
        <v>0.2</v>
      </c>
      <c r="F112" s="111">
        <f t="shared" si="7"/>
        <v>8.8369999999999997</v>
      </c>
      <c r="G112" s="99">
        <v>24</v>
      </c>
      <c r="H112" s="110">
        <v>42.42</v>
      </c>
      <c r="I112" s="258">
        <f t="shared" si="4"/>
        <v>10.01</v>
      </c>
      <c r="J112" s="99">
        <f t="shared" si="5"/>
        <v>52.43</v>
      </c>
      <c r="K112" s="128"/>
      <c r="M112" s="268"/>
      <c r="N112" s="261"/>
    </row>
    <row r="113" spans="1:14" ht="12.75">
      <c r="A113" s="109">
        <f t="shared" si="6"/>
        <v>106</v>
      </c>
      <c r="B113" s="244" t="s">
        <v>145</v>
      </c>
      <c r="C113" s="244" t="s">
        <v>106</v>
      </c>
      <c r="D113" s="271">
        <v>1640</v>
      </c>
      <c r="E113" s="262">
        <v>0.2</v>
      </c>
      <c r="F113" s="111">
        <f t="shared" si="7"/>
        <v>9.8249999999999993</v>
      </c>
      <c r="G113" s="99">
        <v>12</v>
      </c>
      <c r="H113" s="110">
        <v>23.58</v>
      </c>
      <c r="I113" s="258">
        <f t="shared" si="4"/>
        <v>5.56</v>
      </c>
      <c r="J113" s="99">
        <f t="shared" si="5"/>
        <v>29.139999999999997</v>
      </c>
      <c r="K113" s="128"/>
      <c r="M113" s="268"/>
      <c r="N113" s="261"/>
    </row>
    <row r="114" spans="1:14" ht="12.75">
      <c r="A114" s="109">
        <f t="shared" si="6"/>
        <v>107</v>
      </c>
      <c r="B114" s="244" t="s">
        <v>116</v>
      </c>
      <c r="C114" s="244" t="s">
        <v>106</v>
      </c>
      <c r="D114" s="271">
        <v>1495</v>
      </c>
      <c r="E114" s="262">
        <v>0.2</v>
      </c>
      <c r="F114" s="111">
        <f t="shared" si="7"/>
        <v>8.9559999999999995</v>
      </c>
      <c r="G114" s="99">
        <v>12</v>
      </c>
      <c r="H114" s="110">
        <v>21.49</v>
      </c>
      <c r="I114" s="258">
        <f t="shared" si="4"/>
        <v>5.07</v>
      </c>
      <c r="J114" s="99">
        <f t="shared" si="5"/>
        <v>26.56</v>
      </c>
      <c r="K114" s="128"/>
      <c r="M114" s="268"/>
      <c r="N114" s="261"/>
    </row>
    <row r="115" spans="1:14" ht="12.75">
      <c r="A115" s="109">
        <f t="shared" si="6"/>
        <v>108</v>
      </c>
      <c r="B115" s="244" t="s">
        <v>119</v>
      </c>
      <c r="C115" s="244" t="s">
        <v>77</v>
      </c>
      <c r="D115" s="271">
        <v>1452</v>
      </c>
      <c r="E115" s="262">
        <v>0.2</v>
      </c>
      <c r="F115" s="111">
        <f t="shared" si="7"/>
        <v>8.6989999999999998</v>
      </c>
      <c r="G115" s="99">
        <v>12</v>
      </c>
      <c r="H115" s="110">
        <v>20.88</v>
      </c>
      <c r="I115" s="258">
        <f t="shared" si="4"/>
        <v>4.93</v>
      </c>
      <c r="J115" s="99">
        <f t="shared" si="5"/>
        <v>25.81</v>
      </c>
      <c r="K115" s="128"/>
      <c r="M115" s="268"/>
      <c r="N115" s="261"/>
    </row>
    <row r="116" spans="1:14" ht="12.75">
      <c r="A116" s="109">
        <f t="shared" si="6"/>
        <v>109</v>
      </c>
      <c r="B116" s="244" t="s">
        <v>145</v>
      </c>
      <c r="C116" s="244" t="s">
        <v>77</v>
      </c>
      <c r="D116" s="271">
        <v>1581</v>
      </c>
      <c r="E116" s="262">
        <v>0.2</v>
      </c>
      <c r="F116" s="111">
        <f t="shared" si="7"/>
        <v>9.4719999999999995</v>
      </c>
      <c r="G116" s="99">
        <v>27</v>
      </c>
      <c r="H116" s="110">
        <v>51.15</v>
      </c>
      <c r="I116" s="258">
        <f t="shared" si="4"/>
        <v>12.07</v>
      </c>
      <c r="J116" s="99">
        <f t="shared" si="5"/>
        <v>63.22</v>
      </c>
      <c r="K116" s="128"/>
      <c r="M116" s="268"/>
      <c r="N116" s="261"/>
    </row>
    <row r="117" spans="1:14" ht="12.75">
      <c r="A117" s="109">
        <f t="shared" si="6"/>
        <v>110</v>
      </c>
      <c r="B117" s="244" t="s">
        <v>130</v>
      </c>
      <c r="C117" s="244" t="s">
        <v>77</v>
      </c>
      <c r="D117" s="271">
        <v>1425</v>
      </c>
      <c r="E117" s="262">
        <v>0.2</v>
      </c>
      <c r="F117" s="111">
        <f t="shared" si="7"/>
        <v>8.5370000000000008</v>
      </c>
      <c r="G117" s="99">
        <v>36</v>
      </c>
      <c r="H117" s="110">
        <v>61.47</v>
      </c>
      <c r="I117" s="258">
        <f t="shared" si="4"/>
        <v>14.5</v>
      </c>
      <c r="J117" s="99">
        <f t="shared" si="5"/>
        <v>75.97</v>
      </c>
      <c r="K117" s="128"/>
      <c r="M117" s="268"/>
      <c r="N117" s="261"/>
    </row>
    <row r="118" spans="1:14" ht="12.75">
      <c r="A118" s="109">
        <f t="shared" si="6"/>
        <v>111</v>
      </c>
      <c r="B118" s="244" t="s">
        <v>185</v>
      </c>
      <c r="C118" s="244" t="s">
        <v>77</v>
      </c>
      <c r="D118" s="271">
        <v>1553</v>
      </c>
      <c r="E118" s="262">
        <v>0.2</v>
      </c>
      <c r="F118" s="111">
        <f t="shared" si="7"/>
        <v>9.3040000000000003</v>
      </c>
      <c r="G118" s="99">
        <v>12</v>
      </c>
      <c r="H118" s="110">
        <v>22.33</v>
      </c>
      <c r="I118" s="258">
        <f t="shared" si="4"/>
        <v>5.27</v>
      </c>
      <c r="J118" s="99">
        <f t="shared" si="5"/>
        <v>27.599999999999998</v>
      </c>
      <c r="K118" s="128"/>
      <c r="M118" s="268"/>
      <c r="N118" s="261"/>
    </row>
    <row r="119" spans="1:14" s="253" customFormat="1" ht="12.75">
      <c r="A119" s="256">
        <f t="shared" si="6"/>
        <v>112</v>
      </c>
      <c r="B119" s="244" t="s">
        <v>101</v>
      </c>
      <c r="C119" s="244" t="s">
        <v>77</v>
      </c>
      <c r="D119" s="271">
        <v>1981</v>
      </c>
      <c r="E119" s="263">
        <v>0.5</v>
      </c>
      <c r="F119" s="257">
        <f t="shared" si="7"/>
        <v>11.868</v>
      </c>
      <c r="G119" s="258">
        <v>3</v>
      </c>
      <c r="H119" s="259">
        <v>17.8</v>
      </c>
      <c r="I119" s="258">
        <f t="shared" si="4"/>
        <v>4.2</v>
      </c>
      <c r="J119" s="258">
        <f t="shared" si="5"/>
        <v>22</v>
      </c>
      <c r="K119" s="260"/>
      <c r="M119" s="268"/>
      <c r="N119" s="261"/>
    </row>
    <row r="120" spans="1:14" s="253" customFormat="1" ht="12.75">
      <c r="A120" s="256">
        <f t="shared" si="6"/>
        <v>113</v>
      </c>
      <c r="B120" s="244" t="s">
        <v>101</v>
      </c>
      <c r="C120" s="244" t="s">
        <v>77</v>
      </c>
      <c r="D120" s="271">
        <v>1981</v>
      </c>
      <c r="E120" s="263">
        <v>0.2</v>
      </c>
      <c r="F120" s="257">
        <f t="shared" si="7"/>
        <v>11.868</v>
      </c>
      <c r="G120" s="258">
        <v>21</v>
      </c>
      <c r="H120" s="259">
        <v>49.85</v>
      </c>
      <c r="I120" s="258">
        <f t="shared" si="4"/>
        <v>11.76</v>
      </c>
      <c r="J120" s="258">
        <f t="shared" si="5"/>
        <v>61.61</v>
      </c>
      <c r="K120" s="260"/>
      <c r="M120" s="268"/>
      <c r="N120" s="261"/>
    </row>
    <row r="121" spans="1:14" s="253" customFormat="1" ht="27" customHeight="1">
      <c r="A121" s="256">
        <f t="shared" si="6"/>
        <v>114</v>
      </c>
      <c r="B121" s="244" t="s">
        <v>107</v>
      </c>
      <c r="C121" s="246" t="s">
        <v>108</v>
      </c>
      <c r="D121" s="271">
        <v>2305</v>
      </c>
      <c r="E121" s="263">
        <v>0.2</v>
      </c>
      <c r="F121" s="257">
        <f t="shared" si="7"/>
        <v>13.808999999999999</v>
      </c>
      <c r="G121" s="258">
        <v>12</v>
      </c>
      <c r="H121" s="259">
        <v>33.14</v>
      </c>
      <c r="I121" s="258">
        <f t="shared" si="4"/>
        <v>7.82</v>
      </c>
      <c r="J121" s="258">
        <f t="shared" si="5"/>
        <v>40.96</v>
      </c>
      <c r="K121" s="260"/>
      <c r="M121" s="268"/>
      <c r="N121" s="261"/>
    </row>
    <row r="122" spans="1:14" s="253" customFormat="1" ht="12.75">
      <c r="A122" s="256">
        <f t="shared" si="6"/>
        <v>115</v>
      </c>
      <c r="B122" s="244" t="s">
        <v>152</v>
      </c>
      <c r="C122" s="244" t="s">
        <v>77</v>
      </c>
      <c r="D122" s="271">
        <v>1472</v>
      </c>
      <c r="E122" s="263">
        <v>0.2</v>
      </c>
      <c r="F122" s="257">
        <f t="shared" si="7"/>
        <v>8.8190000000000008</v>
      </c>
      <c r="G122" s="258">
        <v>48</v>
      </c>
      <c r="H122" s="259">
        <v>84.66</v>
      </c>
      <c r="I122" s="258">
        <f t="shared" si="4"/>
        <v>19.97</v>
      </c>
      <c r="J122" s="258">
        <f t="shared" si="5"/>
        <v>104.63</v>
      </c>
      <c r="K122" s="260"/>
      <c r="M122" s="268"/>
      <c r="N122" s="261"/>
    </row>
    <row r="123" spans="1:14" s="253" customFormat="1" ht="12.75">
      <c r="A123" s="256">
        <f t="shared" si="6"/>
        <v>116</v>
      </c>
      <c r="B123" s="244" t="s">
        <v>120</v>
      </c>
      <c r="C123" s="244" t="s">
        <v>77</v>
      </c>
      <c r="D123" s="271">
        <v>1445</v>
      </c>
      <c r="E123" s="263">
        <v>0.2</v>
      </c>
      <c r="F123" s="257">
        <f t="shared" si="7"/>
        <v>8.657</v>
      </c>
      <c r="G123" s="258">
        <v>12</v>
      </c>
      <c r="H123" s="259">
        <v>20.78</v>
      </c>
      <c r="I123" s="258">
        <f t="shared" si="4"/>
        <v>4.9000000000000004</v>
      </c>
      <c r="J123" s="258">
        <f t="shared" si="5"/>
        <v>25.68</v>
      </c>
      <c r="K123" s="260"/>
      <c r="M123" s="268"/>
      <c r="N123" s="261"/>
    </row>
    <row r="124" spans="1:14" s="253" customFormat="1" ht="12.75">
      <c r="A124" s="256">
        <f t="shared" si="6"/>
        <v>117</v>
      </c>
      <c r="B124" s="244" t="s">
        <v>121</v>
      </c>
      <c r="C124" s="244" t="s">
        <v>77</v>
      </c>
      <c r="D124" s="271">
        <v>1445</v>
      </c>
      <c r="E124" s="263">
        <v>0.2</v>
      </c>
      <c r="F124" s="257">
        <f t="shared" si="7"/>
        <v>8.657</v>
      </c>
      <c r="G124" s="258">
        <v>12</v>
      </c>
      <c r="H124" s="259">
        <v>20.78</v>
      </c>
      <c r="I124" s="258">
        <f t="shared" si="4"/>
        <v>4.9000000000000004</v>
      </c>
      <c r="J124" s="258">
        <f t="shared" si="5"/>
        <v>25.68</v>
      </c>
      <c r="K124" s="260"/>
      <c r="M124" s="268"/>
      <c r="N124" s="261"/>
    </row>
    <row r="125" spans="1:14" s="253" customFormat="1" ht="12.75">
      <c r="A125" s="256">
        <f t="shared" si="6"/>
        <v>118</v>
      </c>
      <c r="B125" s="244" t="s">
        <v>145</v>
      </c>
      <c r="C125" s="244" t="s">
        <v>77</v>
      </c>
      <c r="D125" s="271">
        <v>1581</v>
      </c>
      <c r="E125" s="263">
        <v>0.2</v>
      </c>
      <c r="F125" s="257">
        <f t="shared" si="7"/>
        <v>9.4719999999999995</v>
      </c>
      <c r="G125" s="258">
        <v>36</v>
      </c>
      <c r="H125" s="259">
        <v>68.2</v>
      </c>
      <c r="I125" s="258">
        <f t="shared" si="4"/>
        <v>16.09</v>
      </c>
      <c r="J125" s="258">
        <f t="shared" si="5"/>
        <v>84.29</v>
      </c>
      <c r="K125" s="260"/>
      <c r="M125" s="268"/>
      <c r="N125" s="261"/>
    </row>
    <row r="126" spans="1:14" s="253" customFormat="1" ht="12.75">
      <c r="A126" s="256">
        <f t="shared" si="6"/>
        <v>119</v>
      </c>
      <c r="B126" s="244" t="s">
        <v>180</v>
      </c>
      <c r="C126" s="244" t="s">
        <v>77</v>
      </c>
      <c r="D126" s="271">
        <v>1472</v>
      </c>
      <c r="E126" s="263">
        <v>0.2</v>
      </c>
      <c r="F126" s="257">
        <f t="shared" si="7"/>
        <v>8.8190000000000008</v>
      </c>
      <c r="G126" s="258">
        <v>24</v>
      </c>
      <c r="H126" s="259">
        <v>42.33</v>
      </c>
      <c r="I126" s="258">
        <f t="shared" si="4"/>
        <v>9.99</v>
      </c>
      <c r="J126" s="258">
        <f t="shared" si="5"/>
        <v>52.32</v>
      </c>
      <c r="K126" s="260"/>
      <c r="M126" s="268"/>
      <c r="N126" s="261"/>
    </row>
    <row r="127" spans="1:14" s="253" customFormat="1" ht="12.75">
      <c r="A127" s="256">
        <f t="shared" si="6"/>
        <v>120</v>
      </c>
      <c r="B127" s="244" t="s">
        <v>137</v>
      </c>
      <c r="C127" s="244" t="s">
        <v>106</v>
      </c>
      <c r="D127" s="271">
        <v>1630</v>
      </c>
      <c r="E127" s="263">
        <v>0.2</v>
      </c>
      <c r="F127" s="257">
        <f t="shared" si="7"/>
        <v>9.7650000000000006</v>
      </c>
      <c r="G127" s="258">
        <v>12</v>
      </c>
      <c r="H127" s="259">
        <v>23.44</v>
      </c>
      <c r="I127" s="258">
        <f t="shared" si="4"/>
        <v>5.53</v>
      </c>
      <c r="J127" s="258">
        <f t="shared" si="5"/>
        <v>28.970000000000002</v>
      </c>
      <c r="K127" s="260"/>
      <c r="M127" s="268"/>
      <c r="N127" s="261"/>
    </row>
    <row r="128" spans="1:14" s="253" customFormat="1" ht="25.5">
      <c r="A128" s="256">
        <f t="shared" si="6"/>
        <v>121</v>
      </c>
      <c r="B128" s="244" t="s">
        <v>107</v>
      </c>
      <c r="C128" s="246" t="s">
        <v>109</v>
      </c>
      <c r="D128" s="271">
        <v>2264</v>
      </c>
      <c r="E128" s="263">
        <v>0.2</v>
      </c>
      <c r="F128" s="257">
        <f t="shared" si="7"/>
        <v>13.563000000000001</v>
      </c>
      <c r="G128" s="258">
        <v>24</v>
      </c>
      <c r="H128" s="259">
        <v>65.099999999999994</v>
      </c>
      <c r="I128" s="258">
        <f t="shared" si="4"/>
        <v>15.36</v>
      </c>
      <c r="J128" s="258">
        <f t="shared" si="5"/>
        <v>80.459999999999994</v>
      </c>
      <c r="K128" s="260"/>
      <c r="M128" s="268"/>
      <c r="N128" s="261"/>
    </row>
    <row r="129" spans="1:14" s="253" customFormat="1" ht="12.75">
      <c r="A129" s="256">
        <f t="shared" si="6"/>
        <v>122</v>
      </c>
      <c r="B129" s="244" t="s">
        <v>163</v>
      </c>
      <c r="C129" s="244" t="s">
        <v>77</v>
      </c>
      <c r="D129" s="271">
        <v>1425</v>
      </c>
      <c r="E129" s="263">
        <v>0.2</v>
      </c>
      <c r="F129" s="257">
        <f t="shared" si="7"/>
        <v>8.5370000000000008</v>
      </c>
      <c r="G129" s="258">
        <v>24</v>
      </c>
      <c r="H129" s="259">
        <v>40.98</v>
      </c>
      <c r="I129" s="258">
        <f t="shared" si="4"/>
        <v>9.67</v>
      </c>
      <c r="J129" s="258">
        <f t="shared" si="5"/>
        <v>50.65</v>
      </c>
      <c r="K129" s="260"/>
      <c r="M129" s="268"/>
      <c r="N129" s="261"/>
    </row>
    <row r="130" spans="1:14" s="253" customFormat="1" ht="12.75">
      <c r="A130" s="256">
        <f t="shared" si="6"/>
        <v>123</v>
      </c>
      <c r="B130" s="244" t="s">
        <v>179</v>
      </c>
      <c r="C130" s="244" t="s">
        <v>106</v>
      </c>
      <c r="D130" s="271">
        <v>1503</v>
      </c>
      <c r="E130" s="263">
        <v>0.2</v>
      </c>
      <c r="F130" s="257">
        <f t="shared" si="7"/>
        <v>9.0039999999999996</v>
      </c>
      <c r="G130" s="258">
        <v>12</v>
      </c>
      <c r="H130" s="259">
        <v>21.61</v>
      </c>
      <c r="I130" s="258">
        <f t="shared" si="4"/>
        <v>5.0999999999999996</v>
      </c>
      <c r="J130" s="258">
        <f t="shared" si="5"/>
        <v>26.71</v>
      </c>
      <c r="K130" s="260"/>
      <c r="M130" s="268"/>
      <c r="N130" s="261"/>
    </row>
    <row r="131" spans="1:14" s="253" customFormat="1" ht="12.75">
      <c r="A131" s="256">
        <f t="shared" si="6"/>
        <v>124</v>
      </c>
      <c r="B131" s="244" t="s">
        <v>127</v>
      </c>
      <c r="C131" s="244" t="s">
        <v>105</v>
      </c>
      <c r="D131" s="271">
        <v>1692</v>
      </c>
      <c r="E131" s="263">
        <v>0.2</v>
      </c>
      <c r="F131" s="257">
        <f t="shared" si="7"/>
        <v>10.137</v>
      </c>
      <c r="G131" s="258">
        <v>24</v>
      </c>
      <c r="H131" s="259">
        <v>48.66</v>
      </c>
      <c r="I131" s="258">
        <f t="shared" si="4"/>
        <v>11.48</v>
      </c>
      <c r="J131" s="258">
        <f t="shared" si="5"/>
        <v>60.14</v>
      </c>
      <c r="K131" s="260"/>
      <c r="M131" s="268"/>
      <c r="N131" s="261"/>
    </row>
    <row r="132" spans="1:14" s="253" customFormat="1" ht="12.75">
      <c r="A132" s="256">
        <f t="shared" si="6"/>
        <v>125</v>
      </c>
      <c r="B132" s="244" t="s">
        <v>114</v>
      </c>
      <c r="C132" s="244" t="s">
        <v>106</v>
      </c>
      <c r="D132" s="271">
        <v>1591</v>
      </c>
      <c r="E132" s="263">
        <v>0.2</v>
      </c>
      <c r="F132" s="257">
        <f t="shared" si="7"/>
        <v>9.532</v>
      </c>
      <c r="G132" s="258">
        <v>24</v>
      </c>
      <c r="H132" s="259">
        <v>45.75</v>
      </c>
      <c r="I132" s="258">
        <f t="shared" si="4"/>
        <v>10.79</v>
      </c>
      <c r="J132" s="258">
        <f t="shared" si="5"/>
        <v>56.54</v>
      </c>
      <c r="K132" s="260"/>
      <c r="M132" s="268"/>
      <c r="N132" s="261"/>
    </row>
    <row r="133" spans="1:14" s="253" customFormat="1" ht="12.75">
      <c r="A133" s="256">
        <f t="shared" si="6"/>
        <v>126</v>
      </c>
      <c r="B133" s="244" t="s">
        <v>127</v>
      </c>
      <c r="C133" s="244" t="s">
        <v>80</v>
      </c>
      <c r="D133" s="271">
        <v>1242</v>
      </c>
      <c r="E133" s="263">
        <v>0.2</v>
      </c>
      <c r="F133" s="257">
        <f t="shared" si="7"/>
        <v>7.4409999999999998</v>
      </c>
      <c r="G133" s="258">
        <v>24</v>
      </c>
      <c r="H133" s="259">
        <v>35.72</v>
      </c>
      <c r="I133" s="258">
        <f t="shared" si="4"/>
        <v>8.43</v>
      </c>
      <c r="J133" s="258">
        <f t="shared" si="5"/>
        <v>44.15</v>
      </c>
      <c r="K133" s="260"/>
      <c r="M133" s="268"/>
      <c r="N133" s="261"/>
    </row>
    <row r="134" spans="1:14" s="253" customFormat="1" ht="12.75">
      <c r="A134" s="256">
        <f t="shared" si="6"/>
        <v>127</v>
      </c>
      <c r="B134" s="244" t="s">
        <v>137</v>
      </c>
      <c r="C134" s="244" t="s">
        <v>105</v>
      </c>
      <c r="D134" s="271">
        <v>1747</v>
      </c>
      <c r="E134" s="263">
        <v>0.2</v>
      </c>
      <c r="F134" s="257">
        <f t="shared" si="7"/>
        <v>10.465999999999999</v>
      </c>
      <c r="G134" s="258">
        <v>36</v>
      </c>
      <c r="H134" s="259">
        <v>75.36</v>
      </c>
      <c r="I134" s="258">
        <f t="shared" si="4"/>
        <v>17.78</v>
      </c>
      <c r="J134" s="258">
        <f t="shared" si="5"/>
        <v>93.14</v>
      </c>
      <c r="K134" s="260"/>
      <c r="M134" s="268"/>
      <c r="N134" s="261"/>
    </row>
    <row r="135" spans="1:14" s="253" customFormat="1" ht="12.75">
      <c r="A135" s="256">
        <f t="shared" si="6"/>
        <v>128</v>
      </c>
      <c r="B135" s="244" t="s">
        <v>122</v>
      </c>
      <c r="C135" s="244" t="s">
        <v>105</v>
      </c>
      <c r="D135" s="271">
        <v>1838</v>
      </c>
      <c r="E135" s="263">
        <v>0.2</v>
      </c>
      <c r="F135" s="257">
        <f t="shared" si="7"/>
        <v>11.010999999999999</v>
      </c>
      <c r="G135" s="258">
        <v>24</v>
      </c>
      <c r="H135" s="259">
        <v>52.85</v>
      </c>
      <c r="I135" s="258">
        <f t="shared" si="4"/>
        <v>12.47</v>
      </c>
      <c r="J135" s="258">
        <f t="shared" si="5"/>
        <v>65.320000000000007</v>
      </c>
      <c r="K135" s="260"/>
      <c r="M135" s="268"/>
      <c r="N135" s="261"/>
    </row>
    <row r="136" spans="1:14" s="253" customFormat="1" ht="12.75">
      <c r="A136" s="256">
        <f t="shared" si="6"/>
        <v>129</v>
      </c>
      <c r="B136" s="244" t="s">
        <v>111</v>
      </c>
      <c r="C136" s="244" t="s">
        <v>77</v>
      </c>
      <c r="D136" s="271">
        <v>1581</v>
      </c>
      <c r="E136" s="263">
        <v>0.2</v>
      </c>
      <c r="F136" s="257">
        <f t="shared" si="7"/>
        <v>9.4719999999999995</v>
      </c>
      <c r="G136" s="258">
        <v>36</v>
      </c>
      <c r="H136" s="259">
        <v>68.2</v>
      </c>
      <c r="I136" s="258">
        <f t="shared" ref="I136:I199" si="8">ROUND(H136*23.59%,2)</f>
        <v>16.09</v>
      </c>
      <c r="J136" s="258">
        <f t="shared" ref="J136:J199" si="9">H136+I136</f>
        <v>84.29</v>
      </c>
      <c r="K136" s="260"/>
      <c r="M136" s="268"/>
      <c r="N136" s="261"/>
    </row>
    <row r="137" spans="1:14" s="253" customFormat="1" ht="12.75">
      <c r="A137" s="256">
        <f t="shared" si="6"/>
        <v>130</v>
      </c>
      <c r="B137" s="244" t="s">
        <v>180</v>
      </c>
      <c r="C137" s="244" t="s">
        <v>105</v>
      </c>
      <c r="D137" s="271">
        <v>1660</v>
      </c>
      <c r="E137" s="263">
        <v>0.2</v>
      </c>
      <c r="F137" s="257">
        <f t="shared" si="7"/>
        <v>9.9450000000000003</v>
      </c>
      <c r="G137" s="258">
        <v>24</v>
      </c>
      <c r="H137" s="259">
        <v>47.74</v>
      </c>
      <c r="I137" s="258">
        <f t="shared" si="8"/>
        <v>11.26</v>
      </c>
      <c r="J137" s="258">
        <f t="shared" si="9"/>
        <v>59</v>
      </c>
      <c r="K137" s="260"/>
      <c r="M137" s="268"/>
      <c r="N137" s="261"/>
    </row>
    <row r="138" spans="1:14" s="253" customFormat="1" ht="12.75">
      <c r="A138" s="256">
        <f t="shared" ref="A138:A201" si="10">A137+1</f>
        <v>131</v>
      </c>
      <c r="B138" s="244" t="s">
        <v>136</v>
      </c>
      <c r="C138" s="244" t="s">
        <v>77</v>
      </c>
      <c r="D138" s="271">
        <v>1415</v>
      </c>
      <c r="E138" s="263">
        <v>0.2</v>
      </c>
      <c r="F138" s="257">
        <f t="shared" ref="F138:F201" si="11">ROUND(D138/$F$4,3)</f>
        <v>8.4770000000000003</v>
      </c>
      <c r="G138" s="258">
        <v>12</v>
      </c>
      <c r="H138" s="259">
        <v>20.34</v>
      </c>
      <c r="I138" s="258">
        <f t="shared" si="8"/>
        <v>4.8</v>
      </c>
      <c r="J138" s="258">
        <f t="shared" si="9"/>
        <v>25.14</v>
      </c>
      <c r="K138" s="260"/>
      <c r="M138" s="268"/>
      <c r="N138" s="261"/>
    </row>
    <row r="139" spans="1:14" s="253" customFormat="1" ht="12.75">
      <c r="A139" s="256">
        <f t="shared" si="10"/>
        <v>132</v>
      </c>
      <c r="B139" s="244" t="s">
        <v>128</v>
      </c>
      <c r="C139" s="244" t="s">
        <v>80</v>
      </c>
      <c r="D139" s="271">
        <v>1242</v>
      </c>
      <c r="E139" s="263">
        <v>0.2</v>
      </c>
      <c r="F139" s="257">
        <f t="shared" si="11"/>
        <v>7.4409999999999998</v>
      </c>
      <c r="G139" s="258">
        <v>24</v>
      </c>
      <c r="H139" s="259">
        <v>35.72</v>
      </c>
      <c r="I139" s="258">
        <f t="shared" si="8"/>
        <v>8.43</v>
      </c>
      <c r="J139" s="258">
        <f t="shared" si="9"/>
        <v>44.15</v>
      </c>
      <c r="K139" s="260"/>
      <c r="M139" s="268"/>
      <c r="N139" s="261"/>
    </row>
    <row r="140" spans="1:14" s="253" customFormat="1" ht="12.75">
      <c r="A140" s="256">
        <f t="shared" si="10"/>
        <v>133</v>
      </c>
      <c r="B140" s="244" t="s">
        <v>185</v>
      </c>
      <c r="C140" s="244" t="s">
        <v>106</v>
      </c>
      <c r="D140" s="271">
        <v>1702</v>
      </c>
      <c r="E140" s="263">
        <v>0.2</v>
      </c>
      <c r="F140" s="257">
        <f t="shared" si="11"/>
        <v>10.196999999999999</v>
      </c>
      <c r="G140" s="258">
        <v>12</v>
      </c>
      <c r="H140" s="259">
        <v>24.47</v>
      </c>
      <c r="I140" s="258">
        <f t="shared" si="8"/>
        <v>5.77</v>
      </c>
      <c r="J140" s="258">
        <f t="shared" si="9"/>
        <v>30.24</v>
      </c>
      <c r="K140" s="260"/>
      <c r="M140" s="268"/>
      <c r="N140" s="261"/>
    </row>
    <row r="141" spans="1:14" s="253" customFormat="1" ht="12.75">
      <c r="A141" s="256">
        <f t="shared" si="10"/>
        <v>134</v>
      </c>
      <c r="B141" s="244" t="s">
        <v>117</v>
      </c>
      <c r="C141" s="244" t="s">
        <v>105</v>
      </c>
      <c r="D141" s="271">
        <v>1680</v>
      </c>
      <c r="E141" s="263">
        <v>0.2</v>
      </c>
      <c r="F141" s="257">
        <f t="shared" si="11"/>
        <v>10.065</v>
      </c>
      <c r="G141" s="258">
        <v>24</v>
      </c>
      <c r="H141" s="259">
        <v>48.31</v>
      </c>
      <c r="I141" s="258">
        <f t="shared" si="8"/>
        <v>11.4</v>
      </c>
      <c r="J141" s="258">
        <f t="shared" si="9"/>
        <v>59.71</v>
      </c>
      <c r="K141" s="260"/>
      <c r="M141" s="268"/>
      <c r="N141" s="261"/>
    </row>
    <row r="142" spans="1:14" s="253" customFormat="1" ht="12.75">
      <c r="A142" s="256">
        <f t="shared" si="10"/>
        <v>135</v>
      </c>
      <c r="B142" s="244" t="s">
        <v>115</v>
      </c>
      <c r="C142" s="244" t="s">
        <v>106</v>
      </c>
      <c r="D142" s="271">
        <v>1620</v>
      </c>
      <c r="E142" s="263">
        <v>0.2</v>
      </c>
      <c r="F142" s="257">
        <f t="shared" si="11"/>
        <v>9.7050000000000001</v>
      </c>
      <c r="G142" s="258">
        <v>48</v>
      </c>
      <c r="H142" s="259">
        <v>93.17</v>
      </c>
      <c r="I142" s="258">
        <f t="shared" si="8"/>
        <v>21.98</v>
      </c>
      <c r="J142" s="258">
        <f t="shared" si="9"/>
        <v>115.15</v>
      </c>
      <c r="K142" s="260"/>
      <c r="M142" s="268"/>
      <c r="N142" s="261"/>
    </row>
    <row r="143" spans="1:14" s="253" customFormat="1" ht="12.75">
      <c r="A143" s="256">
        <f t="shared" si="10"/>
        <v>136</v>
      </c>
      <c r="B143" s="244" t="s">
        <v>125</v>
      </c>
      <c r="C143" s="244" t="s">
        <v>77</v>
      </c>
      <c r="D143" s="271">
        <v>1472</v>
      </c>
      <c r="E143" s="263">
        <v>0.2</v>
      </c>
      <c r="F143" s="257">
        <f t="shared" si="11"/>
        <v>8.8190000000000008</v>
      </c>
      <c r="G143" s="258">
        <v>48</v>
      </c>
      <c r="H143" s="259">
        <v>84.66</v>
      </c>
      <c r="I143" s="258">
        <f t="shared" si="8"/>
        <v>19.97</v>
      </c>
      <c r="J143" s="258">
        <f t="shared" si="9"/>
        <v>104.63</v>
      </c>
      <c r="K143" s="260"/>
      <c r="M143" s="268"/>
      <c r="N143" s="261"/>
    </row>
    <row r="144" spans="1:14" s="253" customFormat="1" ht="12.75">
      <c r="A144" s="256">
        <f t="shared" si="10"/>
        <v>137</v>
      </c>
      <c r="B144" s="244" t="s">
        <v>120</v>
      </c>
      <c r="C144" s="244" t="s">
        <v>106</v>
      </c>
      <c r="D144" s="271">
        <v>1475</v>
      </c>
      <c r="E144" s="263">
        <v>0.2</v>
      </c>
      <c r="F144" s="257">
        <f t="shared" si="11"/>
        <v>8.8369999999999997</v>
      </c>
      <c r="G144" s="258">
        <v>36</v>
      </c>
      <c r="H144" s="259">
        <v>63.63</v>
      </c>
      <c r="I144" s="258">
        <f t="shared" si="8"/>
        <v>15.01</v>
      </c>
      <c r="J144" s="258">
        <f t="shared" si="9"/>
        <v>78.64</v>
      </c>
      <c r="K144" s="260"/>
      <c r="M144" s="268"/>
      <c r="N144" s="261"/>
    </row>
    <row r="145" spans="1:14" s="253" customFormat="1" ht="12.75">
      <c r="A145" s="256">
        <f t="shared" si="10"/>
        <v>138</v>
      </c>
      <c r="B145" s="244" t="s">
        <v>134</v>
      </c>
      <c r="C145" s="244" t="s">
        <v>105</v>
      </c>
      <c r="D145" s="271">
        <v>1650</v>
      </c>
      <c r="E145" s="263">
        <v>0.2</v>
      </c>
      <c r="F145" s="257">
        <f t="shared" si="11"/>
        <v>9.8849999999999998</v>
      </c>
      <c r="G145" s="258">
        <v>36</v>
      </c>
      <c r="H145" s="259">
        <v>71.17</v>
      </c>
      <c r="I145" s="258">
        <f t="shared" si="8"/>
        <v>16.79</v>
      </c>
      <c r="J145" s="258">
        <f t="shared" si="9"/>
        <v>87.960000000000008</v>
      </c>
      <c r="K145" s="260"/>
      <c r="M145" s="268"/>
      <c r="N145" s="261"/>
    </row>
    <row r="146" spans="1:14" s="253" customFormat="1" ht="12.75">
      <c r="A146" s="256">
        <f t="shared" si="10"/>
        <v>139</v>
      </c>
      <c r="B146" s="244" t="s">
        <v>119</v>
      </c>
      <c r="C146" s="244" t="s">
        <v>77</v>
      </c>
      <c r="D146" s="271">
        <v>1445</v>
      </c>
      <c r="E146" s="263">
        <v>0.2</v>
      </c>
      <c r="F146" s="257">
        <f t="shared" si="11"/>
        <v>8.657</v>
      </c>
      <c r="G146" s="258">
        <v>12</v>
      </c>
      <c r="H146" s="259">
        <v>20.78</v>
      </c>
      <c r="I146" s="258">
        <f t="shared" si="8"/>
        <v>4.9000000000000004</v>
      </c>
      <c r="J146" s="258">
        <f t="shared" si="9"/>
        <v>25.68</v>
      </c>
      <c r="K146" s="260"/>
      <c r="M146" s="268"/>
      <c r="N146" s="261"/>
    </row>
    <row r="147" spans="1:14" s="253" customFormat="1" ht="12.75">
      <c r="A147" s="256">
        <f t="shared" si="10"/>
        <v>140</v>
      </c>
      <c r="B147" s="244" t="s">
        <v>179</v>
      </c>
      <c r="C147" s="244" t="s">
        <v>77</v>
      </c>
      <c r="D147" s="271">
        <v>1445</v>
      </c>
      <c r="E147" s="263">
        <v>0.2</v>
      </c>
      <c r="F147" s="257">
        <f t="shared" si="11"/>
        <v>8.657</v>
      </c>
      <c r="G147" s="258">
        <v>24</v>
      </c>
      <c r="H147" s="259">
        <v>41.55</v>
      </c>
      <c r="I147" s="258">
        <f t="shared" si="8"/>
        <v>9.8000000000000007</v>
      </c>
      <c r="J147" s="258">
        <f t="shared" si="9"/>
        <v>51.349999999999994</v>
      </c>
      <c r="K147" s="260"/>
      <c r="M147" s="268"/>
      <c r="N147" s="261"/>
    </row>
    <row r="148" spans="1:14" s="253" customFormat="1" ht="12.75">
      <c r="A148" s="256">
        <f t="shared" si="10"/>
        <v>141</v>
      </c>
      <c r="B148" s="244" t="s">
        <v>150</v>
      </c>
      <c r="C148" s="244" t="s">
        <v>77</v>
      </c>
      <c r="D148" s="271">
        <v>1533</v>
      </c>
      <c r="E148" s="263">
        <v>0.2</v>
      </c>
      <c r="F148" s="257">
        <f t="shared" si="11"/>
        <v>9.1839999999999993</v>
      </c>
      <c r="G148" s="258">
        <v>48</v>
      </c>
      <c r="H148" s="259">
        <v>88.17</v>
      </c>
      <c r="I148" s="258">
        <f t="shared" si="8"/>
        <v>20.8</v>
      </c>
      <c r="J148" s="258">
        <f t="shared" si="9"/>
        <v>108.97</v>
      </c>
      <c r="K148" s="260"/>
      <c r="M148" s="268"/>
      <c r="N148" s="261"/>
    </row>
    <row r="149" spans="1:14" s="253" customFormat="1" ht="12.75">
      <c r="A149" s="256">
        <f t="shared" si="10"/>
        <v>142</v>
      </c>
      <c r="B149" s="244" t="s">
        <v>159</v>
      </c>
      <c r="C149" s="244" t="s">
        <v>106</v>
      </c>
      <c r="D149" s="271">
        <v>1531</v>
      </c>
      <c r="E149" s="263">
        <v>0.2</v>
      </c>
      <c r="F149" s="257">
        <f t="shared" si="11"/>
        <v>9.1720000000000006</v>
      </c>
      <c r="G149" s="258">
        <v>12</v>
      </c>
      <c r="H149" s="259">
        <v>22.01</v>
      </c>
      <c r="I149" s="258">
        <f t="shared" si="8"/>
        <v>5.19</v>
      </c>
      <c r="J149" s="258">
        <f t="shared" si="9"/>
        <v>27.200000000000003</v>
      </c>
      <c r="K149" s="260"/>
      <c r="M149" s="268"/>
      <c r="N149" s="261"/>
    </row>
    <row r="150" spans="1:14" s="253" customFormat="1" ht="12.75">
      <c r="A150" s="256">
        <f t="shared" si="10"/>
        <v>143</v>
      </c>
      <c r="B150" s="244" t="s">
        <v>144</v>
      </c>
      <c r="C150" s="244" t="s">
        <v>110</v>
      </c>
      <c r="D150" s="271">
        <v>2483</v>
      </c>
      <c r="E150" s="263">
        <v>0.2</v>
      </c>
      <c r="F150" s="257">
        <f t="shared" si="11"/>
        <v>14.875</v>
      </c>
      <c r="G150" s="258">
        <v>12</v>
      </c>
      <c r="H150" s="259">
        <v>35.700000000000003</v>
      </c>
      <c r="I150" s="258">
        <f t="shared" si="8"/>
        <v>8.42</v>
      </c>
      <c r="J150" s="258">
        <f t="shared" si="9"/>
        <v>44.120000000000005</v>
      </c>
      <c r="K150" s="260"/>
      <c r="M150" s="268"/>
      <c r="N150" s="261"/>
    </row>
    <row r="151" spans="1:14" s="253" customFormat="1" ht="12.75">
      <c r="A151" s="256">
        <f t="shared" si="10"/>
        <v>144</v>
      </c>
      <c r="B151" s="244" t="s">
        <v>153</v>
      </c>
      <c r="C151" s="244" t="s">
        <v>106</v>
      </c>
      <c r="D151" s="271">
        <v>1503</v>
      </c>
      <c r="E151" s="263">
        <v>0.2</v>
      </c>
      <c r="F151" s="257">
        <f t="shared" si="11"/>
        <v>9.0039999999999996</v>
      </c>
      <c r="G151" s="258">
        <v>24</v>
      </c>
      <c r="H151" s="259">
        <v>43.22</v>
      </c>
      <c r="I151" s="258">
        <f t="shared" si="8"/>
        <v>10.199999999999999</v>
      </c>
      <c r="J151" s="258">
        <f t="shared" si="9"/>
        <v>53.42</v>
      </c>
      <c r="K151" s="260"/>
      <c r="M151" s="268"/>
      <c r="N151" s="261"/>
    </row>
    <row r="152" spans="1:14" s="253" customFormat="1" ht="12.75">
      <c r="A152" s="256">
        <f t="shared" si="10"/>
        <v>145</v>
      </c>
      <c r="B152" s="244" t="s">
        <v>145</v>
      </c>
      <c r="C152" s="244" t="s">
        <v>105</v>
      </c>
      <c r="D152" s="271">
        <v>1861</v>
      </c>
      <c r="E152" s="263">
        <v>0.2</v>
      </c>
      <c r="F152" s="257">
        <f t="shared" si="11"/>
        <v>11.148999999999999</v>
      </c>
      <c r="G152" s="258">
        <v>36</v>
      </c>
      <c r="H152" s="259">
        <v>80.27</v>
      </c>
      <c r="I152" s="258">
        <f t="shared" si="8"/>
        <v>18.940000000000001</v>
      </c>
      <c r="J152" s="258">
        <f t="shared" si="9"/>
        <v>99.21</v>
      </c>
      <c r="K152" s="260"/>
      <c r="M152" s="268"/>
      <c r="N152" s="261"/>
    </row>
    <row r="153" spans="1:14" s="253" customFormat="1" ht="12.75">
      <c r="A153" s="256">
        <f t="shared" si="10"/>
        <v>146</v>
      </c>
      <c r="B153" s="244" t="s">
        <v>117</v>
      </c>
      <c r="C153" s="244" t="s">
        <v>106</v>
      </c>
      <c r="D153" s="271">
        <v>1475</v>
      </c>
      <c r="E153" s="263">
        <v>0.2</v>
      </c>
      <c r="F153" s="257">
        <f t="shared" si="11"/>
        <v>8.8369999999999997</v>
      </c>
      <c r="G153" s="258">
        <v>24</v>
      </c>
      <c r="H153" s="259">
        <v>42.42</v>
      </c>
      <c r="I153" s="258">
        <f t="shared" si="8"/>
        <v>10.01</v>
      </c>
      <c r="J153" s="258">
        <f t="shared" si="9"/>
        <v>52.43</v>
      </c>
      <c r="K153" s="260"/>
      <c r="M153" s="268"/>
      <c r="N153" s="261"/>
    </row>
    <row r="154" spans="1:14" s="253" customFormat="1" ht="12.75">
      <c r="A154" s="256">
        <f t="shared" si="10"/>
        <v>147</v>
      </c>
      <c r="B154" s="244" t="s">
        <v>155</v>
      </c>
      <c r="C154" s="244" t="s">
        <v>106</v>
      </c>
      <c r="D154" s="271">
        <v>1523</v>
      </c>
      <c r="E154" s="263">
        <v>0.2</v>
      </c>
      <c r="F154" s="257">
        <f t="shared" si="11"/>
        <v>9.1240000000000006</v>
      </c>
      <c r="G154" s="258">
        <v>13</v>
      </c>
      <c r="H154" s="259">
        <v>23.72</v>
      </c>
      <c r="I154" s="258">
        <f t="shared" si="8"/>
        <v>5.6</v>
      </c>
      <c r="J154" s="258">
        <f t="shared" si="9"/>
        <v>29.32</v>
      </c>
      <c r="K154" s="260"/>
      <c r="M154" s="268"/>
      <c r="N154" s="261"/>
    </row>
    <row r="155" spans="1:14" s="253" customFormat="1" ht="12.75">
      <c r="A155" s="256">
        <f t="shared" si="10"/>
        <v>148</v>
      </c>
      <c r="B155" s="244" t="s">
        <v>117</v>
      </c>
      <c r="C155" s="244" t="s">
        <v>77</v>
      </c>
      <c r="D155" s="271">
        <v>1445</v>
      </c>
      <c r="E155" s="263">
        <v>0.2</v>
      </c>
      <c r="F155" s="257">
        <f t="shared" si="11"/>
        <v>8.657</v>
      </c>
      <c r="G155" s="258">
        <v>12</v>
      </c>
      <c r="H155" s="259">
        <v>20.78</v>
      </c>
      <c r="I155" s="258">
        <f t="shared" si="8"/>
        <v>4.9000000000000004</v>
      </c>
      <c r="J155" s="258">
        <f t="shared" si="9"/>
        <v>25.68</v>
      </c>
      <c r="K155" s="260"/>
      <c r="M155" s="268"/>
      <c r="N155" s="261"/>
    </row>
    <row r="156" spans="1:14" s="253" customFormat="1" ht="12.75">
      <c r="A156" s="256">
        <f t="shared" si="10"/>
        <v>149</v>
      </c>
      <c r="B156" s="244" t="s">
        <v>125</v>
      </c>
      <c r="C156" s="244" t="s">
        <v>77</v>
      </c>
      <c r="D156" s="271">
        <v>1425</v>
      </c>
      <c r="E156" s="263">
        <v>0.2</v>
      </c>
      <c r="F156" s="257">
        <f t="shared" si="11"/>
        <v>8.5370000000000008</v>
      </c>
      <c r="G156" s="258">
        <v>12</v>
      </c>
      <c r="H156" s="259">
        <v>20.49</v>
      </c>
      <c r="I156" s="258">
        <f t="shared" si="8"/>
        <v>4.83</v>
      </c>
      <c r="J156" s="258">
        <f t="shared" si="9"/>
        <v>25.32</v>
      </c>
      <c r="K156" s="260"/>
      <c r="M156" s="268"/>
      <c r="N156" s="261"/>
    </row>
    <row r="157" spans="1:14" s="253" customFormat="1" ht="12.75">
      <c r="A157" s="256">
        <f t="shared" si="10"/>
        <v>150</v>
      </c>
      <c r="B157" s="244" t="s">
        <v>138</v>
      </c>
      <c r="C157" s="244" t="s">
        <v>106</v>
      </c>
      <c r="D157" s="271">
        <v>1672</v>
      </c>
      <c r="E157" s="263">
        <v>0.2</v>
      </c>
      <c r="F157" s="257">
        <f t="shared" si="11"/>
        <v>10.016999999999999</v>
      </c>
      <c r="G157" s="258">
        <v>24</v>
      </c>
      <c r="H157" s="259">
        <v>48.08</v>
      </c>
      <c r="I157" s="258">
        <f t="shared" si="8"/>
        <v>11.34</v>
      </c>
      <c r="J157" s="258">
        <f t="shared" si="9"/>
        <v>59.42</v>
      </c>
      <c r="K157" s="260"/>
      <c r="M157" s="268"/>
      <c r="N157" s="261"/>
    </row>
    <row r="158" spans="1:14" s="253" customFormat="1" ht="12.75">
      <c r="A158" s="256">
        <f t="shared" si="10"/>
        <v>151</v>
      </c>
      <c r="B158" s="244" t="s">
        <v>115</v>
      </c>
      <c r="C158" s="244" t="s">
        <v>106</v>
      </c>
      <c r="D158" s="271">
        <v>1640</v>
      </c>
      <c r="E158" s="263">
        <v>0.2</v>
      </c>
      <c r="F158" s="257">
        <f t="shared" si="11"/>
        <v>9.8249999999999993</v>
      </c>
      <c r="G158" s="258">
        <v>33</v>
      </c>
      <c r="H158" s="259">
        <v>64.849999999999994</v>
      </c>
      <c r="I158" s="258">
        <f t="shared" si="8"/>
        <v>15.3</v>
      </c>
      <c r="J158" s="258">
        <f t="shared" si="9"/>
        <v>80.149999999999991</v>
      </c>
      <c r="K158" s="260"/>
      <c r="M158" s="268"/>
      <c r="N158" s="261"/>
    </row>
    <row r="159" spans="1:14" s="253" customFormat="1" ht="12.75">
      <c r="A159" s="256">
        <f t="shared" si="10"/>
        <v>152</v>
      </c>
      <c r="B159" s="244" t="s">
        <v>136</v>
      </c>
      <c r="C159" s="244" t="s">
        <v>77</v>
      </c>
      <c r="D159" s="271">
        <v>1390</v>
      </c>
      <c r="E159" s="263">
        <v>0.2</v>
      </c>
      <c r="F159" s="257">
        <f t="shared" si="11"/>
        <v>8.327</v>
      </c>
      <c r="G159" s="258">
        <v>24</v>
      </c>
      <c r="H159" s="259">
        <v>39.97</v>
      </c>
      <c r="I159" s="258">
        <f t="shared" si="8"/>
        <v>9.43</v>
      </c>
      <c r="J159" s="258">
        <f t="shared" si="9"/>
        <v>49.4</v>
      </c>
      <c r="K159" s="260"/>
      <c r="M159" s="268"/>
      <c r="N159" s="261"/>
    </row>
    <row r="160" spans="1:14" s="253" customFormat="1" ht="12.75">
      <c r="A160" s="256">
        <f t="shared" si="10"/>
        <v>153</v>
      </c>
      <c r="B160" s="244" t="s">
        <v>120</v>
      </c>
      <c r="C160" s="244" t="s">
        <v>105</v>
      </c>
      <c r="D160" s="271">
        <v>1692</v>
      </c>
      <c r="E160" s="263">
        <v>0.2</v>
      </c>
      <c r="F160" s="257">
        <f t="shared" si="11"/>
        <v>10.137</v>
      </c>
      <c r="G160" s="258">
        <v>36</v>
      </c>
      <c r="H160" s="259">
        <v>72.989999999999995</v>
      </c>
      <c r="I160" s="258">
        <f t="shared" si="8"/>
        <v>17.22</v>
      </c>
      <c r="J160" s="258">
        <f t="shared" si="9"/>
        <v>90.21</v>
      </c>
      <c r="K160" s="260"/>
      <c r="M160" s="268"/>
      <c r="N160" s="261"/>
    </row>
    <row r="161" spans="1:14" s="253" customFormat="1" ht="12.75">
      <c r="A161" s="256">
        <f t="shared" si="10"/>
        <v>154</v>
      </c>
      <c r="B161" s="244" t="s">
        <v>160</v>
      </c>
      <c r="C161" s="244" t="s">
        <v>77</v>
      </c>
      <c r="D161" s="271">
        <v>1445</v>
      </c>
      <c r="E161" s="263">
        <v>0.2</v>
      </c>
      <c r="F161" s="257">
        <f t="shared" si="11"/>
        <v>8.657</v>
      </c>
      <c r="G161" s="258">
        <v>36</v>
      </c>
      <c r="H161" s="259">
        <v>62.33</v>
      </c>
      <c r="I161" s="258">
        <f t="shared" si="8"/>
        <v>14.7</v>
      </c>
      <c r="J161" s="258">
        <f t="shared" si="9"/>
        <v>77.03</v>
      </c>
      <c r="K161" s="260"/>
      <c r="M161" s="268"/>
      <c r="N161" s="261"/>
    </row>
    <row r="162" spans="1:14" s="253" customFormat="1" ht="12.75">
      <c r="A162" s="256">
        <f t="shared" si="10"/>
        <v>155</v>
      </c>
      <c r="B162" s="244" t="s">
        <v>151</v>
      </c>
      <c r="C162" s="244" t="s">
        <v>106</v>
      </c>
      <c r="D162" s="271">
        <v>1640</v>
      </c>
      <c r="E162" s="263">
        <v>0.2</v>
      </c>
      <c r="F162" s="257">
        <f t="shared" si="11"/>
        <v>9.8249999999999993</v>
      </c>
      <c r="G162" s="258">
        <v>12</v>
      </c>
      <c r="H162" s="259">
        <v>23.58</v>
      </c>
      <c r="I162" s="258">
        <f t="shared" si="8"/>
        <v>5.56</v>
      </c>
      <c r="J162" s="258">
        <f t="shared" si="9"/>
        <v>29.139999999999997</v>
      </c>
      <c r="K162" s="260"/>
      <c r="M162" s="268"/>
      <c r="N162" s="261"/>
    </row>
    <row r="163" spans="1:14" s="253" customFormat="1" ht="12.75">
      <c r="A163" s="256">
        <f t="shared" si="10"/>
        <v>156</v>
      </c>
      <c r="B163" s="244" t="s">
        <v>117</v>
      </c>
      <c r="C163" s="244" t="s">
        <v>106</v>
      </c>
      <c r="D163" s="271">
        <v>1523</v>
      </c>
      <c r="E163" s="263">
        <v>0.2</v>
      </c>
      <c r="F163" s="257">
        <f t="shared" si="11"/>
        <v>9.1240000000000006</v>
      </c>
      <c r="G163" s="258">
        <v>24</v>
      </c>
      <c r="H163" s="259">
        <v>43.8</v>
      </c>
      <c r="I163" s="258">
        <f t="shared" si="8"/>
        <v>10.33</v>
      </c>
      <c r="J163" s="258">
        <f t="shared" si="9"/>
        <v>54.129999999999995</v>
      </c>
      <c r="K163" s="260"/>
      <c r="M163" s="268"/>
      <c r="N163" s="261"/>
    </row>
    <row r="164" spans="1:14" s="253" customFormat="1" ht="12.75">
      <c r="A164" s="256">
        <f t="shared" si="10"/>
        <v>157</v>
      </c>
      <c r="B164" s="244" t="s">
        <v>147</v>
      </c>
      <c r="C164" s="244" t="s">
        <v>106</v>
      </c>
      <c r="D164" s="271">
        <v>1591</v>
      </c>
      <c r="E164" s="263">
        <v>0.2</v>
      </c>
      <c r="F164" s="257">
        <f t="shared" si="11"/>
        <v>9.532</v>
      </c>
      <c r="G164" s="258">
        <v>48</v>
      </c>
      <c r="H164" s="259">
        <v>91.51</v>
      </c>
      <c r="I164" s="258">
        <f t="shared" si="8"/>
        <v>21.59</v>
      </c>
      <c r="J164" s="258">
        <f t="shared" si="9"/>
        <v>113.10000000000001</v>
      </c>
      <c r="K164" s="260"/>
      <c r="M164" s="268"/>
      <c r="N164" s="261"/>
    </row>
    <row r="165" spans="1:14" s="253" customFormat="1" ht="12.75">
      <c r="A165" s="256">
        <f t="shared" si="10"/>
        <v>158</v>
      </c>
      <c r="B165" s="244" t="s">
        <v>112</v>
      </c>
      <c r="C165" s="244" t="s">
        <v>77</v>
      </c>
      <c r="D165" s="271">
        <v>1561</v>
      </c>
      <c r="E165" s="263">
        <v>0.2</v>
      </c>
      <c r="F165" s="257">
        <f t="shared" si="11"/>
        <v>9.3520000000000003</v>
      </c>
      <c r="G165" s="258">
        <v>36</v>
      </c>
      <c r="H165" s="259">
        <v>67.33</v>
      </c>
      <c r="I165" s="258">
        <f t="shared" si="8"/>
        <v>15.88</v>
      </c>
      <c r="J165" s="258">
        <f t="shared" si="9"/>
        <v>83.21</v>
      </c>
      <c r="K165" s="260"/>
      <c r="M165" s="268"/>
      <c r="N165" s="261"/>
    </row>
    <row r="166" spans="1:14" s="253" customFormat="1" ht="12.75">
      <c r="A166" s="256">
        <f t="shared" si="10"/>
        <v>159</v>
      </c>
      <c r="B166" s="244" t="s">
        <v>112</v>
      </c>
      <c r="C166" s="244" t="s">
        <v>106</v>
      </c>
      <c r="D166" s="271">
        <v>1640</v>
      </c>
      <c r="E166" s="263">
        <v>0.2</v>
      </c>
      <c r="F166" s="257">
        <f t="shared" si="11"/>
        <v>9.8249999999999993</v>
      </c>
      <c r="G166" s="258">
        <v>24</v>
      </c>
      <c r="H166" s="259">
        <v>47.16</v>
      </c>
      <c r="I166" s="258">
        <f t="shared" si="8"/>
        <v>11.13</v>
      </c>
      <c r="J166" s="258">
        <f t="shared" si="9"/>
        <v>58.29</v>
      </c>
      <c r="K166" s="260"/>
      <c r="M166" s="268"/>
      <c r="N166" s="261"/>
    </row>
    <row r="167" spans="1:14" s="253" customFormat="1" ht="12.75">
      <c r="A167" s="256">
        <f t="shared" si="10"/>
        <v>160</v>
      </c>
      <c r="B167" s="244" t="s">
        <v>148</v>
      </c>
      <c r="C167" s="244" t="s">
        <v>106</v>
      </c>
      <c r="D167" s="271">
        <v>1640</v>
      </c>
      <c r="E167" s="263">
        <v>0.2</v>
      </c>
      <c r="F167" s="257">
        <f t="shared" si="11"/>
        <v>9.8249999999999993</v>
      </c>
      <c r="G167" s="258">
        <v>12</v>
      </c>
      <c r="H167" s="259">
        <v>23.58</v>
      </c>
      <c r="I167" s="258">
        <f t="shared" si="8"/>
        <v>5.56</v>
      </c>
      <c r="J167" s="258">
        <f t="shared" si="9"/>
        <v>29.139999999999997</v>
      </c>
      <c r="K167" s="260"/>
      <c r="M167" s="268"/>
      <c r="N167" s="261"/>
    </row>
    <row r="168" spans="1:14" s="253" customFormat="1" ht="12.75">
      <c r="A168" s="256">
        <f t="shared" si="10"/>
        <v>161</v>
      </c>
      <c r="B168" s="244" t="s">
        <v>101</v>
      </c>
      <c r="C168" s="244" t="s">
        <v>80</v>
      </c>
      <c r="D168" s="271">
        <v>1675</v>
      </c>
      <c r="E168" s="263">
        <v>0.2</v>
      </c>
      <c r="F168" s="257">
        <f t="shared" si="11"/>
        <v>10.035</v>
      </c>
      <c r="G168" s="258">
        <v>21</v>
      </c>
      <c r="H168" s="259">
        <v>42.15</v>
      </c>
      <c r="I168" s="258">
        <f t="shared" si="8"/>
        <v>9.94</v>
      </c>
      <c r="J168" s="258">
        <f t="shared" si="9"/>
        <v>52.089999999999996</v>
      </c>
      <c r="K168" s="260"/>
      <c r="M168" s="268"/>
      <c r="N168" s="261"/>
    </row>
    <row r="169" spans="1:14" s="253" customFormat="1" ht="12.75">
      <c r="A169" s="256">
        <f t="shared" si="10"/>
        <v>162</v>
      </c>
      <c r="B169" s="244" t="s">
        <v>101</v>
      </c>
      <c r="C169" s="244" t="s">
        <v>80</v>
      </c>
      <c r="D169" s="271">
        <v>1675</v>
      </c>
      <c r="E169" s="263">
        <v>0.5</v>
      </c>
      <c r="F169" s="257">
        <f t="shared" si="11"/>
        <v>10.035</v>
      </c>
      <c r="G169" s="258">
        <v>3</v>
      </c>
      <c r="H169" s="259">
        <v>15.05</v>
      </c>
      <c r="I169" s="258">
        <f t="shared" si="8"/>
        <v>3.55</v>
      </c>
      <c r="J169" s="258">
        <f t="shared" si="9"/>
        <v>18.600000000000001</v>
      </c>
      <c r="K169" s="260"/>
      <c r="M169" s="268"/>
      <c r="N169" s="261"/>
    </row>
    <row r="170" spans="1:14" s="253" customFormat="1" ht="12.75">
      <c r="A170" s="256">
        <f t="shared" si="10"/>
        <v>163</v>
      </c>
      <c r="B170" s="244" t="s">
        <v>101</v>
      </c>
      <c r="C170" s="244" t="s">
        <v>79</v>
      </c>
      <c r="D170" s="271">
        <v>2356</v>
      </c>
      <c r="E170" s="263">
        <v>0.2</v>
      </c>
      <c r="F170" s="257">
        <f t="shared" si="11"/>
        <v>14.115</v>
      </c>
      <c r="G170" s="258">
        <v>21</v>
      </c>
      <c r="H170" s="259">
        <v>59.28</v>
      </c>
      <c r="I170" s="258">
        <f t="shared" si="8"/>
        <v>13.98</v>
      </c>
      <c r="J170" s="258">
        <f t="shared" si="9"/>
        <v>73.260000000000005</v>
      </c>
      <c r="K170" s="260"/>
      <c r="M170" s="268"/>
      <c r="N170" s="261"/>
    </row>
    <row r="171" spans="1:14" s="253" customFormat="1" ht="12.75">
      <c r="A171" s="256">
        <f t="shared" si="10"/>
        <v>164</v>
      </c>
      <c r="B171" s="244" t="s">
        <v>101</v>
      </c>
      <c r="C171" s="244" t="s">
        <v>79</v>
      </c>
      <c r="D171" s="271">
        <v>2356</v>
      </c>
      <c r="E171" s="263">
        <v>0.5</v>
      </c>
      <c r="F171" s="257">
        <f t="shared" si="11"/>
        <v>14.115</v>
      </c>
      <c r="G171" s="258">
        <v>3</v>
      </c>
      <c r="H171" s="259">
        <v>21.17</v>
      </c>
      <c r="I171" s="258">
        <f t="shared" si="8"/>
        <v>4.99</v>
      </c>
      <c r="J171" s="258">
        <f t="shared" si="9"/>
        <v>26.160000000000004</v>
      </c>
      <c r="K171" s="260"/>
      <c r="M171" s="268"/>
      <c r="N171" s="261"/>
    </row>
    <row r="172" spans="1:14" s="253" customFormat="1" ht="12.75">
      <c r="A172" s="256">
        <f t="shared" si="10"/>
        <v>165</v>
      </c>
      <c r="B172" s="244" t="s">
        <v>124</v>
      </c>
      <c r="C172" s="244" t="s">
        <v>77</v>
      </c>
      <c r="D172" s="271">
        <v>1452</v>
      </c>
      <c r="E172" s="263">
        <v>0.2</v>
      </c>
      <c r="F172" s="257">
        <f t="shared" si="11"/>
        <v>8.6989999999999998</v>
      </c>
      <c r="G172" s="258">
        <v>24</v>
      </c>
      <c r="H172" s="259">
        <v>41.76</v>
      </c>
      <c r="I172" s="258">
        <f t="shared" si="8"/>
        <v>9.85</v>
      </c>
      <c r="J172" s="258">
        <f t="shared" si="9"/>
        <v>51.61</v>
      </c>
      <c r="K172" s="260"/>
      <c r="M172" s="268"/>
      <c r="N172" s="261"/>
    </row>
    <row r="173" spans="1:14" s="253" customFormat="1" ht="12.75">
      <c r="A173" s="256">
        <f t="shared" si="10"/>
        <v>166</v>
      </c>
      <c r="B173" s="244" t="s">
        <v>149</v>
      </c>
      <c r="C173" s="244" t="s">
        <v>105</v>
      </c>
      <c r="D173" s="271">
        <v>1895</v>
      </c>
      <c r="E173" s="263">
        <v>0.2</v>
      </c>
      <c r="F173" s="257">
        <f t="shared" si="11"/>
        <v>11.353</v>
      </c>
      <c r="G173" s="258">
        <v>24</v>
      </c>
      <c r="H173" s="259">
        <v>54.49</v>
      </c>
      <c r="I173" s="258">
        <f t="shared" si="8"/>
        <v>12.85</v>
      </c>
      <c r="J173" s="258">
        <f t="shared" si="9"/>
        <v>67.34</v>
      </c>
      <c r="K173" s="260"/>
      <c r="M173" s="268"/>
      <c r="N173" s="261"/>
    </row>
    <row r="174" spans="1:14" s="253" customFormat="1" ht="12.75">
      <c r="A174" s="256">
        <f t="shared" si="10"/>
        <v>167</v>
      </c>
      <c r="B174" s="244" t="s">
        <v>132</v>
      </c>
      <c r="C174" s="244" t="s">
        <v>133</v>
      </c>
      <c r="D174" s="271">
        <v>2423</v>
      </c>
      <c r="E174" s="263">
        <v>0.2</v>
      </c>
      <c r="F174" s="257">
        <f t="shared" si="11"/>
        <v>14.516</v>
      </c>
      <c r="G174" s="258">
        <v>24</v>
      </c>
      <c r="H174" s="259">
        <v>69.680000000000007</v>
      </c>
      <c r="I174" s="258">
        <f t="shared" si="8"/>
        <v>16.440000000000001</v>
      </c>
      <c r="J174" s="258">
        <f t="shared" si="9"/>
        <v>86.12</v>
      </c>
      <c r="K174" s="260"/>
      <c r="M174" s="268"/>
      <c r="N174" s="261"/>
    </row>
    <row r="175" spans="1:14" s="253" customFormat="1" ht="12.75">
      <c r="A175" s="256">
        <f t="shared" si="10"/>
        <v>168</v>
      </c>
      <c r="B175" s="244" t="s">
        <v>186</v>
      </c>
      <c r="C175" s="244" t="s">
        <v>103</v>
      </c>
      <c r="D175" s="271">
        <v>2014</v>
      </c>
      <c r="E175" s="263">
        <v>0.5</v>
      </c>
      <c r="F175" s="257">
        <f t="shared" si="11"/>
        <v>12.066000000000001</v>
      </c>
      <c r="G175" s="258">
        <v>7</v>
      </c>
      <c r="H175" s="259">
        <v>42.23</v>
      </c>
      <c r="I175" s="258">
        <f t="shared" si="8"/>
        <v>9.9600000000000009</v>
      </c>
      <c r="J175" s="258">
        <f t="shared" si="9"/>
        <v>52.19</v>
      </c>
      <c r="K175" s="260"/>
      <c r="M175" s="268"/>
      <c r="N175" s="261"/>
    </row>
    <row r="176" spans="1:14" s="253" customFormat="1" ht="12.75">
      <c r="A176" s="256">
        <f t="shared" si="10"/>
        <v>169</v>
      </c>
      <c r="B176" s="244" t="s">
        <v>186</v>
      </c>
      <c r="C176" s="244" t="s">
        <v>103</v>
      </c>
      <c r="D176" s="271">
        <v>2014</v>
      </c>
      <c r="E176" s="263">
        <v>0.2</v>
      </c>
      <c r="F176" s="257">
        <f t="shared" si="11"/>
        <v>12.066000000000001</v>
      </c>
      <c r="G176" s="258">
        <v>41</v>
      </c>
      <c r="H176" s="259">
        <v>98.94</v>
      </c>
      <c r="I176" s="258">
        <f t="shared" si="8"/>
        <v>23.34</v>
      </c>
      <c r="J176" s="258">
        <f t="shared" si="9"/>
        <v>122.28</v>
      </c>
      <c r="K176" s="260"/>
      <c r="M176" s="268"/>
      <c r="N176" s="261"/>
    </row>
    <row r="177" spans="1:14" s="253" customFormat="1" ht="12.75">
      <c r="A177" s="256">
        <f t="shared" si="10"/>
        <v>170</v>
      </c>
      <c r="B177" s="244" t="s">
        <v>135</v>
      </c>
      <c r="C177" s="244" t="s">
        <v>106</v>
      </c>
      <c r="D177" s="271">
        <v>1544</v>
      </c>
      <c r="E177" s="263">
        <v>0.2</v>
      </c>
      <c r="F177" s="257">
        <f t="shared" si="11"/>
        <v>9.25</v>
      </c>
      <c r="G177" s="258">
        <v>43</v>
      </c>
      <c r="H177" s="259">
        <v>79.55</v>
      </c>
      <c r="I177" s="258">
        <f t="shared" si="8"/>
        <v>18.77</v>
      </c>
      <c r="J177" s="258">
        <f t="shared" si="9"/>
        <v>98.32</v>
      </c>
      <c r="K177" s="260"/>
      <c r="M177" s="268"/>
      <c r="N177" s="261"/>
    </row>
    <row r="178" spans="1:14" s="253" customFormat="1" ht="12.75">
      <c r="A178" s="256">
        <f t="shared" si="10"/>
        <v>171</v>
      </c>
      <c r="B178" s="244" t="s">
        <v>180</v>
      </c>
      <c r="C178" s="244" t="s">
        <v>106</v>
      </c>
      <c r="D178" s="271">
        <v>1495</v>
      </c>
      <c r="E178" s="263">
        <v>0.2</v>
      </c>
      <c r="F178" s="257">
        <f t="shared" si="11"/>
        <v>8.9559999999999995</v>
      </c>
      <c r="G178" s="258">
        <v>24</v>
      </c>
      <c r="H178" s="259">
        <v>42.99</v>
      </c>
      <c r="I178" s="258">
        <f t="shared" si="8"/>
        <v>10.14</v>
      </c>
      <c r="J178" s="258">
        <f t="shared" si="9"/>
        <v>53.13</v>
      </c>
      <c r="K178" s="260"/>
      <c r="M178" s="268"/>
      <c r="N178" s="261"/>
    </row>
    <row r="179" spans="1:14" s="253" customFormat="1" ht="12.75">
      <c r="A179" s="256">
        <f t="shared" si="10"/>
        <v>172</v>
      </c>
      <c r="B179" s="244" t="s">
        <v>180</v>
      </c>
      <c r="C179" s="244" t="s">
        <v>106</v>
      </c>
      <c r="D179" s="271">
        <v>1495</v>
      </c>
      <c r="E179" s="263">
        <v>0.5</v>
      </c>
      <c r="F179" s="257">
        <f t="shared" si="11"/>
        <v>8.9559999999999995</v>
      </c>
      <c r="G179" s="258">
        <v>1</v>
      </c>
      <c r="H179" s="259">
        <v>4.4800000000000004</v>
      </c>
      <c r="I179" s="258">
        <f t="shared" si="8"/>
        <v>1.06</v>
      </c>
      <c r="J179" s="258">
        <f t="shared" si="9"/>
        <v>5.5400000000000009</v>
      </c>
      <c r="K179" s="260"/>
      <c r="M179" s="268"/>
      <c r="N179" s="261"/>
    </row>
    <row r="180" spans="1:14" s="253" customFormat="1" ht="12.75">
      <c r="A180" s="256">
        <f t="shared" si="10"/>
        <v>173</v>
      </c>
      <c r="B180" s="244" t="s">
        <v>101</v>
      </c>
      <c r="C180" s="244" t="s">
        <v>80</v>
      </c>
      <c r="D180" s="271">
        <v>1695</v>
      </c>
      <c r="E180" s="263">
        <v>0.2</v>
      </c>
      <c r="F180" s="257">
        <f t="shared" si="11"/>
        <v>10.154999999999999</v>
      </c>
      <c r="G180" s="258">
        <v>8</v>
      </c>
      <c r="H180" s="259">
        <v>16.25</v>
      </c>
      <c r="I180" s="258">
        <f t="shared" si="8"/>
        <v>3.83</v>
      </c>
      <c r="J180" s="258">
        <f t="shared" si="9"/>
        <v>20.079999999999998</v>
      </c>
      <c r="K180" s="260"/>
      <c r="M180" s="268"/>
      <c r="N180" s="261"/>
    </row>
    <row r="181" spans="1:14" s="253" customFormat="1" ht="12.75">
      <c r="A181" s="256">
        <f t="shared" si="10"/>
        <v>174</v>
      </c>
      <c r="B181" s="244" t="s">
        <v>101</v>
      </c>
      <c r="C181" s="244" t="s">
        <v>80</v>
      </c>
      <c r="D181" s="271">
        <v>1695</v>
      </c>
      <c r="E181" s="263">
        <v>0.5</v>
      </c>
      <c r="F181" s="257">
        <f t="shared" si="11"/>
        <v>10.154999999999999</v>
      </c>
      <c r="G181" s="258">
        <v>5</v>
      </c>
      <c r="H181" s="259">
        <v>25.39</v>
      </c>
      <c r="I181" s="258">
        <f t="shared" si="8"/>
        <v>5.99</v>
      </c>
      <c r="J181" s="258">
        <f t="shared" si="9"/>
        <v>31.380000000000003</v>
      </c>
      <c r="K181" s="260"/>
      <c r="M181" s="268"/>
      <c r="N181" s="261"/>
    </row>
    <row r="182" spans="1:14" s="253" customFormat="1" ht="12.75">
      <c r="A182" s="256">
        <f t="shared" si="10"/>
        <v>175</v>
      </c>
      <c r="B182" s="244" t="s">
        <v>185</v>
      </c>
      <c r="C182" s="244" t="s">
        <v>106</v>
      </c>
      <c r="D182" s="271">
        <v>1652</v>
      </c>
      <c r="E182" s="263">
        <v>0.2</v>
      </c>
      <c r="F182" s="257">
        <f t="shared" si="11"/>
        <v>9.8970000000000002</v>
      </c>
      <c r="G182" s="258">
        <v>12</v>
      </c>
      <c r="H182" s="259">
        <v>23.75</v>
      </c>
      <c r="I182" s="258">
        <f t="shared" si="8"/>
        <v>5.6</v>
      </c>
      <c r="J182" s="258">
        <f t="shared" si="9"/>
        <v>29.35</v>
      </c>
      <c r="K182" s="260"/>
      <c r="M182" s="268"/>
      <c r="N182" s="261"/>
    </row>
    <row r="183" spans="1:14" s="253" customFormat="1" ht="12.75">
      <c r="A183" s="256">
        <f t="shared" si="10"/>
        <v>176</v>
      </c>
      <c r="B183" s="244" t="s">
        <v>118</v>
      </c>
      <c r="C183" s="244" t="s">
        <v>105</v>
      </c>
      <c r="D183" s="271">
        <v>1680</v>
      </c>
      <c r="E183" s="263">
        <v>0.2</v>
      </c>
      <c r="F183" s="257">
        <f t="shared" si="11"/>
        <v>10.065</v>
      </c>
      <c r="G183" s="258">
        <v>36</v>
      </c>
      <c r="H183" s="259">
        <v>72.47</v>
      </c>
      <c r="I183" s="258">
        <f t="shared" si="8"/>
        <v>17.100000000000001</v>
      </c>
      <c r="J183" s="258">
        <f t="shared" si="9"/>
        <v>89.57</v>
      </c>
      <c r="K183" s="260"/>
      <c r="M183" s="268"/>
      <c r="N183" s="261"/>
    </row>
    <row r="184" spans="1:14" s="253" customFormat="1" ht="12.75">
      <c r="A184" s="256">
        <f t="shared" si="10"/>
        <v>177</v>
      </c>
      <c r="B184" s="244" t="s">
        <v>119</v>
      </c>
      <c r="C184" s="244" t="s">
        <v>106</v>
      </c>
      <c r="D184" s="271">
        <v>1495</v>
      </c>
      <c r="E184" s="263">
        <v>0.2</v>
      </c>
      <c r="F184" s="257">
        <f t="shared" si="11"/>
        <v>8.9559999999999995</v>
      </c>
      <c r="G184" s="258">
        <v>28</v>
      </c>
      <c r="H184" s="259">
        <v>50.15</v>
      </c>
      <c r="I184" s="258">
        <f t="shared" si="8"/>
        <v>11.83</v>
      </c>
      <c r="J184" s="258">
        <f t="shared" si="9"/>
        <v>61.98</v>
      </c>
      <c r="K184" s="260"/>
      <c r="M184" s="268"/>
      <c r="N184" s="261"/>
    </row>
    <row r="185" spans="1:14" s="253" customFormat="1" ht="12.75">
      <c r="A185" s="256">
        <f t="shared" si="10"/>
        <v>178</v>
      </c>
      <c r="B185" s="244" t="s">
        <v>112</v>
      </c>
      <c r="C185" s="244" t="s">
        <v>77</v>
      </c>
      <c r="D185" s="271">
        <v>1533</v>
      </c>
      <c r="E185" s="263">
        <v>0.2</v>
      </c>
      <c r="F185" s="257">
        <f t="shared" si="11"/>
        <v>9.1839999999999993</v>
      </c>
      <c r="G185" s="258">
        <v>12</v>
      </c>
      <c r="H185" s="259">
        <v>22.04</v>
      </c>
      <c r="I185" s="258">
        <f t="shared" si="8"/>
        <v>5.2</v>
      </c>
      <c r="J185" s="258">
        <f t="shared" si="9"/>
        <v>27.24</v>
      </c>
      <c r="K185" s="260"/>
      <c r="M185" s="268"/>
      <c r="N185" s="261"/>
    </row>
    <row r="186" spans="1:14" s="253" customFormat="1" ht="12.75">
      <c r="A186" s="256">
        <f t="shared" si="10"/>
        <v>179</v>
      </c>
      <c r="B186" s="244" t="s">
        <v>156</v>
      </c>
      <c r="C186" s="244" t="s">
        <v>77</v>
      </c>
      <c r="D186" s="271">
        <v>1445</v>
      </c>
      <c r="E186" s="263">
        <v>0.2</v>
      </c>
      <c r="F186" s="257">
        <f t="shared" si="11"/>
        <v>8.657</v>
      </c>
      <c r="G186" s="258">
        <v>24</v>
      </c>
      <c r="H186" s="259">
        <v>41.55</v>
      </c>
      <c r="I186" s="258">
        <f t="shared" si="8"/>
        <v>9.8000000000000007</v>
      </c>
      <c r="J186" s="258">
        <f t="shared" si="9"/>
        <v>51.349999999999994</v>
      </c>
      <c r="K186" s="260"/>
      <c r="M186" s="268"/>
      <c r="N186" s="261"/>
    </row>
    <row r="187" spans="1:14" s="253" customFormat="1" ht="12.75">
      <c r="A187" s="256">
        <f t="shared" si="10"/>
        <v>180</v>
      </c>
      <c r="B187" s="244" t="s">
        <v>156</v>
      </c>
      <c r="C187" s="244" t="s">
        <v>77</v>
      </c>
      <c r="D187" s="271">
        <v>1445</v>
      </c>
      <c r="E187" s="263">
        <v>0.2</v>
      </c>
      <c r="F187" s="257">
        <f t="shared" si="11"/>
        <v>8.657</v>
      </c>
      <c r="G187" s="258">
        <v>36</v>
      </c>
      <c r="H187" s="259">
        <v>62.33</v>
      </c>
      <c r="I187" s="258">
        <f t="shared" si="8"/>
        <v>14.7</v>
      </c>
      <c r="J187" s="258">
        <f t="shared" si="9"/>
        <v>77.03</v>
      </c>
      <c r="K187" s="260"/>
      <c r="M187" s="268"/>
      <c r="N187" s="261"/>
    </row>
    <row r="188" spans="1:14" s="253" customFormat="1" ht="12.75">
      <c r="A188" s="256">
        <f t="shared" si="10"/>
        <v>181</v>
      </c>
      <c r="B188" s="244" t="s">
        <v>122</v>
      </c>
      <c r="C188" s="244" t="s">
        <v>106</v>
      </c>
      <c r="D188" s="271">
        <v>1475</v>
      </c>
      <c r="E188" s="263">
        <v>0.2</v>
      </c>
      <c r="F188" s="257">
        <f t="shared" si="11"/>
        <v>8.8369999999999997</v>
      </c>
      <c r="G188" s="258">
        <v>24</v>
      </c>
      <c r="H188" s="259">
        <v>42.42</v>
      </c>
      <c r="I188" s="258">
        <f t="shared" si="8"/>
        <v>10.01</v>
      </c>
      <c r="J188" s="258">
        <f t="shared" si="9"/>
        <v>52.43</v>
      </c>
      <c r="K188" s="260"/>
      <c r="M188" s="268"/>
      <c r="N188" s="261"/>
    </row>
    <row r="189" spans="1:14" s="268" customFormat="1" ht="12.75">
      <c r="A189" s="256">
        <f t="shared" si="10"/>
        <v>182</v>
      </c>
      <c r="B189" s="244" t="s">
        <v>130</v>
      </c>
      <c r="C189" s="244" t="s">
        <v>105</v>
      </c>
      <c r="D189" s="271">
        <v>1826</v>
      </c>
      <c r="E189" s="269">
        <v>0.2</v>
      </c>
      <c r="F189" s="257">
        <f t="shared" si="11"/>
        <v>10.939</v>
      </c>
      <c r="G189" s="258">
        <v>12</v>
      </c>
      <c r="H189" s="270">
        <v>26.25</v>
      </c>
      <c r="I189" s="258">
        <f t="shared" si="8"/>
        <v>6.19</v>
      </c>
      <c r="J189" s="258">
        <f t="shared" si="9"/>
        <v>32.44</v>
      </c>
      <c r="K189" s="260"/>
      <c r="N189" s="261"/>
    </row>
    <row r="190" spans="1:14" s="253" customFormat="1" ht="12.75">
      <c r="A190" s="256">
        <f t="shared" si="10"/>
        <v>183</v>
      </c>
      <c r="B190" s="244" t="s">
        <v>162</v>
      </c>
      <c r="C190" s="244" t="s">
        <v>105</v>
      </c>
      <c r="D190" s="271">
        <v>1845</v>
      </c>
      <c r="E190" s="263">
        <v>0.2</v>
      </c>
      <c r="F190" s="257">
        <f t="shared" si="11"/>
        <v>11.053000000000001</v>
      </c>
      <c r="G190" s="258">
        <v>48</v>
      </c>
      <c r="H190" s="259">
        <v>106.11</v>
      </c>
      <c r="I190" s="258">
        <f t="shared" si="8"/>
        <v>25.03</v>
      </c>
      <c r="J190" s="258">
        <f t="shared" si="9"/>
        <v>131.13999999999999</v>
      </c>
      <c r="K190" s="260"/>
      <c r="M190" s="268"/>
      <c r="N190" s="261"/>
    </row>
    <row r="191" spans="1:14" s="253" customFormat="1" ht="12.75">
      <c r="A191" s="256">
        <f t="shared" si="10"/>
        <v>184</v>
      </c>
      <c r="B191" s="244" t="s">
        <v>121</v>
      </c>
      <c r="C191" s="244" t="s">
        <v>77</v>
      </c>
      <c r="D191" s="271">
        <v>1445</v>
      </c>
      <c r="E191" s="263">
        <v>0.2</v>
      </c>
      <c r="F191" s="257">
        <f t="shared" si="11"/>
        <v>8.657</v>
      </c>
      <c r="G191" s="258">
        <v>12</v>
      </c>
      <c r="H191" s="259">
        <v>20.78</v>
      </c>
      <c r="I191" s="258">
        <f t="shared" si="8"/>
        <v>4.9000000000000004</v>
      </c>
      <c r="J191" s="258">
        <f t="shared" si="9"/>
        <v>25.68</v>
      </c>
      <c r="K191" s="260"/>
      <c r="M191" s="268"/>
      <c r="N191" s="261"/>
    </row>
    <row r="192" spans="1:14" s="253" customFormat="1" ht="12.75">
      <c r="A192" s="256">
        <f t="shared" si="10"/>
        <v>185</v>
      </c>
      <c r="B192" s="244" t="s">
        <v>125</v>
      </c>
      <c r="C192" s="244" t="s">
        <v>77</v>
      </c>
      <c r="D192" s="271">
        <v>1445</v>
      </c>
      <c r="E192" s="263">
        <v>0.2</v>
      </c>
      <c r="F192" s="257">
        <f t="shared" si="11"/>
        <v>8.657</v>
      </c>
      <c r="G192" s="258">
        <v>24</v>
      </c>
      <c r="H192" s="259">
        <v>41.55</v>
      </c>
      <c r="I192" s="258">
        <f t="shared" si="8"/>
        <v>9.8000000000000007</v>
      </c>
      <c r="J192" s="258">
        <f t="shared" si="9"/>
        <v>51.349999999999994</v>
      </c>
      <c r="K192" s="260"/>
      <c r="M192" s="268"/>
      <c r="N192" s="261"/>
    </row>
    <row r="193" spans="1:14" s="253" customFormat="1" ht="12.75">
      <c r="A193" s="256">
        <f t="shared" si="10"/>
        <v>186</v>
      </c>
      <c r="B193" s="244" t="s">
        <v>136</v>
      </c>
      <c r="C193" s="244" t="s">
        <v>105</v>
      </c>
      <c r="D193" s="271">
        <v>1550</v>
      </c>
      <c r="E193" s="263">
        <v>0.2</v>
      </c>
      <c r="F193" s="257">
        <f t="shared" si="11"/>
        <v>9.2859999999999996</v>
      </c>
      <c r="G193" s="258">
        <v>36</v>
      </c>
      <c r="H193" s="259">
        <v>66.86</v>
      </c>
      <c r="I193" s="258">
        <f t="shared" si="8"/>
        <v>15.77</v>
      </c>
      <c r="J193" s="258">
        <f t="shared" si="9"/>
        <v>82.63</v>
      </c>
      <c r="K193" s="260"/>
      <c r="M193" s="268"/>
      <c r="N193" s="261"/>
    </row>
    <row r="194" spans="1:14" s="253" customFormat="1" ht="12.75">
      <c r="A194" s="256">
        <f t="shared" si="10"/>
        <v>187</v>
      </c>
      <c r="B194" s="244" t="s">
        <v>113</v>
      </c>
      <c r="C194" s="244" t="s">
        <v>77</v>
      </c>
      <c r="D194" s="271">
        <v>1513</v>
      </c>
      <c r="E194" s="263">
        <v>0.2</v>
      </c>
      <c r="F194" s="257">
        <f t="shared" si="11"/>
        <v>9.0640000000000001</v>
      </c>
      <c r="G194" s="258">
        <v>48</v>
      </c>
      <c r="H194" s="259">
        <v>87.01</v>
      </c>
      <c r="I194" s="258">
        <f t="shared" si="8"/>
        <v>20.53</v>
      </c>
      <c r="J194" s="258">
        <f t="shared" si="9"/>
        <v>107.54</v>
      </c>
      <c r="K194" s="260"/>
      <c r="M194" s="268"/>
      <c r="N194" s="261"/>
    </row>
    <row r="195" spans="1:14" s="253" customFormat="1" ht="12.75">
      <c r="A195" s="256">
        <f t="shared" si="10"/>
        <v>188</v>
      </c>
      <c r="B195" s="244" t="s">
        <v>104</v>
      </c>
      <c r="C195" s="244" t="s">
        <v>106</v>
      </c>
      <c r="D195" s="271">
        <v>1640</v>
      </c>
      <c r="E195" s="263">
        <v>0.2</v>
      </c>
      <c r="F195" s="257">
        <f t="shared" si="11"/>
        <v>9.8249999999999993</v>
      </c>
      <c r="G195" s="258">
        <v>36</v>
      </c>
      <c r="H195" s="259">
        <v>70.739999999999995</v>
      </c>
      <c r="I195" s="258">
        <f t="shared" si="8"/>
        <v>16.690000000000001</v>
      </c>
      <c r="J195" s="258">
        <f t="shared" si="9"/>
        <v>87.429999999999993</v>
      </c>
      <c r="K195" s="260"/>
      <c r="M195" s="268"/>
      <c r="N195" s="261"/>
    </row>
    <row r="196" spans="1:14" s="253" customFormat="1" ht="12.75">
      <c r="A196" s="256">
        <f t="shared" si="10"/>
        <v>189</v>
      </c>
      <c r="B196" s="244" t="s">
        <v>146</v>
      </c>
      <c r="C196" s="244" t="s">
        <v>106</v>
      </c>
      <c r="D196" s="271">
        <v>1523</v>
      </c>
      <c r="E196" s="263">
        <v>0.2</v>
      </c>
      <c r="F196" s="257">
        <f t="shared" si="11"/>
        <v>9.1240000000000006</v>
      </c>
      <c r="G196" s="258">
        <v>72</v>
      </c>
      <c r="H196" s="259">
        <v>131.38999999999999</v>
      </c>
      <c r="I196" s="258">
        <f t="shared" si="8"/>
        <v>30.99</v>
      </c>
      <c r="J196" s="258">
        <f t="shared" si="9"/>
        <v>162.38</v>
      </c>
      <c r="K196" s="260"/>
      <c r="M196" s="268"/>
      <c r="N196" s="261"/>
    </row>
    <row r="197" spans="1:14" s="253" customFormat="1" ht="12.75">
      <c r="A197" s="256">
        <f t="shared" si="10"/>
        <v>190</v>
      </c>
      <c r="B197" s="244" t="s">
        <v>145</v>
      </c>
      <c r="C197" s="244" t="s">
        <v>106</v>
      </c>
      <c r="D197" s="271">
        <v>1571</v>
      </c>
      <c r="E197" s="263">
        <v>0.2</v>
      </c>
      <c r="F197" s="257">
        <f t="shared" si="11"/>
        <v>9.4120000000000008</v>
      </c>
      <c r="G197" s="258">
        <v>12</v>
      </c>
      <c r="H197" s="259">
        <v>22.59</v>
      </c>
      <c r="I197" s="258">
        <f t="shared" si="8"/>
        <v>5.33</v>
      </c>
      <c r="J197" s="258">
        <f t="shared" si="9"/>
        <v>27.92</v>
      </c>
      <c r="K197" s="260"/>
      <c r="M197" s="268"/>
      <c r="N197" s="261"/>
    </row>
    <row r="198" spans="1:14" s="253" customFormat="1" ht="24.75" customHeight="1">
      <c r="A198" s="256">
        <f t="shared" si="10"/>
        <v>191</v>
      </c>
      <c r="B198" s="244" t="s">
        <v>142</v>
      </c>
      <c r="C198" s="246" t="s">
        <v>143</v>
      </c>
      <c r="D198" s="271">
        <v>1482</v>
      </c>
      <c r="E198" s="263">
        <v>0.2</v>
      </c>
      <c r="F198" s="257">
        <f t="shared" si="11"/>
        <v>8.8789999999999996</v>
      </c>
      <c r="G198" s="258">
        <v>24</v>
      </c>
      <c r="H198" s="259">
        <v>42.62</v>
      </c>
      <c r="I198" s="258">
        <f t="shared" si="8"/>
        <v>10.050000000000001</v>
      </c>
      <c r="J198" s="258">
        <f t="shared" si="9"/>
        <v>52.67</v>
      </c>
      <c r="K198" s="260"/>
      <c r="M198" s="268"/>
      <c r="N198" s="261"/>
    </row>
    <row r="199" spans="1:14" s="253" customFormat="1" ht="12.75">
      <c r="A199" s="256">
        <f t="shared" si="10"/>
        <v>192</v>
      </c>
      <c r="B199" s="244" t="s">
        <v>119</v>
      </c>
      <c r="C199" s="244" t="s">
        <v>77</v>
      </c>
      <c r="D199" s="271">
        <v>1445</v>
      </c>
      <c r="E199" s="263">
        <v>0.2</v>
      </c>
      <c r="F199" s="257">
        <f t="shared" si="11"/>
        <v>8.657</v>
      </c>
      <c r="G199" s="258">
        <v>24</v>
      </c>
      <c r="H199" s="259">
        <v>41.55</v>
      </c>
      <c r="I199" s="258">
        <f t="shared" si="8"/>
        <v>9.8000000000000007</v>
      </c>
      <c r="J199" s="258">
        <f t="shared" si="9"/>
        <v>51.349999999999994</v>
      </c>
      <c r="K199" s="260"/>
      <c r="M199" s="268"/>
      <c r="N199" s="261"/>
    </row>
    <row r="200" spans="1:14" s="253" customFormat="1" ht="12.75">
      <c r="A200" s="256">
        <f t="shared" si="10"/>
        <v>193</v>
      </c>
      <c r="B200" s="244" t="s">
        <v>148</v>
      </c>
      <c r="C200" s="244" t="s">
        <v>106</v>
      </c>
      <c r="D200" s="271">
        <v>1861</v>
      </c>
      <c r="E200" s="263">
        <v>0.2</v>
      </c>
      <c r="F200" s="257">
        <f t="shared" si="11"/>
        <v>11.148999999999999</v>
      </c>
      <c r="G200" s="258">
        <v>12</v>
      </c>
      <c r="H200" s="259">
        <v>26.76</v>
      </c>
      <c r="I200" s="258">
        <f t="shared" ref="I200:I263" si="12">ROUND(H200*23.59%,2)</f>
        <v>6.31</v>
      </c>
      <c r="J200" s="258">
        <f t="shared" ref="J200:J263" si="13">H200+I200</f>
        <v>33.07</v>
      </c>
      <c r="K200" s="260"/>
      <c r="M200" s="268"/>
      <c r="N200" s="261"/>
    </row>
    <row r="201" spans="1:14" s="253" customFormat="1" ht="12.75">
      <c r="A201" s="256">
        <f t="shared" si="10"/>
        <v>194</v>
      </c>
      <c r="B201" s="244" t="s">
        <v>111</v>
      </c>
      <c r="C201" s="244" t="s">
        <v>106</v>
      </c>
      <c r="D201" s="271">
        <v>1591</v>
      </c>
      <c r="E201" s="263">
        <v>0.2</v>
      </c>
      <c r="F201" s="257">
        <f t="shared" si="11"/>
        <v>9.532</v>
      </c>
      <c r="G201" s="258">
        <v>24</v>
      </c>
      <c r="H201" s="259">
        <v>45.75</v>
      </c>
      <c r="I201" s="258">
        <f t="shared" si="12"/>
        <v>10.79</v>
      </c>
      <c r="J201" s="258">
        <f t="shared" si="13"/>
        <v>56.54</v>
      </c>
      <c r="K201" s="260"/>
      <c r="M201" s="268"/>
      <c r="N201" s="261"/>
    </row>
    <row r="202" spans="1:14" s="253" customFormat="1" ht="12.75">
      <c r="A202" s="256">
        <f t="shared" ref="A202:A265" si="14">A201+1</f>
        <v>195</v>
      </c>
      <c r="B202" s="244" t="s">
        <v>117</v>
      </c>
      <c r="C202" s="244" t="s">
        <v>106</v>
      </c>
      <c r="D202" s="271">
        <v>1475</v>
      </c>
      <c r="E202" s="263">
        <v>0.2</v>
      </c>
      <c r="F202" s="257">
        <f t="shared" ref="F202:F265" si="15">ROUND(D202/$F$4,3)</f>
        <v>8.8369999999999997</v>
      </c>
      <c r="G202" s="258">
        <v>36</v>
      </c>
      <c r="H202" s="259">
        <v>63.63</v>
      </c>
      <c r="I202" s="258">
        <f t="shared" si="12"/>
        <v>15.01</v>
      </c>
      <c r="J202" s="258">
        <f t="shared" si="13"/>
        <v>78.64</v>
      </c>
      <c r="K202" s="260"/>
      <c r="M202" s="268"/>
      <c r="N202" s="261"/>
    </row>
    <row r="203" spans="1:14" s="253" customFormat="1" ht="12.75">
      <c r="A203" s="256">
        <f t="shared" si="14"/>
        <v>196</v>
      </c>
      <c r="B203" s="244" t="s">
        <v>153</v>
      </c>
      <c r="C203" s="244" t="s">
        <v>77</v>
      </c>
      <c r="D203" s="271">
        <v>1517</v>
      </c>
      <c r="E203" s="263">
        <v>0.2</v>
      </c>
      <c r="F203" s="257">
        <f t="shared" si="15"/>
        <v>9.0879999999999992</v>
      </c>
      <c r="G203" s="258">
        <v>24</v>
      </c>
      <c r="H203" s="259">
        <v>43.62</v>
      </c>
      <c r="I203" s="258">
        <f t="shared" si="12"/>
        <v>10.29</v>
      </c>
      <c r="J203" s="258">
        <f t="shared" si="13"/>
        <v>53.91</v>
      </c>
      <c r="K203" s="260"/>
      <c r="M203" s="268"/>
      <c r="N203" s="261"/>
    </row>
    <row r="204" spans="1:14" s="253" customFormat="1" ht="12.75">
      <c r="A204" s="256">
        <f t="shared" si="14"/>
        <v>197</v>
      </c>
      <c r="B204" s="244" t="s">
        <v>134</v>
      </c>
      <c r="C204" s="244" t="s">
        <v>77</v>
      </c>
      <c r="D204" s="271">
        <v>1340</v>
      </c>
      <c r="E204" s="263">
        <v>0.2</v>
      </c>
      <c r="F204" s="257">
        <f t="shared" si="15"/>
        <v>8.0280000000000005</v>
      </c>
      <c r="G204" s="258">
        <v>36</v>
      </c>
      <c r="H204" s="259">
        <v>57.8</v>
      </c>
      <c r="I204" s="258">
        <f t="shared" si="12"/>
        <v>13.64</v>
      </c>
      <c r="J204" s="258">
        <f t="shared" si="13"/>
        <v>71.44</v>
      </c>
      <c r="K204" s="260"/>
      <c r="M204" s="268"/>
      <c r="N204" s="261"/>
    </row>
    <row r="205" spans="1:14" s="253" customFormat="1" ht="12.75">
      <c r="A205" s="256">
        <f t="shared" si="14"/>
        <v>198</v>
      </c>
      <c r="B205" s="244" t="s">
        <v>185</v>
      </c>
      <c r="C205" s="244" t="s">
        <v>105</v>
      </c>
      <c r="D205" s="271">
        <v>1791</v>
      </c>
      <c r="E205" s="263">
        <v>0.2</v>
      </c>
      <c r="F205" s="257">
        <f t="shared" si="15"/>
        <v>10.73</v>
      </c>
      <c r="G205" s="258">
        <v>12</v>
      </c>
      <c r="H205" s="259">
        <v>25.75</v>
      </c>
      <c r="I205" s="258">
        <f t="shared" si="12"/>
        <v>6.07</v>
      </c>
      <c r="J205" s="258">
        <f t="shared" si="13"/>
        <v>31.82</v>
      </c>
      <c r="K205" s="260"/>
      <c r="M205" s="268"/>
      <c r="N205" s="261"/>
    </row>
    <row r="206" spans="1:14" s="253" customFormat="1" ht="12.75">
      <c r="A206" s="256">
        <f t="shared" si="14"/>
        <v>199</v>
      </c>
      <c r="B206" s="244" t="s">
        <v>179</v>
      </c>
      <c r="C206" s="244" t="s">
        <v>106</v>
      </c>
      <c r="D206" s="271">
        <v>1455</v>
      </c>
      <c r="E206" s="263">
        <v>0.2</v>
      </c>
      <c r="F206" s="257">
        <f t="shared" si="15"/>
        <v>8.7170000000000005</v>
      </c>
      <c r="G206" s="258">
        <v>12</v>
      </c>
      <c r="H206" s="259">
        <v>20.92</v>
      </c>
      <c r="I206" s="258">
        <f t="shared" si="12"/>
        <v>4.9400000000000004</v>
      </c>
      <c r="J206" s="258">
        <f t="shared" si="13"/>
        <v>25.860000000000003</v>
      </c>
      <c r="K206" s="260"/>
      <c r="M206" s="268"/>
      <c r="N206" s="261"/>
    </row>
    <row r="207" spans="1:14" s="253" customFormat="1" ht="12.75">
      <c r="A207" s="256">
        <f t="shared" si="14"/>
        <v>200</v>
      </c>
      <c r="B207" s="244" t="s">
        <v>135</v>
      </c>
      <c r="C207" s="244" t="s">
        <v>106</v>
      </c>
      <c r="D207" s="271">
        <v>1622</v>
      </c>
      <c r="E207" s="263">
        <v>0.2</v>
      </c>
      <c r="F207" s="257">
        <f t="shared" si="15"/>
        <v>9.7170000000000005</v>
      </c>
      <c r="G207" s="258">
        <v>48</v>
      </c>
      <c r="H207" s="259">
        <v>93.28</v>
      </c>
      <c r="I207" s="258">
        <f t="shared" si="12"/>
        <v>22</v>
      </c>
      <c r="J207" s="258">
        <f t="shared" si="13"/>
        <v>115.28</v>
      </c>
      <c r="K207" s="260"/>
      <c r="M207" s="268"/>
      <c r="N207" s="261"/>
    </row>
    <row r="208" spans="1:14" s="253" customFormat="1" ht="12.75">
      <c r="A208" s="256">
        <f t="shared" si="14"/>
        <v>201</v>
      </c>
      <c r="B208" s="244" t="s">
        <v>101</v>
      </c>
      <c r="C208" s="244" t="s">
        <v>80</v>
      </c>
      <c r="D208" s="271">
        <v>1695</v>
      </c>
      <c r="E208" s="263">
        <v>0.2</v>
      </c>
      <c r="F208" s="257">
        <f t="shared" si="15"/>
        <v>10.154999999999999</v>
      </c>
      <c r="G208" s="258">
        <v>8</v>
      </c>
      <c r="H208" s="259">
        <v>16.25</v>
      </c>
      <c r="I208" s="258">
        <f t="shared" si="12"/>
        <v>3.83</v>
      </c>
      <c r="J208" s="258">
        <f t="shared" si="13"/>
        <v>20.079999999999998</v>
      </c>
      <c r="K208" s="260"/>
      <c r="M208" s="268"/>
      <c r="N208" s="261"/>
    </row>
    <row r="209" spans="1:14" s="253" customFormat="1" ht="12.75">
      <c r="A209" s="256">
        <f t="shared" si="14"/>
        <v>202</v>
      </c>
      <c r="B209" s="244" t="s">
        <v>101</v>
      </c>
      <c r="C209" s="244" t="s">
        <v>80</v>
      </c>
      <c r="D209" s="271">
        <v>1695</v>
      </c>
      <c r="E209" s="263">
        <v>0.5</v>
      </c>
      <c r="F209" s="257">
        <f t="shared" si="15"/>
        <v>10.154999999999999</v>
      </c>
      <c r="G209" s="258">
        <v>5</v>
      </c>
      <c r="H209" s="259">
        <v>25.39</v>
      </c>
      <c r="I209" s="258">
        <f t="shared" si="12"/>
        <v>5.99</v>
      </c>
      <c r="J209" s="258">
        <f t="shared" si="13"/>
        <v>31.380000000000003</v>
      </c>
      <c r="K209" s="260"/>
      <c r="M209" s="268"/>
      <c r="N209" s="261"/>
    </row>
    <row r="210" spans="1:14" s="253" customFormat="1" ht="12.75">
      <c r="A210" s="256">
        <f t="shared" si="14"/>
        <v>203</v>
      </c>
      <c r="B210" s="244" t="s">
        <v>153</v>
      </c>
      <c r="C210" s="244" t="s">
        <v>77</v>
      </c>
      <c r="D210" s="271">
        <v>1472</v>
      </c>
      <c r="E210" s="263">
        <v>0.2</v>
      </c>
      <c r="F210" s="257">
        <f t="shared" si="15"/>
        <v>8.8190000000000008</v>
      </c>
      <c r="G210" s="258">
        <v>24</v>
      </c>
      <c r="H210" s="259">
        <v>42.33</v>
      </c>
      <c r="I210" s="258">
        <f t="shared" si="12"/>
        <v>9.99</v>
      </c>
      <c r="J210" s="258">
        <f t="shared" si="13"/>
        <v>52.32</v>
      </c>
      <c r="K210" s="260"/>
      <c r="M210" s="268"/>
      <c r="N210" s="261"/>
    </row>
    <row r="211" spans="1:14" s="253" customFormat="1" ht="12.75">
      <c r="A211" s="256">
        <f t="shared" si="14"/>
        <v>204</v>
      </c>
      <c r="B211" s="244" t="s">
        <v>117</v>
      </c>
      <c r="C211" s="244" t="s">
        <v>77</v>
      </c>
      <c r="D211" s="271">
        <v>1472</v>
      </c>
      <c r="E211" s="263">
        <v>0.2</v>
      </c>
      <c r="F211" s="257">
        <f t="shared" si="15"/>
        <v>8.8190000000000008</v>
      </c>
      <c r="G211" s="258">
        <v>12</v>
      </c>
      <c r="H211" s="259">
        <v>21.17</v>
      </c>
      <c r="I211" s="258">
        <f t="shared" si="12"/>
        <v>4.99</v>
      </c>
      <c r="J211" s="258">
        <f t="shared" si="13"/>
        <v>26.160000000000004</v>
      </c>
      <c r="K211" s="260"/>
      <c r="M211" s="268"/>
      <c r="N211" s="261"/>
    </row>
    <row r="212" spans="1:14" s="253" customFormat="1" ht="12.75">
      <c r="A212" s="256">
        <f t="shared" si="14"/>
        <v>205</v>
      </c>
      <c r="B212" s="244" t="s">
        <v>100</v>
      </c>
      <c r="C212" s="244" t="s">
        <v>77</v>
      </c>
      <c r="D212" s="271">
        <v>1805</v>
      </c>
      <c r="E212" s="263">
        <v>0.2</v>
      </c>
      <c r="F212" s="257">
        <f t="shared" si="15"/>
        <v>10.814</v>
      </c>
      <c r="G212" s="258">
        <v>40</v>
      </c>
      <c r="H212" s="259">
        <v>86.51</v>
      </c>
      <c r="I212" s="258">
        <f t="shared" si="12"/>
        <v>20.41</v>
      </c>
      <c r="J212" s="258">
        <f t="shared" si="13"/>
        <v>106.92</v>
      </c>
      <c r="K212" s="260"/>
      <c r="M212" s="268"/>
      <c r="N212" s="261"/>
    </row>
    <row r="213" spans="1:14" s="253" customFormat="1" ht="12.75">
      <c r="A213" s="256">
        <f t="shared" si="14"/>
        <v>206</v>
      </c>
      <c r="B213" s="244" t="s">
        <v>100</v>
      </c>
      <c r="C213" s="244" t="s">
        <v>77</v>
      </c>
      <c r="D213" s="271">
        <v>1805</v>
      </c>
      <c r="E213" s="263">
        <v>0.5</v>
      </c>
      <c r="F213" s="257">
        <f t="shared" si="15"/>
        <v>10.814</v>
      </c>
      <c r="G213" s="258">
        <v>8</v>
      </c>
      <c r="H213" s="259">
        <v>43.26</v>
      </c>
      <c r="I213" s="258">
        <f t="shared" si="12"/>
        <v>10.210000000000001</v>
      </c>
      <c r="J213" s="258">
        <f t="shared" si="13"/>
        <v>53.47</v>
      </c>
      <c r="K213" s="260"/>
      <c r="M213" s="268"/>
      <c r="N213" s="261"/>
    </row>
    <row r="214" spans="1:14" s="253" customFormat="1" ht="12.75">
      <c r="A214" s="256">
        <f t="shared" si="14"/>
        <v>207</v>
      </c>
      <c r="B214" s="244" t="s">
        <v>187</v>
      </c>
      <c r="C214" s="244" t="s">
        <v>80</v>
      </c>
      <c r="D214" s="271">
        <v>1470</v>
      </c>
      <c r="E214" s="263">
        <v>0.2</v>
      </c>
      <c r="F214" s="257">
        <f t="shared" si="15"/>
        <v>8.8070000000000004</v>
      </c>
      <c r="G214" s="258">
        <v>97.5</v>
      </c>
      <c r="H214" s="259">
        <v>171.74</v>
      </c>
      <c r="I214" s="258">
        <f t="shared" si="12"/>
        <v>40.51</v>
      </c>
      <c r="J214" s="258">
        <f t="shared" si="13"/>
        <v>212.25</v>
      </c>
      <c r="K214" s="260"/>
      <c r="M214" s="268"/>
      <c r="N214" s="261"/>
    </row>
    <row r="215" spans="1:14" s="253" customFormat="1" ht="12.75">
      <c r="A215" s="256">
        <f t="shared" si="14"/>
        <v>208</v>
      </c>
      <c r="B215" s="244" t="s">
        <v>165</v>
      </c>
      <c r="C215" s="244" t="s">
        <v>80</v>
      </c>
      <c r="D215" s="271">
        <v>1470</v>
      </c>
      <c r="E215" s="263">
        <v>0.5</v>
      </c>
      <c r="F215" s="257">
        <f t="shared" si="15"/>
        <v>8.8070000000000004</v>
      </c>
      <c r="G215" s="258">
        <v>22.5</v>
      </c>
      <c r="H215" s="259">
        <v>99.08</v>
      </c>
      <c r="I215" s="258">
        <f t="shared" si="12"/>
        <v>23.37</v>
      </c>
      <c r="J215" s="258">
        <f t="shared" si="13"/>
        <v>122.45</v>
      </c>
      <c r="K215" s="260"/>
      <c r="M215" s="268"/>
      <c r="N215" s="261"/>
    </row>
    <row r="216" spans="1:14" s="253" customFormat="1" ht="12.75">
      <c r="A216" s="256">
        <f t="shared" si="14"/>
        <v>209</v>
      </c>
      <c r="B216" s="244" t="s">
        <v>128</v>
      </c>
      <c r="C216" s="244" t="s">
        <v>129</v>
      </c>
      <c r="D216" s="271">
        <v>1950</v>
      </c>
      <c r="E216" s="263">
        <v>0.2</v>
      </c>
      <c r="F216" s="257">
        <f t="shared" si="15"/>
        <v>11.682</v>
      </c>
      <c r="G216" s="258">
        <v>24</v>
      </c>
      <c r="H216" s="259">
        <v>56.07</v>
      </c>
      <c r="I216" s="258">
        <f t="shared" si="12"/>
        <v>13.23</v>
      </c>
      <c r="J216" s="258">
        <f t="shared" si="13"/>
        <v>69.3</v>
      </c>
      <c r="K216" s="260"/>
      <c r="M216" s="268"/>
      <c r="N216" s="261"/>
    </row>
    <row r="217" spans="1:14" s="253" customFormat="1" ht="12.75">
      <c r="A217" s="256">
        <f t="shared" si="14"/>
        <v>210</v>
      </c>
      <c r="B217" s="244" t="s">
        <v>117</v>
      </c>
      <c r="C217" s="244" t="s">
        <v>77</v>
      </c>
      <c r="D217" s="271">
        <v>1432</v>
      </c>
      <c r="E217" s="263">
        <v>0.2</v>
      </c>
      <c r="F217" s="257">
        <f t="shared" si="15"/>
        <v>8.5790000000000006</v>
      </c>
      <c r="G217" s="258">
        <v>24</v>
      </c>
      <c r="H217" s="259">
        <v>41.18</v>
      </c>
      <c r="I217" s="258">
        <f t="shared" si="12"/>
        <v>9.7100000000000009</v>
      </c>
      <c r="J217" s="258">
        <f t="shared" si="13"/>
        <v>50.89</v>
      </c>
      <c r="K217" s="260"/>
      <c r="M217" s="268"/>
      <c r="N217" s="261"/>
    </row>
    <row r="218" spans="1:14" s="253" customFormat="1" ht="12.75">
      <c r="A218" s="256">
        <f t="shared" si="14"/>
        <v>211</v>
      </c>
      <c r="B218" s="244" t="s">
        <v>180</v>
      </c>
      <c r="C218" s="244" t="s">
        <v>106</v>
      </c>
      <c r="D218" s="271">
        <v>1475</v>
      </c>
      <c r="E218" s="263">
        <v>0.2</v>
      </c>
      <c r="F218" s="257">
        <f t="shared" si="15"/>
        <v>8.8369999999999997</v>
      </c>
      <c r="G218" s="258">
        <v>12</v>
      </c>
      <c r="H218" s="259">
        <v>21.21</v>
      </c>
      <c r="I218" s="258">
        <f t="shared" si="12"/>
        <v>5</v>
      </c>
      <c r="J218" s="258">
        <f t="shared" si="13"/>
        <v>26.21</v>
      </c>
      <c r="K218" s="260"/>
      <c r="M218" s="268"/>
      <c r="N218" s="261"/>
    </row>
    <row r="219" spans="1:14" s="253" customFormat="1" ht="12.75">
      <c r="A219" s="256">
        <f t="shared" si="14"/>
        <v>212</v>
      </c>
      <c r="B219" s="244" t="s">
        <v>153</v>
      </c>
      <c r="C219" s="244" t="s">
        <v>105</v>
      </c>
      <c r="D219" s="271">
        <v>1680</v>
      </c>
      <c r="E219" s="263">
        <v>0.2</v>
      </c>
      <c r="F219" s="257">
        <f t="shared" si="15"/>
        <v>10.065</v>
      </c>
      <c r="G219" s="258">
        <v>12</v>
      </c>
      <c r="H219" s="259">
        <v>24.16</v>
      </c>
      <c r="I219" s="258">
        <f t="shared" si="12"/>
        <v>5.7</v>
      </c>
      <c r="J219" s="258">
        <f t="shared" si="13"/>
        <v>29.86</v>
      </c>
      <c r="K219" s="260"/>
      <c r="M219" s="268"/>
      <c r="N219" s="261"/>
    </row>
    <row r="220" spans="1:14" s="253" customFormat="1" ht="12.75">
      <c r="A220" s="256">
        <f t="shared" si="14"/>
        <v>213</v>
      </c>
      <c r="B220" s="244" t="s">
        <v>112</v>
      </c>
      <c r="C220" s="244" t="s">
        <v>106</v>
      </c>
      <c r="D220" s="271">
        <v>1620</v>
      </c>
      <c r="E220" s="263">
        <v>0.2</v>
      </c>
      <c r="F220" s="257">
        <f t="shared" si="15"/>
        <v>9.7050000000000001</v>
      </c>
      <c r="G220" s="258">
        <v>12</v>
      </c>
      <c r="H220" s="259">
        <v>23.29</v>
      </c>
      <c r="I220" s="258">
        <f t="shared" si="12"/>
        <v>5.49</v>
      </c>
      <c r="J220" s="258">
        <f t="shared" si="13"/>
        <v>28.78</v>
      </c>
      <c r="K220" s="260"/>
      <c r="M220" s="268"/>
      <c r="N220" s="261"/>
    </row>
    <row r="221" spans="1:14" s="253" customFormat="1" ht="12.75">
      <c r="A221" s="256">
        <f t="shared" si="14"/>
        <v>214</v>
      </c>
      <c r="B221" s="244" t="s">
        <v>107</v>
      </c>
      <c r="C221" s="244" t="s">
        <v>110</v>
      </c>
      <c r="D221" s="271">
        <v>2483</v>
      </c>
      <c r="E221" s="263">
        <v>0.2</v>
      </c>
      <c r="F221" s="257">
        <f t="shared" si="15"/>
        <v>14.875</v>
      </c>
      <c r="G221" s="258">
        <v>48</v>
      </c>
      <c r="H221" s="259">
        <v>142.80000000000001</v>
      </c>
      <c r="I221" s="258">
        <f t="shared" si="12"/>
        <v>33.69</v>
      </c>
      <c r="J221" s="258">
        <f t="shared" si="13"/>
        <v>176.49</v>
      </c>
      <c r="K221" s="260"/>
      <c r="M221" s="268"/>
      <c r="N221" s="261"/>
    </row>
    <row r="222" spans="1:14" s="253" customFormat="1" ht="12.75">
      <c r="A222" s="256">
        <f t="shared" si="14"/>
        <v>215</v>
      </c>
      <c r="B222" s="244" t="s">
        <v>138</v>
      </c>
      <c r="C222" s="244" t="s">
        <v>105</v>
      </c>
      <c r="D222" s="271">
        <v>1779</v>
      </c>
      <c r="E222" s="263">
        <v>0.2</v>
      </c>
      <c r="F222" s="257">
        <f t="shared" si="15"/>
        <v>10.657999999999999</v>
      </c>
      <c r="G222" s="258">
        <v>12</v>
      </c>
      <c r="H222" s="259">
        <v>25.58</v>
      </c>
      <c r="I222" s="258">
        <f t="shared" si="12"/>
        <v>6.03</v>
      </c>
      <c r="J222" s="258">
        <f t="shared" si="13"/>
        <v>31.61</v>
      </c>
      <c r="K222" s="260"/>
      <c r="M222" s="268"/>
      <c r="N222" s="261"/>
    </row>
    <row r="223" spans="1:14" s="253" customFormat="1" ht="12.75">
      <c r="A223" s="256">
        <f t="shared" si="14"/>
        <v>216</v>
      </c>
      <c r="B223" s="244" t="s">
        <v>151</v>
      </c>
      <c r="C223" s="244" t="s">
        <v>77</v>
      </c>
      <c r="D223" s="271">
        <v>1533</v>
      </c>
      <c r="E223" s="263">
        <v>0.2</v>
      </c>
      <c r="F223" s="257">
        <f t="shared" si="15"/>
        <v>9.1839999999999993</v>
      </c>
      <c r="G223" s="258">
        <v>24</v>
      </c>
      <c r="H223" s="259">
        <v>44.08</v>
      </c>
      <c r="I223" s="258">
        <f t="shared" si="12"/>
        <v>10.4</v>
      </c>
      <c r="J223" s="258">
        <f t="shared" si="13"/>
        <v>54.48</v>
      </c>
      <c r="K223" s="260"/>
      <c r="M223" s="268"/>
      <c r="N223" s="261"/>
    </row>
    <row r="224" spans="1:14" s="253" customFormat="1" ht="12.75">
      <c r="A224" s="256">
        <f t="shared" si="14"/>
        <v>217</v>
      </c>
      <c r="B224" s="244" t="s">
        <v>152</v>
      </c>
      <c r="C224" s="244" t="s">
        <v>77</v>
      </c>
      <c r="D224" s="271">
        <v>1452</v>
      </c>
      <c r="E224" s="263">
        <v>0.2</v>
      </c>
      <c r="F224" s="257">
        <f t="shared" si="15"/>
        <v>8.6989999999999998</v>
      </c>
      <c r="G224" s="258">
        <v>36</v>
      </c>
      <c r="H224" s="259">
        <v>62.63</v>
      </c>
      <c r="I224" s="258">
        <f t="shared" si="12"/>
        <v>14.77</v>
      </c>
      <c r="J224" s="258">
        <f t="shared" si="13"/>
        <v>77.400000000000006</v>
      </c>
      <c r="K224" s="260"/>
      <c r="M224" s="268"/>
      <c r="N224" s="261"/>
    </row>
    <row r="225" spans="1:14" s="253" customFormat="1" ht="12.75">
      <c r="A225" s="256">
        <f t="shared" si="14"/>
        <v>218</v>
      </c>
      <c r="B225" s="244" t="s">
        <v>118</v>
      </c>
      <c r="C225" s="244" t="s">
        <v>106</v>
      </c>
      <c r="D225" s="271">
        <v>1483</v>
      </c>
      <c r="E225" s="263">
        <v>0.2</v>
      </c>
      <c r="F225" s="257">
        <f t="shared" si="15"/>
        <v>8.8840000000000003</v>
      </c>
      <c r="G225" s="258">
        <v>24</v>
      </c>
      <c r="H225" s="259">
        <v>42.64</v>
      </c>
      <c r="I225" s="258">
        <f t="shared" si="12"/>
        <v>10.06</v>
      </c>
      <c r="J225" s="258">
        <f t="shared" si="13"/>
        <v>52.7</v>
      </c>
      <c r="K225" s="260"/>
      <c r="M225" s="268"/>
      <c r="N225" s="261"/>
    </row>
    <row r="226" spans="1:14" s="253" customFormat="1" ht="12.75">
      <c r="A226" s="256">
        <f t="shared" si="14"/>
        <v>219</v>
      </c>
      <c r="B226" s="244" t="s">
        <v>114</v>
      </c>
      <c r="C226" s="244" t="s">
        <v>106</v>
      </c>
      <c r="D226" s="271">
        <v>1591</v>
      </c>
      <c r="E226" s="263">
        <v>0.2</v>
      </c>
      <c r="F226" s="257">
        <f t="shared" si="15"/>
        <v>9.532</v>
      </c>
      <c r="G226" s="258">
        <v>24</v>
      </c>
      <c r="H226" s="259">
        <v>45.75</v>
      </c>
      <c r="I226" s="258">
        <f t="shared" si="12"/>
        <v>10.79</v>
      </c>
      <c r="J226" s="258">
        <f t="shared" si="13"/>
        <v>56.54</v>
      </c>
      <c r="K226" s="260"/>
      <c r="M226" s="268"/>
      <c r="N226" s="261"/>
    </row>
    <row r="227" spans="1:14" s="253" customFormat="1" ht="12.75">
      <c r="A227" s="256">
        <f t="shared" si="14"/>
        <v>220</v>
      </c>
      <c r="B227" s="244" t="s">
        <v>163</v>
      </c>
      <c r="C227" s="244" t="s">
        <v>106</v>
      </c>
      <c r="D227" s="271">
        <v>1475</v>
      </c>
      <c r="E227" s="263">
        <v>0.2</v>
      </c>
      <c r="F227" s="257">
        <f t="shared" si="15"/>
        <v>8.8369999999999997</v>
      </c>
      <c r="G227" s="258">
        <v>24</v>
      </c>
      <c r="H227" s="259">
        <v>42.42</v>
      </c>
      <c r="I227" s="258">
        <f t="shared" si="12"/>
        <v>10.01</v>
      </c>
      <c r="J227" s="258">
        <f t="shared" si="13"/>
        <v>52.43</v>
      </c>
      <c r="K227" s="260"/>
      <c r="M227" s="268"/>
      <c r="N227" s="261"/>
    </row>
    <row r="228" spans="1:14" s="253" customFormat="1" ht="12.75">
      <c r="A228" s="256">
        <f t="shared" si="14"/>
        <v>221</v>
      </c>
      <c r="B228" s="244" t="s">
        <v>184</v>
      </c>
      <c r="C228" s="244" t="s">
        <v>80</v>
      </c>
      <c r="D228" s="271">
        <v>1470</v>
      </c>
      <c r="E228" s="263">
        <v>0.2</v>
      </c>
      <c r="F228" s="257">
        <f t="shared" si="15"/>
        <v>8.8070000000000004</v>
      </c>
      <c r="G228" s="258">
        <v>41</v>
      </c>
      <c r="H228" s="259">
        <v>72.22</v>
      </c>
      <c r="I228" s="258">
        <f t="shared" si="12"/>
        <v>17.04</v>
      </c>
      <c r="J228" s="258">
        <f t="shared" si="13"/>
        <v>89.259999999999991</v>
      </c>
      <c r="K228" s="260"/>
      <c r="M228" s="268"/>
      <c r="N228" s="261"/>
    </row>
    <row r="229" spans="1:14" s="253" customFormat="1" ht="12.75">
      <c r="A229" s="256">
        <f t="shared" si="14"/>
        <v>222</v>
      </c>
      <c r="B229" s="244" t="s">
        <v>184</v>
      </c>
      <c r="C229" s="244" t="s">
        <v>80</v>
      </c>
      <c r="D229" s="271">
        <v>1470</v>
      </c>
      <c r="E229" s="263">
        <v>0.5</v>
      </c>
      <c r="F229" s="257">
        <f t="shared" si="15"/>
        <v>8.8070000000000004</v>
      </c>
      <c r="G229" s="258">
        <v>7</v>
      </c>
      <c r="H229" s="259">
        <v>30.82</v>
      </c>
      <c r="I229" s="258">
        <f t="shared" si="12"/>
        <v>7.27</v>
      </c>
      <c r="J229" s="258">
        <f t="shared" si="13"/>
        <v>38.090000000000003</v>
      </c>
      <c r="K229" s="260"/>
      <c r="M229" s="268"/>
      <c r="N229" s="261"/>
    </row>
    <row r="230" spans="1:14" s="253" customFormat="1" ht="12.75">
      <c r="A230" s="256">
        <f t="shared" si="14"/>
        <v>223</v>
      </c>
      <c r="B230" s="244" t="s">
        <v>122</v>
      </c>
      <c r="C230" s="244" t="s">
        <v>77</v>
      </c>
      <c r="D230" s="271">
        <v>1425</v>
      </c>
      <c r="E230" s="263">
        <v>0.2</v>
      </c>
      <c r="F230" s="257">
        <f t="shared" si="15"/>
        <v>8.5370000000000008</v>
      </c>
      <c r="G230" s="258">
        <v>12</v>
      </c>
      <c r="H230" s="259">
        <v>20.49</v>
      </c>
      <c r="I230" s="258">
        <f t="shared" si="12"/>
        <v>4.83</v>
      </c>
      <c r="J230" s="258">
        <f t="shared" si="13"/>
        <v>25.32</v>
      </c>
      <c r="K230" s="260"/>
      <c r="M230" s="268"/>
      <c r="N230" s="261"/>
    </row>
    <row r="231" spans="1:14" s="253" customFormat="1" ht="12.75">
      <c r="A231" s="256">
        <f t="shared" si="14"/>
        <v>224</v>
      </c>
      <c r="B231" s="244" t="s">
        <v>116</v>
      </c>
      <c r="C231" s="244" t="s">
        <v>106</v>
      </c>
      <c r="D231" s="271">
        <v>1495</v>
      </c>
      <c r="E231" s="263">
        <v>0.2</v>
      </c>
      <c r="F231" s="257">
        <f t="shared" si="15"/>
        <v>8.9559999999999995</v>
      </c>
      <c r="G231" s="258">
        <v>36</v>
      </c>
      <c r="H231" s="259">
        <v>64.48</v>
      </c>
      <c r="I231" s="258">
        <f t="shared" si="12"/>
        <v>15.21</v>
      </c>
      <c r="J231" s="258">
        <f t="shared" si="13"/>
        <v>79.69</v>
      </c>
      <c r="K231" s="260"/>
      <c r="M231" s="268"/>
      <c r="N231" s="261"/>
    </row>
    <row r="232" spans="1:14" s="253" customFormat="1" ht="12.75">
      <c r="A232" s="256">
        <f t="shared" si="14"/>
        <v>225</v>
      </c>
      <c r="B232" s="244" t="s">
        <v>136</v>
      </c>
      <c r="C232" s="244" t="s">
        <v>106</v>
      </c>
      <c r="D232" s="271">
        <v>1458</v>
      </c>
      <c r="E232" s="263">
        <v>0.2</v>
      </c>
      <c r="F232" s="257">
        <f t="shared" si="15"/>
        <v>8.7349999999999994</v>
      </c>
      <c r="G232" s="258">
        <v>48</v>
      </c>
      <c r="H232" s="259">
        <v>83.86</v>
      </c>
      <c r="I232" s="258">
        <f t="shared" si="12"/>
        <v>19.78</v>
      </c>
      <c r="J232" s="258">
        <f t="shared" si="13"/>
        <v>103.64</v>
      </c>
      <c r="K232" s="260"/>
      <c r="M232" s="268"/>
      <c r="N232" s="261"/>
    </row>
    <row r="233" spans="1:14" s="253" customFormat="1" ht="12.75">
      <c r="A233" s="256">
        <f t="shared" si="14"/>
        <v>226</v>
      </c>
      <c r="B233" s="244" t="s">
        <v>114</v>
      </c>
      <c r="C233" s="244" t="s">
        <v>77</v>
      </c>
      <c r="D233" s="271">
        <v>1553</v>
      </c>
      <c r="E233" s="263">
        <v>0.2</v>
      </c>
      <c r="F233" s="257">
        <f t="shared" si="15"/>
        <v>9.3040000000000003</v>
      </c>
      <c r="G233" s="258">
        <v>36</v>
      </c>
      <c r="H233" s="259">
        <v>66.989999999999995</v>
      </c>
      <c r="I233" s="258">
        <f t="shared" si="12"/>
        <v>15.8</v>
      </c>
      <c r="J233" s="258">
        <f t="shared" si="13"/>
        <v>82.789999999999992</v>
      </c>
      <c r="K233" s="260"/>
      <c r="M233" s="268"/>
      <c r="N233" s="261"/>
    </row>
    <row r="234" spans="1:14" s="253" customFormat="1" ht="12.75">
      <c r="A234" s="256">
        <f t="shared" si="14"/>
        <v>227</v>
      </c>
      <c r="B234" s="244" t="s">
        <v>100</v>
      </c>
      <c r="C234" s="244" t="s">
        <v>77</v>
      </c>
      <c r="D234" s="271">
        <v>1816</v>
      </c>
      <c r="E234" s="263">
        <v>0.2</v>
      </c>
      <c r="F234" s="257">
        <f t="shared" si="15"/>
        <v>10.879</v>
      </c>
      <c r="G234" s="258">
        <v>53.5</v>
      </c>
      <c r="H234" s="259">
        <v>116.41</v>
      </c>
      <c r="I234" s="258">
        <f t="shared" si="12"/>
        <v>27.46</v>
      </c>
      <c r="J234" s="258">
        <f t="shared" si="13"/>
        <v>143.87</v>
      </c>
      <c r="K234" s="260"/>
      <c r="M234" s="268"/>
      <c r="N234" s="261"/>
    </row>
    <row r="235" spans="1:14" s="253" customFormat="1" ht="12.75">
      <c r="A235" s="256">
        <f t="shared" si="14"/>
        <v>228</v>
      </c>
      <c r="B235" s="244" t="s">
        <v>100</v>
      </c>
      <c r="C235" s="244" t="s">
        <v>77</v>
      </c>
      <c r="D235" s="271">
        <v>1816</v>
      </c>
      <c r="E235" s="263">
        <v>0.5</v>
      </c>
      <c r="F235" s="257">
        <f t="shared" si="15"/>
        <v>10.879</v>
      </c>
      <c r="G235" s="258">
        <v>4.5</v>
      </c>
      <c r="H235" s="259">
        <v>24.48</v>
      </c>
      <c r="I235" s="258">
        <f t="shared" si="12"/>
        <v>5.77</v>
      </c>
      <c r="J235" s="258">
        <f t="shared" si="13"/>
        <v>30.25</v>
      </c>
      <c r="K235" s="260"/>
      <c r="M235" s="268"/>
      <c r="N235" s="261"/>
    </row>
    <row r="236" spans="1:14" s="253" customFormat="1" ht="12.75">
      <c r="A236" s="256">
        <f t="shared" si="14"/>
        <v>229</v>
      </c>
      <c r="B236" s="244" t="s">
        <v>187</v>
      </c>
      <c r="C236" s="244" t="s">
        <v>80</v>
      </c>
      <c r="D236" s="271">
        <v>1450</v>
      </c>
      <c r="E236" s="263">
        <v>0.2</v>
      </c>
      <c r="F236" s="257">
        <f t="shared" si="15"/>
        <v>8.6869999999999994</v>
      </c>
      <c r="G236" s="258">
        <v>97.5</v>
      </c>
      <c r="H236" s="259">
        <v>169.4</v>
      </c>
      <c r="I236" s="258">
        <f t="shared" si="12"/>
        <v>39.96</v>
      </c>
      <c r="J236" s="258">
        <f t="shared" si="13"/>
        <v>209.36</v>
      </c>
      <c r="K236" s="260"/>
      <c r="M236" s="268"/>
      <c r="N236" s="261"/>
    </row>
    <row r="237" spans="1:14" s="253" customFormat="1" ht="12.75">
      <c r="A237" s="256">
        <f t="shared" si="14"/>
        <v>230</v>
      </c>
      <c r="B237" s="244" t="s">
        <v>187</v>
      </c>
      <c r="C237" s="244" t="s">
        <v>80</v>
      </c>
      <c r="D237" s="271">
        <v>1450</v>
      </c>
      <c r="E237" s="263">
        <v>0.5</v>
      </c>
      <c r="F237" s="257">
        <f t="shared" si="15"/>
        <v>8.6869999999999994</v>
      </c>
      <c r="G237" s="258">
        <v>12.5</v>
      </c>
      <c r="H237" s="259">
        <v>54.29</v>
      </c>
      <c r="I237" s="258">
        <f t="shared" si="12"/>
        <v>12.81</v>
      </c>
      <c r="J237" s="258">
        <f t="shared" si="13"/>
        <v>67.099999999999994</v>
      </c>
      <c r="K237" s="260"/>
      <c r="M237" s="268"/>
      <c r="N237" s="261"/>
    </row>
    <row r="238" spans="1:14" s="253" customFormat="1" ht="12.75">
      <c r="A238" s="256">
        <f t="shared" si="14"/>
        <v>231</v>
      </c>
      <c r="B238" s="244" t="s">
        <v>119</v>
      </c>
      <c r="C238" s="244" t="s">
        <v>77</v>
      </c>
      <c r="D238" s="271">
        <v>1425</v>
      </c>
      <c r="E238" s="263">
        <v>0.2</v>
      </c>
      <c r="F238" s="257">
        <f t="shared" si="15"/>
        <v>8.5370000000000008</v>
      </c>
      <c r="G238" s="258">
        <v>12</v>
      </c>
      <c r="H238" s="259">
        <v>20.49</v>
      </c>
      <c r="I238" s="258">
        <f t="shared" si="12"/>
        <v>4.83</v>
      </c>
      <c r="J238" s="258">
        <f t="shared" si="13"/>
        <v>25.32</v>
      </c>
      <c r="K238" s="260"/>
      <c r="M238" s="268"/>
      <c r="N238" s="261"/>
    </row>
    <row r="239" spans="1:14" s="253" customFormat="1" ht="12.75">
      <c r="A239" s="256">
        <f t="shared" si="14"/>
        <v>232</v>
      </c>
      <c r="B239" s="244" t="s">
        <v>136</v>
      </c>
      <c r="C239" s="244" t="s">
        <v>106</v>
      </c>
      <c r="D239" s="271">
        <v>1478</v>
      </c>
      <c r="E239" s="263">
        <v>0.2</v>
      </c>
      <c r="F239" s="257">
        <f t="shared" si="15"/>
        <v>8.8550000000000004</v>
      </c>
      <c r="G239" s="258">
        <v>12</v>
      </c>
      <c r="H239" s="259">
        <v>21.25</v>
      </c>
      <c r="I239" s="258">
        <f t="shared" si="12"/>
        <v>5.01</v>
      </c>
      <c r="J239" s="258">
        <f t="shared" si="13"/>
        <v>26.259999999999998</v>
      </c>
      <c r="K239" s="260"/>
      <c r="M239" s="268"/>
      <c r="N239" s="261"/>
    </row>
    <row r="240" spans="1:14" s="253" customFormat="1" ht="12.75">
      <c r="A240" s="256">
        <f t="shared" si="14"/>
        <v>233</v>
      </c>
      <c r="B240" s="244" t="s">
        <v>156</v>
      </c>
      <c r="C240" s="244" t="s">
        <v>106</v>
      </c>
      <c r="D240" s="271">
        <v>1475</v>
      </c>
      <c r="E240" s="263">
        <v>0.2</v>
      </c>
      <c r="F240" s="257">
        <f t="shared" si="15"/>
        <v>8.8369999999999997</v>
      </c>
      <c r="G240" s="258">
        <v>12</v>
      </c>
      <c r="H240" s="259">
        <v>21.21</v>
      </c>
      <c r="I240" s="258">
        <f t="shared" si="12"/>
        <v>5</v>
      </c>
      <c r="J240" s="258">
        <f t="shared" si="13"/>
        <v>26.21</v>
      </c>
      <c r="K240" s="260"/>
      <c r="M240" s="268"/>
      <c r="N240" s="261"/>
    </row>
    <row r="241" spans="1:14" s="253" customFormat="1" ht="12.75">
      <c r="A241" s="256">
        <f t="shared" si="14"/>
        <v>234</v>
      </c>
      <c r="B241" s="244" t="s">
        <v>139</v>
      </c>
      <c r="C241" s="244" t="s">
        <v>106</v>
      </c>
      <c r="D241" s="271">
        <v>1722</v>
      </c>
      <c r="E241" s="263">
        <v>0.2</v>
      </c>
      <c r="F241" s="257">
        <f t="shared" si="15"/>
        <v>10.316000000000001</v>
      </c>
      <c r="G241" s="258">
        <v>12</v>
      </c>
      <c r="H241" s="259">
        <v>24.76</v>
      </c>
      <c r="I241" s="258">
        <f t="shared" si="12"/>
        <v>5.84</v>
      </c>
      <c r="J241" s="258">
        <f t="shared" si="13"/>
        <v>30.6</v>
      </c>
      <c r="K241" s="260"/>
      <c r="M241" s="268"/>
      <c r="N241" s="261"/>
    </row>
    <row r="242" spans="1:14" s="253" customFormat="1" ht="12.75">
      <c r="A242" s="256">
        <f t="shared" si="14"/>
        <v>235</v>
      </c>
      <c r="B242" s="244" t="s">
        <v>130</v>
      </c>
      <c r="C242" s="244" t="s">
        <v>77</v>
      </c>
      <c r="D242" s="271">
        <v>1590</v>
      </c>
      <c r="E242" s="263">
        <v>0.2</v>
      </c>
      <c r="F242" s="257">
        <f t="shared" si="15"/>
        <v>9.5259999999999998</v>
      </c>
      <c r="G242" s="258">
        <v>36</v>
      </c>
      <c r="H242" s="259">
        <v>68.59</v>
      </c>
      <c r="I242" s="258">
        <f t="shared" si="12"/>
        <v>16.18</v>
      </c>
      <c r="J242" s="258">
        <f t="shared" si="13"/>
        <v>84.77000000000001</v>
      </c>
      <c r="K242" s="260"/>
      <c r="M242" s="268"/>
      <c r="N242" s="261"/>
    </row>
    <row r="243" spans="1:14" s="253" customFormat="1" ht="12.75">
      <c r="A243" s="256">
        <f t="shared" si="14"/>
        <v>236</v>
      </c>
      <c r="B243" s="244" t="s">
        <v>158</v>
      </c>
      <c r="C243" s="244" t="s">
        <v>77</v>
      </c>
      <c r="D243" s="271">
        <v>1425</v>
      </c>
      <c r="E243" s="263">
        <v>0.2</v>
      </c>
      <c r="F243" s="257">
        <f t="shared" si="15"/>
        <v>8.5370000000000008</v>
      </c>
      <c r="G243" s="258">
        <v>12</v>
      </c>
      <c r="H243" s="259">
        <v>20.49</v>
      </c>
      <c r="I243" s="258">
        <f t="shared" si="12"/>
        <v>4.83</v>
      </c>
      <c r="J243" s="258">
        <f t="shared" si="13"/>
        <v>25.32</v>
      </c>
      <c r="K243" s="260"/>
      <c r="M243" s="268"/>
      <c r="N243" s="261"/>
    </row>
    <row r="244" spans="1:14" s="253" customFormat="1" ht="12.75">
      <c r="A244" s="256">
        <f t="shared" si="14"/>
        <v>237</v>
      </c>
      <c r="B244" s="244" t="s">
        <v>111</v>
      </c>
      <c r="C244" s="244" t="s">
        <v>77</v>
      </c>
      <c r="D244" s="271">
        <v>1521</v>
      </c>
      <c r="E244" s="263">
        <v>0.2</v>
      </c>
      <c r="F244" s="257">
        <f t="shared" si="15"/>
        <v>9.1120000000000001</v>
      </c>
      <c r="G244" s="258">
        <v>24</v>
      </c>
      <c r="H244" s="259">
        <v>43.74</v>
      </c>
      <c r="I244" s="258">
        <f t="shared" si="12"/>
        <v>10.32</v>
      </c>
      <c r="J244" s="258">
        <f t="shared" si="13"/>
        <v>54.06</v>
      </c>
      <c r="K244" s="260"/>
      <c r="M244" s="268"/>
      <c r="N244" s="261"/>
    </row>
    <row r="245" spans="1:14" s="253" customFormat="1" ht="12.75">
      <c r="A245" s="256">
        <f t="shared" si="14"/>
        <v>238</v>
      </c>
      <c r="B245" s="244" t="s">
        <v>123</v>
      </c>
      <c r="C245" s="244" t="s">
        <v>77</v>
      </c>
      <c r="D245" s="271">
        <v>1425</v>
      </c>
      <c r="E245" s="263">
        <v>0.2</v>
      </c>
      <c r="F245" s="257">
        <f t="shared" si="15"/>
        <v>8.5370000000000008</v>
      </c>
      <c r="G245" s="258">
        <v>24</v>
      </c>
      <c r="H245" s="259">
        <v>40.98</v>
      </c>
      <c r="I245" s="258">
        <f t="shared" si="12"/>
        <v>9.67</v>
      </c>
      <c r="J245" s="258">
        <f t="shared" si="13"/>
        <v>50.65</v>
      </c>
      <c r="K245" s="260"/>
      <c r="M245" s="268"/>
      <c r="N245" s="261"/>
    </row>
    <row r="246" spans="1:14" s="253" customFormat="1" ht="12.75">
      <c r="A246" s="256">
        <f t="shared" si="14"/>
        <v>239</v>
      </c>
      <c r="B246" s="244" t="s">
        <v>123</v>
      </c>
      <c r="C246" s="244" t="s">
        <v>77</v>
      </c>
      <c r="D246" s="271">
        <v>1405</v>
      </c>
      <c r="E246" s="263">
        <v>0.2</v>
      </c>
      <c r="F246" s="257">
        <f t="shared" si="15"/>
        <v>8.4169999999999998</v>
      </c>
      <c r="G246" s="258">
        <v>36</v>
      </c>
      <c r="H246" s="259">
        <v>60.6</v>
      </c>
      <c r="I246" s="258">
        <f t="shared" si="12"/>
        <v>14.3</v>
      </c>
      <c r="J246" s="258">
        <f t="shared" si="13"/>
        <v>74.900000000000006</v>
      </c>
      <c r="K246" s="260"/>
      <c r="M246" s="268"/>
      <c r="N246" s="261"/>
    </row>
    <row r="247" spans="1:14" s="253" customFormat="1" ht="12.75">
      <c r="A247" s="256">
        <f t="shared" si="14"/>
        <v>240</v>
      </c>
      <c r="B247" s="244" t="s">
        <v>117</v>
      </c>
      <c r="C247" s="244" t="s">
        <v>106</v>
      </c>
      <c r="D247" s="271">
        <v>1455</v>
      </c>
      <c r="E247" s="263">
        <v>0.2</v>
      </c>
      <c r="F247" s="257">
        <f t="shared" si="15"/>
        <v>8.7170000000000005</v>
      </c>
      <c r="G247" s="258">
        <v>24</v>
      </c>
      <c r="H247" s="259">
        <v>41.84</v>
      </c>
      <c r="I247" s="258">
        <f t="shared" si="12"/>
        <v>9.8699999999999992</v>
      </c>
      <c r="J247" s="258">
        <f t="shared" si="13"/>
        <v>51.71</v>
      </c>
      <c r="K247" s="260"/>
      <c r="M247" s="268"/>
      <c r="N247" s="261"/>
    </row>
    <row r="248" spans="1:14" s="253" customFormat="1" ht="12.75">
      <c r="A248" s="256">
        <f t="shared" si="14"/>
        <v>241</v>
      </c>
      <c r="B248" s="244" t="s">
        <v>122</v>
      </c>
      <c r="C248" s="244" t="s">
        <v>77</v>
      </c>
      <c r="D248" s="271">
        <v>1405</v>
      </c>
      <c r="E248" s="263">
        <v>0.2</v>
      </c>
      <c r="F248" s="257">
        <f t="shared" si="15"/>
        <v>8.4169999999999998</v>
      </c>
      <c r="G248" s="258">
        <v>24</v>
      </c>
      <c r="H248" s="259">
        <v>40.4</v>
      </c>
      <c r="I248" s="258">
        <f t="shared" si="12"/>
        <v>9.5299999999999994</v>
      </c>
      <c r="J248" s="258">
        <f t="shared" si="13"/>
        <v>49.93</v>
      </c>
      <c r="K248" s="260"/>
      <c r="M248" s="268"/>
      <c r="N248" s="261"/>
    </row>
    <row r="249" spans="1:14" s="253" customFormat="1" ht="12.75">
      <c r="A249" s="256">
        <f t="shared" si="14"/>
        <v>242</v>
      </c>
      <c r="B249" s="244" t="s">
        <v>162</v>
      </c>
      <c r="C249" s="244" t="s">
        <v>106</v>
      </c>
      <c r="D249" s="271">
        <v>1455</v>
      </c>
      <c r="E249" s="263">
        <v>0.2</v>
      </c>
      <c r="F249" s="257">
        <f t="shared" si="15"/>
        <v>8.7170000000000005</v>
      </c>
      <c r="G249" s="258">
        <v>24</v>
      </c>
      <c r="H249" s="259">
        <v>41.84</v>
      </c>
      <c r="I249" s="258">
        <f t="shared" si="12"/>
        <v>9.8699999999999992</v>
      </c>
      <c r="J249" s="258">
        <f t="shared" si="13"/>
        <v>51.71</v>
      </c>
      <c r="K249" s="260"/>
      <c r="M249" s="268"/>
      <c r="N249" s="261"/>
    </row>
    <row r="250" spans="1:14" s="253" customFormat="1" ht="12.75">
      <c r="A250" s="256">
        <f t="shared" si="14"/>
        <v>243</v>
      </c>
      <c r="B250" s="244" t="s">
        <v>104</v>
      </c>
      <c r="C250" s="244" t="s">
        <v>106</v>
      </c>
      <c r="D250" s="271">
        <v>1571</v>
      </c>
      <c r="E250" s="263">
        <v>0.2</v>
      </c>
      <c r="F250" s="257">
        <f t="shared" si="15"/>
        <v>9.4120000000000008</v>
      </c>
      <c r="G250" s="258">
        <v>36</v>
      </c>
      <c r="H250" s="259">
        <v>67.77</v>
      </c>
      <c r="I250" s="258">
        <f t="shared" si="12"/>
        <v>15.99</v>
      </c>
      <c r="J250" s="258">
        <f t="shared" si="13"/>
        <v>83.759999999999991</v>
      </c>
      <c r="K250" s="260"/>
      <c r="M250" s="268"/>
      <c r="N250" s="261"/>
    </row>
    <row r="251" spans="1:14" s="253" customFormat="1" ht="12.75">
      <c r="A251" s="256">
        <f t="shared" si="14"/>
        <v>244</v>
      </c>
      <c r="B251" s="244" t="s">
        <v>121</v>
      </c>
      <c r="C251" s="244" t="s">
        <v>77</v>
      </c>
      <c r="D251" s="271">
        <v>1405</v>
      </c>
      <c r="E251" s="263">
        <v>0.2</v>
      </c>
      <c r="F251" s="257">
        <f t="shared" si="15"/>
        <v>8.4169999999999998</v>
      </c>
      <c r="G251" s="258">
        <v>24</v>
      </c>
      <c r="H251" s="259">
        <v>40.4</v>
      </c>
      <c r="I251" s="258">
        <f t="shared" si="12"/>
        <v>9.5299999999999994</v>
      </c>
      <c r="J251" s="258">
        <f t="shared" si="13"/>
        <v>49.93</v>
      </c>
      <c r="K251" s="260"/>
      <c r="M251" s="268"/>
      <c r="N251" s="261"/>
    </row>
    <row r="252" spans="1:14" s="253" customFormat="1" ht="12.75">
      <c r="A252" s="256">
        <f t="shared" si="14"/>
        <v>245</v>
      </c>
      <c r="B252" s="244" t="s">
        <v>100</v>
      </c>
      <c r="C252" s="244" t="s">
        <v>77</v>
      </c>
      <c r="D252" s="271">
        <v>1796</v>
      </c>
      <c r="E252" s="263">
        <v>0.2</v>
      </c>
      <c r="F252" s="257">
        <f t="shared" si="15"/>
        <v>10.76</v>
      </c>
      <c r="G252" s="258">
        <v>42.5</v>
      </c>
      <c r="H252" s="259">
        <v>91.46</v>
      </c>
      <c r="I252" s="258">
        <f t="shared" si="12"/>
        <v>21.58</v>
      </c>
      <c r="J252" s="258">
        <f t="shared" si="13"/>
        <v>113.03999999999999</v>
      </c>
      <c r="K252" s="260"/>
      <c r="M252" s="268"/>
      <c r="N252" s="261"/>
    </row>
    <row r="253" spans="1:14" s="253" customFormat="1" ht="12.75">
      <c r="A253" s="256">
        <f t="shared" si="14"/>
        <v>246</v>
      </c>
      <c r="B253" s="244" t="s">
        <v>100</v>
      </c>
      <c r="C253" s="244" t="s">
        <v>77</v>
      </c>
      <c r="D253" s="271">
        <v>1796</v>
      </c>
      <c r="E253" s="263">
        <v>0.5</v>
      </c>
      <c r="F253" s="257">
        <f t="shared" si="15"/>
        <v>10.76</v>
      </c>
      <c r="G253" s="258">
        <v>5.5</v>
      </c>
      <c r="H253" s="259">
        <v>29.59</v>
      </c>
      <c r="I253" s="258">
        <f t="shared" si="12"/>
        <v>6.98</v>
      </c>
      <c r="J253" s="258">
        <f t="shared" si="13"/>
        <v>36.57</v>
      </c>
      <c r="K253" s="260"/>
      <c r="M253" s="268"/>
      <c r="N253" s="261"/>
    </row>
    <row r="254" spans="1:14" s="253" customFormat="1" ht="12.75">
      <c r="A254" s="256">
        <f t="shared" si="14"/>
        <v>247</v>
      </c>
      <c r="B254" s="244" t="s">
        <v>187</v>
      </c>
      <c r="C254" s="244" t="s">
        <v>80</v>
      </c>
      <c r="D254" s="271">
        <v>1430</v>
      </c>
      <c r="E254" s="263">
        <v>0.2</v>
      </c>
      <c r="F254" s="257">
        <f t="shared" si="15"/>
        <v>8.5670000000000002</v>
      </c>
      <c r="G254" s="258">
        <v>95.5</v>
      </c>
      <c r="H254" s="259">
        <v>163.63</v>
      </c>
      <c r="I254" s="258">
        <f t="shared" si="12"/>
        <v>38.6</v>
      </c>
      <c r="J254" s="258">
        <f t="shared" si="13"/>
        <v>202.23</v>
      </c>
      <c r="K254" s="260"/>
      <c r="M254" s="268"/>
      <c r="N254" s="261"/>
    </row>
    <row r="255" spans="1:14" s="253" customFormat="1" ht="12.75">
      <c r="A255" s="256">
        <f t="shared" si="14"/>
        <v>248</v>
      </c>
      <c r="B255" s="244" t="s">
        <v>187</v>
      </c>
      <c r="C255" s="244" t="s">
        <v>80</v>
      </c>
      <c r="D255" s="271">
        <v>1430</v>
      </c>
      <c r="E255" s="263">
        <v>0.5</v>
      </c>
      <c r="F255" s="257">
        <f t="shared" si="15"/>
        <v>8.5670000000000002</v>
      </c>
      <c r="G255" s="258">
        <v>24.5</v>
      </c>
      <c r="H255" s="259">
        <v>104.95</v>
      </c>
      <c r="I255" s="258">
        <f t="shared" si="12"/>
        <v>24.76</v>
      </c>
      <c r="J255" s="258">
        <f t="shared" si="13"/>
        <v>129.71</v>
      </c>
      <c r="K255" s="260"/>
      <c r="M255" s="268"/>
      <c r="N255" s="261"/>
    </row>
    <row r="256" spans="1:14" s="253" customFormat="1" ht="12.75">
      <c r="A256" s="256">
        <f t="shared" si="14"/>
        <v>249</v>
      </c>
      <c r="B256" s="244" t="s">
        <v>116</v>
      </c>
      <c r="C256" s="244" t="s">
        <v>77</v>
      </c>
      <c r="D256" s="271">
        <v>1405</v>
      </c>
      <c r="E256" s="263">
        <v>0.2</v>
      </c>
      <c r="F256" s="257">
        <f t="shared" si="15"/>
        <v>8.4169999999999998</v>
      </c>
      <c r="G256" s="258">
        <v>24</v>
      </c>
      <c r="H256" s="259">
        <v>40.4</v>
      </c>
      <c r="I256" s="258">
        <f t="shared" si="12"/>
        <v>9.5299999999999994</v>
      </c>
      <c r="J256" s="258">
        <f t="shared" si="13"/>
        <v>49.93</v>
      </c>
      <c r="K256" s="260"/>
      <c r="M256" s="268"/>
      <c r="N256" s="261"/>
    </row>
    <row r="257" spans="1:14" s="253" customFormat="1" ht="12.75">
      <c r="A257" s="256">
        <f t="shared" si="14"/>
        <v>250</v>
      </c>
      <c r="B257" s="244" t="s">
        <v>100</v>
      </c>
      <c r="C257" s="244" t="s">
        <v>77</v>
      </c>
      <c r="D257" s="271">
        <v>1765</v>
      </c>
      <c r="E257" s="263">
        <v>0.2</v>
      </c>
      <c r="F257" s="257">
        <f t="shared" si="15"/>
        <v>10.574</v>
      </c>
      <c r="G257" s="258">
        <v>53.5</v>
      </c>
      <c r="H257" s="259">
        <v>113.14</v>
      </c>
      <c r="I257" s="258">
        <f t="shared" si="12"/>
        <v>26.69</v>
      </c>
      <c r="J257" s="258">
        <f t="shared" si="13"/>
        <v>139.83000000000001</v>
      </c>
      <c r="K257" s="260"/>
      <c r="M257" s="268"/>
      <c r="N257" s="261"/>
    </row>
    <row r="258" spans="1:14" s="253" customFormat="1" ht="12.75">
      <c r="A258" s="256">
        <f t="shared" si="14"/>
        <v>251</v>
      </c>
      <c r="B258" s="244" t="s">
        <v>100</v>
      </c>
      <c r="C258" s="244" t="s">
        <v>77</v>
      </c>
      <c r="D258" s="271">
        <v>1765</v>
      </c>
      <c r="E258" s="263">
        <v>0.5</v>
      </c>
      <c r="F258" s="257">
        <f t="shared" si="15"/>
        <v>10.574</v>
      </c>
      <c r="G258" s="258">
        <v>4.5</v>
      </c>
      <c r="H258" s="259">
        <v>23.79</v>
      </c>
      <c r="I258" s="258">
        <f t="shared" si="12"/>
        <v>5.61</v>
      </c>
      <c r="J258" s="258">
        <f t="shared" si="13"/>
        <v>29.4</v>
      </c>
      <c r="K258" s="260"/>
      <c r="M258" s="268"/>
      <c r="N258" s="261"/>
    </row>
    <row r="259" spans="1:14" s="253" customFormat="1" ht="12.75">
      <c r="A259" s="256">
        <f t="shared" si="14"/>
        <v>252</v>
      </c>
      <c r="B259" s="244" t="s">
        <v>165</v>
      </c>
      <c r="C259" s="244" t="s">
        <v>80</v>
      </c>
      <c r="D259" s="271">
        <v>1430</v>
      </c>
      <c r="E259" s="263">
        <v>0.2</v>
      </c>
      <c r="F259" s="257">
        <f t="shared" si="15"/>
        <v>8.5670000000000002</v>
      </c>
      <c r="G259" s="258">
        <v>97.5</v>
      </c>
      <c r="H259" s="259">
        <v>167.06</v>
      </c>
      <c r="I259" s="258">
        <f t="shared" si="12"/>
        <v>39.409999999999997</v>
      </c>
      <c r="J259" s="258">
        <f t="shared" si="13"/>
        <v>206.47</v>
      </c>
      <c r="K259" s="260"/>
      <c r="M259" s="268"/>
      <c r="N259" s="261"/>
    </row>
    <row r="260" spans="1:14" s="253" customFormat="1" ht="12.75">
      <c r="A260" s="256">
        <f t="shared" si="14"/>
        <v>253</v>
      </c>
      <c r="B260" s="244" t="s">
        <v>187</v>
      </c>
      <c r="C260" s="244" t="s">
        <v>80</v>
      </c>
      <c r="D260" s="271">
        <v>1430</v>
      </c>
      <c r="E260" s="263">
        <v>0.5</v>
      </c>
      <c r="F260" s="257">
        <f t="shared" si="15"/>
        <v>8.5670000000000002</v>
      </c>
      <c r="G260" s="258">
        <v>12.5</v>
      </c>
      <c r="H260" s="259">
        <v>53.54</v>
      </c>
      <c r="I260" s="258">
        <f t="shared" si="12"/>
        <v>12.63</v>
      </c>
      <c r="J260" s="258">
        <f t="shared" si="13"/>
        <v>66.17</v>
      </c>
      <c r="K260" s="260"/>
      <c r="M260" s="268"/>
      <c r="N260" s="261"/>
    </row>
    <row r="261" spans="1:14" s="253" customFormat="1" ht="12.75">
      <c r="A261" s="256">
        <f t="shared" si="14"/>
        <v>254</v>
      </c>
      <c r="B261" s="244" t="s">
        <v>158</v>
      </c>
      <c r="C261" s="244" t="s">
        <v>77</v>
      </c>
      <c r="D261" s="271">
        <v>1405</v>
      </c>
      <c r="E261" s="263">
        <v>0.2</v>
      </c>
      <c r="F261" s="257">
        <f t="shared" si="15"/>
        <v>8.4169999999999998</v>
      </c>
      <c r="G261" s="258">
        <v>12</v>
      </c>
      <c r="H261" s="259">
        <v>20.2</v>
      </c>
      <c r="I261" s="258">
        <f t="shared" si="12"/>
        <v>4.7699999999999996</v>
      </c>
      <c r="J261" s="258">
        <f t="shared" si="13"/>
        <v>24.97</v>
      </c>
      <c r="K261" s="260"/>
      <c r="M261" s="268"/>
      <c r="N261" s="261"/>
    </row>
    <row r="262" spans="1:14" s="253" customFormat="1" ht="12.75">
      <c r="A262" s="256">
        <f t="shared" si="14"/>
        <v>255</v>
      </c>
      <c r="B262" s="244" t="s">
        <v>122</v>
      </c>
      <c r="C262" s="244" t="s">
        <v>77</v>
      </c>
      <c r="D262" s="271">
        <v>1405</v>
      </c>
      <c r="E262" s="263">
        <v>0.2</v>
      </c>
      <c r="F262" s="257">
        <f t="shared" si="15"/>
        <v>8.4169999999999998</v>
      </c>
      <c r="G262" s="258">
        <v>12</v>
      </c>
      <c r="H262" s="259">
        <v>20.2</v>
      </c>
      <c r="I262" s="258">
        <f t="shared" si="12"/>
        <v>4.7699999999999996</v>
      </c>
      <c r="J262" s="258">
        <f t="shared" si="13"/>
        <v>24.97</v>
      </c>
      <c r="K262" s="260"/>
      <c r="M262" s="268"/>
      <c r="N262" s="261"/>
    </row>
    <row r="263" spans="1:14" s="253" customFormat="1" ht="12.75">
      <c r="A263" s="256">
        <f t="shared" si="14"/>
        <v>256</v>
      </c>
      <c r="B263" s="244" t="s">
        <v>139</v>
      </c>
      <c r="C263" s="244" t="s">
        <v>105</v>
      </c>
      <c r="D263" s="271">
        <v>1739</v>
      </c>
      <c r="E263" s="263">
        <v>0.2</v>
      </c>
      <c r="F263" s="257">
        <f t="shared" si="15"/>
        <v>10.417999999999999</v>
      </c>
      <c r="G263" s="258">
        <v>12</v>
      </c>
      <c r="H263" s="259">
        <v>25</v>
      </c>
      <c r="I263" s="258">
        <f t="shared" si="12"/>
        <v>5.9</v>
      </c>
      <c r="J263" s="258">
        <f t="shared" si="13"/>
        <v>30.9</v>
      </c>
      <c r="K263" s="260"/>
      <c r="M263" s="268"/>
      <c r="N263" s="261"/>
    </row>
    <row r="264" spans="1:14" s="253" customFormat="1" ht="12.75">
      <c r="A264" s="256">
        <f t="shared" si="14"/>
        <v>257</v>
      </c>
      <c r="B264" s="244" t="s">
        <v>121</v>
      </c>
      <c r="C264" s="244" t="s">
        <v>77</v>
      </c>
      <c r="D264" s="271">
        <v>1425</v>
      </c>
      <c r="E264" s="263">
        <v>0.2</v>
      </c>
      <c r="F264" s="257">
        <f t="shared" si="15"/>
        <v>8.5370000000000008</v>
      </c>
      <c r="G264" s="258">
        <v>12</v>
      </c>
      <c r="H264" s="259">
        <v>20.49</v>
      </c>
      <c r="I264" s="258">
        <f t="shared" ref="I264:I327" si="16">ROUND(H264*23.59%,2)</f>
        <v>4.83</v>
      </c>
      <c r="J264" s="258">
        <f t="shared" ref="J264:J327" si="17">H264+I264</f>
        <v>25.32</v>
      </c>
      <c r="K264" s="260"/>
      <c r="M264" s="268"/>
      <c r="N264" s="261"/>
    </row>
    <row r="265" spans="1:14" s="253" customFormat="1" ht="12.75">
      <c r="A265" s="256">
        <f t="shared" si="14"/>
        <v>258</v>
      </c>
      <c r="B265" s="244" t="s">
        <v>118</v>
      </c>
      <c r="C265" s="244" t="s">
        <v>77</v>
      </c>
      <c r="D265" s="271">
        <v>1432</v>
      </c>
      <c r="E265" s="263">
        <v>0.2</v>
      </c>
      <c r="F265" s="257">
        <f t="shared" si="15"/>
        <v>8.5790000000000006</v>
      </c>
      <c r="G265" s="258">
        <v>24</v>
      </c>
      <c r="H265" s="259">
        <v>41.18</v>
      </c>
      <c r="I265" s="258">
        <f t="shared" si="16"/>
        <v>9.7100000000000009</v>
      </c>
      <c r="J265" s="258">
        <f t="shared" si="17"/>
        <v>50.89</v>
      </c>
      <c r="K265" s="260"/>
      <c r="M265" s="268"/>
      <c r="N265" s="261"/>
    </row>
    <row r="266" spans="1:14" s="253" customFormat="1" ht="12.75">
      <c r="A266" s="256">
        <f t="shared" ref="A266:A329" si="18">A265+1</f>
        <v>259</v>
      </c>
      <c r="B266" s="244" t="s">
        <v>100</v>
      </c>
      <c r="C266" s="244" t="s">
        <v>77</v>
      </c>
      <c r="D266" s="271">
        <v>1836</v>
      </c>
      <c r="E266" s="263">
        <v>0.2</v>
      </c>
      <c r="F266" s="257">
        <f t="shared" ref="F266:F329" si="19">ROUND(D266/$F$4,3)</f>
        <v>10.999000000000001</v>
      </c>
      <c r="G266" s="258">
        <v>53.5</v>
      </c>
      <c r="H266" s="259">
        <v>117.69</v>
      </c>
      <c r="I266" s="258">
        <f t="shared" si="16"/>
        <v>27.76</v>
      </c>
      <c r="J266" s="258">
        <f t="shared" si="17"/>
        <v>145.44999999999999</v>
      </c>
      <c r="K266" s="260"/>
      <c r="M266" s="268"/>
      <c r="N266" s="261"/>
    </row>
    <row r="267" spans="1:14" s="253" customFormat="1" ht="12.75">
      <c r="A267" s="256">
        <f t="shared" si="18"/>
        <v>260</v>
      </c>
      <c r="B267" s="244" t="s">
        <v>100</v>
      </c>
      <c r="C267" s="244" t="s">
        <v>77</v>
      </c>
      <c r="D267" s="271">
        <v>1836</v>
      </c>
      <c r="E267" s="263">
        <v>0.5</v>
      </c>
      <c r="F267" s="257">
        <f t="shared" si="19"/>
        <v>10.999000000000001</v>
      </c>
      <c r="G267" s="258">
        <v>4.5</v>
      </c>
      <c r="H267" s="259">
        <v>24.75</v>
      </c>
      <c r="I267" s="258">
        <f t="shared" si="16"/>
        <v>5.84</v>
      </c>
      <c r="J267" s="258">
        <f t="shared" si="17"/>
        <v>30.59</v>
      </c>
      <c r="K267" s="260"/>
      <c r="M267" s="268"/>
      <c r="N267" s="261"/>
    </row>
    <row r="268" spans="1:14" s="253" customFormat="1" ht="12.75">
      <c r="A268" s="256">
        <f t="shared" si="18"/>
        <v>261</v>
      </c>
      <c r="B268" s="244" t="s">
        <v>165</v>
      </c>
      <c r="C268" s="244" t="s">
        <v>80</v>
      </c>
      <c r="D268" s="271">
        <v>1470</v>
      </c>
      <c r="E268" s="263">
        <v>0.2</v>
      </c>
      <c r="F268" s="257">
        <f t="shared" si="19"/>
        <v>8.8070000000000004</v>
      </c>
      <c r="G268" s="258">
        <v>97.5</v>
      </c>
      <c r="H268" s="259">
        <v>171.74</v>
      </c>
      <c r="I268" s="258">
        <f t="shared" si="16"/>
        <v>40.51</v>
      </c>
      <c r="J268" s="258">
        <f t="shared" si="17"/>
        <v>212.25</v>
      </c>
      <c r="K268" s="260"/>
      <c r="M268" s="268"/>
      <c r="N268" s="261"/>
    </row>
    <row r="269" spans="1:14" s="253" customFormat="1" ht="12.75">
      <c r="A269" s="256">
        <f t="shared" si="18"/>
        <v>262</v>
      </c>
      <c r="B269" s="244" t="s">
        <v>165</v>
      </c>
      <c r="C269" s="244" t="s">
        <v>80</v>
      </c>
      <c r="D269" s="271">
        <v>1470</v>
      </c>
      <c r="E269" s="263">
        <v>0.5</v>
      </c>
      <c r="F269" s="257">
        <f t="shared" si="19"/>
        <v>8.8070000000000004</v>
      </c>
      <c r="G269" s="258">
        <v>12.5</v>
      </c>
      <c r="H269" s="259">
        <v>55.04</v>
      </c>
      <c r="I269" s="258">
        <f t="shared" si="16"/>
        <v>12.98</v>
      </c>
      <c r="J269" s="258">
        <f t="shared" si="17"/>
        <v>68.02</v>
      </c>
      <c r="K269" s="260"/>
      <c r="M269" s="268"/>
      <c r="N269" s="261"/>
    </row>
    <row r="270" spans="1:14" s="253" customFormat="1" ht="12.75">
      <c r="A270" s="256">
        <f t="shared" si="18"/>
        <v>263</v>
      </c>
      <c r="B270" s="244" t="s">
        <v>155</v>
      </c>
      <c r="C270" s="244" t="s">
        <v>77</v>
      </c>
      <c r="D270" s="271">
        <v>1432</v>
      </c>
      <c r="E270" s="263">
        <v>0.2</v>
      </c>
      <c r="F270" s="257">
        <f t="shared" si="19"/>
        <v>8.5790000000000006</v>
      </c>
      <c r="G270" s="258">
        <v>12</v>
      </c>
      <c r="H270" s="259">
        <v>20.59</v>
      </c>
      <c r="I270" s="258">
        <f t="shared" si="16"/>
        <v>4.8600000000000003</v>
      </c>
      <c r="J270" s="258">
        <f t="shared" si="17"/>
        <v>25.45</v>
      </c>
      <c r="K270" s="260"/>
      <c r="M270" s="268"/>
      <c r="N270" s="261"/>
    </row>
    <row r="271" spans="1:14" s="253" customFormat="1" ht="12.75">
      <c r="A271" s="256">
        <f t="shared" si="18"/>
        <v>264</v>
      </c>
      <c r="B271" s="244" t="s">
        <v>138</v>
      </c>
      <c r="C271" s="244" t="s">
        <v>106</v>
      </c>
      <c r="D271" s="271">
        <v>1682</v>
      </c>
      <c r="E271" s="263">
        <v>0.2</v>
      </c>
      <c r="F271" s="257">
        <f t="shared" si="19"/>
        <v>10.077</v>
      </c>
      <c r="G271" s="258">
        <v>12</v>
      </c>
      <c r="H271" s="259">
        <v>24.18</v>
      </c>
      <c r="I271" s="258">
        <f t="shared" si="16"/>
        <v>5.7</v>
      </c>
      <c r="J271" s="258">
        <f t="shared" si="17"/>
        <v>29.88</v>
      </c>
      <c r="K271" s="260"/>
      <c r="M271" s="268"/>
      <c r="N271" s="261"/>
    </row>
    <row r="272" spans="1:14" s="253" customFormat="1" ht="12.75">
      <c r="A272" s="256">
        <f t="shared" si="18"/>
        <v>265</v>
      </c>
      <c r="B272" s="244" t="s">
        <v>162</v>
      </c>
      <c r="C272" s="244" t="s">
        <v>77</v>
      </c>
      <c r="D272" s="271">
        <v>1405</v>
      </c>
      <c r="E272" s="263">
        <v>0.2</v>
      </c>
      <c r="F272" s="257">
        <f t="shared" si="19"/>
        <v>8.4169999999999998</v>
      </c>
      <c r="G272" s="258">
        <v>48</v>
      </c>
      <c r="H272" s="259">
        <v>80.8</v>
      </c>
      <c r="I272" s="258">
        <f t="shared" si="16"/>
        <v>19.059999999999999</v>
      </c>
      <c r="J272" s="258">
        <f t="shared" si="17"/>
        <v>99.86</v>
      </c>
      <c r="K272" s="260"/>
      <c r="M272" s="268"/>
      <c r="N272" s="261"/>
    </row>
    <row r="273" spans="1:14" s="253" customFormat="1" ht="12.75">
      <c r="A273" s="256">
        <f t="shared" si="18"/>
        <v>266</v>
      </c>
      <c r="B273" s="244" t="s">
        <v>184</v>
      </c>
      <c r="C273" s="244" t="s">
        <v>80</v>
      </c>
      <c r="D273" s="271">
        <v>1430</v>
      </c>
      <c r="E273" s="263">
        <v>0.2</v>
      </c>
      <c r="F273" s="257">
        <f t="shared" si="19"/>
        <v>8.5670000000000002</v>
      </c>
      <c r="G273" s="258">
        <v>40.5</v>
      </c>
      <c r="H273" s="259">
        <v>69.39</v>
      </c>
      <c r="I273" s="258">
        <f t="shared" si="16"/>
        <v>16.37</v>
      </c>
      <c r="J273" s="258">
        <f t="shared" si="17"/>
        <v>85.76</v>
      </c>
      <c r="K273" s="260"/>
      <c r="M273" s="268"/>
      <c r="N273" s="261"/>
    </row>
    <row r="274" spans="1:14" s="253" customFormat="1" ht="12.75">
      <c r="A274" s="256">
        <f t="shared" si="18"/>
        <v>267</v>
      </c>
      <c r="B274" s="244" t="s">
        <v>184</v>
      </c>
      <c r="C274" s="244" t="s">
        <v>80</v>
      </c>
      <c r="D274" s="271">
        <v>1430</v>
      </c>
      <c r="E274" s="263">
        <v>0.5</v>
      </c>
      <c r="F274" s="257">
        <f t="shared" si="19"/>
        <v>8.5670000000000002</v>
      </c>
      <c r="G274" s="258">
        <v>7.5</v>
      </c>
      <c r="H274" s="259">
        <v>32.130000000000003</v>
      </c>
      <c r="I274" s="258">
        <f t="shared" si="16"/>
        <v>7.58</v>
      </c>
      <c r="J274" s="258">
        <f t="shared" si="17"/>
        <v>39.71</v>
      </c>
      <c r="K274" s="260"/>
      <c r="M274" s="268"/>
      <c r="N274" s="261"/>
    </row>
    <row r="275" spans="1:14" s="253" customFormat="1" ht="12.75">
      <c r="A275" s="256">
        <f t="shared" si="18"/>
        <v>268</v>
      </c>
      <c r="B275" s="244" t="s">
        <v>113</v>
      </c>
      <c r="C275" s="244" t="s">
        <v>77</v>
      </c>
      <c r="D275" s="271">
        <v>1561</v>
      </c>
      <c r="E275" s="263">
        <v>0.2</v>
      </c>
      <c r="F275" s="257">
        <f t="shared" si="19"/>
        <v>9.3520000000000003</v>
      </c>
      <c r="G275" s="258">
        <v>12</v>
      </c>
      <c r="H275" s="259">
        <v>22.44</v>
      </c>
      <c r="I275" s="258">
        <f t="shared" si="16"/>
        <v>5.29</v>
      </c>
      <c r="J275" s="258">
        <f t="shared" si="17"/>
        <v>27.73</v>
      </c>
      <c r="K275" s="260"/>
      <c r="M275" s="268"/>
      <c r="N275" s="261"/>
    </row>
    <row r="276" spans="1:14" s="253" customFormat="1" ht="12.75">
      <c r="A276" s="256">
        <f t="shared" si="18"/>
        <v>269</v>
      </c>
      <c r="B276" s="244" t="s">
        <v>157</v>
      </c>
      <c r="C276" s="244" t="s">
        <v>80</v>
      </c>
      <c r="D276" s="271">
        <v>1222</v>
      </c>
      <c r="E276" s="263">
        <v>0.2</v>
      </c>
      <c r="F276" s="257">
        <f t="shared" si="19"/>
        <v>7.3209999999999997</v>
      </c>
      <c r="G276" s="258">
        <v>12</v>
      </c>
      <c r="H276" s="259">
        <v>17.57</v>
      </c>
      <c r="I276" s="258">
        <f t="shared" si="16"/>
        <v>4.1399999999999997</v>
      </c>
      <c r="J276" s="258">
        <f t="shared" si="17"/>
        <v>21.71</v>
      </c>
      <c r="K276" s="260"/>
      <c r="M276" s="268"/>
      <c r="N276" s="261"/>
    </row>
    <row r="277" spans="1:14" s="253" customFormat="1" ht="12.75">
      <c r="A277" s="256">
        <f t="shared" si="18"/>
        <v>270</v>
      </c>
      <c r="B277" s="244" t="s">
        <v>185</v>
      </c>
      <c r="C277" s="244" t="s">
        <v>106</v>
      </c>
      <c r="D277" s="271">
        <v>1682</v>
      </c>
      <c r="E277" s="263">
        <v>0.2</v>
      </c>
      <c r="F277" s="257">
        <f t="shared" si="19"/>
        <v>10.077</v>
      </c>
      <c r="G277" s="258">
        <v>12</v>
      </c>
      <c r="H277" s="259">
        <v>24.18</v>
      </c>
      <c r="I277" s="258">
        <f t="shared" si="16"/>
        <v>5.7</v>
      </c>
      <c r="J277" s="258">
        <f t="shared" si="17"/>
        <v>29.88</v>
      </c>
      <c r="K277" s="260"/>
      <c r="M277" s="268"/>
      <c r="N277" s="261"/>
    </row>
    <row r="278" spans="1:14" s="253" customFormat="1" ht="12.75">
      <c r="A278" s="256">
        <f t="shared" si="18"/>
        <v>271</v>
      </c>
      <c r="B278" s="244" t="s">
        <v>118</v>
      </c>
      <c r="C278" s="244" t="s">
        <v>106</v>
      </c>
      <c r="D278" s="271">
        <v>1483</v>
      </c>
      <c r="E278" s="263">
        <v>0.2</v>
      </c>
      <c r="F278" s="257">
        <f t="shared" si="19"/>
        <v>8.8840000000000003</v>
      </c>
      <c r="G278" s="258">
        <v>24</v>
      </c>
      <c r="H278" s="259">
        <v>42.64</v>
      </c>
      <c r="I278" s="258">
        <f t="shared" si="16"/>
        <v>10.06</v>
      </c>
      <c r="J278" s="258">
        <f t="shared" si="17"/>
        <v>52.7</v>
      </c>
      <c r="K278" s="260"/>
      <c r="M278" s="268"/>
      <c r="N278" s="261"/>
    </row>
    <row r="279" spans="1:14" s="253" customFormat="1" ht="12.75">
      <c r="A279" s="256">
        <f t="shared" si="18"/>
        <v>272</v>
      </c>
      <c r="B279" s="244" t="s">
        <v>113</v>
      </c>
      <c r="C279" s="244" t="s">
        <v>106</v>
      </c>
      <c r="D279" s="271">
        <v>1571</v>
      </c>
      <c r="E279" s="263">
        <v>0.2</v>
      </c>
      <c r="F279" s="257">
        <f t="shared" si="19"/>
        <v>9.4120000000000008</v>
      </c>
      <c r="G279" s="258">
        <v>12</v>
      </c>
      <c r="H279" s="259">
        <v>22.59</v>
      </c>
      <c r="I279" s="258">
        <f t="shared" si="16"/>
        <v>5.33</v>
      </c>
      <c r="J279" s="258">
        <f t="shared" si="17"/>
        <v>27.92</v>
      </c>
      <c r="K279" s="260"/>
      <c r="M279" s="268"/>
      <c r="N279" s="261"/>
    </row>
    <row r="280" spans="1:14" s="253" customFormat="1" ht="12.75">
      <c r="A280" s="256">
        <f t="shared" si="18"/>
        <v>273</v>
      </c>
      <c r="B280" s="244" t="s">
        <v>148</v>
      </c>
      <c r="C280" s="244" t="s">
        <v>77</v>
      </c>
      <c r="D280" s="271">
        <v>1541</v>
      </c>
      <c r="E280" s="263">
        <v>0.2</v>
      </c>
      <c r="F280" s="257">
        <f t="shared" si="19"/>
        <v>9.2319999999999993</v>
      </c>
      <c r="G280" s="258">
        <v>12</v>
      </c>
      <c r="H280" s="259">
        <v>22.16</v>
      </c>
      <c r="I280" s="258">
        <f t="shared" si="16"/>
        <v>5.23</v>
      </c>
      <c r="J280" s="258">
        <f t="shared" si="17"/>
        <v>27.39</v>
      </c>
      <c r="K280" s="260"/>
      <c r="M280" s="268"/>
      <c r="N280" s="261"/>
    </row>
    <row r="281" spans="1:14" s="253" customFormat="1" ht="12.75">
      <c r="A281" s="256">
        <f t="shared" si="18"/>
        <v>274</v>
      </c>
      <c r="B281" s="244" t="s">
        <v>152</v>
      </c>
      <c r="C281" s="244" t="s">
        <v>77</v>
      </c>
      <c r="D281" s="271">
        <v>1405</v>
      </c>
      <c r="E281" s="263">
        <v>0.2</v>
      </c>
      <c r="F281" s="257">
        <f t="shared" si="19"/>
        <v>8.4169999999999998</v>
      </c>
      <c r="G281" s="258">
        <v>27</v>
      </c>
      <c r="H281" s="259">
        <v>45.45</v>
      </c>
      <c r="I281" s="258">
        <f t="shared" si="16"/>
        <v>10.72</v>
      </c>
      <c r="J281" s="258">
        <f t="shared" si="17"/>
        <v>56.17</v>
      </c>
      <c r="K281" s="260"/>
      <c r="M281" s="268"/>
      <c r="N281" s="261"/>
    </row>
    <row r="282" spans="1:14" s="253" customFormat="1" ht="12.75">
      <c r="A282" s="256">
        <f t="shared" si="18"/>
        <v>275</v>
      </c>
      <c r="B282" s="244" t="s">
        <v>160</v>
      </c>
      <c r="C282" s="244" t="s">
        <v>106</v>
      </c>
      <c r="D282" s="271">
        <v>1455</v>
      </c>
      <c r="E282" s="263">
        <v>0.2</v>
      </c>
      <c r="F282" s="257">
        <f t="shared" si="19"/>
        <v>8.7170000000000005</v>
      </c>
      <c r="G282" s="258">
        <v>36</v>
      </c>
      <c r="H282" s="259">
        <v>62.76</v>
      </c>
      <c r="I282" s="258">
        <f t="shared" si="16"/>
        <v>14.81</v>
      </c>
      <c r="J282" s="258">
        <f t="shared" si="17"/>
        <v>77.569999999999993</v>
      </c>
      <c r="K282" s="260"/>
      <c r="M282" s="268"/>
      <c r="N282" s="261"/>
    </row>
    <row r="283" spans="1:14" s="253" customFormat="1" ht="12.75">
      <c r="A283" s="256">
        <f t="shared" si="18"/>
        <v>276</v>
      </c>
      <c r="B283" s="244" t="s">
        <v>159</v>
      </c>
      <c r="C283" s="244" t="s">
        <v>106</v>
      </c>
      <c r="D283" s="271">
        <v>1455</v>
      </c>
      <c r="E283" s="263">
        <v>0.2</v>
      </c>
      <c r="F283" s="257">
        <f t="shared" si="19"/>
        <v>8.7170000000000005</v>
      </c>
      <c r="G283" s="258">
        <v>12</v>
      </c>
      <c r="H283" s="259">
        <v>20.92</v>
      </c>
      <c r="I283" s="258">
        <f t="shared" si="16"/>
        <v>4.9400000000000004</v>
      </c>
      <c r="J283" s="258">
        <f t="shared" si="17"/>
        <v>25.860000000000003</v>
      </c>
      <c r="K283" s="260"/>
      <c r="M283" s="268"/>
      <c r="N283" s="261"/>
    </row>
    <row r="284" spans="1:14" s="253" customFormat="1" ht="12.75">
      <c r="A284" s="256">
        <f t="shared" si="18"/>
        <v>277</v>
      </c>
      <c r="B284" s="244" t="s">
        <v>145</v>
      </c>
      <c r="C284" s="244" t="s">
        <v>106</v>
      </c>
      <c r="D284" s="271">
        <v>1571</v>
      </c>
      <c r="E284" s="263">
        <v>0.2</v>
      </c>
      <c r="F284" s="257">
        <f t="shared" si="19"/>
        <v>9.4120000000000008</v>
      </c>
      <c r="G284" s="258">
        <v>12</v>
      </c>
      <c r="H284" s="259">
        <v>22.59</v>
      </c>
      <c r="I284" s="258">
        <f t="shared" si="16"/>
        <v>5.33</v>
      </c>
      <c r="J284" s="258">
        <f t="shared" si="17"/>
        <v>27.92</v>
      </c>
      <c r="K284" s="260"/>
      <c r="M284" s="268"/>
      <c r="N284" s="261"/>
    </row>
    <row r="285" spans="1:14" s="253" customFormat="1" ht="12.75">
      <c r="A285" s="256">
        <f t="shared" si="18"/>
        <v>278</v>
      </c>
      <c r="B285" s="244" t="s">
        <v>154</v>
      </c>
      <c r="C285" s="244" t="s">
        <v>106</v>
      </c>
      <c r="D285" s="271">
        <v>1455</v>
      </c>
      <c r="E285" s="263">
        <v>0.2</v>
      </c>
      <c r="F285" s="257">
        <f t="shared" si="19"/>
        <v>8.7170000000000005</v>
      </c>
      <c r="G285" s="258">
        <v>36</v>
      </c>
      <c r="H285" s="259">
        <v>62.76</v>
      </c>
      <c r="I285" s="258">
        <f t="shared" si="16"/>
        <v>14.81</v>
      </c>
      <c r="J285" s="258">
        <f t="shared" si="17"/>
        <v>77.569999999999993</v>
      </c>
      <c r="K285" s="260"/>
      <c r="M285" s="268"/>
      <c r="N285" s="261"/>
    </row>
    <row r="286" spans="1:14" s="253" customFormat="1" ht="12.75">
      <c r="A286" s="256">
        <f t="shared" si="18"/>
        <v>279</v>
      </c>
      <c r="B286" s="244" t="s">
        <v>124</v>
      </c>
      <c r="C286" s="244" t="s">
        <v>77</v>
      </c>
      <c r="D286" s="271">
        <v>1432</v>
      </c>
      <c r="E286" s="263">
        <v>0.2</v>
      </c>
      <c r="F286" s="257">
        <f t="shared" si="19"/>
        <v>8.5790000000000006</v>
      </c>
      <c r="G286" s="258">
        <v>24</v>
      </c>
      <c r="H286" s="259">
        <v>41.18</v>
      </c>
      <c r="I286" s="258">
        <f t="shared" si="16"/>
        <v>9.7100000000000009</v>
      </c>
      <c r="J286" s="258">
        <f t="shared" si="17"/>
        <v>50.89</v>
      </c>
      <c r="K286" s="260"/>
      <c r="M286" s="268"/>
      <c r="N286" s="261"/>
    </row>
    <row r="287" spans="1:14" s="253" customFormat="1" ht="12.75">
      <c r="A287" s="256">
        <f t="shared" si="18"/>
        <v>280</v>
      </c>
      <c r="B287" s="244" t="s">
        <v>156</v>
      </c>
      <c r="C287" s="244" t="s">
        <v>77</v>
      </c>
      <c r="D287" s="271">
        <v>1405</v>
      </c>
      <c r="E287" s="263">
        <v>0.2</v>
      </c>
      <c r="F287" s="257">
        <f t="shared" si="19"/>
        <v>8.4169999999999998</v>
      </c>
      <c r="G287" s="258">
        <v>24</v>
      </c>
      <c r="H287" s="259">
        <v>40.4</v>
      </c>
      <c r="I287" s="258">
        <f t="shared" si="16"/>
        <v>9.5299999999999994</v>
      </c>
      <c r="J287" s="258">
        <f t="shared" si="17"/>
        <v>49.93</v>
      </c>
      <c r="K287" s="260"/>
      <c r="M287" s="268"/>
      <c r="N287" s="261"/>
    </row>
    <row r="288" spans="1:14" s="253" customFormat="1" ht="12.75">
      <c r="A288" s="256">
        <f t="shared" si="18"/>
        <v>281</v>
      </c>
      <c r="B288" s="244" t="s">
        <v>101</v>
      </c>
      <c r="C288" s="244" t="s">
        <v>80</v>
      </c>
      <c r="D288" s="271">
        <v>1655</v>
      </c>
      <c r="E288" s="263">
        <v>0.2</v>
      </c>
      <c r="F288" s="257">
        <f t="shared" si="19"/>
        <v>9.9149999999999991</v>
      </c>
      <c r="G288" s="258">
        <v>21</v>
      </c>
      <c r="H288" s="259">
        <v>41.64</v>
      </c>
      <c r="I288" s="258">
        <f t="shared" si="16"/>
        <v>9.82</v>
      </c>
      <c r="J288" s="258">
        <f t="shared" si="17"/>
        <v>51.46</v>
      </c>
      <c r="K288" s="260"/>
      <c r="M288" s="268"/>
      <c r="N288" s="261"/>
    </row>
    <row r="289" spans="1:14" s="253" customFormat="1" ht="12.75">
      <c r="A289" s="256">
        <f t="shared" si="18"/>
        <v>282</v>
      </c>
      <c r="B289" s="244" t="s">
        <v>101</v>
      </c>
      <c r="C289" s="244" t="s">
        <v>80</v>
      </c>
      <c r="D289" s="271">
        <v>1655</v>
      </c>
      <c r="E289" s="263">
        <v>0.5</v>
      </c>
      <c r="F289" s="257">
        <f t="shared" si="19"/>
        <v>9.9149999999999991</v>
      </c>
      <c r="G289" s="258">
        <v>3</v>
      </c>
      <c r="H289" s="259">
        <v>14.87</v>
      </c>
      <c r="I289" s="258">
        <f t="shared" si="16"/>
        <v>3.51</v>
      </c>
      <c r="J289" s="258">
        <f t="shared" si="17"/>
        <v>18.38</v>
      </c>
      <c r="K289" s="260"/>
      <c r="M289" s="268"/>
      <c r="N289" s="261"/>
    </row>
    <row r="290" spans="1:14" s="253" customFormat="1" ht="12.75">
      <c r="A290" s="256">
        <f t="shared" si="18"/>
        <v>283</v>
      </c>
      <c r="B290" s="244" t="s">
        <v>101</v>
      </c>
      <c r="C290" s="244" t="s">
        <v>80</v>
      </c>
      <c r="D290" s="271">
        <v>1655</v>
      </c>
      <c r="E290" s="263">
        <v>0.2</v>
      </c>
      <c r="F290" s="257">
        <f t="shared" si="19"/>
        <v>9.9149999999999991</v>
      </c>
      <c r="G290" s="258">
        <v>24</v>
      </c>
      <c r="H290" s="259">
        <v>47.59</v>
      </c>
      <c r="I290" s="258">
        <f t="shared" si="16"/>
        <v>11.23</v>
      </c>
      <c r="J290" s="258">
        <f t="shared" si="17"/>
        <v>58.820000000000007</v>
      </c>
      <c r="K290" s="260"/>
      <c r="M290" s="268"/>
      <c r="N290" s="261"/>
    </row>
    <row r="291" spans="1:14" s="253" customFormat="1" ht="12.75">
      <c r="A291" s="256">
        <f t="shared" si="18"/>
        <v>284</v>
      </c>
      <c r="B291" s="244" t="s">
        <v>158</v>
      </c>
      <c r="C291" s="244" t="s">
        <v>77</v>
      </c>
      <c r="D291" s="271">
        <v>1405</v>
      </c>
      <c r="E291" s="263">
        <v>0.2</v>
      </c>
      <c r="F291" s="257">
        <f t="shared" si="19"/>
        <v>8.4169999999999998</v>
      </c>
      <c r="G291" s="258">
        <v>12</v>
      </c>
      <c r="H291" s="259">
        <v>20.2</v>
      </c>
      <c r="I291" s="258">
        <f t="shared" si="16"/>
        <v>4.7699999999999996</v>
      </c>
      <c r="J291" s="258">
        <f t="shared" si="17"/>
        <v>24.97</v>
      </c>
      <c r="K291" s="260"/>
      <c r="M291" s="268"/>
      <c r="N291" s="261"/>
    </row>
    <row r="292" spans="1:14" s="253" customFormat="1" ht="12.75">
      <c r="A292" s="256">
        <f t="shared" si="18"/>
        <v>285</v>
      </c>
      <c r="B292" s="244" t="s">
        <v>153</v>
      </c>
      <c r="C292" s="244" t="s">
        <v>106</v>
      </c>
      <c r="D292" s="271">
        <v>1455</v>
      </c>
      <c r="E292" s="263">
        <v>0.2</v>
      </c>
      <c r="F292" s="257">
        <f t="shared" si="19"/>
        <v>8.7170000000000005</v>
      </c>
      <c r="G292" s="258">
        <v>24</v>
      </c>
      <c r="H292" s="259">
        <v>41.84</v>
      </c>
      <c r="I292" s="258">
        <f t="shared" si="16"/>
        <v>9.8699999999999992</v>
      </c>
      <c r="J292" s="258">
        <f t="shared" si="17"/>
        <v>51.71</v>
      </c>
      <c r="K292" s="260"/>
      <c r="M292" s="268"/>
      <c r="N292" s="261"/>
    </row>
    <row r="293" spans="1:14" s="253" customFormat="1" ht="12.75">
      <c r="A293" s="256">
        <f t="shared" si="18"/>
        <v>286</v>
      </c>
      <c r="B293" s="244" t="s">
        <v>180</v>
      </c>
      <c r="C293" s="244" t="s">
        <v>77</v>
      </c>
      <c r="D293" s="271">
        <v>1405</v>
      </c>
      <c r="E293" s="263">
        <v>0.2</v>
      </c>
      <c r="F293" s="257">
        <f t="shared" si="19"/>
        <v>8.4169999999999998</v>
      </c>
      <c r="G293" s="258">
        <v>12</v>
      </c>
      <c r="H293" s="259">
        <v>20.2</v>
      </c>
      <c r="I293" s="258">
        <f t="shared" si="16"/>
        <v>4.7699999999999996</v>
      </c>
      <c r="J293" s="258">
        <f t="shared" si="17"/>
        <v>24.97</v>
      </c>
      <c r="K293" s="260"/>
      <c r="M293" s="268"/>
      <c r="N293" s="261"/>
    </row>
    <row r="294" spans="1:14" s="253" customFormat="1" ht="12.75">
      <c r="A294" s="256">
        <f t="shared" si="18"/>
        <v>287</v>
      </c>
      <c r="B294" s="244" t="s">
        <v>122</v>
      </c>
      <c r="C294" s="244" t="s">
        <v>77</v>
      </c>
      <c r="D294" s="271">
        <v>1412</v>
      </c>
      <c r="E294" s="263">
        <v>0.2</v>
      </c>
      <c r="F294" s="257">
        <f t="shared" si="19"/>
        <v>8.4589999999999996</v>
      </c>
      <c r="G294" s="258">
        <v>24</v>
      </c>
      <c r="H294" s="259">
        <v>40.6</v>
      </c>
      <c r="I294" s="258">
        <f t="shared" si="16"/>
        <v>9.58</v>
      </c>
      <c r="J294" s="258">
        <f t="shared" si="17"/>
        <v>50.18</v>
      </c>
      <c r="K294" s="260"/>
      <c r="M294" s="268"/>
      <c r="N294" s="261"/>
    </row>
    <row r="295" spans="1:14" s="253" customFormat="1" ht="12.75">
      <c r="A295" s="256">
        <f t="shared" si="18"/>
        <v>288</v>
      </c>
      <c r="B295" s="244" t="s">
        <v>152</v>
      </c>
      <c r="C295" s="244" t="s">
        <v>77</v>
      </c>
      <c r="D295" s="271">
        <v>1432</v>
      </c>
      <c r="E295" s="263">
        <v>0.2</v>
      </c>
      <c r="F295" s="257">
        <f t="shared" si="19"/>
        <v>8.5790000000000006</v>
      </c>
      <c r="G295" s="258">
        <v>24</v>
      </c>
      <c r="H295" s="259">
        <v>41.18</v>
      </c>
      <c r="I295" s="258">
        <f t="shared" si="16"/>
        <v>9.7100000000000009</v>
      </c>
      <c r="J295" s="258">
        <f t="shared" si="17"/>
        <v>50.89</v>
      </c>
      <c r="K295" s="260"/>
      <c r="M295" s="268"/>
      <c r="N295" s="261"/>
    </row>
    <row r="296" spans="1:14" s="253" customFormat="1" ht="12.75">
      <c r="A296" s="256">
        <f t="shared" si="18"/>
        <v>289</v>
      </c>
      <c r="B296" s="244" t="s">
        <v>148</v>
      </c>
      <c r="C296" s="244" t="s">
        <v>106</v>
      </c>
      <c r="D296" s="271">
        <v>1571</v>
      </c>
      <c r="E296" s="263">
        <v>0.2</v>
      </c>
      <c r="F296" s="257">
        <f t="shared" si="19"/>
        <v>9.4120000000000008</v>
      </c>
      <c r="G296" s="258">
        <v>12</v>
      </c>
      <c r="H296" s="259">
        <v>22.59</v>
      </c>
      <c r="I296" s="258">
        <f t="shared" si="16"/>
        <v>5.33</v>
      </c>
      <c r="J296" s="258">
        <f t="shared" si="17"/>
        <v>27.92</v>
      </c>
      <c r="K296" s="260"/>
      <c r="M296" s="268"/>
      <c r="N296" s="261"/>
    </row>
    <row r="297" spans="1:14" s="253" customFormat="1" ht="12.75">
      <c r="A297" s="256">
        <f t="shared" si="18"/>
        <v>290</v>
      </c>
      <c r="B297" s="244" t="s">
        <v>141</v>
      </c>
      <c r="C297" s="244" t="s">
        <v>106</v>
      </c>
      <c r="D297" s="271">
        <v>1652</v>
      </c>
      <c r="E297" s="263">
        <v>0.2</v>
      </c>
      <c r="F297" s="257">
        <f t="shared" si="19"/>
        <v>9.8970000000000002</v>
      </c>
      <c r="G297" s="258">
        <v>12</v>
      </c>
      <c r="H297" s="259">
        <v>23.75</v>
      </c>
      <c r="I297" s="258">
        <f t="shared" si="16"/>
        <v>5.6</v>
      </c>
      <c r="J297" s="258">
        <f t="shared" si="17"/>
        <v>29.35</v>
      </c>
      <c r="K297" s="260"/>
      <c r="M297" s="268"/>
      <c r="N297" s="261"/>
    </row>
    <row r="298" spans="1:14" s="253" customFormat="1" ht="12.75">
      <c r="A298" s="256">
        <f t="shared" si="18"/>
        <v>291</v>
      </c>
      <c r="B298" s="244" t="s">
        <v>128</v>
      </c>
      <c r="C298" s="244" t="s">
        <v>80</v>
      </c>
      <c r="D298" s="271">
        <v>1383</v>
      </c>
      <c r="E298" s="263">
        <v>0.2</v>
      </c>
      <c r="F298" s="257">
        <f t="shared" si="19"/>
        <v>8.2850000000000001</v>
      </c>
      <c r="G298" s="258">
        <v>24</v>
      </c>
      <c r="H298" s="259">
        <v>39.770000000000003</v>
      </c>
      <c r="I298" s="258">
        <f t="shared" si="16"/>
        <v>9.3800000000000008</v>
      </c>
      <c r="J298" s="258">
        <f t="shared" si="17"/>
        <v>49.150000000000006</v>
      </c>
      <c r="K298" s="260"/>
      <c r="M298" s="268"/>
      <c r="N298" s="261"/>
    </row>
    <row r="299" spans="1:14" s="253" customFormat="1" ht="12.75">
      <c r="A299" s="256">
        <f t="shared" si="18"/>
        <v>292</v>
      </c>
      <c r="B299" s="244" t="s">
        <v>113</v>
      </c>
      <c r="C299" s="244" t="s">
        <v>77</v>
      </c>
      <c r="D299" s="271">
        <v>1513</v>
      </c>
      <c r="E299" s="263">
        <v>0.2</v>
      </c>
      <c r="F299" s="257">
        <f t="shared" si="19"/>
        <v>9.0640000000000001</v>
      </c>
      <c r="G299" s="258">
        <v>24</v>
      </c>
      <c r="H299" s="259">
        <v>43.51</v>
      </c>
      <c r="I299" s="258">
        <f t="shared" si="16"/>
        <v>10.26</v>
      </c>
      <c r="J299" s="258">
        <f t="shared" si="17"/>
        <v>53.769999999999996</v>
      </c>
      <c r="K299" s="260"/>
      <c r="M299" s="268"/>
      <c r="N299" s="261"/>
    </row>
    <row r="300" spans="1:14" s="253" customFormat="1" ht="12.75">
      <c r="A300" s="256">
        <f t="shared" si="18"/>
        <v>293</v>
      </c>
      <c r="B300" s="244" t="s">
        <v>120</v>
      </c>
      <c r="C300" s="244" t="s">
        <v>77</v>
      </c>
      <c r="D300" s="271">
        <v>1385</v>
      </c>
      <c r="E300" s="263">
        <v>0.2</v>
      </c>
      <c r="F300" s="257">
        <f t="shared" si="19"/>
        <v>8.2970000000000006</v>
      </c>
      <c r="G300" s="258">
        <v>12</v>
      </c>
      <c r="H300" s="259">
        <v>19.91</v>
      </c>
      <c r="I300" s="258">
        <f t="shared" si="16"/>
        <v>4.7</v>
      </c>
      <c r="J300" s="258">
        <f t="shared" si="17"/>
        <v>24.61</v>
      </c>
      <c r="K300" s="260"/>
      <c r="M300" s="268"/>
      <c r="N300" s="261"/>
    </row>
    <row r="301" spans="1:14" s="253" customFormat="1" ht="12.75">
      <c r="A301" s="256">
        <f t="shared" si="18"/>
        <v>294</v>
      </c>
      <c r="B301" s="244" t="s">
        <v>100</v>
      </c>
      <c r="C301" s="244" t="s">
        <v>77</v>
      </c>
      <c r="D301" s="271">
        <v>1765</v>
      </c>
      <c r="E301" s="263">
        <v>0.2</v>
      </c>
      <c r="F301" s="257">
        <f t="shared" si="19"/>
        <v>10.574</v>
      </c>
      <c r="G301" s="258">
        <v>53.5</v>
      </c>
      <c r="H301" s="259">
        <v>113.14</v>
      </c>
      <c r="I301" s="258">
        <f t="shared" si="16"/>
        <v>26.69</v>
      </c>
      <c r="J301" s="258">
        <f t="shared" si="17"/>
        <v>139.83000000000001</v>
      </c>
      <c r="K301" s="260"/>
      <c r="M301" s="268"/>
      <c r="N301" s="261"/>
    </row>
    <row r="302" spans="1:14" s="253" customFormat="1" ht="12.75">
      <c r="A302" s="256">
        <f t="shared" si="18"/>
        <v>295</v>
      </c>
      <c r="B302" s="244" t="s">
        <v>100</v>
      </c>
      <c r="C302" s="244" t="s">
        <v>77</v>
      </c>
      <c r="D302" s="271">
        <v>1765</v>
      </c>
      <c r="E302" s="263">
        <v>0.5</v>
      </c>
      <c r="F302" s="257">
        <f t="shared" si="19"/>
        <v>10.574</v>
      </c>
      <c r="G302" s="258">
        <v>4.5</v>
      </c>
      <c r="H302" s="259">
        <v>23.79</v>
      </c>
      <c r="I302" s="258">
        <f t="shared" si="16"/>
        <v>5.61</v>
      </c>
      <c r="J302" s="258">
        <f t="shared" si="17"/>
        <v>29.4</v>
      </c>
      <c r="K302" s="260"/>
      <c r="M302" s="268"/>
      <c r="N302" s="261"/>
    </row>
    <row r="303" spans="1:14" s="253" customFormat="1" ht="12.75">
      <c r="A303" s="256">
        <f t="shared" si="18"/>
        <v>296</v>
      </c>
      <c r="B303" s="244" t="s">
        <v>188</v>
      </c>
      <c r="C303" s="244" t="s">
        <v>80</v>
      </c>
      <c r="D303" s="271">
        <v>1410</v>
      </c>
      <c r="E303" s="263">
        <v>0.2</v>
      </c>
      <c r="F303" s="257">
        <f t="shared" si="19"/>
        <v>8.4469999999999992</v>
      </c>
      <c r="G303" s="258">
        <v>97.5</v>
      </c>
      <c r="H303" s="259">
        <v>164.72</v>
      </c>
      <c r="I303" s="258">
        <f t="shared" si="16"/>
        <v>38.86</v>
      </c>
      <c r="J303" s="258">
        <f t="shared" si="17"/>
        <v>203.57999999999998</v>
      </c>
      <c r="K303" s="260"/>
      <c r="M303" s="268"/>
      <c r="N303" s="261"/>
    </row>
    <row r="304" spans="1:14" s="253" customFormat="1" ht="12.75">
      <c r="A304" s="256">
        <f t="shared" si="18"/>
        <v>297</v>
      </c>
      <c r="B304" s="244" t="s">
        <v>165</v>
      </c>
      <c r="C304" s="244" t="s">
        <v>80</v>
      </c>
      <c r="D304" s="271">
        <v>1410</v>
      </c>
      <c r="E304" s="263">
        <v>0.5</v>
      </c>
      <c r="F304" s="257">
        <f t="shared" si="19"/>
        <v>8.4469999999999992</v>
      </c>
      <c r="G304" s="258">
        <v>12.5</v>
      </c>
      <c r="H304" s="259">
        <v>52.79</v>
      </c>
      <c r="I304" s="258">
        <f t="shared" si="16"/>
        <v>12.45</v>
      </c>
      <c r="J304" s="258">
        <f t="shared" si="17"/>
        <v>65.239999999999995</v>
      </c>
      <c r="K304" s="260"/>
      <c r="M304" s="268"/>
      <c r="N304" s="261"/>
    </row>
    <row r="305" spans="1:14" s="253" customFormat="1" ht="12.75">
      <c r="A305" s="256">
        <f t="shared" si="18"/>
        <v>298</v>
      </c>
      <c r="B305" s="244" t="s">
        <v>189</v>
      </c>
      <c r="C305" s="244" t="s">
        <v>77</v>
      </c>
      <c r="D305" s="271">
        <v>1855</v>
      </c>
      <c r="E305" s="263">
        <v>0.2</v>
      </c>
      <c r="F305" s="257">
        <f t="shared" si="19"/>
        <v>11.113</v>
      </c>
      <c r="G305" s="258">
        <v>40.5</v>
      </c>
      <c r="H305" s="259">
        <v>90.02</v>
      </c>
      <c r="I305" s="258">
        <f t="shared" si="16"/>
        <v>21.24</v>
      </c>
      <c r="J305" s="258">
        <f t="shared" si="17"/>
        <v>111.25999999999999</v>
      </c>
      <c r="K305" s="260"/>
      <c r="M305" s="268"/>
      <c r="N305" s="261"/>
    </row>
    <row r="306" spans="1:14" s="253" customFormat="1" ht="12.75">
      <c r="A306" s="256">
        <f t="shared" si="18"/>
        <v>299</v>
      </c>
      <c r="B306" s="244" t="s">
        <v>189</v>
      </c>
      <c r="C306" s="244" t="s">
        <v>77</v>
      </c>
      <c r="D306" s="271">
        <v>1855</v>
      </c>
      <c r="E306" s="263">
        <v>0.5</v>
      </c>
      <c r="F306" s="257">
        <f t="shared" si="19"/>
        <v>11.113</v>
      </c>
      <c r="G306" s="258">
        <v>7.5</v>
      </c>
      <c r="H306" s="259">
        <v>41.67</v>
      </c>
      <c r="I306" s="258">
        <f t="shared" si="16"/>
        <v>9.83</v>
      </c>
      <c r="J306" s="258">
        <f t="shared" si="17"/>
        <v>51.5</v>
      </c>
      <c r="K306" s="260"/>
      <c r="M306" s="268"/>
      <c r="N306" s="261"/>
    </row>
    <row r="307" spans="1:14" s="253" customFormat="1" ht="12.75">
      <c r="A307" s="256">
        <f t="shared" si="18"/>
        <v>300</v>
      </c>
      <c r="B307" s="244" t="s">
        <v>136</v>
      </c>
      <c r="C307" s="244" t="s">
        <v>77</v>
      </c>
      <c r="D307" s="271">
        <v>1355</v>
      </c>
      <c r="E307" s="263">
        <v>0.2</v>
      </c>
      <c r="F307" s="257">
        <f t="shared" si="19"/>
        <v>8.1180000000000003</v>
      </c>
      <c r="G307" s="258">
        <v>24</v>
      </c>
      <c r="H307" s="259">
        <v>38.97</v>
      </c>
      <c r="I307" s="258">
        <f t="shared" si="16"/>
        <v>9.19</v>
      </c>
      <c r="J307" s="258">
        <f t="shared" si="17"/>
        <v>48.16</v>
      </c>
      <c r="K307" s="260"/>
      <c r="M307" s="268"/>
      <c r="N307" s="261"/>
    </row>
    <row r="308" spans="1:14" s="253" customFormat="1" ht="12.75">
      <c r="A308" s="256">
        <f t="shared" si="18"/>
        <v>301</v>
      </c>
      <c r="B308" s="244" t="s">
        <v>147</v>
      </c>
      <c r="C308" s="244" t="s">
        <v>77</v>
      </c>
      <c r="D308" s="271">
        <v>1521</v>
      </c>
      <c r="E308" s="263">
        <v>0.2</v>
      </c>
      <c r="F308" s="257">
        <f t="shared" si="19"/>
        <v>9.1120000000000001</v>
      </c>
      <c r="G308" s="258">
        <v>12</v>
      </c>
      <c r="H308" s="259">
        <v>21.87</v>
      </c>
      <c r="I308" s="258">
        <f t="shared" si="16"/>
        <v>5.16</v>
      </c>
      <c r="J308" s="258">
        <f t="shared" si="17"/>
        <v>27.03</v>
      </c>
      <c r="K308" s="260"/>
      <c r="M308" s="268"/>
      <c r="N308" s="261"/>
    </row>
    <row r="309" spans="1:14" s="253" customFormat="1" ht="12.75">
      <c r="A309" s="256">
        <f t="shared" si="18"/>
        <v>302</v>
      </c>
      <c r="B309" s="244" t="s">
        <v>186</v>
      </c>
      <c r="C309" s="244" t="s">
        <v>80</v>
      </c>
      <c r="D309" s="271">
        <v>1410</v>
      </c>
      <c r="E309" s="263">
        <v>0.2</v>
      </c>
      <c r="F309" s="257">
        <f t="shared" si="19"/>
        <v>8.4469999999999992</v>
      </c>
      <c r="G309" s="258">
        <v>58.5</v>
      </c>
      <c r="H309" s="259">
        <v>98.83</v>
      </c>
      <c r="I309" s="258">
        <f t="shared" si="16"/>
        <v>23.31</v>
      </c>
      <c r="J309" s="258">
        <f t="shared" si="17"/>
        <v>122.14</v>
      </c>
      <c r="K309" s="260"/>
      <c r="M309" s="268"/>
      <c r="N309" s="261"/>
    </row>
    <row r="310" spans="1:14" s="253" customFormat="1" ht="12.75">
      <c r="A310" s="256">
        <f t="shared" si="18"/>
        <v>303</v>
      </c>
      <c r="B310" s="244" t="s">
        <v>186</v>
      </c>
      <c r="C310" s="244" t="s">
        <v>80</v>
      </c>
      <c r="D310" s="271">
        <v>1410</v>
      </c>
      <c r="E310" s="263">
        <v>0.5</v>
      </c>
      <c r="F310" s="257">
        <f t="shared" si="19"/>
        <v>8.4469999999999992</v>
      </c>
      <c r="G310" s="258">
        <v>13.5</v>
      </c>
      <c r="H310" s="259">
        <v>57.02</v>
      </c>
      <c r="I310" s="258">
        <f t="shared" si="16"/>
        <v>13.45</v>
      </c>
      <c r="J310" s="258">
        <f t="shared" si="17"/>
        <v>70.47</v>
      </c>
      <c r="K310" s="260"/>
      <c r="M310" s="268"/>
      <c r="N310" s="261"/>
    </row>
    <row r="311" spans="1:14" s="253" customFormat="1" ht="12.75">
      <c r="A311" s="256">
        <f t="shared" si="18"/>
        <v>304</v>
      </c>
      <c r="B311" s="244" t="s">
        <v>101</v>
      </c>
      <c r="C311" s="244" t="s">
        <v>80</v>
      </c>
      <c r="D311" s="271">
        <v>1655</v>
      </c>
      <c r="E311" s="263">
        <v>0.2</v>
      </c>
      <c r="F311" s="257">
        <f t="shared" si="19"/>
        <v>9.9149999999999991</v>
      </c>
      <c r="G311" s="258">
        <v>21</v>
      </c>
      <c r="H311" s="259">
        <v>41.64</v>
      </c>
      <c r="I311" s="258">
        <f t="shared" si="16"/>
        <v>9.82</v>
      </c>
      <c r="J311" s="258">
        <f t="shared" si="17"/>
        <v>51.46</v>
      </c>
      <c r="K311" s="260"/>
      <c r="M311" s="268"/>
      <c r="N311" s="261"/>
    </row>
    <row r="312" spans="1:14" s="253" customFormat="1" ht="12.75">
      <c r="A312" s="256">
        <f t="shared" si="18"/>
        <v>305</v>
      </c>
      <c r="B312" s="244" t="s">
        <v>101</v>
      </c>
      <c r="C312" s="244" t="s">
        <v>80</v>
      </c>
      <c r="D312" s="271">
        <v>1655</v>
      </c>
      <c r="E312" s="263">
        <v>0.5</v>
      </c>
      <c r="F312" s="257">
        <f t="shared" si="19"/>
        <v>9.9149999999999991</v>
      </c>
      <c r="G312" s="258">
        <v>3</v>
      </c>
      <c r="H312" s="259">
        <v>14.87</v>
      </c>
      <c r="I312" s="258">
        <f t="shared" si="16"/>
        <v>3.51</v>
      </c>
      <c r="J312" s="258">
        <f t="shared" si="17"/>
        <v>18.38</v>
      </c>
      <c r="K312" s="260"/>
      <c r="M312" s="268"/>
      <c r="N312" s="261"/>
    </row>
    <row r="313" spans="1:14" s="253" customFormat="1" ht="12.75">
      <c r="A313" s="256">
        <f t="shared" si="18"/>
        <v>306</v>
      </c>
      <c r="B313" s="244" t="s">
        <v>151</v>
      </c>
      <c r="C313" s="244" t="s">
        <v>77</v>
      </c>
      <c r="D313" s="271">
        <v>1521</v>
      </c>
      <c r="E313" s="263">
        <v>0.2</v>
      </c>
      <c r="F313" s="257">
        <f t="shared" si="19"/>
        <v>9.1120000000000001</v>
      </c>
      <c r="G313" s="258">
        <v>12</v>
      </c>
      <c r="H313" s="259">
        <v>21.87</v>
      </c>
      <c r="I313" s="258">
        <f t="shared" si="16"/>
        <v>5.16</v>
      </c>
      <c r="J313" s="258">
        <f t="shared" si="17"/>
        <v>27.03</v>
      </c>
      <c r="K313" s="260"/>
      <c r="M313" s="268"/>
      <c r="N313" s="261"/>
    </row>
    <row r="314" spans="1:14" s="253" customFormat="1" ht="12.75">
      <c r="A314" s="256">
        <f t="shared" si="18"/>
        <v>307</v>
      </c>
      <c r="B314" s="244" t="s">
        <v>126</v>
      </c>
      <c r="C314" s="244" t="s">
        <v>106</v>
      </c>
      <c r="D314" s="271">
        <v>1435</v>
      </c>
      <c r="E314" s="263">
        <v>0.2</v>
      </c>
      <c r="F314" s="257">
        <f t="shared" si="19"/>
        <v>8.5969999999999995</v>
      </c>
      <c r="G314" s="258">
        <v>24</v>
      </c>
      <c r="H314" s="259">
        <v>41.27</v>
      </c>
      <c r="I314" s="258">
        <f t="shared" si="16"/>
        <v>9.74</v>
      </c>
      <c r="J314" s="258">
        <f t="shared" si="17"/>
        <v>51.010000000000005</v>
      </c>
      <c r="K314" s="260"/>
      <c r="M314" s="268"/>
      <c r="N314" s="261"/>
    </row>
    <row r="315" spans="1:14" s="253" customFormat="1" ht="12.75">
      <c r="A315" s="256">
        <f t="shared" si="18"/>
        <v>308</v>
      </c>
      <c r="B315" s="244" t="s">
        <v>158</v>
      </c>
      <c r="C315" s="244" t="s">
        <v>105</v>
      </c>
      <c r="D315" s="271">
        <v>1684</v>
      </c>
      <c r="E315" s="263">
        <v>0.2</v>
      </c>
      <c r="F315" s="257">
        <f t="shared" si="19"/>
        <v>10.089</v>
      </c>
      <c r="G315" s="258">
        <v>24</v>
      </c>
      <c r="H315" s="259">
        <v>48.43</v>
      </c>
      <c r="I315" s="258">
        <f t="shared" si="16"/>
        <v>11.42</v>
      </c>
      <c r="J315" s="258">
        <f t="shared" si="17"/>
        <v>59.85</v>
      </c>
      <c r="K315" s="260"/>
      <c r="M315" s="268"/>
      <c r="N315" s="261"/>
    </row>
    <row r="316" spans="1:14" s="253" customFormat="1" ht="12.75">
      <c r="A316" s="256">
        <f t="shared" si="18"/>
        <v>309</v>
      </c>
      <c r="B316" s="244" t="s">
        <v>179</v>
      </c>
      <c r="C316" s="244" t="s">
        <v>77</v>
      </c>
      <c r="D316" s="271">
        <v>1385</v>
      </c>
      <c r="E316" s="263">
        <v>0.2</v>
      </c>
      <c r="F316" s="257">
        <f t="shared" si="19"/>
        <v>8.2970000000000006</v>
      </c>
      <c r="G316" s="258">
        <v>47</v>
      </c>
      <c r="H316" s="259">
        <v>77.989999999999995</v>
      </c>
      <c r="I316" s="258">
        <f t="shared" si="16"/>
        <v>18.399999999999999</v>
      </c>
      <c r="J316" s="258">
        <f t="shared" si="17"/>
        <v>96.389999999999986</v>
      </c>
      <c r="K316" s="260"/>
      <c r="M316" s="268"/>
      <c r="N316" s="261"/>
    </row>
    <row r="317" spans="1:14" s="253" customFormat="1" ht="12.75">
      <c r="A317" s="256">
        <f t="shared" si="18"/>
        <v>310</v>
      </c>
      <c r="B317" s="244" t="s">
        <v>179</v>
      </c>
      <c r="C317" s="244" t="s">
        <v>77</v>
      </c>
      <c r="D317" s="271">
        <v>1385</v>
      </c>
      <c r="E317" s="263">
        <v>0.5</v>
      </c>
      <c r="F317" s="257">
        <f t="shared" si="19"/>
        <v>8.2970000000000006</v>
      </c>
      <c r="G317" s="258">
        <v>1</v>
      </c>
      <c r="H317" s="259">
        <v>4.1500000000000004</v>
      </c>
      <c r="I317" s="258">
        <f t="shared" si="16"/>
        <v>0.98</v>
      </c>
      <c r="J317" s="258">
        <f t="shared" si="17"/>
        <v>5.1300000000000008</v>
      </c>
      <c r="K317" s="260"/>
      <c r="M317" s="268"/>
      <c r="N317" s="261"/>
    </row>
    <row r="318" spans="1:14" s="253" customFormat="1" ht="12.75">
      <c r="A318" s="256">
        <f t="shared" si="18"/>
        <v>311</v>
      </c>
      <c r="B318" s="244" t="s">
        <v>136</v>
      </c>
      <c r="C318" s="244" t="s">
        <v>77</v>
      </c>
      <c r="D318" s="271">
        <v>1355</v>
      </c>
      <c r="E318" s="263">
        <v>0.2</v>
      </c>
      <c r="F318" s="257">
        <f t="shared" si="19"/>
        <v>8.1180000000000003</v>
      </c>
      <c r="G318" s="258">
        <v>24</v>
      </c>
      <c r="H318" s="259">
        <v>38.97</v>
      </c>
      <c r="I318" s="258">
        <f t="shared" si="16"/>
        <v>9.19</v>
      </c>
      <c r="J318" s="258">
        <f t="shared" si="17"/>
        <v>48.16</v>
      </c>
      <c r="K318" s="260"/>
      <c r="M318" s="268"/>
      <c r="N318" s="261"/>
    </row>
    <row r="319" spans="1:14" s="253" customFormat="1" ht="12.75">
      <c r="A319" s="256">
        <f t="shared" si="18"/>
        <v>312</v>
      </c>
      <c r="B319" s="244" t="s">
        <v>134</v>
      </c>
      <c r="C319" s="244" t="s">
        <v>106</v>
      </c>
      <c r="D319" s="271">
        <v>1435</v>
      </c>
      <c r="E319" s="263">
        <v>0.2</v>
      </c>
      <c r="F319" s="257">
        <f t="shared" si="19"/>
        <v>8.5969999999999995</v>
      </c>
      <c r="G319" s="258">
        <v>12</v>
      </c>
      <c r="H319" s="259">
        <v>20.63</v>
      </c>
      <c r="I319" s="258">
        <f t="shared" si="16"/>
        <v>4.87</v>
      </c>
      <c r="J319" s="258">
        <f t="shared" si="17"/>
        <v>25.5</v>
      </c>
      <c r="K319" s="260"/>
      <c r="M319" s="268"/>
      <c r="N319" s="261"/>
    </row>
    <row r="320" spans="1:14" s="253" customFormat="1" ht="12.75">
      <c r="A320" s="256">
        <f t="shared" si="18"/>
        <v>313</v>
      </c>
      <c r="B320" s="244" t="s">
        <v>160</v>
      </c>
      <c r="C320" s="244" t="s">
        <v>77</v>
      </c>
      <c r="D320" s="271">
        <v>1385</v>
      </c>
      <c r="E320" s="263">
        <v>0.2</v>
      </c>
      <c r="F320" s="257">
        <f t="shared" si="19"/>
        <v>8.2970000000000006</v>
      </c>
      <c r="G320" s="258">
        <v>24</v>
      </c>
      <c r="H320" s="259">
        <v>39.83</v>
      </c>
      <c r="I320" s="258">
        <f t="shared" si="16"/>
        <v>9.4</v>
      </c>
      <c r="J320" s="258">
        <f t="shared" si="17"/>
        <v>49.23</v>
      </c>
      <c r="K320" s="260"/>
      <c r="M320" s="268"/>
      <c r="N320" s="261"/>
    </row>
    <row r="321" spans="1:14" s="253" customFormat="1" ht="12.75">
      <c r="A321" s="256">
        <f t="shared" si="18"/>
        <v>314</v>
      </c>
      <c r="B321" s="244" t="s">
        <v>159</v>
      </c>
      <c r="C321" s="244" t="s">
        <v>77</v>
      </c>
      <c r="D321" s="271">
        <v>1385</v>
      </c>
      <c r="E321" s="263">
        <v>0.2</v>
      </c>
      <c r="F321" s="257">
        <f t="shared" si="19"/>
        <v>8.2970000000000006</v>
      </c>
      <c r="G321" s="258">
        <v>12</v>
      </c>
      <c r="H321" s="259">
        <v>19.91</v>
      </c>
      <c r="I321" s="258">
        <f t="shared" si="16"/>
        <v>4.7</v>
      </c>
      <c r="J321" s="258">
        <f t="shared" si="17"/>
        <v>24.61</v>
      </c>
      <c r="K321" s="260"/>
      <c r="M321" s="268"/>
      <c r="N321" s="261"/>
    </row>
    <row r="322" spans="1:14" s="253" customFormat="1" ht="12.75">
      <c r="A322" s="256">
        <f t="shared" si="18"/>
        <v>315</v>
      </c>
      <c r="B322" s="244" t="s">
        <v>157</v>
      </c>
      <c r="C322" s="244" t="s">
        <v>106</v>
      </c>
      <c r="D322" s="271">
        <v>1435</v>
      </c>
      <c r="E322" s="263">
        <v>0.2</v>
      </c>
      <c r="F322" s="257">
        <f t="shared" si="19"/>
        <v>8.5969999999999995</v>
      </c>
      <c r="G322" s="258">
        <v>24</v>
      </c>
      <c r="H322" s="259">
        <v>41.27</v>
      </c>
      <c r="I322" s="258">
        <f t="shared" si="16"/>
        <v>9.74</v>
      </c>
      <c r="J322" s="258">
        <f t="shared" si="17"/>
        <v>51.010000000000005</v>
      </c>
      <c r="K322" s="260"/>
      <c r="M322" s="268"/>
      <c r="N322" s="261"/>
    </row>
    <row r="323" spans="1:14" s="253" customFormat="1" ht="12.75">
      <c r="A323" s="256">
        <f t="shared" si="18"/>
        <v>316</v>
      </c>
      <c r="B323" s="244" t="s">
        <v>158</v>
      </c>
      <c r="C323" s="244" t="s">
        <v>106</v>
      </c>
      <c r="D323" s="271">
        <v>1435</v>
      </c>
      <c r="E323" s="263">
        <v>0.2</v>
      </c>
      <c r="F323" s="257">
        <f t="shared" si="19"/>
        <v>8.5969999999999995</v>
      </c>
      <c r="G323" s="258">
        <v>12</v>
      </c>
      <c r="H323" s="259">
        <v>20.63</v>
      </c>
      <c r="I323" s="258">
        <f t="shared" si="16"/>
        <v>4.87</v>
      </c>
      <c r="J323" s="258">
        <f t="shared" si="17"/>
        <v>25.5</v>
      </c>
      <c r="K323" s="260"/>
      <c r="M323" s="268"/>
      <c r="N323" s="261"/>
    </row>
    <row r="324" spans="1:14" s="253" customFormat="1" ht="12.75">
      <c r="A324" s="256">
        <f t="shared" si="18"/>
        <v>317</v>
      </c>
      <c r="B324" s="244" t="s">
        <v>163</v>
      </c>
      <c r="C324" s="244" t="s">
        <v>106</v>
      </c>
      <c r="D324" s="271">
        <v>1435</v>
      </c>
      <c r="E324" s="263">
        <v>0.2</v>
      </c>
      <c r="F324" s="257">
        <f t="shared" si="19"/>
        <v>8.5969999999999995</v>
      </c>
      <c r="G324" s="258">
        <v>24</v>
      </c>
      <c r="H324" s="259">
        <v>41.27</v>
      </c>
      <c r="I324" s="258">
        <f t="shared" si="16"/>
        <v>9.74</v>
      </c>
      <c r="J324" s="258">
        <f t="shared" si="17"/>
        <v>51.010000000000005</v>
      </c>
      <c r="K324" s="260"/>
      <c r="M324" s="268"/>
      <c r="N324" s="261"/>
    </row>
    <row r="325" spans="1:14" s="253" customFormat="1" ht="12.75">
      <c r="A325" s="256">
        <f t="shared" si="18"/>
        <v>318</v>
      </c>
      <c r="B325" s="244" t="s">
        <v>158</v>
      </c>
      <c r="C325" s="244" t="s">
        <v>106</v>
      </c>
      <c r="D325" s="271">
        <v>1435</v>
      </c>
      <c r="E325" s="263">
        <v>0.2</v>
      </c>
      <c r="F325" s="257">
        <f t="shared" si="19"/>
        <v>8.5969999999999995</v>
      </c>
      <c r="G325" s="258">
        <v>24</v>
      </c>
      <c r="H325" s="259">
        <v>41.27</v>
      </c>
      <c r="I325" s="258">
        <f t="shared" si="16"/>
        <v>9.74</v>
      </c>
      <c r="J325" s="258">
        <f t="shared" si="17"/>
        <v>51.010000000000005</v>
      </c>
      <c r="K325" s="260"/>
      <c r="M325" s="268"/>
      <c r="N325" s="261"/>
    </row>
    <row r="326" spans="1:14" s="253" customFormat="1" ht="12.75">
      <c r="A326" s="256">
        <f t="shared" si="18"/>
        <v>319</v>
      </c>
      <c r="B326" s="244" t="s">
        <v>186</v>
      </c>
      <c r="C326" s="244" t="s">
        <v>80</v>
      </c>
      <c r="D326" s="271">
        <v>1410</v>
      </c>
      <c r="E326" s="263">
        <v>0.2</v>
      </c>
      <c r="F326" s="257">
        <f t="shared" si="19"/>
        <v>8.4469999999999992</v>
      </c>
      <c r="G326" s="258">
        <v>58.5</v>
      </c>
      <c r="H326" s="259">
        <v>98.83</v>
      </c>
      <c r="I326" s="258">
        <f t="shared" si="16"/>
        <v>23.31</v>
      </c>
      <c r="J326" s="258">
        <f t="shared" si="17"/>
        <v>122.14</v>
      </c>
      <c r="K326" s="260"/>
      <c r="M326" s="268"/>
      <c r="N326" s="261"/>
    </row>
    <row r="327" spans="1:14" s="253" customFormat="1" ht="12.75">
      <c r="A327" s="256">
        <f t="shared" si="18"/>
        <v>320</v>
      </c>
      <c r="B327" s="244" t="s">
        <v>186</v>
      </c>
      <c r="C327" s="244" t="s">
        <v>80</v>
      </c>
      <c r="D327" s="271">
        <v>1410</v>
      </c>
      <c r="E327" s="263">
        <v>0.5</v>
      </c>
      <c r="F327" s="257">
        <f t="shared" si="19"/>
        <v>8.4469999999999992</v>
      </c>
      <c r="G327" s="258">
        <v>13.5</v>
      </c>
      <c r="H327" s="259">
        <v>57.02</v>
      </c>
      <c r="I327" s="258">
        <f t="shared" si="16"/>
        <v>13.45</v>
      </c>
      <c r="J327" s="258">
        <f t="shared" si="17"/>
        <v>70.47</v>
      </c>
      <c r="K327" s="260"/>
      <c r="M327" s="268"/>
      <c r="N327" s="261"/>
    </row>
    <row r="328" spans="1:14" s="253" customFormat="1" ht="12.75">
      <c r="A328" s="256">
        <f t="shared" si="18"/>
        <v>321</v>
      </c>
      <c r="B328" s="244" t="s">
        <v>126</v>
      </c>
      <c r="C328" s="244" t="s">
        <v>77</v>
      </c>
      <c r="D328" s="271">
        <v>1452</v>
      </c>
      <c r="E328" s="263">
        <v>0.2</v>
      </c>
      <c r="F328" s="257">
        <f t="shared" si="19"/>
        <v>8.6989999999999998</v>
      </c>
      <c r="G328" s="258">
        <v>12</v>
      </c>
      <c r="H328" s="259">
        <v>20.88</v>
      </c>
      <c r="I328" s="258">
        <f t="shared" ref="I328:I391" si="20">ROUND(H328*23.59%,2)</f>
        <v>4.93</v>
      </c>
      <c r="J328" s="258">
        <f t="shared" ref="J328:J391" si="21">H328+I328</f>
        <v>25.81</v>
      </c>
      <c r="K328" s="260"/>
      <c r="M328" s="268"/>
      <c r="N328" s="261"/>
    </row>
    <row r="329" spans="1:14" s="253" customFormat="1" ht="12.75">
      <c r="A329" s="256">
        <f t="shared" si="18"/>
        <v>322</v>
      </c>
      <c r="B329" s="244" t="s">
        <v>124</v>
      </c>
      <c r="C329" s="244" t="s">
        <v>105</v>
      </c>
      <c r="D329" s="271">
        <v>1620</v>
      </c>
      <c r="E329" s="263">
        <v>0.2</v>
      </c>
      <c r="F329" s="257">
        <f t="shared" si="19"/>
        <v>9.7050000000000001</v>
      </c>
      <c r="G329" s="258">
        <v>12</v>
      </c>
      <c r="H329" s="259">
        <v>23.29</v>
      </c>
      <c r="I329" s="258">
        <f t="shared" si="20"/>
        <v>5.49</v>
      </c>
      <c r="J329" s="258">
        <f t="shared" si="21"/>
        <v>28.78</v>
      </c>
      <c r="K329" s="260"/>
      <c r="M329" s="268"/>
      <c r="N329" s="261"/>
    </row>
    <row r="330" spans="1:14" s="253" customFormat="1" ht="12.75">
      <c r="A330" s="256">
        <f t="shared" ref="A330:A393" si="22">A329+1</f>
        <v>323</v>
      </c>
      <c r="B330" s="244" t="s">
        <v>156</v>
      </c>
      <c r="C330" s="244" t="s">
        <v>77</v>
      </c>
      <c r="D330" s="271">
        <v>1405</v>
      </c>
      <c r="E330" s="263">
        <v>0.2</v>
      </c>
      <c r="F330" s="257">
        <f t="shared" ref="F330:F393" si="23">ROUND(D330/$F$4,3)</f>
        <v>8.4169999999999998</v>
      </c>
      <c r="G330" s="258">
        <v>12</v>
      </c>
      <c r="H330" s="259">
        <v>20.2</v>
      </c>
      <c r="I330" s="258">
        <f t="shared" si="20"/>
        <v>4.7699999999999996</v>
      </c>
      <c r="J330" s="258">
        <f t="shared" si="21"/>
        <v>24.97</v>
      </c>
      <c r="K330" s="260"/>
      <c r="M330" s="268"/>
      <c r="N330" s="261"/>
    </row>
    <row r="331" spans="1:14" s="253" customFormat="1" ht="12.75">
      <c r="A331" s="256">
        <f t="shared" si="22"/>
        <v>324</v>
      </c>
      <c r="B331" s="244" t="s">
        <v>101</v>
      </c>
      <c r="C331" s="244" t="s">
        <v>77</v>
      </c>
      <c r="D331" s="271">
        <v>1785</v>
      </c>
      <c r="E331" s="263">
        <v>0.2</v>
      </c>
      <c r="F331" s="257">
        <f t="shared" si="23"/>
        <v>10.694000000000001</v>
      </c>
      <c r="G331" s="258">
        <v>24</v>
      </c>
      <c r="H331" s="259">
        <v>51.33</v>
      </c>
      <c r="I331" s="258">
        <f t="shared" si="20"/>
        <v>12.11</v>
      </c>
      <c r="J331" s="258">
        <f t="shared" si="21"/>
        <v>63.44</v>
      </c>
      <c r="K331" s="260"/>
      <c r="M331" s="268"/>
      <c r="N331" s="261"/>
    </row>
    <row r="332" spans="1:14" s="253" customFormat="1" ht="12.75">
      <c r="A332" s="256">
        <f t="shared" si="22"/>
        <v>325</v>
      </c>
      <c r="B332" s="244" t="s">
        <v>180</v>
      </c>
      <c r="C332" s="244" t="s">
        <v>106</v>
      </c>
      <c r="D332" s="271">
        <v>1463</v>
      </c>
      <c r="E332" s="263">
        <v>0.2</v>
      </c>
      <c r="F332" s="257">
        <f t="shared" si="23"/>
        <v>8.7650000000000006</v>
      </c>
      <c r="G332" s="258">
        <v>12</v>
      </c>
      <c r="H332" s="259">
        <v>21.04</v>
      </c>
      <c r="I332" s="258">
        <f t="shared" si="20"/>
        <v>4.96</v>
      </c>
      <c r="J332" s="258">
        <f t="shared" si="21"/>
        <v>26</v>
      </c>
      <c r="K332" s="260"/>
      <c r="M332" s="268"/>
      <c r="N332" s="261"/>
    </row>
    <row r="333" spans="1:14" s="253" customFormat="1" ht="12.75">
      <c r="A333" s="256">
        <f t="shared" si="22"/>
        <v>326</v>
      </c>
      <c r="B333" s="244" t="s">
        <v>120</v>
      </c>
      <c r="C333" s="244" t="s">
        <v>77</v>
      </c>
      <c r="D333" s="271">
        <v>1385</v>
      </c>
      <c r="E333" s="263">
        <v>0.2</v>
      </c>
      <c r="F333" s="257">
        <f t="shared" si="23"/>
        <v>8.2970000000000006</v>
      </c>
      <c r="G333" s="258">
        <v>24</v>
      </c>
      <c r="H333" s="259">
        <v>39.83</v>
      </c>
      <c r="I333" s="258">
        <f t="shared" si="20"/>
        <v>9.4</v>
      </c>
      <c r="J333" s="258">
        <f t="shared" si="21"/>
        <v>49.23</v>
      </c>
      <c r="K333" s="260"/>
      <c r="M333" s="268"/>
      <c r="N333" s="261"/>
    </row>
    <row r="334" spans="1:14" s="253" customFormat="1" ht="12.75">
      <c r="A334" s="256">
        <f t="shared" si="22"/>
        <v>327</v>
      </c>
      <c r="B334" s="244" t="s">
        <v>123</v>
      </c>
      <c r="C334" s="244" t="s">
        <v>77</v>
      </c>
      <c r="D334" s="271">
        <v>1405</v>
      </c>
      <c r="E334" s="263">
        <v>0.2</v>
      </c>
      <c r="F334" s="257">
        <f t="shared" si="23"/>
        <v>8.4169999999999998</v>
      </c>
      <c r="G334" s="258">
        <v>24</v>
      </c>
      <c r="H334" s="259">
        <v>40.4</v>
      </c>
      <c r="I334" s="258">
        <f t="shared" si="20"/>
        <v>9.5299999999999994</v>
      </c>
      <c r="J334" s="258">
        <f t="shared" si="21"/>
        <v>49.93</v>
      </c>
      <c r="K334" s="260"/>
      <c r="M334" s="268"/>
      <c r="N334" s="261"/>
    </row>
    <row r="335" spans="1:14" s="253" customFormat="1" ht="12.75">
      <c r="A335" s="256">
        <f t="shared" si="22"/>
        <v>328</v>
      </c>
      <c r="B335" s="244" t="s">
        <v>119</v>
      </c>
      <c r="C335" s="244" t="s">
        <v>77</v>
      </c>
      <c r="D335" s="271">
        <v>1412</v>
      </c>
      <c r="E335" s="263">
        <v>0.2</v>
      </c>
      <c r="F335" s="257">
        <f t="shared" si="23"/>
        <v>8.4589999999999996</v>
      </c>
      <c r="G335" s="258">
        <v>12</v>
      </c>
      <c r="H335" s="259">
        <v>20.3</v>
      </c>
      <c r="I335" s="258">
        <f t="shared" si="20"/>
        <v>4.79</v>
      </c>
      <c r="J335" s="258">
        <f t="shared" si="21"/>
        <v>25.09</v>
      </c>
      <c r="K335" s="260"/>
      <c r="M335" s="268"/>
      <c r="N335" s="261"/>
    </row>
    <row r="336" spans="1:14" s="253" customFormat="1" ht="12.75">
      <c r="A336" s="256">
        <f t="shared" si="22"/>
        <v>329</v>
      </c>
      <c r="B336" s="244" t="s">
        <v>115</v>
      </c>
      <c r="C336" s="244" t="s">
        <v>106</v>
      </c>
      <c r="D336" s="271">
        <v>1551</v>
      </c>
      <c r="E336" s="263">
        <v>0.2</v>
      </c>
      <c r="F336" s="257">
        <f t="shared" si="23"/>
        <v>9.2919999999999998</v>
      </c>
      <c r="G336" s="258">
        <v>34</v>
      </c>
      <c r="H336" s="259">
        <v>63.19</v>
      </c>
      <c r="I336" s="258">
        <f t="shared" si="20"/>
        <v>14.91</v>
      </c>
      <c r="J336" s="258">
        <f t="shared" si="21"/>
        <v>78.099999999999994</v>
      </c>
      <c r="K336" s="260"/>
      <c r="M336" s="268"/>
      <c r="N336" s="261"/>
    </row>
    <row r="337" spans="1:14" s="253" customFormat="1" ht="12.75">
      <c r="A337" s="256">
        <f t="shared" si="22"/>
        <v>330</v>
      </c>
      <c r="B337" s="244" t="s">
        <v>130</v>
      </c>
      <c r="C337" s="244" t="s">
        <v>77</v>
      </c>
      <c r="D337" s="271">
        <v>1432</v>
      </c>
      <c r="E337" s="263">
        <v>0.2</v>
      </c>
      <c r="F337" s="257">
        <f t="shared" si="23"/>
        <v>8.5790000000000006</v>
      </c>
      <c r="G337" s="258">
        <v>12</v>
      </c>
      <c r="H337" s="259">
        <v>20.59</v>
      </c>
      <c r="I337" s="258">
        <f t="shared" si="20"/>
        <v>4.8600000000000003</v>
      </c>
      <c r="J337" s="258">
        <f t="shared" si="21"/>
        <v>25.45</v>
      </c>
      <c r="K337" s="260"/>
      <c r="M337" s="268"/>
      <c r="N337" s="261"/>
    </row>
    <row r="338" spans="1:14" s="253" customFormat="1" ht="12.75">
      <c r="A338" s="256">
        <f t="shared" si="22"/>
        <v>331</v>
      </c>
      <c r="B338" s="244" t="s">
        <v>118</v>
      </c>
      <c r="C338" s="244" t="s">
        <v>77</v>
      </c>
      <c r="D338" s="271">
        <v>1412</v>
      </c>
      <c r="E338" s="263">
        <v>0.2</v>
      </c>
      <c r="F338" s="257">
        <f t="shared" si="23"/>
        <v>8.4589999999999996</v>
      </c>
      <c r="G338" s="258">
        <v>12</v>
      </c>
      <c r="H338" s="259">
        <v>20.3</v>
      </c>
      <c r="I338" s="258">
        <f t="shared" si="20"/>
        <v>4.79</v>
      </c>
      <c r="J338" s="258">
        <f t="shared" si="21"/>
        <v>25.09</v>
      </c>
      <c r="K338" s="260"/>
      <c r="M338" s="268"/>
      <c r="N338" s="261"/>
    </row>
    <row r="339" spans="1:14" s="253" customFormat="1" ht="12.75">
      <c r="A339" s="256">
        <f t="shared" si="22"/>
        <v>332</v>
      </c>
      <c r="B339" s="244" t="s">
        <v>100</v>
      </c>
      <c r="C339" s="244" t="s">
        <v>77</v>
      </c>
      <c r="D339" s="271">
        <v>1776</v>
      </c>
      <c r="E339" s="263">
        <v>0.2</v>
      </c>
      <c r="F339" s="257">
        <f t="shared" si="23"/>
        <v>10.64</v>
      </c>
      <c r="G339" s="258">
        <v>41.5</v>
      </c>
      <c r="H339" s="259">
        <v>88.31</v>
      </c>
      <c r="I339" s="258">
        <f t="shared" si="20"/>
        <v>20.83</v>
      </c>
      <c r="J339" s="258">
        <f t="shared" si="21"/>
        <v>109.14</v>
      </c>
      <c r="K339" s="260"/>
      <c r="M339" s="268"/>
      <c r="N339" s="261"/>
    </row>
    <row r="340" spans="1:14" s="253" customFormat="1" ht="12.75">
      <c r="A340" s="256">
        <f t="shared" si="22"/>
        <v>333</v>
      </c>
      <c r="B340" s="244" t="s">
        <v>100</v>
      </c>
      <c r="C340" s="244" t="s">
        <v>77</v>
      </c>
      <c r="D340" s="271">
        <v>1776</v>
      </c>
      <c r="E340" s="263">
        <v>0.5</v>
      </c>
      <c r="F340" s="257">
        <f t="shared" si="23"/>
        <v>10.64</v>
      </c>
      <c r="G340" s="258">
        <v>6.5</v>
      </c>
      <c r="H340" s="259">
        <v>34.58</v>
      </c>
      <c r="I340" s="258">
        <f t="shared" si="20"/>
        <v>8.16</v>
      </c>
      <c r="J340" s="258">
        <f t="shared" si="21"/>
        <v>42.739999999999995</v>
      </c>
      <c r="K340" s="260"/>
      <c r="M340" s="268"/>
      <c r="N340" s="261"/>
    </row>
    <row r="341" spans="1:14" s="253" customFormat="1" ht="12.75">
      <c r="A341" s="256">
        <f t="shared" si="22"/>
        <v>334</v>
      </c>
      <c r="B341" s="244" t="s">
        <v>187</v>
      </c>
      <c r="C341" s="244" t="s">
        <v>80</v>
      </c>
      <c r="D341" s="271">
        <v>1410</v>
      </c>
      <c r="E341" s="263">
        <v>0.2</v>
      </c>
      <c r="F341" s="257">
        <f t="shared" si="23"/>
        <v>8.4469999999999992</v>
      </c>
      <c r="G341" s="258">
        <v>95.5</v>
      </c>
      <c r="H341" s="259">
        <v>161.34</v>
      </c>
      <c r="I341" s="258">
        <f t="shared" si="20"/>
        <v>38.06</v>
      </c>
      <c r="J341" s="258">
        <f t="shared" si="21"/>
        <v>199.4</v>
      </c>
      <c r="K341" s="260"/>
      <c r="M341" s="268"/>
      <c r="N341" s="261"/>
    </row>
    <row r="342" spans="1:14" s="253" customFormat="1" ht="12.75">
      <c r="A342" s="256">
        <f t="shared" si="22"/>
        <v>335</v>
      </c>
      <c r="B342" s="244" t="s">
        <v>165</v>
      </c>
      <c r="C342" s="244" t="s">
        <v>80</v>
      </c>
      <c r="D342" s="271">
        <v>1410</v>
      </c>
      <c r="E342" s="263">
        <v>0.5</v>
      </c>
      <c r="F342" s="257">
        <f t="shared" si="23"/>
        <v>8.4469999999999992</v>
      </c>
      <c r="G342" s="258">
        <v>24.5</v>
      </c>
      <c r="H342" s="259">
        <v>103.48</v>
      </c>
      <c r="I342" s="258">
        <f t="shared" si="20"/>
        <v>24.41</v>
      </c>
      <c r="J342" s="258">
        <f t="shared" si="21"/>
        <v>127.89</v>
      </c>
      <c r="K342" s="260"/>
      <c r="M342" s="268"/>
      <c r="N342" s="261"/>
    </row>
    <row r="343" spans="1:14" s="253" customFormat="1" ht="12.75">
      <c r="A343" s="256">
        <f t="shared" si="22"/>
        <v>336</v>
      </c>
      <c r="B343" s="244" t="s">
        <v>118</v>
      </c>
      <c r="C343" s="244" t="s">
        <v>77</v>
      </c>
      <c r="D343" s="271">
        <v>1385</v>
      </c>
      <c r="E343" s="263">
        <v>0.2</v>
      </c>
      <c r="F343" s="257">
        <f t="shared" si="23"/>
        <v>8.2970000000000006</v>
      </c>
      <c r="G343" s="258">
        <v>12</v>
      </c>
      <c r="H343" s="259">
        <v>19.91</v>
      </c>
      <c r="I343" s="258">
        <f t="shared" si="20"/>
        <v>4.7</v>
      </c>
      <c r="J343" s="258">
        <f t="shared" si="21"/>
        <v>24.61</v>
      </c>
      <c r="K343" s="260"/>
      <c r="M343" s="268"/>
      <c r="N343" s="261"/>
    </row>
    <row r="344" spans="1:14" s="253" customFormat="1" ht="12.75">
      <c r="A344" s="256">
        <f t="shared" si="22"/>
        <v>337</v>
      </c>
      <c r="B344" s="244" t="s">
        <v>100</v>
      </c>
      <c r="C344" s="244" t="s">
        <v>77</v>
      </c>
      <c r="D344" s="271">
        <v>1745</v>
      </c>
      <c r="E344" s="263">
        <v>0.2</v>
      </c>
      <c r="F344" s="257">
        <f t="shared" si="23"/>
        <v>10.454000000000001</v>
      </c>
      <c r="G344" s="258">
        <v>42.5</v>
      </c>
      <c r="H344" s="259">
        <v>88.86</v>
      </c>
      <c r="I344" s="258">
        <f t="shared" si="20"/>
        <v>20.96</v>
      </c>
      <c r="J344" s="258">
        <f t="shared" si="21"/>
        <v>109.82</v>
      </c>
      <c r="K344" s="260"/>
      <c r="M344" s="268"/>
      <c r="N344" s="261"/>
    </row>
    <row r="345" spans="1:14" s="253" customFormat="1" ht="12.75">
      <c r="A345" s="256">
        <f t="shared" si="22"/>
        <v>338</v>
      </c>
      <c r="B345" s="244" t="s">
        <v>100</v>
      </c>
      <c r="C345" s="244" t="s">
        <v>77</v>
      </c>
      <c r="D345" s="271">
        <v>1745</v>
      </c>
      <c r="E345" s="263">
        <v>0.5</v>
      </c>
      <c r="F345" s="257">
        <f t="shared" si="23"/>
        <v>10.454000000000001</v>
      </c>
      <c r="G345" s="258">
        <v>5.5</v>
      </c>
      <c r="H345" s="259">
        <v>28.75</v>
      </c>
      <c r="I345" s="258">
        <f t="shared" si="20"/>
        <v>6.78</v>
      </c>
      <c r="J345" s="258">
        <f t="shared" si="21"/>
        <v>35.53</v>
      </c>
      <c r="K345" s="260"/>
      <c r="M345" s="268"/>
      <c r="N345" s="261"/>
    </row>
    <row r="346" spans="1:14" s="253" customFormat="1" ht="12.75">
      <c r="A346" s="256">
        <f t="shared" si="22"/>
        <v>339</v>
      </c>
      <c r="B346" s="244" t="s">
        <v>187</v>
      </c>
      <c r="C346" s="244" t="s">
        <v>80</v>
      </c>
      <c r="D346" s="271">
        <v>1410</v>
      </c>
      <c r="E346" s="263">
        <v>0.2</v>
      </c>
      <c r="F346" s="257">
        <f t="shared" si="23"/>
        <v>8.4469999999999992</v>
      </c>
      <c r="G346" s="258">
        <v>95.5</v>
      </c>
      <c r="H346" s="259">
        <v>161.34</v>
      </c>
      <c r="I346" s="258">
        <f t="shared" si="20"/>
        <v>38.06</v>
      </c>
      <c r="J346" s="258">
        <f t="shared" si="21"/>
        <v>199.4</v>
      </c>
      <c r="K346" s="260"/>
      <c r="M346" s="268"/>
      <c r="N346" s="261"/>
    </row>
    <row r="347" spans="1:14" s="253" customFormat="1" ht="12.75">
      <c r="A347" s="256">
        <f t="shared" si="22"/>
        <v>340</v>
      </c>
      <c r="B347" s="244" t="s">
        <v>187</v>
      </c>
      <c r="C347" s="244" t="s">
        <v>80</v>
      </c>
      <c r="D347" s="271">
        <v>1410</v>
      </c>
      <c r="E347" s="263">
        <v>0.5</v>
      </c>
      <c r="F347" s="257">
        <f t="shared" si="23"/>
        <v>8.4469999999999992</v>
      </c>
      <c r="G347" s="258">
        <v>24.5</v>
      </c>
      <c r="H347" s="259">
        <v>103.48</v>
      </c>
      <c r="I347" s="258">
        <f t="shared" si="20"/>
        <v>24.41</v>
      </c>
      <c r="J347" s="258">
        <f t="shared" si="21"/>
        <v>127.89</v>
      </c>
      <c r="K347" s="260"/>
      <c r="M347" s="268"/>
      <c r="N347" s="261"/>
    </row>
    <row r="348" spans="1:14" s="253" customFormat="1" ht="12.75">
      <c r="A348" s="256">
        <f t="shared" si="22"/>
        <v>341</v>
      </c>
      <c r="B348" s="244" t="s">
        <v>154</v>
      </c>
      <c r="C348" s="244" t="s">
        <v>106</v>
      </c>
      <c r="D348" s="271">
        <v>1435</v>
      </c>
      <c r="E348" s="263">
        <v>0.2</v>
      </c>
      <c r="F348" s="257">
        <f t="shared" si="23"/>
        <v>8.5969999999999995</v>
      </c>
      <c r="G348" s="258">
        <v>24</v>
      </c>
      <c r="H348" s="259">
        <v>41.27</v>
      </c>
      <c r="I348" s="258">
        <f t="shared" si="20"/>
        <v>9.74</v>
      </c>
      <c r="J348" s="258">
        <f t="shared" si="21"/>
        <v>51.010000000000005</v>
      </c>
      <c r="K348" s="260"/>
      <c r="M348" s="268"/>
      <c r="N348" s="261"/>
    </row>
    <row r="349" spans="1:14" s="253" customFormat="1" ht="12.75">
      <c r="A349" s="256">
        <f t="shared" si="22"/>
        <v>342</v>
      </c>
      <c r="B349" s="244" t="s">
        <v>120</v>
      </c>
      <c r="C349" s="244" t="s">
        <v>77</v>
      </c>
      <c r="D349" s="271">
        <v>1412</v>
      </c>
      <c r="E349" s="263">
        <v>0.2</v>
      </c>
      <c r="F349" s="257">
        <f t="shared" si="23"/>
        <v>8.4589999999999996</v>
      </c>
      <c r="G349" s="258">
        <v>12</v>
      </c>
      <c r="H349" s="259">
        <v>20.3</v>
      </c>
      <c r="I349" s="258">
        <f t="shared" si="20"/>
        <v>4.79</v>
      </c>
      <c r="J349" s="258">
        <f t="shared" si="21"/>
        <v>25.09</v>
      </c>
      <c r="K349" s="260"/>
      <c r="M349" s="268"/>
      <c r="N349" s="261"/>
    </row>
    <row r="350" spans="1:14" s="253" customFormat="1" ht="12.75">
      <c r="A350" s="256">
        <f t="shared" si="22"/>
        <v>343</v>
      </c>
      <c r="B350" s="244" t="s">
        <v>112</v>
      </c>
      <c r="C350" s="244" t="s">
        <v>106</v>
      </c>
      <c r="D350" s="271">
        <v>1551</v>
      </c>
      <c r="E350" s="263">
        <v>0.2</v>
      </c>
      <c r="F350" s="257">
        <f t="shared" si="23"/>
        <v>9.2919999999999998</v>
      </c>
      <c r="G350" s="258">
        <v>24</v>
      </c>
      <c r="H350" s="259">
        <v>44.6</v>
      </c>
      <c r="I350" s="258">
        <f t="shared" si="20"/>
        <v>10.52</v>
      </c>
      <c r="J350" s="258">
        <f t="shared" si="21"/>
        <v>55.120000000000005</v>
      </c>
      <c r="K350" s="260"/>
      <c r="M350" s="268"/>
      <c r="N350" s="261"/>
    </row>
    <row r="351" spans="1:14" s="253" customFormat="1" ht="12.75">
      <c r="A351" s="256">
        <f t="shared" si="22"/>
        <v>344</v>
      </c>
      <c r="B351" s="246" t="s">
        <v>185</v>
      </c>
      <c r="C351" s="244" t="s">
        <v>106</v>
      </c>
      <c r="D351" s="271">
        <v>1632</v>
      </c>
      <c r="E351" s="263">
        <v>0.2</v>
      </c>
      <c r="F351" s="257">
        <f t="shared" si="23"/>
        <v>9.7769999999999992</v>
      </c>
      <c r="G351" s="258">
        <v>12</v>
      </c>
      <c r="H351" s="259">
        <v>23.46</v>
      </c>
      <c r="I351" s="258">
        <f t="shared" si="20"/>
        <v>5.53</v>
      </c>
      <c r="J351" s="258">
        <f t="shared" si="21"/>
        <v>28.990000000000002</v>
      </c>
      <c r="K351" s="260"/>
      <c r="M351" s="268"/>
      <c r="N351" s="261"/>
    </row>
    <row r="352" spans="1:14" s="253" customFormat="1" ht="12.75">
      <c r="A352" s="256">
        <f t="shared" si="22"/>
        <v>345</v>
      </c>
      <c r="B352" s="244" t="s">
        <v>148</v>
      </c>
      <c r="C352" s="244" t="s">
        <v>77</v>
      </c>
      <c r="D352" s="271">
        <v>1521</v>
      </c>
      <c r="E352" s="263">
        <v>0.2</v>
      </c>
      <c r="F352" s="257">
        <f t="shared" si="23"/>
        <v>9.1120000000000001</v>
      </c>
      <c r="G352" s="258">
        <v>24</v>
      </c>
      <c r="H352" s="259">
        <v>43.74</v>
      </c>
      <c r="I352" s="258">
        <f t="shared" si="20"/>
        <v>10.32</v>
      </c>
      <c r="J352" s="258">
        <f t="shared" si="21"/>
        <v>54.06</v>
      </c>
      <c r="K352" s="260"/>
      <c r="M352" s="268"/>
      <c r="N352" s="261"/>
    </row>
    <row r="353" spans="1:14" s="253" customFormat="1" ht="12.75">
      <c r="A353" s="256">
        <f t="shared" si="22"/>
        <v>346</v>
      </c>
      <c r="B353" s="244" t="s">
        <v>162</v>
      </c>
      <c r="C353" s="244" t="s">
        <v>77</v>
      </c>
      <c r="D353" s="271">
        <v>1385</v>
      </c>
      <c r="E353" s="263">
        <v>0.2</v>
      </c>
      <c r="F353" s="257">
        <f t="shared" si="23"/>
        <v>8.2970000000000006</v>
      </c>
      <c r="G353" s="258">
        <v>48</v>
      </c>
      <c r="H353" s="259">
        <v>79.650000000000006</v>
      </c>
      <c r="I353" s="258">
        <f t="shared" si="20"/>
        <v>18.79</v>
      </c>
      <c r="J353" s="258">
        <f t="shared" si="21"/>
        <v>98.44</v>
      </c>
      <c r="K353" s="260"/>
      <c r="M353" s="268"/>
      <c r="N353" s="261"/>
    </row>
    <row r="354" spans="1:14" s="253" customFormat="1" ht="12.75">
      <c r="A354" s="256">
        <f t="shared" si="22"/>
        <v>347</v>
      </c>
      <c r="B354" s="244" t="s">
        <v>148</v>
      </c>
      <c r="C354" s="244" t="s">
        <v>77</v>
      </c>
      <c r="D354" s="271">
        <v>1521</v>
      </c>
      <c r="E354" s="263">
        <v>0.2</v>
      </c>
      <c r="F354" s="257">
        <f t="shared" si="23"/>
        <v>9.1120000000000001</v>
      </c>
      <c r="G354" s="258">
        <v>12</v>
      </c>
      <c r="H354" s="259">
        <v>21.87</v>
      </c>
      <c r="I354" s="258">
        <f t="shared" si="20"/>
        <v>5.16</v>
      </c>
      <c r="J354" s="258">
        <f t="shared" si="21"/>
        <v>27.03</v>
      </c>
      <c r="K354" s="260"/>
      <c r="M354" s="268"/>
      <c r="N354" s="261"/>
    </row>
    <row r="355" spans="1:14" s="253" customFormat="1" ht="12.75">
      <c r="A355" s="256">
        <f t="shared" si="22"/>
        <v>348</v>
      </c>
      <c r="B355" s="244" t="s">
        <v>187</v>
      </c>
      <c r="C355" s="244" t="s">
        <v>80</v>
      </c>
      <c r="D355" s="271">
        <v>1470</v>
      </c>
      <c r="E355" s="263">
        <v>0.5</v>
      </c>
      <c r="F355" s="257">
        <f t="shared" si="23"/>
        <v>8.8070000000000004</v>
      </c>
      <c r="G355" s="258">
        <v>22.5</v>
      </c>
      <c r="H355" s="259">
        <v>99.08</v>
      </c>
      <c r="I355" s="258">
        <f>ROUND(H355*21.94%,2)</f>
        <v>21.74</v>
      </c>
      <c r="J355" s="258">
        <f t="shared" si="21"/>
        <v>120.82</v>
      </c>
      <c r="K355" s="260" t="s">
        <v>164</v>
      </c>
      <c r="M355" s="268"/>
      <c r="N355" s="261"/>
    </row>
    <row r="356" spans="1:14" s="253" customFormat="1" ht="12.75">
      <c r="A356" s="256">
        <f t="shared" si="22"/>
        <v>349</v>
      </c>
      <c r="B356" s="244" t="s">
        <v>187</v>
      </c>
      <c r="C356" s="244" t="s">
        <v>80</v>
      </c>
      <c r="D356" s="271">
        <v>1470</v>
      </c>
      <c r="E356" s="263">
        <v>0.2</v>
      </c>
      <c r="F356" s="257">
        <f t="shared" si="23"/>
        <v>8.8070000000000004</v>
      </c>
      <c r="G356" s="258">
        <v>97.5</v>
      </c>
      <c r="H356" s="259">
        <v>171.74</v>
      </c>
      <c r="I356" s="258">
        <f>ROUND(H356*21.94%,2)</f>
        <v>37.68</v>
      </c>
      <c r="J356" s="258">
        <f t="shared" si="21"/>
        <v>209.42000000000002</v>
      </c>
      <c r="K356" s="260" t="s">
        <v>164</v>
      </c>
      <c r="M356" s="268"/>
      <c r="N356" s="261"/>
    </row>
    <row r="357" spans="1:14" s="253" customFormat="1" ht="12.75">
      <c r="A357" s="256">
        <f t="shared" si="22"/>
        <v>350</v>
      </c>
      <c r="B357" s="244" t="s">
        <v>100</v>
      </c>
      <c r="C357" s="244" t="s">
        <v>77</v>
      </c>
      <c r="D357" s="271">
        <v>1805</v>
      </c>
      <c r="E357" s="263">
        <v>0.5</v>
      </c>
      <c r="F357" s="257">
        <f t="shared" si="23"/>
        <v>10.814</v>
      </c>
      <c r="G357" s="258">
        <v>8</v>
      </c>
      <c r="H357" s="259">
        <v>43.26</v>
      </c>
      <c r="I357" s="258">
        <f>ROUND(H357*21.94%,2)</f>
        <v>9.49</v>
      </c>
      <c r="J357" s="258">
        <f t="shared" si="21"/>
        <v>52.75</v>
      </c>
      <c r="K357" s="260" t="s">
        <v>164</v>
      </c>
      <c r="M357" s="268"/>
      <c r="N357" s="261"/>
    </row>
    <row r="358" spans="1:14" s="253" customFormat="1" ht="12.75">
      <c r="A358" s="256">
        <f t="shared" si="22"/>
        <v>351</v>
      </c>
      <c r="B358" s="244" t="s">
        <v>100</v>
      </c>
      <c r="C358" s="244" t="s">
        <v>77</v>
      </c>
      <c r="D358" s="271">
        <v>1805</v>
      </c>
      <c r="E358" s="263">
        <v>0.2</v>
      </c>
      <c r="F358" s="257">
        <f t="shared" si="23"/>
        <v>10.814</v>
      </c>
      <c r="G358" s="258">
        <v>40</v>
      </c>
      <c r="H358" s="259">
        <v>86.51</v>
      </c>
      <c r="I358" s="258">
        <f>ROUND(H358*21.94%,2)</f>
        <v>18.98</v>
      </c>
      <c r="J358" s="258">
        <f t="shared" si="21"/>
        <v>105.49000000000001</v>
      </c>
      <c r="K358" s="260" t="s">
        <v>164</v>
      </c>
      <c r="M358" s="268"/>
      <c r="N358" s="261"/>
    </row>
    <row r="359" spans="1:14" s="253" customFormat="1" ht="12.75">
      <c r="A359" s="256">
        <f t="shared" si="22"/>
        <v>352</v>
      </c>
      <c r="B359" s="244" t="s">
        <v>123</v>
      </c>
      <c r="C359" s="244" t="s">
        <v>77</v>
      </c>
      <c r="D359" s="271">
        <v>1385</v>
      </c>
      <c r="E359" s="263">
        <v>0.2</v>
      </c>
      <c r="F359" s="257">
        <f t="shared" si="23"/>
        <v>8.2970000000000006</v>
      </c>
      <c r="G359" s="258">
        <v>12</v>
      </c>
      <c r="H359" s="259">
        <v>19.91</v>
      </c>
      <c r="I359" s="258">
        <f t="shared" si="20"/>
        <v>4.7</v>
      </c>
      <c r="J359" s="258">
        <f t="shared" si="21"/>
        <v>24.61</v>
      </c>
      <c r="K359" s="260"/>
      <c r="M359" s="268"/>
      <c r="N359" s="261"/>
    </row>
    <row r="360" spans="1:14" s="253" customFormat="1" ht="12.75">
      <c r="A360" s="256">
        <f t="shared" si="22"/>
        <v>353</v>
      </c>
      <c r="B360" s="244" t="s">
        <v>152</v>
      </c>
      <c r="C360" s="244" t="s">
        <v>77</v>
      </c>
      <c r="D360" s="271">
        <v>1385</v>
      </c>
      <c r="E360" s="263">
        <v>0.2</v>
      </c>
      <c r="F360" s="257">
        <f t="shared" si="23"/>
        <v>8.2970000000000006</v>
      </c>
      <c r="G360" s="258">
        <v>39</v>
      </c>
      <c r="H360" s="259">
        <v>64.72</v>
      </c>
      <c r="I360" s="258">
        <f t="shared" si="20"/>
        <v>15.27</v>
      </c>
      <c r="J360" s="258">
        <f t="shared" si="21"/>
        <v>79.989999999999995</v>
      </c>
      <c r="K360" s="260"/>
      <c r="M360" s="268"/>
      <c r="N360" s="261"/>
    </row>
    <row r="361" spans="1:14" s="253" customFormat="1" ht="12.75">
      <c r="A361" s="256">
        <f t="shared" si="22"/>
        <v>354</v>
      </c>
      <c r="B361" s="244" t="s">
        <v>123</v>
      </c>
      <c r="C361" s="244" t="s">
        <v>77</v>
      </c>
      <c r="D361" s="271">
        <v>1385</v>
      </c>
      <c r="E361" s="263">
        <v>0.2</v>
      </c>
      <c r="F361" s="257">
        <f t="shared" si="23"/>
        <v>8.2970000000000006</v>
      </c>
      <c r="G361" s="258">
        <v>12</v>
      </c>
      <c r="H361" s="259">
        <v>19.91</v>
      </c>
      <c r="I361" s="258">
        <f t="shared" si="20"/>
        <v>4.7</v>
      </c>
      <c r="J361" s="258">
        <f t="shared" si="21"/>
        <v>24.61</v>
      </c>
      <c r="K361" s="260"/>
      <c r="M361" s="268"/>
      <c r="N361" s="261"/>
    </row>
    <row r="362" spans="1:14" s="253" customFormat="1" ht="12.75">
      <c r="A362" s="256">
        <f t="shared" si="22"/>
        <v>355</v>
      </c>
      <c r="B362" s="244" t="s">
        <v>124</v>
      </c>
      <c r="C362" s="244" t="s">
        <v>77</v>
      </c>
      <c r="D362" s="271">
        <v>1412</v>
      </c>
      <c r="E362" s="263">
        <v>0.2</v>
      </c>
      <c r="F362" s="257">
        <f t="shared" si="23"/>
        <v>8.4589999999999996</v>
      </c>
      <c r="G362" s="258">
        <v>12</v>
      </c>
      <c r="H362" s="259">
        <v>20.3</v>
      </c>
      <c r="I362" s="258">
        <f t="shared" si="20"/>
        <v>4.79</v>
      </c>
      <c r="J362" s="258">
        <f t="shared" si="21"/>
        <v>25.09</v>
      </c>
      <c r="K362" s="260"/>
      <c r="M362" s="268"/>
      <c r="N362" s="261"/>
    </row>
    <row r="363" spans="1:14" s="253" customFormat="1" ht="12.75">
      <c r="A363" s="256">
        <f t="shared" si="22"/>
        <v>356</v>
      </c>
      <c r="B363" s="244" t="s">
        <v>145</v>
      </c>
      <c r="C363" s="244" t="s">
        <v>77</v>
      </c>
      <c r="D363" s="271">
        <v>1493</v>
      </c>
      <c r="E363" s="263">
        <v>0.2</v>
      </c>
      <c r="F363" s="257">
        <f t="shared" si="23"/>
        <v>8.9440000000000008</v>
      </c>
      <c r="G363" s="258">
        <v>24</v>
      </c>
      <c r="H363" s="259">
        <v>42.93</v>
      </c>
      <c r="I363" s="258">
        <f t="shared" si="20"/>
        <v>10.130000000000001</v>
      </c>
      <c r="J363" s="258">
        <f t="shared" si="21"/>
        <v>53.06</v>
      </c>
      <c r="K363" s="260"/>
      <c r="M363" s="268"/>
      <c r="N363" s="261"/>
    </row>
    <row r="364" spans="1:14" s="253" customFormat="1" ht="12.75">
      <c r="A364" s="256">
        <f t="shared" si="22"/>
        <v>357</v>
      </c>
      <c r="B364" s="244" t="s">
        <v>158</v>
      </c>
      <c r="C364" s="244" t="s">
        <v>77</v>
      </c>
      <c r="D364" s="271">
        <v>1385</v>
      </c>
      <c r="E364" s="263">
        <v>0.2</v>
      </c>
      <c r="F364" s="257">
        <f t="shared" si="23"/>
        <v>8.2970000000000006</v>
      </c>
      <c r="G364" s="258">
        <v>12</v>
      </c>
      <c r="H364" s="259">
        <v>19.91</v>
      </c>
      <c r="I364" s="258">
        <f t="shared" si="20"/>
        <v>4.7</v>
      </c>
      <c r="J364" s="258">
        <f t="shared" si="21"/>
        <v>24.61</v>
      </c>
      <c r="K364" s="260"/>
      <c r="M364" s="268"/>
      <c r="N364" s="261"/>
    </row>
    <row r="365" spans="1:14" s="253" customFormat="1" ht="12.75">
      <c r="A365" s="256">
        <f t="shared" si="22"/>
        <v>358</v>
      </c>
      <c r="B365" s="244" t="s">
        <v>149</v>
      </c>
      <c r="C365" s="244" t="s">
        <v>77</v>
      </c>
      <c r="D365" s="271">
        <v>1493</v>
      </c>
      <c r="E365" s="263">
        <v>0.2</v>
      </c>
      <c r="F365" s="257">
        <f t="shared" si="23"/>
        <v>8.9440000000000008</v>
      </c>
      <c r="G365" s="258">
        <v>12</v>
      </c>
      <c r="H365" s="259">
        <v>21.47</v>
      </c>
      <c r="I365" s="258">
        <f t="shared" si="20"/>
        <v>5.0599999999999996</v>
      </c>
      <c r="J365" s="258">
        <f t="shared" si="21"/>
        <v>26.529999999999998</v>
      </c>
      <c r="K365" s="260"/>
      <c r="M365" s="268"/>
      <c r="N365" s="261"/>
    </row>
    <row r="366" spans="1:14" s="253" customFormat="1" ht="12.75">
      <c r="A366" s="256">
        <f t="shared" si="22"/>
        <v>359</v>
      </c>
      <c r="B366" s="244" t="s">
        <v>101</v>
      </c>
      <c r="C366" s="244" t="s">
        <v>80</v>
      </c>
      <c r="D366" s="271">
        <v>1635</v>
      </c>
      <c r="E366" s="263">
        <v>0.2</v>
      </c>
      <c r="F366" s="257">
        <f t="shared" si="23"/>
        <v>9.7949999999999999</v>
      </c>
      <c r="G366" s="258">
        <v>21</v>
      </c>
      <c r="H366" s="259">
        <v>41.14</v>
      </c>
      <c r="I366" s="258">
        <f t="shared" si="20"/>
        <v>9.6999999999999993</v>
      </c>
      <c r="J366" s="258">
        <f t="shared" si="21"/>
        <v>50.84</v>
      </c>
      <c r="K366" s="260"/>
      <c r="M366" s="268"/>
      <c r="N366" s="261"/>
    </row>
    <row r="367" spans="1:14" s="253" customFormat="1" ht="12.75">
      <c r="A367" s="256">
        <f t="shared" si="22"/>
        <v>360</v>
      </c>
      <c r="B367" s="244" t="s">
        <v>101</v>
      </c>
      <c r="C367" s="244" t="s">
        <v>80</v>
      </c>
      <c r="D367" s="271">
        <v>1635</v>
      </c>
      <c r="E367" s="263">
        <v>0.5</v>
      </c>
      <c r="F367" s="257">
        <f t="shared" si="23"/>
        <v>9.7949999999999999</v>
      </c>
      <c r="G367" s="258">
        <v>3</v>
      </c>
      <c r="H367" s="259">
        <v>14.69</v>
      </c>
      <c r="I367" s="258">
        <f t="shared" si="20"/>
        <v>3.47</v>
      </c>
      <c r="J367" s="258">
        <f t="shared" si="21"/>
        <v>18.16</v>
      </c>
      <c r="K367" s="260"/>
      <c r="M367" s="268"/>
      <c r="N367" s="261"/>
    </row>
    <row r="368" spans="1:14" s="253" customFormat="1" ht="12.75">
      <c r="A368" s="256">
        <f t="shared" si="22"/>
        <v>361</v>
      </c>
      <c r="B368" s="244" t="s">
        <v>119</v>
      </c>
      <c r="C368" s="244" t="s">
        <v>77</v>
      </c>
      <c r="D368" s="271">
        <v>1385</v>
      </c>
      <c r="E368" s="263">
        <v>0.2</v>
      </c>
      <c r="F368" s="257">
        <f t="shared" si="23"/>
        <v>8.2970000000000006</v>
      </c>
      <c r="G368" s="258">
        <v>48</v>
      </c>
      <c r="H368" s="259">
        <v>79.650000000000006</v>
      </c>
      <c r="I368" s="258">
        <f t="shared" si="20"/>
        <v>18.79</v>
      </c>
      <c r="J368" s="258">
        <f t="shared" si="21"/>
        <v>98.44</v>
      </c>
      <c r="K368" s="260"/>
      <c r="M368" s="268"/>
      <c r="N368" s="261"/>
    </row>
    <row r="369" spans="1:14" s="253" customFormat="1" ht="12.75">
      <c r="A369" s="256">
        <f t="shared" si="22"/>
        <v>362</v>
      </c>
      <c r="B369" s="244" t="s">
        <v>117</v>
      </c>
      <c r="C369" s="244" t="s">
        <v>77</v>
      </c>
      <c r="D369" s="271">
        <v>1385</v>
      </c>
      <c r="E369" s="263">
        <v>0.2</v>
      </c>
      <c r="F369" s="257">
        <f t="shared" si="23"/>
        <v>8.2970000000000006</v>
      </c>
      <c r="G369" s="258">
        <v>12</v>
      </c>
      <c r="H369" s="259">
        <v>19.91</v>
      </c>
      <c r="I369" s="258">
        <f t="shared" si="20"/>
        <v>4.7</v>
      </c>
      <c r="J369" s="258">
        <f t="shared" si="21"/>
        <v>24.61</v>
      </c>
      <c r="K369" s="260"/>
      <c r="M369" s="268"/>
      <c r="N369" s="261"/>
    </row>
    <row r="370" spans="1:14" s="253" customFormat="1" ht="12.75">
      <c r="A370" s="256">
        <f t="shared" si="22"/>
        <v>363</v>
      </c>
      <c r="B370" s="244" t="s">
        <v>100</v>
      </c>
      <c r="C370" s="244" t="s">
        <v>77</v>
      </c>
      <c r="D370" s="271">
        <v>1745</v>
      </c>
      <c r="E370" s="263">
        <v>0.2</v>
      </c>
      <c r="F370" s="257">
        <f t="shared" si="23"/>
        <v>10.454000000000001</v>
      </c>
      <c r="G370" s="258">
        <v>41</v>
      </c>
      <c r="H370" s="259">
        <v>85.72</v>
      </c>
      <c r="I370" s="258">
        <f t="shared" si="20"/>
        <v>20.22</v>
      </c>
      <c r="J370" s="258">
        <f t="shared" si="21"/>
        <v>105.94</v>
      </c>
      <c r="K370" s="260"/>
      <c r="M370" s="268"/>
      <c r="N370" s="261"/>
    </row>
    <row r="371" spans="1:14" s="253" customFormat="1" ht="12.75">
      <c r="A371" s="256">
        <f t="shared" si="22"/>
        <v>364</v>
      </c>
      <c r="B371" s="244" t="s">
        <v>100</v>
      </c>
      <c r="C371" s="244" t="s">
        <v>77</v>
      </c>
      <c r="D371" s="271">
        <v>1745</v>
      </c>
      <c r="E371" s="263">
        <v>0.5</v>
      </c>
      <c r="F371" s="257">
        <f>ROUND(D371/$F$4,3)</f>
        <v>10.454000000000001</v>
      </c>
      <c r="G371" s="258">
        <v>7</v>
      </c>
      <c r="H371" s="259">
        <v>36.590000000000003</v>
      </c>
      <c r="I371" s="258">
        <f t="shared" si="20"/>
        <v>8.6300000000000008</v>
      </c>
      <c r="J371" s="258">
        <f t="shared" si="21"/>
        <v>45.220000000000006</v>
      </c>
      <c r="K371" s="260"/>
      <c r="M371" s="268"/>
      <c r="N371" s="261"/>
    </row>
    <row r="372" spans="1:14" s="253" customFormat="1" ht="12.75">
      <c r="A372" s="256">
        <f t="shared" si="22"/>
        <v>365</v>
      </c>
      <c r="B372" s="244" t="s">
        <v>165</v>
      </c>
      <c r="C372" s="244" t="s">
        <v>80</v>
      </c>
      <c r="D372" s="271">
        <v>1410</v>
      </c>
      <c r="E372" s="263">
        <v>0.2</v>
      </c>
      <c r="F372" s="257">
        <f t="shared" si="23"/>
        <v>8.4469999999999992</v>
      </c>
      <c r="G372" s="258">
        <v>97.5</v>
      </c>
      <c r="H372" s="259">
        <v>164.72</v>
      </c>
      <c r="I372" s="258">
        <f t="shared" si="20"/>
        <v>38.86</v>
      </c>
      <c r="J372" s="258">
        <f t="shared" si="21"/>
        <v>203.57999999999998</v>
      </c>
      <c r="K372" s="260"/>
      <c r="M372" s="268"/>
      <c r="N372" s="261"/>
    </row>
    <row r="373" spans="1:14" s="253" customFormat="1" ht="12.75">
      <c r="A373" s="256">
        <f t="shared" si="22"/>
        <v>366</v>
      </c>
      <c r="B373" s="244" t="s">
        <v>187</v>
      </c>
      <c r="C373" s="244" t="s">
        <v>80</v>
      </c>
      <c r="D373" s="271">
        <v>1410</v>
      </c>
      <c r="E373" s="263">
        <v>0.5</v>
      </c>
      <c r="F373" s="257">
        <f t="shared" si="23"/>
        <v>8.4469999999999992</v>
      </c>
      <c r="G373" s="258">
        <v>22.5</v>
      </c>
      <c r="H373" s="259">
        <v>95.03</v>
      </c>
      <c r="I373" s="258">
        <f t="shared" si="20"/>
        <v>22.42</v>
      </c>
      <c r="J373" s="258">
        <f t="shared" si="21"/>
        <v>117.45</v>
      </c>
      <c r="K373" s="260"/>
      <c r="M373" s="268"/>
      <c r="N373" s="261"/>
    </row>
    <row r="374" spans="1:14" s="253" customFormat="1" ht="12.75">
      <c r="A374" s="256">
        <f t="shared" si="22"/>
        <v>367</v>
      </c>
      <c r="B374" s="244" t="s">
        <v>162</v>
      </c>
      <c r="C374" s="244" t="s">
        <v>77</v>
      </c>
      <c r="D374" s="271">
        <v>1385</v>
      </c>
      <c r="E374" s="263">
        <v>0.2</v>
      </c>
      <c r="F374" s="257">
        <f t="shared" si="23"/>
        <v>8.2970000000000006</v>
      </c>
      <c r="G374" s="258">
        <v>24</v>
      </c>
      <c r="H374" s="259">
        <v>39.83</v>
      </c>
      <c r="I374" s="258">
        <f t="shared" si="20"/>
        <v>9.4</v>
      </c>
      <c r="J374" s="258">
        <f t="shared" si="21"/>
        <v>49.23</v>
      </c>
      <c r="K374" s="260"/>
      <c r="M374" s="268"/>
      <c r="N374" s="261"/>
    </row>
    <row r="375" spans="1:14" s="253" customFormat="1" ht="12.75">
      <c r="A375" s="256">
        <f t="shared" si="22"/>
        <v>368</v>
      </c>
      <c r="B375" s="244" t="s">
        <v>161</v>
      </c>
      <c r="C375" s="244" t="s">
        <v>77</v>
      </c>
      <c r="D375" s="271">
        <v>1412</v>
      </c>
      <c r="E375" s="263">
        <v>0.2</v>
      </c>
      <c r="F375" s="257">
        <f t="shared" si="23"/>
        <v>8.4589999999999996</v>
      </c>
      <c r="G375" s="258">
        <v>24</v>
      </c>
      <c r="H375" s="259">
        <v>40.6</v>
      </c>
      <c r="I375" s="258">
        <f t="shared" si="20"/>
        <v>9.58</v>
      </c>
      <c r="J375" s="258">
        <f t="shared" si="21"/>
        <v>50.18</v>
      </c>
      <c r="K375" s="260"/>
      <c r="M375" s="268"/>
      <c r="N375" s="261"/>
    </row>
    <row r="376" spans="1:14" s="253" customFormat="1" ht="12.75">
      <c r="A376" s="256">
        <f t="shared" si="22"/>
        <v>369</v>
      </c>
      <c r="B376" s="244" t="s">
        <v>151</v>
      </c>
      <c r="C376" s="244" t="s">
        <v>77</v>
      </c>
      <c r="D376" s="271">
        <v>1493</v>
      </c>
      <c r="E376" s="263">
        <v>0.2</v>
      </c>
      <c r="F376" s="257">
        <f t="shared" si="23"/>
        <v>8.9440000000000008</v>
      </c>
      <c r="G376" s="258">
        <v>24</v>
      </c>
      <c r="H376" s="259">
        <v>42.93</v>
      </c>
      <c r="I376" s="258">
        <f t="shared" si="20"/>
        <v>10.130000000000001</v>
      </c>
      <c r="J376" s="258">
        <f t="shared" si="21"/>
        <v>53.06</v>
      </c>
      <c r="K376" s="260"/>
      <c r="M376" s="268"/>
      <c r="N376" s="261"/>
    </row>
    <row r="377" spans="1:14" s="253" customFormat="1" ht="12.75">
      <c r="A377" s="256">
        <f t="shared" si="22"/>
        <v>370</v>
      </c>
      <c r="B377" s="244" t="s">
        <v>116</v>
      </c>
      <c r="C377" s="244" t="s">
        <v>77</v>
      </c>
      <c r="D377" s="271">
        <v>1385</v>
      </c>
      <c r="E377" s="263">
        <v>0.2</v>
      </c>
      <c r="F377" s="257">
        <f t="shared" si="23"/>
        <v>8.2970000000000006</v>
      </c>
      <c r="G377" s="258">
        <v>12</v>
      </c>
      <c r="H377" s="259">
        <v>19.91</v>
      </c>
      <c r="I377" s="258">
        <f t="shared" si="20"/>
        <v>4.7</v>
      </c>
      <c r="J377" s="258">
        <f t="shared" si="21"/>
        <v>24.61</v>
      </c>
      <c r="K377" s="260"/>
      <c r="M377" s="268"/>
      <c r="N377" s="261"/>
    </row>
    <row r="378" spans="1:14" s="253" customFormat="1" ht="12.75">
      <c r="A378" s="256">
        <f t="shared" si="22"/>
        <v>371</v>
      </c>
      <c r="B378" s="244" t="s">
        <v>114</v>
      </c>
      <c r="C378" s="244" t="s">
        <v>77</v>
      </c>
      <c r="D378" s="271">
        <v>1493</v>
      </c>
      <c r="E378" s="263">
        <v>0.2</v>
      </c>
      <c r="F378" s="257">
        <f t="shared" si="23"/>
        <v>8.9440000000000008</v>
      </c>
      <c r="G378" s="258">
        <v>36</v>
      </c>
      <c r="H378" s="259">
        <v>64.400000000000006</v>
      </c>
      <c r="I378" s="258">
        <f t="shared" si="20"/>
        <v>15.19</v>
      </c>
      <c r="J378" s="258">
        <f t="shared" si="21"/>
        <v>79.59</v>
      </c>
      <c r="K378" s="260"/>
      <c r="M378" s="268"/>
      <c r="N378" s="261"/>
    </row>
    <row r="379" spans="1:14" s="253" customFormat="1" ht="12.75">
      <c r="A379" s="256">
        <f t="shared" si="22"/>
        <v>372</v>
      </c>
      <c r="B379" s="244" t="s">
        <v>118</v>
      </c>
      <c r="C379" s="244" t="s">
        <v>77</v>
      </c>
      <c r="D379" s="271">
        <v>1385</v>
      </c>
      <c r="E379" s="263">
        <v>0.2</v>
      </c>
      <c r="F379" s="257">
        <f t="shared" si="23"/>
        <v>8.2970000000000006</v>
      </c>
      <c r="G379" s="258">
        <v>12</v>
      </c>
      <c r="H379" s="259">
        <v>19.91</v>
      </c>
      <c r="I379" s="258">
        <f t="shared" si="20"/>
        <v>4.7</v>
      </c>
      <c r="J379" s="258">
        <f t="shared" si="21"/>
        <v>24.61</v>
      </c>
      <c r="K379" s="260"/>
      <c r="M379" s="268"/>
      <c r="N379" s="261"/>
    </row>
    <row r="380" spans="1:14" s="253" customFormat="1" ht="12.75">
      <c r="A380" s="256">
        <f t="shared" si="22"/>
        <v>373</v>
      </c>
      <c r="B380" s="244" t="s">
        <v>155</v>
      </c>
      <c r="C380" s="244" t="s">
        <v>77</v>
      </c>
      <c r="D380" s="271">
        <v>1385</v>
      </c>
      <c r="E380" s="263">
        <v>0.2</v>
      </c>
      <c r="F380" s="257">
        <f t="shared" si="23"/>
        <v>8.2970000000000006</v>
      </c>
      <c r="G380" s="258">
        <v>12</v>
      </c>
      <c r="H380" s="259">
        <v>19.91</v>
      </c>
      <c r="I380" s="258">
        <f t="shared" si="20"/>
        <v>4.7</v>
      </c>
      <c r="J380" s="258">
        <f t="shared" si="21"/>
        <v>24.61</v>
      </c>
      <c r="K380" s="260"/>
      <c r="M380" s="268"/>
      <c r="N380" s="261"/>
    </row>
    <row r="381" spans="1:14" s="253" customFormat="1" ht="12.75">
      <c r="A381" s="256">
        <f t="shared" si="22"/>
        <v>374</v>
      </c>
      <c r="B381" s="244" t="s">
        <v>179</v>
      </c>
      <c r="C381" s="244" t="s">
        <v>77</v>
      </c>
      <c r="D381" s="271">
        <v>1385</v>
      </c>
      <c r="E381" s="263">
        <v>0.2</v>
      </c>
      <c r="F381" s="257">
        <f t="shared" si="23"/>
        <v>8.2970000000000006</v>
      </c>
      <c r="G381" s="258">
        <v>24</v>
      </c>
      <c r="H381" s="259">
        <v>39.83</v>
      </c>
      <c r="I381" s="258">
        <f t="shared" si="20"/>
        <v>9.4</v>
      </c>
      <c r="J381" s="258">
        <f t="shared" si="21"/>
        <v>49.23</v>
      </c>
      <c r="K381" s="260"/>
      <c r="M381" s="268"/>
      <c r="N381" s="261"/>
    </row>
    <row r="382" spans="1:14" s="253" customFormat="1" ht="12.75">
      <c r="A382" s="256">
        <f t="shared" si="22"/>
        <v>375</v>
      </c>
      <c r="B382" s="244" t="s">
        <v>117</v>
      </c>
      <c r="C382" s="244" t="s">
        <v>77</v>
      </c>
      <c r="D382" s="271">
        <v>1365</v>
      </c>
      <c r="E382" s="263">
        <v>0.2</v>
      </c>
      <c r="F382" s="257">
        <f t="shared" si="23"/>
        <v>8.1780000000000008</v>
      </c>
      <c r="G382" s="258">
        <v>16</v>
      </c>
      <c r="H382" s="259">
        <v>26.17</v>
      </c>
      <c r="I382" s="258">
        <f t="shared" si="20"/>
        <v>6.17</v>
      </c>
      <c r="J382" s="258">
        <f t="shared" si="21"/>
        <v>32.340000000000003</v>
      </c>
      <c r="K382" s="260"/>
      <c r="M382" s="268"/>
      <c r="N382" s="261"/>
    </row>
    <row r="383" spans="1:14" s="253" customFormat="1" ht="12.75">
      <c r="A383" s="256">
        <f t="shared" si="22"/>
        <v>376</v>
      </c>
      <c r="B383" s="244" t="s">
        <v>136</v>
      </c>
      <c r="C383" s="244" t="s">
        <v>77</v>
      </c>
      <c r="D383" s="271">
        <v>1310</v>
      </c>
      <c r="E383" s="263">
        <v>0.2</v>
      </c>
      <c r="F383" s="257">
        <f t="shared" si="23"/>
        <v>7.8479999999999999</v>
      </c>
      <c r="G383" s="258">
        <v>24</v>
      </c>
      <c r="H383" s="259">
        <v>37.67</v>
      </c>
      <c r="I383" s="258">
        <f t="shared" si="20"/>
        <v>8.89</v>
      </c>
      <c r="J383" s="258">
        <f t="shared" si="21"/>
        <v>46.56</v>
      </c>
      <c r="K383" s="260"/>
      <c r="M383" s="268"/>
      <c r="N383" s="261"/>
    </row>
    <row r="384" spans="1:14" s="253" customFormat="1" ht="12.75">
      <c r="A384" s="256">
        <f t="shared" si="22"/>
        <v>377</v>
      </c>
      <c r="B384" s="244" t="s">
        <v>117</v>
      </c>
      <c r="C384" s="244" t="s">
        <v>77</v>
      </c>
      <c r="D384" s="271">
        <v>1365</v>
      </c>
      <c r="E384" s="263">
        <v>0.2</v>
      </c>
      <c r="F384" s="257">
        <f t="shared" si="23"/>
        <v>8.1780000000000008</v>
      </c>
      <c r="G384" s="258">
        <v>12</v>
      </c>
      <c r="H384" s="259">
        <v>19.63</v>
      </c>
      <c r="I384" s="258">
        <f t="shared" si="20"/>
        <v>4.63</v>
      </c>
      <c r="J384" s="258">
        <f t="shared" si="21"/>
        <v>24.259999999999998</v>
      </c>
      <c r="K384" s="260"/>
      <c r="M384" s="268"/>
      <c r="N384" s="261"/>
    </row>
    <row r="385" spans="1:14" s="253" customFormat="1" ht="12.75">
      <c r="A385" s="256">
        <f t="shared" si="22"/>
        <v>378</v>
      </c>
      <c r="B385" s="244" t="s">
        <v>148</v>
      </c>
      <c r="C385" s="244" t="s">
        <v>77</v>
      </c>
      <c r="D385" s="271">
        <v>1473</v>
      </c>
      <c r="E385" s="263">
        <v>0.2</v>
      </c>
      <c r="F385" s="257">
        <f t="shared" si="23"/>
        <v>8.8249999999999993</v>
      </c>
      <c r="G385" s="258">
        <v>27</v>
      </c>
      <c r="H385" s="259">
        <v>47.66</v>
      </c>
      <c r="I385" s="258">
        <f t="shared" si="20"/>
        <v>11.24</v>
      </c>
      <c r="J385" s="258">
        <f t="shared" si="21"/>
        <v>58.9</v>
      </c>
      <c r="K385" s="260"/>
      <c r="M385" s="268"/>
      <c r="N385" s="261"/>
    </row>
    <row r="386" spans="1:14" s="253" customFormat="1" ht="12.75">
      <c r="A386" s="256">
        <f t="shared" si="22"/>
        <v>379</v>
      </c>
      <c r="B386" s="244" t="s">
        <v>122</v>
      </c>
      <c r="C386" s="244" t="s">
        <v>77</v>
      </c>
      <c r="D386" s="271">
        <v>1365</v>
      </c>
      <c r="E386" s="263">
        <v>0.2</v>
      </c>
      <c r="F386" s="257">
        <f t="shared" si="23"/>
        <v>8.1780000000000008</v>
      </c>
      <c r="G386" s="258">
        <v>12</v>
      </c>
      <c r="H386" s="259">
        <v>19.63</v>
      </c>
      <c r="I386" s="258">
        <f t="shared" si="20"/>
        <v>4.63</v>
      </c>
      <c r="J386" s="258">
        <f t="shared" si="21"/>
        <v>24.259999999999998</v>
      </c>
      <c r="K386" s="260"/>
      <c r="M386" s="268"/>
      <c r="N386" s="261"/>
    </row>
    <row r="387" spans="1:14" s="253" customFormat="1" ht="12.75">
      <c r="A387" s="256">
        <f t="shared" si="22"/>
        <v>380</v>
      </c>
      <c r="B387" s="244" t="s">
        <v>158</v>
      </c>
      <c r="C387" s="244" t="s">
        <v>77</v>
      </c>
      <c r="D387" s="271">
        <v>1365</v>
      </c>
      <c r="E387" s="263">
        <v>0.2</v>
      </c>
      <c r="F387" s="257">
        <f t="shared" si="23"/>
        <v>8.1780000000000008</v>
      </c>
      <c r="G387" s="258">
        <v>12</v>
      </c>
      <c r="H387" s="259">
        <v>19.63</v>
      </c>
      <c r="I387" s="258">
        <f t="shared" si="20"/>
        <v>4.63</v>
      </c>
      <c r="J387" s="258">
        <f t="shared" si="21"/>
        <v>24.259999999999998</v>
      </c>
      <c r="K387" s="260"/>
      <c r="M387" s="268"/>
      <c r="N387" s="261"/>
    </row>
    <row r="388" spans="1:14" s="253" customFormat="1" ht="12.75">
      <c r="A388" s="256">
        <f t="shared" si="22"/>
        <v>381</v>
      </c>
      <c r="B388" s="244" t="s">
        <v>160</v>
      </c>
      <c r="C388" s="244" t="s">
        <v>77</v>
      </c>
      <c r="D388" s="271">
        <v>1365</v>
      </c>
      <c r="E388" s="263">
        <v>0.2</v>
      </c>
      <c r="F388" s="257">
        <f t="shared" si="23"/>
        <v>8.1780000000000008</v>
      </c>
      <c r="G388" s="258">
        <v>24</v>
      </c>
      <c r="H388" s="259">
        <v>39.25</v>
      </c>
      <c r="I388" s="258">
        <f t="shared" si="20"/>
        <v>9.26</v>
      </c>
      <c r="J388" s="258">
        <f t="shared" si="21"/>
        <v>48.51</v>
      </c>
      <c r="K388" s="260"/>
      <c r="M388" s="268"/>
      <c r="N388" s="261"/>
    </row>
    <row r="389" spans="1:14" s="253" customFormat="1" ht="12.75">
      <c r="A389" s="256">
        <f t="shared" si="22"/>
        <v>382</v>
      </c>
      <c r="B389" s="244" t="s">
        <v>161</v>
      </c>
      <c r="C389" s="244" t="s">
        <v>80</v>
      </c>
      <c r="D389" s="271">
        <v>1208</v>
      </c>
      <c r="E389" s="263">
        <v>0.2</v>
      </c>
      <c r="F389" s="257">
        <f t="shared" si="23"/>
        <v>7.2370000000000001</v>
      </c>
      <c r="G389" s="258">
        <v>24</v>
      </c>
      <c r="H389" s="259">
        <v>34.74</v>
      </c>
      <c r="I389" s="258">
        <f t="shared" si="20"/>
        <v>8.1999999999999993</v>
      </c>
      <c r="J389" s="258">
        <f t="shared" si="21"/>
        <v>42.94</v>
      </c>
      <c r="K389" s="260"/>
      <c r="M389" s="268"/>
      <c r="N389" s="261"/>
    </row>
    <row r="390" spans="1:14" s="253" customFormat="1" ht="12.75">
      <c r="A390" s="256">
        <f t="shared" si="22"/>
        <v>383</v>
      </c>
      <c r="B390" s="244" t="s">
        <v>113</v>
      </c>
      <c r="C390" s="244" t="s">
        <v>77</v>
      </c>
      <c r="D390" s="271">
        <v>1501</v>
      </c>
      <c r="E390" s="263">
        <v>0.2</v>
      </c>
      <c r="F390" s="257">
        <f t="shared" si="23"/>
        <v>8.9920000000000009</v>
      </c>
      <c r="G390" s="258">
        <v>48</v>
      </c>
      <c r="H390" s="259">
        <v>86.32</v>
      </c>
      <c r="I390" s="258">
        <f t="shared" si="20"/>
        <v>20.36</v>
      </c>
      <c r="J390" s="258">
        <f t="shared" si="21"/>
        <v>106.67999999999999</v>
      </c>
      <c r="K390" s="260"/>
      <c r="M390" s="268"/>
      <c r="N390" s="261"/>
    </row>
    <row r="391" spans="1:14" s="253" customFormat="1" ht="12.75">
      <c r="A391" s="256">
        <f t="shared" si="22"/>
        <v>384</v>
      </c>
      <c r="B391" s="244" t="s">
        <v>118</v>
      </c>
      <c r="C391" s="244" t="s">
        <v>106</v>
      </c>
      <c r="D391" s="271">
        <v>1443</v>
      </c>
      <c r="E391" s="263">
        <v>0.2</v>
      </c>
      <c r="F391" s="257">
        <f t="shared" si="23"/>
        <v>8.6449999999999996</v>
      </c>
      <c r="G391" s="258">
        <v>36</v>
      </c>
      <c r="H391" s="259">
        <v>62.24</v>
      </c>
      <c r="I391" s="258">
        <f t="shared" si="20"/>
        <v>14.68</v>
      </c>
      <c r="J391" s="258">
        <f t="shared" si="21"/>
        <v>76.92</v>
      </c>
      <c r="K391" s="260"/>
      <c r="M391" s="268"/>
      <c r="N391" s="261"/>
    </row>
    <row r="392" spans="1:14" s="253" customFormat="1" ht="12.75">
      <c r="A392" s="256">
        <f t="shared" si="22"/>
        <v>385</v>
      </c>
      <c r="B392" s="244" t="s">
        <v>116</v>
      </c>
      <c r="C392" s="244" t="s">
        <v>77</v>
      </c>
      <c r="D392" s="271">
        <v>1365</v>
      </c>
      <c r="E392" s="263">
        <v>0.2</v>
      </c>
      <c r="F392" s="257">
        <f t="shared" si="23"/>
        <v>8.1780000000000008</v>
      </c>
      <c r="G392" s="258">
        <v>24</v>
      </c>
      <c r="H392" s="259">
        <v>39.25</v>
      </c>
      <c r="I392" s="258">
        <f t="shared" ref="I392:I422" si="24">ROUND(H392*23.59%,2)</f>
        <v>9.26</v>
      </c>
      <c r="J392" s="258">
        <f t="shared" ref="J392:J422" si="25">H392+I392</f>
        <v>48.51</v>
      </c>
      <c r="K392" s="260"/>
      <c r="M392" s="268"/>
      <c r="N392" s="261"/>
    </row>
    <row r="393" spans="1:14" s="253" customFormat="1" ht="12.75">
      <c r="A393" s="256">
        <f t="shared" si="22"/>
        <v>386</v>
      </c>
      <c r="B393" s="244" t="s">
        <v>121</v>
      </c>
      <c r="C393" s="244" t="s">
        <v>77</v>
      </c>
      <c r="D393" s="271">
        <v>1365</v>
      </c>
      <c r="E393" s="263">
        <v>0.2</v>
      </c>
      <c r="F393" s="257">
        <f t="shared" si="23"/>
        <v>8.1780000000000008</v>
      </c>
      <c r="G393" s="258">
        <v>12</v>
      </c>
      <c r="H393" s="259">
        <v>19.63</v>
      </c>
      <c r="I393" s="258">
        <f t="shared" si="24"/>
        <v>4.63</v>
      </c>
      <c r="J393" s="258">
        <f t="shared" si="25"/>
        <v>24.259999999999998</v>
      </c>
      <c r="K393" s="260"/>
      <c r="M393" s="268"/>
      <c r="N393" s="261"/>
    </row>
    <row r="394" spans="1:14" s="253" customFormat="1" ht="12.75">
      <c r="A394" s="256">
        <f t="shared" ref="A394:A422" si="26">A393+1</f>
        <v>387</v>
      </c>
      <c r="B394" s="244" t="s">
        <v>131</v>
      </c>
      <c r="C394" s="244" t="s">
        <v>77</v>
      </c>
      <c r="D394" s="271">
        <v>1365</v>
      </c>
      <c r="E394" s="263">
        <v>0.2</v>
      </c>
      <c r="F394" s="257">
        <f t="shared" ref="F394:F422" si="27">ROUND(D394/$F$4,3)</f>
        <v>8.1780000000000008</v>
      </c>
      <c r="G394" s="258">
        <v>12</v>
      </c>
      <c r="H394" s="259">
        <v>19.63</v>
      </c>
      <c r="I394" s="258">
        <f t="shared" si="24"/>
        <v>4.63</v>
      </c>
      <c r="J394" s="258">
        <f t="shared" si="25"/>
        <v>24.259999999999998</v>
      </c>
      <c r="K394" s="260"/>
      <c r="M394" s="268"/>
      <c r="N394" s="261"/>
    </row>
    <row r="395" spans="1:14" s="253" customFormat="1" ht="12.75">
      <c r="A395" s="256">
        <f t="shared" si="26"/>
        <v>388</v>
      </c>
      <c r="B395" s="244" t="s">
        <v>131</v>
      </c>
      <c r="C395" s="244" t="s">
        <v>77</v>
      </c>
      <c r="D395" s="271">
        <v>1365</v>
      </c>
      <c r="E395" s="263">
        <v>0.2</v>
      </c>
      <c r="F395" s="257">
        <f t="shared" ref="F395:F402" si="28">ROUND(D395/$F$4,3)</f>
        <v>8.1780000000000008</v>
      </c>
      <c r="G395" s="258">
        <v>24</v>
      </c>
      <c r="H395" s="259">
        <v>39.25</v>
      </c>
      <c r="I395" s="258">
        <f t="shared" si="24"/>
        <v>9.26</v>
      </c>
      <c r="J395" s="258">
        <f t="shared" si="25"/>
        <v>48.51</v>
      </c>
      <c r="K395" s="260"/>
      <c r="M395" s="268"/>
      <c r="N395" s="261"/>
    </row>
    <row r="396" spans="1:14" s="253" customFormat="1" ht="12.75">
      <c r="A396" s="256">
        <f t="shared" si="26"/>
        <v>389</v>
      </c>
      <c r="B396" s="244" t="s">
        <v>161</v>
      </c>
      <c r="C396" s="244" t="s">
        <v>80</v>
      </c>
      <c r="D396" s="271">
        <v>1162</v>
      </c>
      <c r="E396" s="263">
        <v>0.2</v>
      </c>
      <c r="F396" s="257">
        <f t="shared" si="28"/>
        <v>6.9610000000000003</v>
      </c>
      <c r="G396" s="258">
        <v>24</v>
      </c>
      <c r="H396" s="259">
        <v>33.409999999999997</v>
      </c>
      <c r="I396" s="258">
        <f t="shared" si="24"/>
        <v>7.88</v>
      </c>
      <c r="J396" s="258">
        <f t="shared" si="25"/>
        <v>41.29</v>
      </c>
      <c r="K396" s="260"/>
      <c r="M396" s="268"/>
      <c r="N396" s="261"/>
    </row>
    <row r="397" spans="1:14" s="253" customFormat="1" ht="12.75">
      <c r="A397" s="256">
        <f t="shared" si="26"/>
        <v>390</v>
      </c>
      <c r="B397" s="244" t="s">
        <v>113</v>
      </c>
      <c r="C397" s="244" t="s">
        <v>77</v>
      </c>
      <c r="D397" s="271">
        <v>1501</v>
      </c>
      <c r="E397" s="263">
        <v>0.2</v>
      </c>
      <c r="F397" s="257">
        <f t="shared" si="28"/>
        <v>8.9920000000000009</v>
      </c>
      <c r="G397" s="258">
        <v>12</v>
      </c>
      <c r="H397" s="259">
        <v>21.58</v>
      </c>
      <c r="I397" s="258">
        <f t="shared" si="24"/>
        <v>5.09</v>
      </c>
      <c r="J397" s="258">
        <f t="shared" si="25"/>
        <v>26.669999999999998</v>
      </c>
      <c r="K397" s="260"/>
      <c r="M397" s="268"/>
      <c r="N397" s="261"/>
    </row>
    <row r="398" spans="1:14" s="253" customFormat="1" ht="12.75">
      <c r="A398" s="256">
        <f t="shared" si="26"/>
        <v>391</v>
      </c>
      <c r="B398" s="244" t="s">
        <v>128</v>
      </c>
      <c r="C398" s="244" t="s">
        <v>77</v>
      </c>
      <c r="D398" s="271">
        <v>1365</v>
      </c>
      <c r="E398" s="263">
        <v>0.2</v>
      </c>
      <c r="F398" s="257">
        <f t="shared" si="28"/>
        <v>8.1780000000000008</v>
      </c>
      <c r="G398" s="258">
        <v>24</v>
      </c>
      <c r="H398" s="259">
        <v>39.25</v>
      </c>
      <c r="I398" s="258">
        <f t="shared" si="24"/>
        <v>9.26</v>
      </c>
      <c r="J398" s="258">
        <f t="shared" si="25"/>
        <v>48.51</v>
      </c>
      <c r="K398" s="260"/>
      <c r="M398" s="268"/>
      <c r="N398" s="261"/>
    </row>
    <row r="399" spans="1:14" s="253" customFormat="1" ht="12.75">
      <c r="A399" s="256">
        <f t="shared" si="26"/>
        <v>392</v>
      </c>
      <c r="B399" s="244" t="s">
        <v>101</v>
      </c>
      <c r="C399" s="244" t="s">
        <v>80</v>
      </c>
      <c r="D399" s="271">
        <v>1615</v>
      </c>
      <c r="E399" s="263">
        <v>0.2</v>
      </c>
      <c r="F399" s="257">
        <f t="shared" si="28"/>
        <v>9.6750000000000007</v>
      </c>
      <c r="G399" s="258">
        <v>24</v>
      </c>
      <c r="H399" s="259">
        <v>46.44</v>
      </c>
      <c r="I399" s="258">
        <f t="shared" si="24"/>
        <v>10.96</v>
      </c>
      <c r="J399" s="258">
        <f t="shared" si="25"/>
        <v>57.4</v>
      </c>
      <c r="K399" s="260"/>
      <c r="M399" s="268"/>
      <c r="N399" s="261"/>
    </row>
    <row r="400" spans="1:14" s="253" customFormat="1" ht="12.75">
      <c r="A400" s="256">
        <f t="shared" si="26"/>
        <v>393</v>
      </c>
      <c r="B400" s="244" t="s">
        <v>136</v>
      </c>
      <c r="C400" s="244" t="s">
        <v>77</v>
      </c>
      <c r="D400" s="271">
        <v>1310</v>
      </c>
      <c r="E400" s="263">
        <v>0.2</v>
      </c>
      <c r="F400" s="257">
        <f t="shared" si="28"/>
        <v>7.8479999999999999</v>
      </c>
      <c r="G400" s="258">
        <v>12</v>
      </c>
      <c r="H400" s="259">
        <v>18.84</v>
      </c>
      <c r="I400" s="258">
        <f t="shared" si="24"/>
        <v>4.4400000000000004</v>
      </c>
      <c r="J400" s="258">
        <f t="shared" si="25"/>
        <v>23.28</v>
      </c>
      <c r="K400" s="260"/>
      <c r="M400" s="268"/>
      <c r="N400" s="261"/>
    </row>
    <row r="401" spans="1:14" s="253" customFormat="1" ht="12.75">
      <c r="A401" s="256">
        <f t="shared" si="26"/>
        <v>394</v>
      </c>
      <c r="B401" s="244" t="s">
        <v>127</v>
      </c>
      <c r="C401" s="244" t="s">
        <v>80</v>
      </c>
      <c r="D401" s="271">
        <v>1162</v>
      </c>
      <c r="E401" s="263">
        <v>0.2</v>
      </c>
      <c r="F401" s="257">
        <f t="shared" si="28"/>
        <v>6.9610000000000003</v>
      </c>
      <c r="G401" s="258">
        <v>24</v>
      </c>
      <c r="H401" s="259">
        <v>33.409999999999997</v>
      </c>
      <c r="I401" s="258">
        <f t="shared" si="24"/>
        <v>7.88</v>
      </c>
      <c r="J401" s="258">
        <f t="shared" si="25"/>
        <v>41.29</v>
      </c>
      <c r="K401" s="260"/>
      <c r="M401" s="268"/>
      <c r="N401" s="261"/>
    </row>
    <row r="402" spans="1:14" s="253" customFormat="1" ht="12.75">
      <c r="A402" s="256">
        <f t="shared" si="26"/>
        <v>395</v>
      </c>
      <c r="B402" s="244" t="s">
        <v>161</v>
      </c>
      <c r="C402" s="244" t="s">
        <v>77</v>
      </c>
      <c r="D402" s="271">
        <v>1365</v>
      </c>
      <c r="E402" s="263">
        <v>0.2</v>
      </c>
      <c r="F402" s="257">
        <f t="shared" si="28"/>
        <v>8.1780000000000008</v>
      </c>
      <c r="G402" s="258">
        <v>24</v>
      </c>
      <c r="H402" s="259">
        <v>39.25</v>
      </c>
      <c r="I402" s="258">
        <f t="shared" si="24"/>
        <v>9.26</v>
      </c>
      <c r="J402" s="258">
        <f t="shared" si="25"/>
        <v>48.51</v>
      </c>
      <c r="K402" s="260"/>
      <c r="M402" s="268"/>
      <c r="N402" s="261"/>
    </row>
    <row r="403" spans="1:14" s="253" customFormat="1" ht="12.75">
      <c r="A403" s="256">
        <f t="shared" si="26"/>
        <v>396</v>
      </c>
      <c r="B403" s="244" t="s">
        <v>126</v>
      </c>
      <c r="C403" s="244" t="s">
        <v>77</v>
      </c>
      <c r="D403" s="271">
        <v>1365</v>
      </c>
      <c r="E403" s="266">
        <v>0.2</v>
      </c>
      <c r="F403" s="257">
        <f t="shared" si="27"/>
        <v>8.1780000000000008</v>
      </c>
      <c r="G403" s="258">
        <v>12</v>
      </c>
      <c r="H403" s="267">
        <v>19.63</v>
      </c>
      <c r="I403" s="258">
        <f t="shared" si="24"/>
        <v>4.63</v>
      </c>
      <c r="J403" s="258">
        <f t="shared" si="25"/>
        <v>24.259999999999998</v>
      </c>
      <c r="K403" s="260"/>
      <c r="M403" s="268"/>
      <c r="N403" s="261"/>
    </row>
    <row r="404" spans="1:14" s="253" customFormat="1" ht="12.75">
      <c r="A404" s="256">
        <f t="shared" si="26"/>
        <v>397</v>
      </c>
      <c r="B404" s="244" t="s">
        <v>131</v>
      </c>
      <c r="C404" s="244" t="s">
        <v>77</v>
      </c>
      <c r="D404" s="271">
        <v>1365</v>
      </c>
      <c r="E404" s="263">
        <v>0.2</v>
      </c>
      <c r="F404" s="257">
        <f t="shared" si="27"/>
        <v>8.1780000000000008</v>
      </c>
      <c r="G404" s="258">
        <v>12</v>
      </c>
      <c r="H404" s="259">
        <v>19.63</v>
      </c>
      <c r="I404" s="258">
        <f t="shared" si="24"/>
        <v>4.63</v>
      </c>
      <c r="J404" s="258">
        <f t="shared" si="25"/>
        <v>24.259999999999998</v>
      </c>
      <c r="K404" s="260"/>
      <c r="M404" s="268"/>
      <c r="N404" s="261"/>
    </row>
    <row r="405" spans="1:14" s="253" customFormat="1" ht="12.75">
      <c r="A405" s="256">
        <f t="shared" si="26"/>
        <v>398</v>
      </c>
      <c r="B405" s="244" t="s">
        <v>163</v>
      </c>
      <c r="C405" s="244" t="s">
        <v>77</v>
      </c>
      <c r="D405" s="271">
        <v>1365</v>
      </c>
      <c r="E405" s="263">
        <v>0.2</v>
      </c>
      <c r="F405" s="257">
        <f t="shared" si="27"/>
        <v>8.1780000000000008</v>
      </c>
      <c r="G405" s="258">
        <v>12</v>
      </c>
      <c r="H405" s="259">
        <v>19.63</v>
      </c>
      <c r="I405" s="258">
        <f t="shared" si="24"/>
        <v>4.63</v>
      </c>
      <c r="J405" s="258">
        <f t="shared" si="25"/>
        <v>24.259999999999998</v>
      </c>
      <c r="K405" s="260"/>
      <c r="M405" s="268"/>
      <c r="N405" s="261"/>
    </row>
    <row r="406" spans="1:14" s="253" customFormat="1" ht="12.75">
      <c r="A406" s="256">
        <f t="shared" si="26"/>
        <v>399</v>
      </c>
      <c r="B406" s="244" t="s">
        <v>156</v>
      </c>
      <c r="C406" s="244" t="s">
        <v>77</v>
      </c>
      <c r="D406" s="271">
        <v>1365</v>
      </c>
      <c r="E406" s="263">
        <v>0.2</v>
      </c>
      <c r="F406" s="257">
        <f t="shared" si="27"/>
        <v>8.1780000000000008</v>
      </c>
      <c r="G406" s="258">
        <v>12</v>
      </c>
      <c r="H406" s="259">
        <v>19.63</v>
      </c>
      <c r="I406" s="258">
        <f t="shared" si="24"/>
        <v>4.63</v>
      </c>
      <c r="J406" s="258">
        <f t="shared" si="25"/>
        <v>24.259999999999998</v>
      </c>
      <c r="K406" s="260"/>
      <c r="M406" s="268"/>
      <c r="N406" s="261"/>
    </row>
    <row r="407" spans="1:14" s="253" customFormat="1" ht="12.75">
      <c r="A407" s="256">
        <f t="shared" si="26"/>
        <v>400</v>
      </c>
      <c r="B407" s="244" t="s">
        <v>157</v>
      </c>
      <c r="C407" s="244" t="s">
        <v>77</v>
      </c>
      <c r="D407" s="271">
        <v>1365</v>
      </c>
      <c r="E407" s="263">
        <v>0.2</v>
      </c>
      <c r="F407" s="257">
        <f t="shared" si="27"/>
        <v>8.1780000000000008</v>
      </c>
      <c r="G407" s="258">
        <v>24</v>
      </c>
      <c r="H407" s="259">
        <v>39.25</v>
      </c>
      <c r="I407" s="258">
        <f t="shared" si="24"/>
        <v>9.26</v>
      </c>
      <c r="J407" s="258">
        <f t="shared" si="25"/>
        <v>48.51</v>
      </c>
      <c r="K407" s="260"/>
      <c r="M407" s="268"/>
      <c r="N407" s="261"/>
    </row>
    <row r="408" spans="1:14" s="253" customFormat="1" ht="12.75">
      <c r="A408" s="256">
        <f t="shared" si="26"/>
        <v>401</v>
      </c>
      <c r="B408" s="244" t="s">
        <v>157</v>
      </c>
      <c r="C408" s="244" t="s">
        <v>77</v>
      </c>
      <c r="D408" s="271">
        <v>1365</v>
      </c>
      <c r="E408" s="263">
        <v>0.2</v>
      </c>
      <c r="F408" s="257">
        <f t="shared" si="27"/>
        <v>8.1780000000000008</v>
      </c>
      <c r="G408" s="258">
        <v>12</v>
      </c>
      <c r="H408" s="259">
        <v>19.63</v>
      </c>
      <c r="I408" s="258">
        <f t="shared" si="24"/>
        <v>4.63</v>
      </c>
      <c r="J408" s="258">
        <f t="shared" si="25"/>
        <v>24.259999999999998</v>
      </c>
      <c r="K408" s="260"/>
      <c r="M408" s="268"/>
      <c r="N408" s="261"/>
    </row>
    <row r="409" spans="1:14" s="253" customFormat="1" ht="12.75">
      <c r="A409" s="256">
        <f t="shared" si="26"/>
        <v>402</v>
      </c>
      <c r="B409" s="244" t="s">
        <v>157</v>
      </c>
      <c r="C409" s="244" t="s">
        <v>77</v>
      </c>
      <c r="D409" s="271">
        <v>1365</v>
      </c>
      <c r="E409" s="269">
        <v>0.2</v>
      </c>
      <c r="F409" s="257">
        <f t="shared" si="27"/>
        <v>8.1780000000000008</v>
      </c>
      <c r="G409" s="258">
        <v>12</v>
      </c>
      <c r="H409" s="259">
        <v>19.63</v>
      </c>
      <c r="I409" s="258">
        <f t="shared" si="24"/>
        <v>4.63</v>
      </c>
      <c r="J409" s="258">
        <f t="shared" si="25"/>
        <v>24.259999999999998</v>
      </c>
      <c r="K409" s="260"/>
      <c r="M409" s="268"/>
      <c r="N409" s="261"/>
    </row>
    <row r="410" spans="1:14" s="253" customFormat="1" ht="12.75">
      <c r="A410" s="256">
        <f t="shared" si="26"/>
        <v>403</v>
      </c>
      <c r="B410" s="244" t="s">
        <v>157</v>
      </c>
      <c r="C410" s="244" t="s">
        <v>77</v>
      </c>
      <c r="D410" s="271">
        <v>1365</v>
      </c>
      <c r="E410" s="269">
        <v>0.2</v>
      </c>
      <c r="F410" s="257">
        <f t="shared" si="27"/>
        <v>8.1780000000000008</v>
      </c>
      <c r="G410" s="258">
        <v>24</v>
      </c>
      <c r="H410" s="259">
        <v>39.25</v>
      </c>
      <c r="I410" s="258">
        <f t="shared" si="24"/>
        <v>9.26</v>
      </c>
      <c r="J410" s="258">
        <f t="shared" si="25"/>
        <v>48.51</v>
      </c>
      <c r="K410" s="260"/>
      <c r="M410" s="268"/>
      <c r="N410" s="261"/>
    </row>
    <row r="411" spans="1:14" s="253" customFormat="1" ht="12.75">
      <c r="A411" s="256">
        <f t="shared" si="26"/>
        <v>404</v>
      </c>
      <c r="B411" s="244" t="s">
        <v>126</v>
      </c>
      <c r="C411" s="244" t="s">
        <v>77</v>
      </c>
      <c r="D411" s="271">
        <v>1365</v>
      </c>
      <c r="E411" s="269">
        <v>0.2</v>
      </c>
      <c r="F411" s="257">
        <f t="shared" si="27"/>
        <v>8.1780000000000008</v>
      </c>
      <c r="G411" s="258">
        <v>24</v>
      </c>
      <c r="H411" s="259">
        <v>39.25</v>
      </c>
      <c r="I411" s="258">
        <f t="shared" si="24"/>
        <v>9.26</v>
      </c>
      <c r="J411" s="258">
        <f t="shared" si="25"/>
        <v>48.51</v>
      </c>
      <c r="K411" s="260"/>
      <c r="M411" s="268"/>
      <c r="N411" s="261"/>
    </row>
    <row r="412" spans="1:14" s="253" customFormat="1" ht="12.75">
      <c r="A412" s="256">
        <f t="shared" si="26"/>
        <v>405</v>
      </c>
      <c r="B412" s="244" t="s">
        <v>155</v>
      </c>
      <c r="C412" s="244" t="s">
        <v>77</v>
      </c>
      <c r="D412" s="271">
        <v>1392</v>
      </c>
      <c r="E412" s="269">
        <v>0.2</v>
      </c>
      <c r="F412" s="257">
        <f t="shared" si="27"/>
        <v>8.3390000000000004</v>
      </c>
      <c r="G412" s="258">
        <v>24</v>
      </c>
      <c r="H412" s="259">
        <v>40.03</v>
      </c>
      <c r="I412" s="258">
        <f t="shared" si="24"/>
        <v>9.44</v>
      </c>
      <c r="J412" s="258">
        <f t="shared" si="25"/>
        <v>49.47</v>
      </c>
      <c r="K412" s="260"/>
      <c r="M412" s="268"/>
      <c r="N412" s="261"/>
    </row>
    <row r="413" spans="1:14" s="253" customFormat="1" ht="12.75">
      <c r="A413" s="256">
        <f t="shared" si="26"/>
        <v>406</v>
      </c>
      <c r="B413" s="244" t="s">
        <v>120</v>
      </c>
      <c r="C413" s="244" t="s">
        <v>77</v>
      </c>
      <c r="D413" s="271">
        <v>1392</v>
      </c>
      <c r="E413" s="269">
        <v>0.2</v>
      </c>
      <c r="F413" s="257">
        <f t="shared" si="27"/>
        <v>8.3390000000000004</v>
      </c>
      <c r="G413" s="258">
        <v>12</v>
      </c>
      <c r="H413" s="259">
        <v>20.010000000000002</v>
      </c>
      <c r="I413" s="258">
        <f t="shared" si="24"/>
        <v>4.72</v>
      </c>
      <c r="J413" s="258">
        <f t="shared" si="25"/>
        <v>24.73</v>
      </c>
      <c r="K413" s="260"/>
      <c r="M413" s="268"/>
      <c r="N413" s="261"/>
    </row>
    <row r="414" spans="1:14" s="253" customFormat="1" ht="12.75">
      <c r="A414" s="256">
        <f t="shared" si="26"/>
        <v>407</v>
      </c>
      <c r="B414" s="244" t="s">
        <v>114</v>
      </c>
      <c r="C414" s="244" t="s">
        <v>77</v>
      </c>
      <c r="D414" s="271">
        <v>1501</v>
      </c>
      <c r="E414" s="269">
        <v>0.2</v>
      </c>
      <c r="F414" s="257">
        <f t="shared" si="27"/>
        <v>8.9920000000000009</v>
      </c>
      <c r="G414" s="258">
        <v>28</v>
      </c>
      <c r="H414" s="259">
        <v>50.36</v>
      </c>
      <c r="I414" s="258">
        <f t="shared" si="24"/>
        <v>11.88</v>
      </c>
      <c r="J414" s="258">
        <f t="shared" si="25"/>
        <v>62.24</v>
      </c>
      <c r="K414" s="260"/>
      <c r="M414" s="268"/>
      <c r="N414" s="261"/>
    </row>
    <row r="415" spans="1:14" s="253" customFormat="1" ht="12.75">
      <c r="A415" s="256">
        <f t="shared" si="26"/>
        <v>408</v>
      </c>
      <c r="B415" s="244" t="s">
        <v>116</v>
      </c>
      <c r="C415" s="244" t="s">
        <v>77</v>
      </c>
      <c r="D415" s="271">
        <v>1365</v>
      </c>
      <c r="E415" s="269">
        <v>0.2</v>
      </c>
      <c r="F415" s="257">
        <f t="shared" si="27"/>
        <v>8.1780000000000008</v>
      </c>
      <c r="G415" s="258">
        <v>36</v>
      </c>
      <c r="H415" s="259">
        <v>58.88</v>
      </c>
      <c r="I415" s="258">
        <f t="shared" si="24"/>
        <v>13.89</v>
      </c>
      <c r="J415" s="258">
        <f t="shared" si="25"/>
        <v>72.77000000000001</v>
      </c>
      <c r="K415" s="260"/>
      <c r="M415" s="268"/>
      <c r="N415" s="261"/>
    </row>
    <row r="416" spans="1:14" s="253" customFormat="1" ht="12.75">
      <c r="A416" s="256">
        <f t="shared" si="26"/>
        <v>409</v>
      </c>
      <c r="B416" s="244" t="s">
        <v>115</v>
      </c>
      <c r="C416" s="244" t="s">
        <v>77</v>
      </c>
      <c r="D416" s="271">
        <v>1501</v>
      </c>
      <c r="E416" s="269">
        <v>0.2</v>
      </c>
      <c r="F416" s="257">
        <f t="shared" si="27"/>
        <v>8.9920000000000009</v>
      </c>
      <c r="G416" s="258">
        <v>23</v>
      </c>
      <c r="H416" s="259">
        <v>41.36</v>
      </c>
      <c r="I416" s="258">
        <f t="shared" si="24"/>
        <v>9.76</v>
      </c>
      <c r="J416" s="258">
        <f t="shared" si="25"/>
        <v>51.12</v>
      </c>
      <c r="K416" s="260"/>
      <c r="M416" s="268"/>
      <c r="N416" s="261"/>
    </row>
    <row r="417" spans="1:14" s="268" customFormat="1" ht="12.75">
      <c r="A417" s="256">
        <f t="shared" si="26"/>
        <v>410</v>
      </c>
      <c r="B417" s="244" t="s">
        <v>100</v>
      </c>
      <c r="C417" s="244" t="s">
        <v>77</v>
      </c>
      <c r="D417" s="271">
        <v>1725</v>
      </c>
      <c r="E417" s="269">
        <v>0.2</v>
      </c>
      <c r="F417" s="257">
        <f t="shared" si="27"/>
        <v>10.334</v>
      </c>
      <c r="G417" s="258">
        <v>42.5</v>
      </c>
      <c r="H417" s="270">
        <v>87.84</v>
      </c>
      <c r="I417" s="258">
        <f t="shared" si="24"/>
        <v>20.72</v>
      </c>
      <c r="J417" s="258">
        <f t="shared" si="25"/>
        <v>108.56</v>
      </c>
      <c r="K417" s="260"/>
      <c r="N417" s="261"/>
    </row>
    <row r="418" spans="1:14" s="253" customFormat="1" ht="12.75">
      <c r="A418" s="256">
        <f t="shared" si="26"/>
        <v>411</v>
      </c>
      <c r="B418" s="244" t="s">
        <v>100</v>
      </c>
      <c r="C418" s="244" t="s">
        <v>77</v>
      </c>
      <c r="D418" s="271">
        <v>1725</v>
      </c>
      <c r="E418" s="269">
        <v>0.5</v>
      </c>
      <c r="F418" s="257">
        <f t="shared" si="27"/>
        <v>10.334</v>
      </c>
      <c r="G418" s="258">
        <v>5.5</v>
      </c>
      <c r="H418" s="259">
        <v>28.42</v>
      </c>
      <c r="I418" s="258">
        <f t="shared" si="24"/>
        <v>6.7</v>
      </c>
      <c r="J418" s="258">
        <f t="shared" si="25"/>
        <v>35.120000000000005</v>
      </c>
      <c r="K418" s="260"/>
      <c r="M418" s="268"/>
      <c r="N418" s="261"/>
    </row>
    <row r="419" spans="1:14" s="253" customFormat="1" ht="12.75">
      <c r="A419" s="256">
        <f t="shared" si="26"/>
        <v>412</v>
      </c>
      <c r="B419" s="244" t="s">
        <v>187</v>
      </c>
      <c r="C419" s="244" t="s">
        <v>80</v>
      </c>
      <c r="D419" s="271">
        <v>1390</v>
      </c>
      <c r="E419" s="269">
        <v>0.2</v>
      </c>
      <c r="F419" s="257">
        <f t="shared" si="27"/>
        <v>8.327</v>
      </c>
      <c r="G419" s="258">
        <v>87</v>
      </c>
      <c r="H419" s="259">
        <v>144.88999999999999</v>
      </c>
      <c r="I419" s="258">
        <f t="shared" si="24"/>
        <v>34.18</v>
      </c>
      <c r="J419" s="258">
        <f t="shared" si="25"/>
        <v>179.07</v>
      </c>
      <c r="K419" s="260"/>
      <c r="M419" s="268"/>
      <c r="N419" s="261"/>
    </row>
    <row r="420" spans="1:14" s="253" customFormat="1" ht="12.75">
      <c r="A420" s="256">
        <f t="shared" si="26"/>
        <v>413</v>
      </c>
      <c r="B420" s="244" t="s">
        <v>187</v>
      </c>
      <c r="C420" s="244" t="s">
        <v>80</v>
      </c>
      <c r="D420" s="271">
        <v>1390</v>
      </c>
      <c r="E420" s="269">
        <v>0.5</v>
      </c>
      <c r="F420" s="257">
        <f t="shared" si="27"/>
        <v>8.327</v>
      </c>
      <c r="G420" s="258">
        <v>33</v>
      </c>
      <c r="H420" s="259">
        <v>137.4</v>
      </c>
      <c r="I420" s="258">
        <f t="shared" si="24"/>
        <v>32.409999999999997</v>
      </c>
      <c r="J420" s="258">
        <f t="shared" si="25"/>
        <v>169.81</v>
      </c>
      <c r="K420" s="260"/>
      <c r="M420" s="268"/>
      <c r="N420" s="261"/>
    </row>
    <row r="421" spans="1:14" s="253" customFormat="1" ht="12.75">
      <c r="A421" s="256">
        <f t="shared" si="26"/>
        <v>414</v>
      </c>
      <c r="B421" s="244" t="s">
        <v>157</v>
      </c>
      <c r="C421" s="244" t="s">
        <v>77</v>
      </c>
      <c r="D421" s="271">
        <v>1372</v>
      </c>
      <c r="E421" s="269">
        <v>0.2</v>
      </c>
      <c r="F421" s="257">
        <f t="shared" si="27"/>
        <v>8.2200000000000006</v>
      </c>
      <c r="G421" s="258">
        <v>24</v>
      </c>
      <c r="H421" s="259">
        <v>39.46</v>
      </c>
      <c r="I421" s="258">
        <f t="shared" si="24"/>
        <v>9.31</v>
      </c>
      <c r="J421" s="258">
        <f t="shared" si="25"/>
        <v>48.77</v>
      </c>
      <c r="K421" s="260"/>
      <c r="M421" s="268"/>
      <c r="N421" s="261"/>
    </row>
    <row r="422" spans="1:14" s="253" customFormat="1" ht="12.75">
      <c r="A422" s="256">
        <f t="shared" si="26"/>
        <v>415</v>
      </c>
      <c r="B422" s="244" t="s">
        <v>127</v>
      </c>
      <c r="C422" s="244" t="s">
        <v>80</v>
      </c>
      <c r="D422" s="271">
        <v>1162</v>
      </c>
      <c r="E422" s="269">
        <v>0.2</v>
      </c>
      <c r="F422" s="257">
        <f t="shared" si="27"/>
        <v>6.9610000000000003</v>
      </c>
      <c r="G422" s="258">
        <v>12</v>
      </c>
      <c r="H422" s="259">
        <v>16.71</v>
      </c>
      <c r="I422" s="258">
        <f t="shared" si="24"/>
        <v>3.94</v>
      </c>
      <c r="J422" s="258">
        <f t="shared" si="25"/>
        <v>20.650000000000002</v>
      </c>
      <c r="K422" s="260"/>
      <c r="M422" s="268"/>
      <c r="N422" s="261"/>
    </row>
    <row r="423" spans="1:14" ht="12.75">
      <c r="M423" s="268"/>
      <c r="N423" s="100"/>
    </row>
    <row r="424" spans="1:14" ht="12.75">
      <c r="M424" s="268"/>
      <c r="N424" s="100"/>
    </row>
    <row r="425" spans="1:14" ht="12.75">
      <c r="B425" s="39" t="s">
        <v>51</v>
      </c>
      <c r="M425" s="268"/>
      <c r="N425" s="100"/>
    </row>
    <row r="426" spans="1:14" ht="12.75">
      <c r="M426" s="268"/>
      <c r="N426" s="100"/>
    </row>
    <row r="427" spans="1:14" ht="12.75">
      <c r="M427" s="268"/>
      <c r="N427" s="100"/>
    </row>
    <row r="428" spans="1:14" ht="12.75">
      <c r="M428" s="268"/>
      <c r="N428" s="100"/>
    </row>
    <row r="429" spans="1:14" ht="12.75">
      <c r="M429" s="268"/>
      <c r="N429" s="100"/>
    </row>
    <row r="430" spans="1:14" ht="12.75">
      <c r="M430" s="268"/>
      <c r="N430" s="100"/>
    </row>
    <row r="431" spans="1:14" ht="12.75">
      <c r="M431" s="268"/>
      <c r="N431" s="100"/>
    </row>
    <row r="432" spans="1:14" ht="12.75">
      <c r="M432" s="268"/>
      <c r="N432" s="100"/>
    </row>
    <row r="433" spans="13:14" ht="12.75">
      <c r="M433" s="268"/>
      <c r="N433" s="100"/>
    </row>
    <row r="434" spans="13:14" ht="12.75">
      <c r="M434" s="268"/>
      <c r="N434" s="100"/>
    </row>
    <row r="435" spans="13:14" ht="12.75">
      <c r="M435" s="268"/>
      <c r="N435" s="100"/>
    </row>
    <row r="436" spans="13:14" ht="12.75">
      <c r="M436" s="268"/>
      <c r="N436" s="100"/>
    </row>
    <row r="437" spans="13:14" ht="12.75">
      <c r="M437" s="268"/>
      <c r="N437" s="100"/>
    </row>
    <row r="438" spans="13:14" ht="12.75">
      <c r="M438" s="268"/>
      <c r="N438" s="100"/>
    </row>
    <row r="439" spans="13:14" ht="12.75">
      <c r="M439" s="268"/>
      <c r="N439" s="100"/>
    </row>
    <row r="440" spans="13:14" ht="12.75">
      <c r="M440" s="268"/>
      <c r="N440" s="100"/>
    </row>
    <row r="441" spans="13:14" ht="12.75">
      <c r="M441" s="268"/>
      <c r="N441" s="100"/>
    </row>
    <row r="442" spans="13:14" ht="12.75">
      <c r="M442" s="268"/>
      <c r="N442" s="100"/>
    </row>
    <row r="443" spans="13:14" ht="12.75">
      <c r="M443" s="268"/>
      <c r="N443" s="100"/>
    </row>
    <row r="444" spans="13:14" ht="12.75">
      <c r="M444" s="268"/>
      <c r="N444" s="100"/>
    </row>
    <row r="445" spans="13:14" ht="12.75">
      <c r="M445" s="268"/>
      <c r="N445" s="100"/>
    </row>
    <row r="446" spans="13:14" ht="12.75">
      <c r="M446" s="268"/>
      <c r="N446" s="100"/>
    </row>
    <row r="447" spans="13:14" ht="12.75">
      <c r="M447" s="268"/>
      <c r="N447" s="100"/>
    </row>
    <row r="448" spans="13:14" ht="12.75">
      <c r="M448" s="268"/>
      <c r="N448" s="100"/>
    </row>
    <row r="449" spans="13:14" ht="12.75">
      <c r="M449" s="268"/>
      <c r="N449" s="100"/>
    </row>
    <row r="450" spans="13:14" ht="12.75">
      <c r="M450" s="268"/>
      <c r="N450" s="100"/>
    </row>
    <row r="451" spans="13:14" ht="12.75">
      <c r="M451" s="268"/>
      <c r="N451" s="100"/>
    </row>
    <row r="452" spans="13:14" ht="12.75">
      <c r="M452" s="268"/>
      <c r="N452" s="100"/>
    </row>
    <row r="453" spans="13:14" ht="12.75">
      <c r="M453" s="268"/>
      <c r="N453" s="100"/>
    </row>
    <row r="454" spans="13:14" ht="12.75">
      <c r="M454" s="268"/>
      <c r="N454" s="100"/>
    </row>
    <row r="455" spans="13:14" ht="12.75">
      <c r="M455" s="268"/>
      <c r="N455" s="100"/>
    </row>
    <row r="456" spans="13:14" ht="12.75">
      <c r="M456" s="268"/>
      <c r="N456" s="100"/>
    </row>
    <row r="457" spans="13:14" ht="12.75">
      <c r="M457" s="268"/>
      <c r="N457" s="100"/>
    </row>
    <row r="458" spans="13:14" ht="12.75">
      <c r="M458" s="268"/>
      <c r="N458" s="100"/>
    </row>
    <row r="459" spans="13:14" ht="12.75">
      <c r="M459" s="268"/>
      <c r="N459" s="100"/>
    </row>
    <row r="460" spans="13:14" ht="12.75">
      <c r="M460" s="268"/>
      <c r="N460" s="100"/>
    </row>
    <row r="461" spans="13:14" ht="12.75">
      <c r="M461" s="268"/>
      <c r="N461" s="100"/>
    </row>
    <row r="462" spans="13:14" ht="12.75">
      <c r="M462" s="268"/>
      <c r="N462" s="100"/>
    </row>
    <row r="463" spans="13:14" ht="12.75">
      <c r="M463" s="268"/>
      <c r="N463" s="100"/>
    </row>
    <row r="464" spans="13:14" ht="12.75">
      <c r="M464" s="268"/>
      <c r="N464" s="100"/>
    </row>
    <row r="465" spans="13:14" ht="12.75">
      <c r="M465" s="268"/>
      <c r="N465" s="100"/>
    </row>
    <row r="466" spans="13:14" ht="12.75">
      <c r="M466" s="268"/>
      <c r="N466" s="100"/>
    </row>
    <row r="467" spans="13:14" ht="12.75">
      <c r="M467" s="268"/>
      <c r="N467" s="100"/>
    </row>
    <row r="468" spans="13:14" ht="12.75">
      <c r="M468" s="268"/>
      <c r="N468" s="100"/>
    </row>
    <row r="469" spans="13:14" ht="12.75">
      <c r="M469" s="268"/>
      <c r="N469" s="100"/>
    </row>
    <row r="470" spans="13:14" ht="12.75">
      <c r="M470" s="268"/>
      <c r="N470" s="100"/>
    </row>
    <row r="471" spans="13:14" ht="12.75">
      <c r="M471" s="268"/>
      <c r="N471" s="100"/>
    </row>
    <row r="472" spans="13:14" ht="12.75">
      <c r="M472" s="268"/>
      <c r="N472" s="100"/>
    </row>
    <row r="473" spans="13:14" ht="12.75">
      <c r="M473" s="268"/>
      <c r="N473" s="100"/>
    </row>
    <row r="474" spans="13:14" ht="12.75">
      <c r="M474" s="268"/>
      <c r="N474" s="100"/>
    </row>
    <row r="475" spans="13:14" ht="12.75">
      <c r="M475" s="268"/>
      <c r="N475" s="100"/>
    </row>
    <row r="476" spans="13:14" ht="12.75">
      <c r="M476" s="268"/>
      <c r="N476" s="100"/>
    </row>
    <row r="477" spans="13:14" ht="12.75">
      <c r="M477" s="268"/>
      <c r="N477" s="100"/>
    </row>
    <row r="478" spans="13:14" ht="12.75">
      <c r="N478" s="100"/>
    </row>
    <row r="479" spans="13:14" ht="12.75">
      <c r="N479" s="100"/>
    </row>
    <row r="480" spans="13:14" ht="12.75">
      <c r="N480" s="100"/>
    </row>
    <row r="481" spans="14:14" ht="12.75">
      <c r="N481" s="100"/>
    </row>
    <row r="482" spans="14:14" ht="12.75">
      <c r="N482" s="100"/>
    </row>
    <row r="483" spans="14:14" ht="12.75">
      <c r="N483" s="100"/>
    </row>
  </sheetData>
  <mergeCells count="12">
    <mergeCell ref="A3:J3"/>
    <mergeCell ref="A7:F7"/>
    <mergeCell ref="A5:A6"/>
    <mergeCell ref="B5:B6"/>
    <mergeCell ref="C5:C6"/>
    <mergeCell ref="D5:D6"/>
    <mergeCell ref="E5:E6"/>
    <mergeCell ref="F5:F6"/>
    <mergeCell ref="H5:H6"/>
    <mergeCell ref="I5:I6"/>
    <mergeCell ref="J5:J6"/>
    <mergeCell ref="G5:G6"/>
  </mergeCells>
  <pageMargins left="0.70866141732283472" right="0.70866141732283472" top="0.74803149606299213" bottom="0.74803149606299213" header="0.31496062992125984" footer="0.31496062992125984"/>
  <pageSetup paperSize="9" scale="53" fitToHeight="0" orientation="portrait" verticalDpi="0"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F54"/>
  <sheetViews>
    <sheetView zoomScaleNormal="100" workbookViewId="0">
      <pane ySplit="6" topLeftCell="A10" activePane="bottomLeft" state="frozen"/>
      <selection pane="bottomLeft" activeCell="C6" sqref="C6"/>
    </sheetView>
  </sheetViews>
  <sheetFormatPr defaultColWidth="12.5703125" defaultRowHeight="15"/>
  <cols>
    <col min="1" max="1" width="13.28515625" style="45" customWidth="1"/>
    <col min="2" max="2" width="25.5703125" style="46" customWidth="1"/>
    <col min="3" max="3" width="17.7109375" style="45" customWidth="1"/>
    <col min="4" max="4" width="17.5703125" style="45" customWidth="1"/>
    <col min="5" max="5" width="18.140625" style="46" customWidth="1"/>
    <col min="6" max="6" width="19.140625" style="46" customWidth="1"/>
    <col min="7" max="7" width="27.42578125" style="46" customWidth="1"/>
    <col min="8" max="8" width="18" style="46" customWidth="1"/>
    <col min="9" max="16384" width="12.5703125" style="46"/>
  </cols>
  <sheetData>
    <row r="1" spans="1:6" ht="19.5" customHeight="1">
      <c r="F1" s="80" t="s">
        <v>58</v>
      </c>
    </row>
    <row r="2" spans="1:6" ht="21" customHeight="1">
      <c r="A2" s="81" t="s">
        <v>48</v>
      </c>
      <c r="F2" s="80"/>
    </row>
    <row r="3" spans="1:6" ht="51.75" customHeight="1">
      <c r="A3" s="310" t="s">
        <v>200</v>
      </c>
      <c r="B3" s="310"/>
      <c r="C3" s="310"/>
      <c r="D3" s="310"/>
      <c r="E3" s="310"/>
      <c r="F3" s="310"/>
    </row>
    <row r="4" spans="1:6" ht="15.75" customHeight="1"/>
    <row r="5" spans="1:6" s="45" customFormat="1" ht="39.75" customHeight="1">
      <c r="A5" s="47" t="s">
        <v>34</v>
      </c>
      <c r="B5" s="47" t="s">
        <v>35</v>
      </c>
      <c r="C5" s="48" t="s">
        <v>36</v>
      </c>
      <c r="D5" s="48" t="s">
        <v>37</v>
      </c>
      <c r="E5" s="49" t="s">
        <v>38</v>
      </c>
      <c r="F5" s="48" t="s">
        <v>39</v>
      </c>
    </row>
    <row r="6" spans="1:6" s="45" customFormat="1" ht="17.25" customHeight="1">
      <c r="A6" s="311" t="s">
        <v>40</v>
      </c>
      <c r="B6" s="312"/>
      <c r="C6" s="77">
        <f>ROUNDUP(SUM(C8:C54),2)</f>
        <v>71</v>
      </c>
      <c r="D6" s="78">
        <f>ROUNDUP(SUM(D8:D54),2)</f>
        <v>77346</v>
      </c>
      <c r="E6" s="79">
        <f>ROUNDUP(SUM(E8:E54),2)</f>
        <v>5565.06</v>
      </c>
      <c r="F6" s="79">
        <f>ROUNDUP(SUM(F8:F54),2)</f>
        <v>7902.97</v>
      </c>
    </row>
    <row r="7" spans="1:6" s="45" customFormat="1">
      <c r="A7" s="136" t="s">
        <v>52</v>
      </c>
      <c r="B7" s="135"/>
      <c r="C7" s="135"/>
      <c r="D7" s="50"/>
      <c r="E7" s="50"/>
      <c r="F7" s="51"/>
    </row>
    <row r="8" spans="1:6" s="55" customFormat="1">
      <c r="A8" s="52">
        <v>1</v>
      </c>
      <c r="B8" s="53" t="s">
        <v>83</v>
      </c>
      <c r="C8" s="54">
        <v>2</v>
      </c>
      <c r="D8" s="89">
        <v>942</v>
      </c>
      <c r="E8" s="122">
        <v>86.42</v>
      </c>
      <c r="F8" s="123">
        <v>123.92</v>
      </c>
    </row>
    <row r="9" spans="1:6" s="55" customFormat="1">
      <c r="A9" s="56">
        <v>2</v>
      </c>
      <c r="B9" s="53" t="s">
        <v>84</v>
      </c>
      <c r="C9" s="57">
        <v>1</v>
      </c>
      <c r="D9" s="90">
        <v>533</v>
      </c>
      <c r="E9" s="124">
        <v>58.63</v>
      </c>
      <c r="F9" s="125">
        <v>82.08</v>
      </c>
    </row>
    <row r="10" spans="1:6" s="55" customFormat="1">
      <c r="A10" s="56">
        <v>3</v>
      </c>
      <c r="B10" s="53" t="s">
        <v>85</v>
      </c>
      <c r="C10" s="57">
        <v>1</v>
      </c>
      <c r="D10" s="90">
        <v>309</v>
      </c>
      <c r="E10" s="124">
        <v>25.68</v>
      </c>
      <c r="F10" s="125">
        <v>36.11</v>
      </c>
    </row>
    <row r="11" spans="1:6" s="55" customFormat="1" hidden="1">
      <c r="A11" s="56"/>
      <c r="B11" s="53"/>
      <c r="C11" s="57"/>
      <c r="D11" s="90"/>
      <c r="E11" s="124"/>
      <c r="F11" s="125"/>
    </row>
    <row r="12" spans="1:6" s="55" customFormat="1" hidden="1">
      <c r="A12" s="56"/>
      <c r="B12" s="53"/>
      <c r="C12" s="57"/>
      <c r="D12" s="90"/>
      <c r="E12" s="124"/>
      <c r="F12" s="125"/>
    </row>
    <row r="13" spans="1:6" s="55" customFormat="1" hidden="1">
      <c r="A13" s="56"/>
      <c r="B13" s="53"/>
      <c r="C13" s="57"/>
      <c r="D13" s="90"/>
      <c r="E13" s="124"/>
      <c r="F13" s="125"/>
    </row>
    <row r="14" spans="1:6" s="55" customFormat="1" hidden="1">
      <c r="A14" s="56"/>
      <c r="B14" s="53"/>
      <c r="C14" s="57"/>
      <c r="D14" s="90"/>
      <c r="E14" s="124"/>
      <c r="F14" s="125"/>
    </row>
    <row r="15" spans="1:6">
      <c r="A15" s="136" t="s">
        <v>41</v>
      </c>
      <c r="B15" s="135"/>
      <c r="C15" s="135"/>
      <c r="D15" s="50"/>
      <c r="E15" s="50"/>
      <c r="F15" s="51"/>
    </row>
    <row r="16" spans="1:6">
      <c r="A16" s="58">
        <v>4</v>
      </c>
      <c r="B16" s="59" t="s">
        <v>86</v>
      </c>
      <c r="C16" s="60">
        <v>2</v>
      </c>
      <c r="D16" s="91">
        <v>3180</v>
      </c>
      <c r="E16" s="92">
        <v>191.1</v>
      </c>
      <c r="F16" s="93">
        <v>269.27999999999997</v>
      </c>
    </row>
    <row r="17" spans="1:6">
      <c r="A17" s="58">
        <v>5</v>
      </c>
      <c r="B17" s="61" t="s">
        <v>87</v>
      </c>
      <c r="C17" s="60">
        <v>1</v>
      </c>
      <c r="D17" s="91">
        <v>1166</v>
      </c>
      <c r="E17" s="92">
        <v>110.77</v>
      </c>
      <c r="F17" s="93">
        <v>156.19</v>
      </c>
    </row>
    <row r="18" spans="1:6">
      <c r="A18" s="58">
        <v>6</v>
      </c>
      <c r="B18" s="61" t="s">
        <v>88</v>
      </c>
      <c r="C18" s="60">
        <v>1</v>
      </c>
      <c r="D18" s="91">
        <v>335</v>
      </c>
      <c r="E18" s="92">
        <v>22.11</v>
      </c>
      <c r="F18" s="93">
        <v>31.61</v>
      </c>
    </row>
    <row r="19" spans="1:6">
      <c r="A19" s="58">
        <v>7</v>
      </c>
      <c r="B19" s="61" t="s">
        <v>89</v>
      </c>
      <c r="C19" s="60">
        <v>5</v>
      </c>
      <c r="D19" s="91">
        <v>2800</v>
      </c>
      <c r="E19" s="92">
        <v>159.97999999999999</v>
      </c>
      <c r="F19" s="93">
        <v>231.47</v>
      </c>
    </row>
    <row r="20" spans="1:6">
      <c r="A20" s="58">
        <v>8</v>
      </c>
      <c r="B20" s="61" t="s">
        <v>90</v>
      </c>
      <c r="C20" s="60">
        <v>31</v>
      </c>
      <c r="D20" s="91">
        <v>34884</v>
      </c>
      <c r="E20" s="92">
        <v>2309.36</v>
      </c>
      <c r="F20" s="93">
        <v>3271.59</v>
      </c>
    </row>
    <row r="21" spans="1:6" ht="16.5" customHeight="1">
      <c r="A21" s="58">
        <v>9</v>
      </c>
      <c r="B21" s="61" t="s">
        <v>91</v>
      </c>
      <c r="C21" s="60">
        <v>1</v>
      </c>
      <c r="D21" s="91">
        <v>1080</v>
      </c>
      <c r="E21" s="92">
        <v>93.96</v>
      </c>
      <c r="F21" s="93">
        <v>132.47999999999999</v>
      </c>
    </row>
    <row r="22" spans="1:6" ht="16.5" customHeight="1">
      <c r="A22" s="58">
        <v>10</v>
      </c>
      <c r="B22" s="61" t="s">
        <v>92</v>
      </c>
      <c r="C22" s="60">
        <v>5</v>
      </c>
      <c r="D22" s="91">
        <v>1684</v>
      </c>
      <c r="E22" s="92">
        <v>138.08000000000001</v>
      </c>
      <c r="F22" s="93">
        <v>195.45</v>
      </c>
    </row>
    <row r="23" spans="1:6" ht="16.5" customHeight="1">
      <c r="A23" s="58">
        <v>11</v>
      </c>
      <c r="B23" s="61" t="s">
        <v>83</v>
      </c>
      <c r="C23" s="60">
        <v>2</v>
      </c>
      <c r="D23" s="91">
        <v>2185</v>
      </c>
      <c r="E23" s="92">
        <v>206.47</v>
      </c>
      <c r="F23" s="93">
        <v>291.12</v>
      </c>
    </row>
    <row r="24" spans="1:6" ht="16.5" customHeight="1">
      <c r="A24" s="58">
        <v>12</v>
      </c>
      <c r="B24" s="61" t="s">
        <v>93</v>
      </c>
      <c r="C24" s="60">
        <v>5</v>
      </c>
      <c r="D24" s="91">
        <v>11828</v>
      </c>
      <c r="E24" s="92">
        <v>807.97</v>
      </c>
      <c r="F24" s="93">
        <v>1139.24</v>
      </c>
    </row>
    <row r="25" spans="1:6" ht="16.5" customHeight="1">
      <c r="A25" s="58">
        <v>13</v>
      </c>
      <c r="B25" s="61" t="s">
        <v>94</v>
      </c>
      <c r="C25" s="60">
        <v>1</v>
      </c>
      <c r="D25" s="91">
        <v>2428</v>
      </c>
      <c r="E25" s="92">
        <v>167.53</v>
      </c>
      <c r="F25" s="93">
        <v>236.22</v>
      </c>
    </row>
    <row r="26" spans="1:6" ht="16.5" customHeight="1">
      <c r="A26" s="58">
        <v>14</v>
      </c>
      <c r="B26" s="61" t="s">
        <v>95</v>
      </c>
      <c r="C26" s="60">
        <v>6</v>
      </c>
      <c r="D26" s="91">
        <v>8419</v>
      </c>
      <c r="E26" s="92">
        <v>717.09</v>
      </c>
      <c r="F26" s="93">
        <v>1011.78</v>
      </c>
    </row>
    <row r="27" spans="1:6" ht="16.5" customHeight="1">
      <c r="A27" s="58">
        <v>15</v>
      </c>
      <c r="B27" s="61" t="s">
        <v>96</v>
      </c>
      <c r="C27" s="60">
        <v>2</v>
      </c>
      <c r="D27" s="91">
        <v>369</v>
      </c>
      <c r="E27" s="92">
        <v>23.19</v>
      </c>
      <c r="F27" s="93">
        <v>32.86</v>
      </c>
    </row>
    <row r="28" spans="1:6" ht="16.5" customHeight="1">
      <c r="A28" s="58">
        <v>16</v>
      </c>
      <c r="B28" s="160" t="s">
        <v>97</v>
      </c>
      <c r="C28" s="60">
        <v>1</v>
      </c>
      <c r="D28" s="91">
        <v>1200</v>
      </c>
      <c r="E28" s="92">
        <v>69.599999999999994</v>
      </c>
      <c r="F28" s="93">
        <v>101.62</v>
      </c>
    </row>
    <row r="29" spans="1:6" ht="16.5" customHeight="1">
      <c r="A29" s="58">
        <v>17</v>
      </c>
      <c r="B29" s="160" t="s">
        <v>98</v>
      </c>
      <c r="C29" s="60">
        <v>1</v>
      </c>
      <c r="D29" s="91">
        <v>261</v>
      </c>
      <c r="E29" s="92">
        <v>22.97</v>
      </c>
      <c r="F29" s="93">
        <v>33.07</v>
      </c>
    </row>
    <row r="30" spans="1:6" ht="16.5" hidden="1" customHeight="1">
      <c r="A30" s="194"/>
      <c r="B30" s="232"/>
      <c r="C30" s="196"/>
      <c r="D30" s="157"/>
      <c r="E30" s="158"/>
      <c r="F30" s="159"/>
    </row>
    <row r="31" spans="1:6" ht="16.5" hidden="1" customHeight="1">
      <c r="A31" s="233"/>
      <c r="B31" s="160"/>
      <c r="C31" s="234"/>
      <c r="D31" s="235"/>
      <c r="E31" s="236"/>
      <c r="F31" s="237"/>
    </row>
    <row r="32" spans="1:6" ht="16.5" hidden="1" customHeight="1">
      <c r="A32" s="58"/>
      <c r="B32" s="161"/>
      <c r="C32" s="126"/>
      <c r="D32" s="91"/>
      <c r="E32" s="92"/>
      <c r="F32" s="93"/>
    </row>
    <row r="33" spans="1:6" ht="16.5" hidden="1" customHeight="1">
      <c r="A33" s="58"/>
      <c r="B33" s="61"/>
      <c r="C33" s="126"/>
      <c r="D33" s="91"/>
      <c r="E33" s="92"/>
      <c r="F33" s="93"/>
    </row>
    <row r="34" spans="1:6" ht="16.5" hidden="1" customHeight="1">
      <c r="A34" s="58"/>
      <c r="B34" s="161"/>
      <c r="C34" s="126"/>
      <c r="D34" s="91"/>
      <c r="E34" s="92"/>
      <c r="F34" s="93"/>
    </row>
    <row r="35" spans="1:6" ht="16.5" hidden="1" customHeight="1">
      <c r="A35" s="58"/>
      <c r="B35" s="162"/>
      <c r="C35" s="126"/>
      <c r="D35" s="91"/>
      <c r="E35" s="92"/>
      <c r="F35" s="93"/>
    </row>
    <row r="36" spans="1:6" ht="16.5" hidden="1" customHeight="1">
      <c r="A36" s="194"/>
      <c r="B36" s="195"/>
      <c r="C36" s="196"/>
      <c r="D36" s="157"/>
      <c r="E36" s="158"/>
      <c r="F36" s="159"/>
    </row>
    <row r="37" spans="1:6" hidden="1">
      <c r="A37" s="136" t="s">
        <v>53</v>
      </c>
      <c r="B37" s="137"/>
      <c r="C37" s="137"/>
      <c r="D37" s="50"/>
      <c r="E37" s="50"/>
      <c r="F37" s="51"/>
    </row>
    <row r="38" spans="1:6" hidden="1">
      <c r="A38" s="52"/>
      <c r="B38" s="53"/>
      <c r="C38" s="54"/>
      <c r="D38" s="89"/>
      <c r="E38" s="122"/>
      <c r="F38" s="123"/>
    </row>
    <row r="39" spans="1:6" hidden="1">
      <c r="A39" s="52"/>
      <c r="B39" s="53"/>
      <c r="C39" s="54"/>
      <c r="D39" s="89"/>
      <c r="E39" s="122"/>
      <c r="F39" s="123"/>
    </row>
    <row r="40" spans="1:6" hidden="1">
      <c r="A40" s="52"/>
      <c r="B40" s="53"/>
      <c r="C40" s="54"/>
      <c r="D40" s="89"/>
      <c r="E40" s="122"/>
      <c r="F40" s="123"/>
    </row>
    <row r="41" spans="1:6" hidden="1">
      <c r="A41" s="52"/>
      <c r="B41" s="53"/>
      <c r="C41" s="54"/>
      <c r="D41" s="89"/>
      <c r="E41" s="122"/>
      <c r="F41" s="123"/>
    </row>
    <row r="42" spans="1:6" hidden="1">
      <c r="A42" s="52"/>
      <c r="B42" s="53"/>
      <c r="C42" s="54"/>
      <c r="D42" s="89"/>
      <c r="E42" s="122"/>
      <c r="F42" s="123"/>
    </row>
    <row r="43" spans="1:6" hidden="1">
      <c r="A43" s="136" t="s">
        <v>60</v>
      </c>
      <c r="B43" s="137"/>
      <c r="C43" s="137"/>
      <c r="D43" s="50"/>
      <c r="E43" s="50"/>
      <c r="F43" s="51"/>
    </row>
    <row r="44" spans="1:6" hidden="1">
      <c r="A44" s="52"/>
      <c r="B44" s="144"/>
      <c r="C44" s="60"/>
      <c r="D44" s="91"/>
      <c r="E44" s="92"/>
      <c r="F44" s="93"/>
    </row>
    <row r="45" spans="1:6" ht="15.75" hidden="1" customHeight="1">
      <c r="A45" s="56"/>
      <c r="B45" s="61"/>
      <c r="C45" s="60"/>
      <c r="D45" s="91"/>
      <c r="E45" s="92"/>
      <c r="F45" s="93"/>
    </row>
    <row r="46" spans="1:6" hidden="1">
      <c r="A46" s="52"/>
      <c r="B46" s="144"/>
      <c r="C46" s="60"/>
      <c r="D46" s="91"/>
      <c r="E46" s="92"/>
      <c r="F46" s="93"/>
    </row>
    <row r="47" spans="1:6" ht="15.75" hidden="1" customHeight="1">
      <c r="A47" s="231"/>
      <c r="B47" s="232"/>
      <c r="C47" s="156"/>
      <c r="D47" s="157"/>
      <c r="E47" s="158"/>
      <c r="F47" s="159"/>
    </row>
    <row r="48" spans="1:6">
      <c r="A48" s="138" t="s">
        <v>33</v>
      </c>
      <c r="B48" s="138"/>
      <c r="C48" s="138"/>
      <c r="D48" s="131"/>
      <c r="E48" s="132"/>
      <c r="F48" s="132"/>
    </row>
    <row r="49" spans="1:6" ht="15.75" customHeight="1">
      <c r="A49" s="130">
        <v>18</v>
      </c>
      <c r="B49" s="144" t="s">
        <v>95</v>
      </c>
      <c r="C49" s="145">
        <v>1</v>
      </c>
      <c r="D49" s="146">
        <v>1114</v>
      </c>
      <c r="E49" s="147">
        <v>87.53</v>
      </c>
      <c r="F49" s="148">
        <v>130.06</v>
      </c>
    </row>
    <row r="50" spans="1:6" ht="15.75" customHeight="1">
      <c r="A50" s="129">
        <v>19</v>
      </c>
      <c r="B50" s="144" t="s">
        <v>99</v>
      </c>
      <c r="C50" s="149">
        <v>1</v>
      </c>
      <c r="D50" s="150">
        <v>1065</v>
      </c>
      <c r="E50" s="151">
        <v>105.01</v>
      </c>
      <c r="F50" s="152">
        <v>153.4</v>
      </c>
    </row>
    <row r="51" spans="1:6">
      <c r="A51" s="153">
        <v>20</v>
      </c>
      <c r="B51" s="144" t="s">
        <v>84</v>
      </c>
      <c r="C51" s="149">
        <v>1</v>
      </c>
      <c r="D51" s="150">
        <v>1564</v>
      </c>
      <c r="E51" s="151">
        <v>161.61000000000001</v>
      </c>
      <c r="F51" s="152">
        <v>243.42</v>
      </c>
    </row>
    <row r="52" spans="1:6" ht="14.25" hidden="1" customHeight="1">
      <c r="A52" s="153"/>
      <c r="B52" s="144"/>
      <c r="C52" s="149"/>
      <c r="D52" s="150"/>
      <c r="E52" s="151"/>
      <c r="F52" s="152"/>
    </row>
    <row r="53" spans="1:6" hidden="1">
      <c r="A53" s="153"/>
      <c r="B53" s="144"/>
      <c r="C53" s="149"/>
      <c r="D53" s="150"/>
      <c r="E53" s="151"/>
      <c r="F53" s="152"/>
    </row>
    <row r="54" spans="1:6">
      <c r="A54" s="154"/>
      <c r="B54" s="155"/>
      <c r="C54" s="156"/>
      <c r="D54" s="157"/>
      <c r="E54" s="158"/>
      <c r="F54" s="159"/>
    </row>
  </sheetData>
  <mergeCells count="2">
    <mergeCell ref="A3:F3"/>
    <mergeCell ref="A6:B6"/>
  </mergeCells>
  <pageMargins left="0.70866141732283472" right="0.70866141732283472" top="0.74803149606299213" bottom="0.74803149606299213" header="0.31496062992125984" footer="0.31496062992125984"/>
  <pageSetup paperSize="9" scale="77" fitToHeight="0" orientation="portrait"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4B74C-4C63-4DD5-AA0C-6725DD5C2158}">
  <sheetPr>
    <pageSetUpPr fitToPage="1"/>
  </sheetPr>
  <dimension ref="A1:I84"/>
  <sheetViews>
    <sheetView zoomScaleNormal="100" zoomScaleSheetLayoutView="85" workbookViewId="0">
      <pane ySplit="6" topLeftCell="A7" activePane="bottomLeft" state="frozen"/>
      <selection pane="bottomLeft" activeCell="K12" sqref="K12"/>
    </sheetView>
  </sheetViews>
  <sheetFormatPr defaultColWidth="9.140625" defaultRowHeight="12.75"/>
  <cols>
    <col min="1" max="1" width="5.85546875" style="38" customWidth="1"/>
    <col min="2" max="2" width="58" style="39" customWidth="1"/>
    <col min="3" max="3" width="18.140625" style="38" customWidth="1"/>
    <col min="4" max="4" width="13.42578125" style="38" customWidth="1"/>
    <col min="5" max="5" width="9.7109375" style="40" customWidth="1"/>
    <col min="6" max="6" width="11.5703125" style="38" customWidth="1"/>
    <col min="7" max="7" width="13" style="38" customWidth="1"/>
    <col min="8" max="16384" width="9.140625" style="117"/>
  </cols>
  <sheetData>
    <row r="1" spans="1:7" ht="15">
      <c r="G1" s="116" t="s">
        <v>63</v>
      </c>
    </row>
    <row r="2" spans="1:7" ht="18.75">
      <c r="A2" s="118" t="s">
        <v>48</v>
      </c>
    </row>
    <row r="3" spans="1:7" ht="48" customHeight="1">
      <c r="A3" s="300" t="s">
        <v>74</v>
      </c>
      <c r="B3" s="300"/>
      <c r="C3" s="300"/>
      <c r="D3" s="300"/>
      <c r="E3" s="300"/>
      <c r="F3" s="300"/>
      <c r="G3" s="300"/>
    </row>
    <row r="4" spans="1:7" ht="15.75">
      <c r="A4" s="230"/>
      <c r="B4" s="230"/>
      <c r="C4" s="230"/>
      <c r="D4" s="217"/>
      <c r="E4" s="230"/>
      <c r="F4" s="230"/>
      <c r="G4" s="230"/>
    </row>
    <row r="5" spans="1:7" s="119" customFormat="1" ht="55.5" customHeight="1">
      <c r="A5" s="229" t="s">
        <v>24</v>
      </c>
      <c r="B5" s="226" t="s">
        <v>25</v>
      </c>
      <c r="C5" s="226" t="s">
        <v>26</v>
      </c>
      <c r="D5" s="228" t="s">
        <v>69</v>
      </c>
      <c r="E5" s="228" t="s">
        <v>68</v>
      </c>
      <c r="F5" s="227" t="s">
        <v>67</v>
      </c>
      <c r="G5" s="226" t="s">
        <v>66</v>
      </c>
    </row>
    <row r="6" spans="1:7" s="120" customFormat="1" ht="21.75" customHeight="1">
      <c r="A6" s="327" t="s">
        <v>65</v>
      </c>
      <c r="B6" s="328"/>
      <c r="C6" s="328"/>
      <c r="D6" s="328"/>
      <c r="E6" s="328"/>
      <c r="F6" s="329"/>
      <c r="G6" s="225">
        <f>SUM(G7:G84)</f>
        <v>663.99999999999989</v>
      </c>
    </row>
    <row r="7" spans="1:7" s="100" customFormat="1" ht="12.95" customHeight="1">
      <c r="A7" s="319">
        <v>1</v>
      </c>
      <c r="B7" s="313" t="s">
        <v>76</v>
      </c>
      <c r="C7" s="315" t="s">
        <v>77</v>
      </c>
      <c r="D7" s="330" t="s">
        <v>75</v>
      </c>
      <c r="E7" s="222">
        <v>2</v>
      </c>
      <c r="F7" s="221">
        <v>8</v>
      </c>
      <c r="G7" s="221">
        <f t="shared" ref="G7:G38" si="0">ROUND(E7*F7,2)</f>
        <v>16</v>
      </c>
    </row>
    <row r="8" spans="1:7" s="100" customFormat="1" ht="12.95" customHeight="1">
      <c r="A8" s="320"/>
      <c r="B8" s="314"/>
      <c r="C8" s="316"/>
      <c r="D8" s="331"/>
      <c r="E8" s="222">
        <v>21</v>
      </c>
      <c r="F8" s="221">
        <v>2.4</v>
      </c>
      <c r="G8" s="221">
        <f t="shared" si="0"/>
        <v>50.4</v>
      </c>
    </row>
    <row r="9" spans="1:7" s="100" customFormat="1" ht="12.95" customHeight="1">
      <c r="A9" s="319">
        <v>2</v>
      </c>
      <c r="B9" s="313" t="s">
        <v>76</v>
      </c>
      <c r="C9" s="315" t="s">
        <v>77</v>
      </c>
      <c r="D9" s="330" t="s">
        <v>75</v>
      </c>
      <c r="E9" s="222">
        <v>2</v>
      </c>
      <c r="F9" s="221">
        <v>8</v>
      </c>
      <c r="G9" s="221">
        <f t="shared" si="0"/>
        <v>16</v>
      </c>
    </row>
    <row r="10" spans="1:7" s="100" customFormat="1">
      <c r="A10" s="320"/>
      <c r="B10" s="314"/>
      <c r="C10" s="316"/>
      <c r="D10" s="331"/>
      <c r="E10" s="222">
        <v>21</v>
      </c>
      <c r="F10" s="221">
        <v>2.4</v>
      </c>
      <c r="G10" s="221">
        <f t="shared" si="0"/>
        <v>50.4</v>
      </c>
    </row>
    <row r="11" spans="1:7" s="100" customFormat="1" ht="12.75" customHeight="1">
      <c r="A11" s="319">
        <v>3</v>
      </c>
      <c r="B11" s="313" t="s">
        <v>76</v>
      </c>
      <c r="C11" s="315" t="s">
        <v>78</v>
      </c>
      <c r="D11" s="330" t="s">
        <v>75</v>
      </c>
      <c r="E11" s="222">
        <v>2</v>
      </c>
      <c r="F11" s="221">
        <v>8</v>
      </c>
      <c r="G11" s="221">
        <f t="shared" si="0"/>
        <v>16</v>
      </c>
    </row>
    <row r="12" spans="1:7" s="100" customFormat="1">
      <c r="A12" s="320"/>
      <c r="B12" s="314"/>
      <c r="C12" s="316"/>
      <c r="D12" s="331"/>
      <c r="E12" s="222">
        <v>21</v>
      </c>
      <c r="F12" s="221">
        <v>2.4</v>
      </c>
      <c r="G12" s="221">
        <f t="shared" si="0"/>
        <v>50.4</v>
      </c>
    </row>
    <row r="13" spans="1:7" s="100" customFormat="1" ht="12.95" customHeight="1">
      <c r="A13" s="319">
        <v>4</v>
      </c>
      <c r="B13" s="313" t="s">
        <v>76</v>
      </c>
      <c r="C13" s="315" t="s">
        <v>79</v>
      </c>
      <c r="D13" s="330" t="s">
        <v>75</v>
      </c>
      <c r="E13" s="222">
        <v>2</v>
      </c>
      <c r="F13" s="221">
        <v>8</v>
      </c>
      <c r="G13" s="221">
        <f t="shared" si="0"/>
        <v>16</v>
      </c>
    </row>
    <row r="14" spans="1:7" s="100" customFormat="1" ht="12.95" customHeight="1">
      <c r="A14" s="320"/>
      <c r="B14" s="314"/>
      <c r="C14" s="316"/>
      <c r="D14" s="331"/>
      <c r="E14" s="222">
        <v>21</v>
      </c>
      <c r="F14" s="221">
        <v>2.4</v>
      </c>
      <c r="G14" s="221">
        <f t="shared" si="0"/>
        <v>50.4</v>
      </c>
    </row>
    <row r="15" spans="1:7" s="100" customFormat="1" ht="12.75" customHeight="1">
      <c r="A15" s="319">
        <v>5</v>
      </c>
      <c r="B15" s="313" t="s">
        <v>76</v>
      </c>
      <c r="C15" s="315" t="s">
        <v>80</v>
      </c>
      <c r="D15" s="330" t="s">
        <v>75</v>
      </c>
      <c r="E15" s="222">
        <v>2</v>
      </c>
      <c r="F15" s="221">
        <v>8</v>
      </c>
      <c r="G15" s="221">
        <f t="shared" si="0"/>
        <v>16</v>
      </c>
    </row>
    <row r="16" spans="1:7" s="100" customFormat="1">
      <c r="A16" s="320"/>
      <c r="B16" s="314"/>
      <c r="C16" s="316"/>
      <c r="D16" s="331"/>
      <c r="E16" s="222">
        <v>21</v>
      </c>
      <c r="F16" s="221">
        <v>2.4</v>
      </c>
      <c r="G16" s="221">
        <f t="shared" si="0"/>
        <v>50.4</v>
      </c>
    </row>
    <row r="17" spans="1:9" s="100" customFormat="1" ht="12.75" customHeight="1">
      <c r="A17" s="319">
        <v>6</v>
      </c>
      <c r="B17" s="313" t="s">
        <v>76</v>
      </c>
      <c r="C17" s="315" t="s">
        <v>80</v>
      </c>
      <c r="D17" s="330" t="s">
        <v>75</v>
      </c>
      <c r="E17" s="222">
        <v>2</v>
      </c>
      <c r="F17" s="221">
        <v>8</v>
      </c>
      <c r="G17" s="221">
        <f t="shared" si="0"/>
        <v>16</v>
      </c>
    </row>
    <row r="18" spans="1:9" s="100" customFormat="1" ht="14.25" customHeight="1">
      <c r="A18" s="320"/>
      <c r="B18" s="314"/>
      <c r="C18" s="316"/>
      <c r="D18" s="331"/>
      <c r="E18" s="222">
        <v>21</v>
      </c>
      <c r="F18" s="221">
        <v>2.4</v>
      </c>
      <c r="G18" s="221">
        <f t="shared" si="0"/>
        <v>50.4</v>
      </c>
    </row>
    <row r="19" spans="1:9" s="100" customFormat="1" ht="12.75" customHeight="1">
      <c r="A19" s="319">
        <v>7</v>
      </c>
      <c r="B19" s="313" t="s">
        <v>76</v>
      </c>
      <c r="C19" s="315" t="s">
        <v>80</v>
      </c>
      <c r="D19" s="330" t="s">
        <v>75</v>
      </c>
      <c r="E19" s="222">
        <v>2</v>
      </c>
      <c r="F19" s="221">
        <v>8</v>
      </c>
      <c r="G19" s="221">
        <f t="shared" si="0"/>
        <v>16</v>
      </c>
    </row>
    <row r="20" spans="1:9" s="100" customFormat="1">
      <c r="A20" s="320"/>
      <c r="B20" s="314"/>
      <c r="C20" s="316"/>
      <c r="D20" s="331"/>
      <c r="E20" s="222">
        <v>21</v>
      </c>
      <c r="F20" s="221">
        <v>2.4</v>
      </c>
      <c r="G20" s="221">
        <f t="shared" si="0"/>
        <v>50.4</v>
      </c>
    </row>
    <row r="21" spans="1:9" s="100" customFormat="1" ht="12.75" customHeight="1">
      <c r="A21" s="319">
        <v>8</v>
      </c>
      <c r="B21" s="313" t="s">
        <v>76</v>
      </c>
      <c r="C21" s="315" t="s">
        <v>80</v>
      </c>
      <c r="D21" s="330" t="s">
        <v>75</v>
      </c>
      <c r="E21" s="222">
        <v>2</v>
      </c>
      <c r="F21" s="221">
        <v>8</v>
      </c>
      <c r="G21" s="221">
        <f t="shared" si="0"/>
        <v>16</v>
      </c>
    </row>
    <row r="22" spans="1:9" s="100" customFormat="1" ht="15" customHeight="1">
      <c r="A22" s="320"/>
      <c r="B22" s="314"/>
      <c r="C22" s="316"/>
      <c r="D22" s="331"/>
      <c r="E22" s="222">
        <v>21</v>
      </c>
      <c r="F22" s="221">
        <v>2.4</v>
      </c>
      <c r="G22" s="221">
        <f t="shared" si="0"/>
        <v>50.4</v>
      </c>
    </row>
    <row r="23" spans="1:9" s="100" customFormat="1" ht="12.75" customHeight="1">
      <c r="A23" s="319">
        <v>9</v>
      </c>
      <c r="B23" s="313" t="s">
        <v>76</v>
      </c>
      <c r="C23" s="315" t="s">
        <v>80</v>
      </c>
      <c r="D23" s="330" t="s">
        <v>75</v>
      </c>
      <c r="E23" s="222">
        <v>2</v>
      </c>
      <c r="F23" s="221">
        <v>8</v>
      </c>
      <c r="G23" s="221">
        <f t="shared" si="0"/>
        <v>16</v>
      </c>
    </row>
    <row r="24" spans="1:9" s="100" customFormat="1">
      <c r="A24" s="320"/>
      <c r="B24" s="314"/>
      <c r="C24" s="316"/>
      <c r="D24" s="331"/>
      <c r="E24" s="222">
        <v>21</v>
      </c>
      <c r="F24" s="221">
        <v>2.4</v>
      </c>
      <c r="G24" s="221">
        <f t="shared" si="0"/>
        <v>50.4</v>
      </c>
    </row>
    <row r="25" spans="1:9" s="100" customFormat="1" ht="12.75" customHeight="1">
      <c r="A25" s="319">
        <v>10</v>
      </c>
      <c r="B25" s="313" t="s">
        <v>76</v>
      </c>
      <c r="C25" s="315" t="s">
        <v>80</v>
      </c>
      <c r="D25" s="330" t="s">
        <v>75</v>
      </c>
      <c r="E25" s="222">
        <v>2</v>
      </c>
      <c r="F25" s="221">
        <v>8</v>
      </c>
      <c r="G25" s="221">
        <f t="shared" si="0"/>
        <v>16</v>
      </c>
    </row>
    <row r="26" spans="1:9" s="100" customFormat="1">
      <c r="A26" s="320"/>
      <c r="B26" s="314"/>
      <c r="C26" s="316"/>
      <c r="D26" s="331"/>
      <c r="E26" s="222">
        <v>21</v>
      </c>
      <c r="F26" s="221">
        <v>2.4</v>
      </c>
      <c r="G26" s="221">
        <f t="shared" si="0"/>
        <v>50.4</v>
      </c>
    </row>
    <row r="27" spans="1:9" s="100" customFormat="1" ht="12.75" hidden="1" customHeight="1">
      <c r="A27" s="319">
        <v>11</v>
      </c>
      <c r="B27" s="313"/>
      <c r="C27" s="315"/>
      <c r="D27" s="330"/>
      <c r="E27" s="222"/>
      <c r="F27" s="221">
        <v>8</v>
      </c>
      <c r="G27" s="221">
        <f t="shared" si="0"/>
        <v>0</v>
      </c>
    </row>
    <row r="28" spans="1:9" s="100" customFormat="1" hidden="1">
      <c r="A28" s="320"/>
      <c r="B28" s="314"/>
      <c r="C28" s="316"/>
      <c r="D28" s="331"/>
      <c r="E28" s="222"/>
      <c r="F28" s="221">
        <v>2.4</v>
      </c>
      <c r="G28" s="221">
        <f t="shared" si="0"/>
        <v>0</v>
      </c>
    </row>
    <row r="29" spans="1:9" ht="11.25" hidden="1" customHeight="1">
      <c r="A29" s="319">
        <v>12</v>
      </c>
      <c r="B29" s="313"/>
      <c r="C29" s="315"/>
      <c r="D29" s="330"/>
      <c r="E29" s="222"/>
      <c r="F29" s="221">
        <v>8</v>
      </c>
      <c r="G29" s="221">
        <f t="shared" si="0"/>
        <v>0</v>
      </c>
      <c r="I29" s="100"/>
    </row>
    <row r="30" spans="1:9" hidden="1">
      <c r="A30" s="320"/>
      <c r="B30" s="314"/>
      <c r="C30" s="316"/>
      <c r="D30" s="331"/>
      <c r="E30" s="222"/>
      <c r="F30" s="221">
        <v>2.4</v>
      </c>
      <c r="G30" s="221">
        <f t="shared" si="0"/>
        <v>0</v>
      </c>
      <c r="I30" s="100"/>
    </row>
    <row r="31" spans="1:9" ht="12.95" hidden="1" customHeight="1">
      <c r="A31" s="319">
        <v>13</v>
      </c>
      <c r="B31" s="313"/>
      <c r="C31" s="315"/>
      <c r="D31" s="330"/>
      <c r="E31" s="222"/>
      <c r="F31" s="221">
        <v>8</v>
      </c>
      <c r="G31" s="221">
        <f t="shared" si="0"/>
        <v>0</v>
      </c>
      <c r="I31" s="100"/>
    </row>
    <row r="32" spans="1:9" ht="15" hidden="1" customHeight="1">
      <c r="A32" s="320"/>
      <c r="B32" s="314"/>
      <c r="C32" s="316"/>
      <c r="D32" s="331"/>
      <c r="E32" s="222"/>
      <c r="F32" s="221">
        <v>2.4</v>
      </c>
      <c r="G32" s="221">
        <f t="shared" si="0"/>
        <v>0</v>
      </c>
      <c r="I32" s="100"/>
    </row>
    <row r="33" spans="1:7" hidden="1">
      <c r="A33" s="321">
        <v>14</v>
      </c>
      <c r="B33" s="323"/>
      <c r="C33" s="325"/>
      <c r="D33" s="317"/>
      <c r="E33" s="224"/>
      <c r="F33" s="223">
        <v>8</v>
      </c>
      <c r="G33" s="223">
        <f t="shared" si="0"/>
        <v>0</v>
      </c>
    </row>
    <row r="34" spans="1:7" ht="15.75" hidden="1" customHeight="1">
      <c r="A34" s="322"/>
      <c r="B34" s="324"/>
      <c r="C34" s="326"/>
      <c r="D34" s="318"/>
      <c r="E34" s="224"/>
      <c r="F34" s="223">
        <v>2.4</v>
      </c>
      <c r="G34" s="223">
        <f t="shared" si="0"/>
        <v>0</v>
      </c>
    </row>
    <row r="35" spans="1:7" ht="12.75" hidden="1" customHeight="1">
      <c r="A35" s="319">
        <v>15</v>
      </c>
      <c r="B35" s="313"/>
      <c r="C35" s="315"/>
      <c r="D35" s="317"/>
      <c r="E35" s="222"/>
      <c r="F35" s="221">
        <v>8</v>
      </c>
      <c r="G35" s="221">
        <f t="shared" si="0"/>
        <v>0</v>
      </c>
    </row>
    <row r="36" spans="1:7" ht="13.5" hidden="1" customHeight="1">
      <c r="A36" s="320"/>
      <c r="B36" s="314"/>
      <c r="C36" s="316"/>
      <c r="D36" s="318"/>
      <c r="E36" s="222"/>
      <c r="F36" s="221">
        <v>2.4</v>
      </c>
      <c r="G36" s="221">
        <f t="shared" si="0"/>
        <v>0</v>
      </c>
    </row>
    <row r="37" spans="1:7" ht="12.75" hidden="1" customHeight="1">
      <c r="A37" s="319">
        <v>16</v>
      </c>
      <c r="B37" s="313"/>
      <c r="C37" s="315"/>
      <c r="D37" s="317"/>
      <c r="E37" s="222"/>
      <c r="F37" s="221">
        <v>8</v>
      </c>
      <c r="G37" s="221">
        <f t="shared" si="0"/>
        <v>0</v>
      </c>
    </row>
    <row r="38" spans="1:7" hidden="1">
      <c r="A38" s="320"/>
      <c r="B38" s="314"/>
      <c r="C38" s="316"/>
      <c r="D38" s="318"/>
      <c r="E38" s="222"/>
      <c r="F38" s="221">
        <v>2.4</v>
      </c>
      <c r="G38" s="221">
        <f t="shared" si="0"/>
        <v>0</v>
      </c>
    </row>
    <row r="39" spans="1:7" ht="12.75" hidden="1" customHeight="1">
      <c r="A39" s="319">
        <v>17</v>
      </c>
      <c r="B39" s="313"/>
      <c r="C39" s="315"/>
      <c r="D39" s="317"/>
      <c r="E39" s="222"/>
      <c r="F39" s="221">
        <v>8</v>
      </c>
      <c r="G39" s="221">
        <f t="shared" ref="G39:G70" si="1">ROUND(E39*F39,2)</f>
        <v>0</v>
      </c>
    </row>
    <row r="40" spans="1:7" hidden="1">
      <c r="A40" s="320"/>
      <c r="B40" s="314"/>
      <c r="C40" s="316"/>
      <c r="D40" s="318"/>
      <c r="E40" s="222"/>
      <c r="F40" s="221">
        <v>2.4</v>
      </c>
      <c r="G40" s="221">
        <f t="shared" si="1"/>
        <v>0</v>
      </c>
    </row>
    <row r="41" spans="1:7" ht="12.75" hidden="1" customHeight="1">
      <c r="A41" s="319">
        <v>18</v>
      </c>
      <c r="B41" s="313"/>
      <c r="C41" s="315"/>
      <c r="D41" s="317"/>
      <c r="E41" s="222"/>
      <c r="F41" s="221">
        <v>8</v>
      </c>
      <c r="G41" s="221">
        <f t="shared" si="1"/>
        <v>0</v>
      </c>
    </row>
    <row r="42" spans="1:7" hidden="1">
      <c r="A42" s="320"/>
      <c r="B42" s="314"/>
      <c r="C42" s="316"/>
      <c r="D42" s="318"/>
      <c r="E42" s="222"/>
      <c r="F42" s="221">
        <v>2.4</v>
      </c>
      <c r="G42" s="221">
        <f t="shared" si="1"/>
        <v>0</v>
      </c>
    </row>
    <row r="43" spans="1:7" ht="12.75" hidden="1" customHeight="1">
      <c r="A43" s="319">
        <v>19</v>
      </c>
      <c r="B43" s="313"/>
      <c r="C43" s="315"/>
      <c r="D43" s="317"/>
      <c r="E43" s="222"/>
      <c r="F43" s="221">
        <v>8</v>
      </c>
      <c r="G43" s="221">
        <f t="shared" si="1"/>
        <v>0</v>
      </c>
    </row>
    <row r="44" spans="1:7" hidden="1">
      <c r="A44" s="320"/>
      <c r="B44" s="314"/>
      <c r="C44" s="316"/>
      <c r="D44" s="318"/>
      <c r="E44" s="222"/>
      <c r="F44" s="221">
        <v>2.4</v>
      </c>
      <c r="G44" s="221">
        <f t="shared" si="1"/>
        <v>0</v>
      </c>
    </row>
    <row r="45" spans="1:7" ht="12.75" hidden="1" customHeight="1">
      <c r="A45" s="319">
        <v>20</v>
      </c>
      <c r="B45" s="313"/>
      <c r="C45" s="315"/>
      <c r="D45" s="317"/>
      <c r="E45" s="222"/>
      <c r="F45" s="221">
        <v>8</v>
      </c>
      <c r="G45" s="221">
        <f t="shared" si="1"/>
        <v>0</v>
      </c>
    </row>
    <row r="46" spans="1:7" hidden="1">
      <c r="A46" s="320"/>
      <c r="B46" s="314"/>
      <c r="C46" s="316"/>
      <c r="D46" s="318"/>
      <c r="E46" s="222"/>
      <c r="F46" s="221">
        <v>2.4</v>
      </c>
      <c r="G46" s="221">
        <f t="shared" si="1"/>
        <v>0</v>
      </c>
    </row>
    <row r="47" spans="1:7" ht="12.75" hidden="1" customHeight="1">
      <c r="A47" s="319">
        <v>21</v>
      </c>
      <c r="B47" s="313"/>
      <c r="C47" s="315"/>
      <c r="D47" s="317"/>
      <c r="E47" s="222"/>
      <c r="F47" s="221">
        <v>8</v>
      </c>
      <c r="G47" s="221">
        <f t="shared" si="1"/>
        <v>0</v>
      </c>
    </row>
    <row r="48" spans="1:7" hidden="1">
      <c r="A48" s="320"/>
      <c r="B48" s="314"/>
      <c r="C48" s="316"/>
      <c r="D48" s="318"/>
      <c r="E48" s="222"/>
      <c r="F48" s="221">
        <v>2.4</v>
      </c>
      <c r="G48" s="221">
        <f t="shared" si="1"/>
        <v>0</v>
      </c>
    </row>
    <row r="49" spans="1:7" ht="12.75" hidden="1" customHeight="1">
      <c r="A49" s="319">
        <v>22</v>
      </c>
      <c r="B49" s="313"/>
      <c r="C49" s="315"/>
      <c r="D49" s="317"/>
      <c r="E49" s="222"/>
      <c r="F49" s="221">
        <v>8</v>
      </c>
      <c r="G49" s="221">
        <f t="shared" si="1"/>
        <v>0</v>
      </c>
    </row>
    <row r="50" spans="1:7" hidden="1">
      <c r="A50" s="320"/>
      <c r="B50" s="314"/>
      <c r="C50" s="316"/>
      <c r="D50" s="318"/>
      <c r="E50" s="222"/>
      <c r="F50" s="221">
        <v>2.4</v>
      </c>
      <c r="G50" s="221">
        <f t="shared" si="1"/>
        <v>0</v>
      </c>
    </row>
    <row r="51" spans="1:7" ht="12.75" hidden="1" customHeight="1">
      <c r="A51" s="319">
        <v>23</v>
      </c>
      <c r="B51" s="313"/>
      <c r="C51" s="315"/>
      <c r="D51" s="317"/>
      <c r="E51" s="222"/>
      <c r="F51" s="221">
        <v>8</v>
      </c>
      <c r="G51" s="221">
        <f t="shared" si="1"/>
        <v>0</v>
      </c>
    </row>
    <row r="52" spans="1:7" hidden="1">
      <c r="A52" s="320"/>
      <c r="B52" s="314"/>
      <c r="C52" s="316"/>
      <c r="D52" s="318"/>
      <c r="E52" s="222"/>
      <c r="F52" s="221">
        <v>2.4</v>
      </c>
      <c r="G52" s="221">
        <f t="shared" si="1"/>
        <v>0</v>
      </c>
    </row>
    <row r="53" spans="1:7" ht="12.75" hidden="1" customHeight="1">
      <c r="A53" s="319">
        <v>24</v>
      </c>
      <c r="B53" s="313"/>
      <c r="C53" s="315"/>
      <c r="D53" s="317"/>
      <c r="E53" s="222"/>
      <c r="F53" s="221">
        <v>8</v>
      </c>
      <c r="G53" s="221">
        <f t="shared" si="1"/>
        <v>0</v>
      </c>
    </row>
    <row r="54" spans="1:7" hidden="1">
      <c r="A54" s="320"/>
      <c r="B54" s="314"/>
      <c r="C54" s="316"/>
      <c r="D54" s="318"/>
      <c r="E54" s="222"/>
      <c r="F54" s="221">
        <v>2.4</v>
      </c>
      <c r="G54" s="221">
        <f t="shared" si="1"/>
        <v>0</v>
      </c>
    </row>
    <row r="55" spans="1:7" ht="12.75" hidden="1" customHeight="1">
      <c r="A55" s="319">
        <v>25</v>
      </c>
      <c r="B55" s="313"/>
      <c r="C55" s="315"/>
      <c r="D55" s="317"/>
      <c r="E55" s="222"/>
      <c r="F55" s="221">
        <v>8</v>
      </c>
      <c r="G55" s="221">
        <f t="shared" si="1"/>
        <v>0</v>
      </c>
    </row>
    <row r="56" spans="1:7" hidden="1">
      <c r="A56" s="320"/>
      <c r="B56" s="314"/>
      <c r="C56" s="316"/>
      <c r="D56" s="318"/>
      <c r="E56" s="222"/>
      <c r="F56" s="221">
        <v>2.4</v>
      </c>
      <c r="G56" s="221">
        <f t="shared" si="1"/>
        <v>0</v>
      </c>
    </row>
    <row r="57" spans="1:7" ht="12.75" hidden="1" customHeight="1">
      <c r="A57" s="319">
        <v>26</v>
      </c>
      <c r="B57" s="313"/>
      <c r="C57" s="315"/>
      <c r="D57" s="317"/>
      <c r="E57" s="222"/>
      <c r="F57" s="221">
        <v>8</v>
      </c>
      <c r="G57" s="221">
        <f t="shared" si="1"/>
        <v>0</v>
      </c>
    </row>
    <row r="58" spans="1:7" hidden="1">
      <c r="A58" s="320"/>
      <c r="B58" s="314"/>
      <c r="C58" s="316"/>
      <c r="D58" s="318"/>
      <c r="E58" s="222"/>
      <c r="F58" s="221">
        <v>2.4</v>
      </c>
      <c r="G58" s="221">
        <f t="shared" si="1"/>
        <v>0</v>
      </c>
    </row>
    <row r="59" spans="1:7" ht="12.75" hidden="1" customHeight="1">
      <c r="A59" s="319">
        <v>27</v>
      </c>
      <c r="B59" s="313"/>
      <c r="C59" s="315"/>
      <c r="D59" s="317"/>
      <c r="E59" s="222"/>
      <c r="F59" s="221">
        <v>8</v>
      </c>
      <c r="G59" s="221">
        <f t="shared" si="1"/>
        <v>0</v>
      </c>
    </row>
    <row r="60" spans="1:7" hidden="1">
      <c r="A60" s="320"/>
      <c r="B60" s="314"/>
      <c r="C60" s="316"/>
      <c r="D60" s="318"/>
      <c r="E60" s="222"/>
      <c r="F60" s="221">
        <v>2.4</v>
      </c>
      <c r="G60" s="221">
        <f t="shared" si="1"/>
        <v>0</v>
      </c>
    </row>
    <row r="61" spans="1:7" ht="12.75" hidden="1" customHeight="1">
      <c r="A61" s="319">
        <v>28</v>
      </c>
      <c r="B61" s="313"/>
      <c r="C61" s="315"/>
      <c r="D61" s="317"/>
      <c r="E61" s="222"/>
      <c r="F61" s="221">
        <v>8</v>
      </c>
      <c r="G61" s="221">
        <f t="shared" si="1"/>
        <v>0</v>
      </c>
    </row>
    <row r="62" spans="1:7" hidden="1">
      <c r="A62" s="320"/>
      <c r="B62" s="314"/>
      <c r="C62" s="316"/>
      <c r="D62" s="318"/>
      <c r="E62" s="222"/>
      <c r="F62" s="221">
        <v>2.4</v>
      </c>
      <c r="G62" s="221">
        <f t="shared" si="1"/>
        <v>0</v>
      </c>
    </row>
    <row r="63" spans="1:7" ht="12.75" hidden="1" customHeight="1">
      <c r="A63" s="319">
        <v>29</v>
      </c>
      <c r="B63" s="313"/>
      <c r="C63" s="315"/>
      <c r="D63" s="317"/>
      <c r="E63" s="222"/>
      <c r="F63" s="221">
        <v>8</v>
      </c>
      <c r="G63" s="221">
        <f t="shared" si="1"/>
        <v>0</v>
      </c>
    </row>
    <row r="64" spans="1:7" hidden="1">
      <c r="A64" s="320"/>
      <c r="B64" s="314"/>
      <c r="C64" s="316"/>
      <c r="D64" s="318"/>
      <c r="E64" s="222"/>
      <c r="F64" s="221">
        <v>2.4</v>
      </c>
      <c r="G64" s="221">
        <f t="shared" si="1"/>
        <v>0</v>
      </c>
    </row>
    <row r="65" spans="1:7" ht="12.75" hidden="1" customHeight="1">
      <c r="A65" s="319">
        <v>30</v>
      </c>
      <c r="B65" s="313"/>
      <c r="C65" s="315"/>
      <c r="D65" s="317"/>
      <c r="E65" s="222"/>
      <c r="F65" s="221">
        <v>8</v>
      </c>
      <c r="G65" s="221">
        <f t="shared" si="1"/>
        <v>0</v>
      </c>
    </row>
    <row r="66" spans="1:7" hidden="1">
      <c r="A66" s="320"/>
      <c r="B66" s="314"/>
      <c r="C66" s="316"/>
      <c r="D66" s="318"/>
      <c r="E66" s="222"/>
      <c r="F66" s="221">
        <v>2.4</v>
      </c>
      <c r="G66" s="221">
        <f t="shared" si="1"/>
        <v>0</v>
      </c>
    </row>
    <row r="67" spans="1:7" ht="12.75" hidden="1" customHeight="1">
      <c r="A67" s="319">
        <v>31</v>
      </c>
      <c r="B67" s="313"/>
      <c r="C67" s="315"/>
      <c r="D67" s="317"/>
      <c r="E67" s="222"/>
      <c r="F67" s="221">
        <v>8</v>
      </c>
      <c r="G67" s="221">
        <f t="shared" si="1"/>
        <v>0</v>
      </c>
    </row>
    <row r="68" spans="1:7" hidden="1">
      <c r="A68" s="320"/>
      <c r="B68" s="314"/>
      <c r="C68" s="316"/>
      <c r="D68" s="318"/>
      <c r="E68" s="222"/>
      <c r="F68" s="221">
        <v>2.4</v>
      </c>
      <c r="G68" s="221">
        <f t="shared" si="1"/>
        <v>0</v>
      </c>
    </row>
    <row r="69" spans="1:7" ht="12.75" hidden="1" customHeight="1">
      <c r="A69" s="319">
        <v>32</v>
      </c>
      <c r="B69" s="313"/>
      <c r="C69" s="315"/>
      <c r="D69" s="317"/>
      <c r="E69" s="222"/>
      <c r="F69" s="221">
        <v>8</v>
      </c>
      <c r="G69" s="221">
        <f t="shared" si="1"/>
        <v>0</v>
      </c>
    </row>
    <row r="70" spans="1:7" hidden="1">
      <c r="A70" s="320"/>
      <c r="B70" s="314"/>
      <c r="C70" s="316"/>
      <c r="D70" s="318"/>
      <c r="E70" s="222"/>
      <c r="F70" s="221">
        <v>2.4</v>
      </c>
      <c r="G70" s="221">
        <f t="shared" si="1"/>
        <v>0</v>
      </c>
    </row>
    <row r="71" spans="1:7" ht="12.75" hidden="1" customHeight="1">
      <c r="A71" s="319">
        <v>33</v>
      </c>
      <c r="B71" s="313"/>
      <c r="C71" s="315"/>
      <c r="D71" s="317"/>
      <c r="E71" s="222"/>
      <c r="F71" s="221">
        <v>8</v>
      </c>
      <c r="G71" s="221">
        <f t="shared" ref="G71:G84" si="2">ROUND(E71*F71,2)</f>
        <v>0</v>
      </c>
    </row>
    <row r="72" spans="1:7" hidden="1">
      <c r="A72" s="320"/>
      <c r="B72" s="314"/>
      <c r="C72" s="316"/>
      <c r="D72" s="318"/>
      <c r="E72" s="222"/>
      <c r="F72" s="221">
        <v>2.4</v>
      </c>
      <c r="G72" s="221">
        <f t="shared" si="2"/>
        <v>0</v>
      </c>
    </row>
    <row r="73" spans="1:7" ht="12.75" hidden="1" customHeight="1">
      <c r="A73" s="319">
        <v>34</v>
      </c>
      <c r="B73" s="313"/>
      <c r="C73" s="315"/>
      <c r="D73" s="317"/>
      <c r="E73" s="222"/>
      <c r="F73" s="221">
        <v>8</v>
      </c>
      <c r="G73" s="221">
        <f t="shared" si="2"/>
        <v>0</v>
      </c>
    </row>
    <row r="74" spans="1:7" hidden="1">
      <c r="A74" s="320"/>
      <c r="B74" s="314"/>
      <c r="C74" s="316"/>
      <c r="D74" s="318"/>
      <c r="E74" s="222"/>
      <c r="F74" s="221">
        <v>2.4</v>
      </c>
      <c r="G74" s="221">
        <f t="shared" si="2"/>
        <v>0</v>
      </c>
    </row>
    <row r="75" spans="1:7" ht="12.75" hidden="1" customHeight="1">
      <c r="A75" s="319">
        <v>35</v>
      </c>
      <c r="B75" s="313"/>
      <c r="C75" s="315"/>
      <c r="D75" s="317"/>
      <c r="E75" s="222"/>
      <c r="F75" s="221">
        <v>8</v>
      </c>
      <c r="G75" s="221">
        <f t="shared" si="2"/>
        <v>0</v>
      </c>
    </row>
    <row r="76" spans="1:7" hidden="1">
      <c r="A76" s="320"/>
      <c r="B76" s="314"/>
      <c r="C76" s="316"/>
      <c r="D76" s="318"/>
      <c r="E76" s="222"/>
      <c r="F76" s="221">
        <v>2.4</v>
      </c>
      <c r="G76" s="221">
        <f t="shared" si="2"/>
        <v>0</v>
      </c>
    </row>
    <row r="77" spans="1:7" ht="12.75" hidden="1" customHeight="1">
      <c r="A77" s="319">
        <v>36</v>
      </c>
      <c r="B77" s="313"/>
      <c r="C77" s="315"/>
      <c r="D77" s="317"/>
      <c r="E77" s="222"/>
      <c r="F77" s="221">
        <v>8</v>
      </c>
      <c r="G77" s="221">
        <f t="shared" si="2"/>
        <v>0</v>
      </c>
    </row>
    <row r="78" spans="1:7" hidden="1">
      <c r="A78" s="320"/>
      <c r="B78" s="314"/>
      <c r="C78" s="316"/>
      <c r="D78" s="318"/>
      <c r="E78" s="222"/>
      <c r="F78" s="221">
        <v>2.4</v>
      </c>
      <c r="G78" s="221">
        <f t="shared" si="2"/>
        <v>0</v>
      </c>
    </row>
    <row r="79" spans="1:7" ht="12.75" hidden="1" customHeight="1">
      <c r="A79" s="319">
        <v>37</v>
      </c>
      <c r="B79" s="313"/>
      <c r="C79" s="315"/>
      <c r="D79" s="317"/>
      <c r="E79" s="222"/>
      <c r="F79" s="221">
        <v>8</v>
      </c>
      <c r="G79" s="221">
        <f t="shared" si="2"/>
        <v>0</v>
      </c>
    </row>
    <row r="80" spans="1:7" hidden="1">
      <c r="A80" s="320"/>
      <c r="B80" s="314"/>
      <c r="C80" s="316"/>
      <c r="D80" s="318"/>
      <c r="E80" s="222"/>
      <c r="F80" s="221">
        <v>2.4</v>
      </c>
      <c r="G80" s="221">
        <f t="shared" si="2"/>
        <v>0</v>
      </c>
    </row>
    <row r="81" spans="1:7" hidden="1">
      <c r="A81" s="319">
        <v>38</v>
      </c>
      <c r="B81" s="313"/>
      <c r="C81" s="315"/>
      <c r="D81" s="317"/>
      <c r="E81" s="222"/>
      <c r="F81" s="221">
        <v>8</v>
      </c>
      <c r="G81" s="221">
        <f t="shared" si="2"/>
        <v>0</v>
      </c>
    </row>
    <row r="82" spans="1:7" hidden="1">
      <c r="A82" s="320"/>
      <c r="B82" s="314"/>
      <c r="C82" s="316"/>
      <c r="D82" s="318"/>
      <c r="E82" s="222"/>
      <c r="F82" s="221">
        <v>2.4</v>
      </c>
      <c r="G82" s="221">
        <f t="shared" si="2"/>
        <v>0</v>
      </c>
    </row>
    <row r="83" spans="1:7" hidden="1">
      <c r="A83" s="319">
        <v>39</v>
      </c>
      <c r="B83" s="313"/>
      <c r="C83" s="315"/>
      <c r="D83" s="330"/>
      <c r="E83" s="222"/>
      <c r="F83" s="221">
        <v>8</v>
      </c>
      <c r="G83" s="221">
        <f t="shared" si="2"/>
        <v>0</v>
      </c>
    </row>
    <row r="84" spans="1:7" hidden="1">
      <c r="A84" s="320"/>
      <c r="B84" s="314"/>
      <c r="C84" s="316"/>
      <c r="D84" s="331"/>
      <c r="E84" s="222"/>
      <c r="F84" s="221">
        <v>2.4</v>
      </c>
      <c r="G84" s="221">
        <f t="shared" si="2"/>
        <v>0</v>
      </c>
    </row>
  </sheetData>
  <mergeCells count="158">
    <mergeCell ref="A83:A84"/>
    <mergeCell ref="B83:B84"/>
    <mergeCell ref="C83:C84"/>
    <mergeCell ref="D83:D84"/>
    <mergeCell ref="A79:A80"/>
    <mergeCell ref="B79:B80"/>
    <mergeCell ref="C79:C80"/>
    <mergeCell ref="D79:D80"/>
    <mergeCell ref="A81:A82"/>
    <mergeCell ref="B81:B82"/>
    <mergeCell ref="C81:C82"/>
    <mergeCell ref="D81:D82"/>
    <mergeCell ref="A75:A76"/>
    <mergeCell ref="B75:B76"/>
    <mergeCell ref="C75:C76"/>
    <mergeCell ref="D75:D76"/>
    <mergeCell ref="A77:A78"/>
    <mergeCell ref="B77:B78"/>
    <mergeCell ref="C77:C78"/>
    <mergeCell ref="D77:D78"/>
    <mergeCell ref="A71:A72"/>
    <mergeCell ref="B71:B72"/>
    <mergeCell ref="C71:C72"/>
    <mergeCell ref="D71:D72"/>
    <mergeCell ref="A73:A74"/>
    <mergeCell ref="B73:B74"/>
    <mergeCell ref="C73:C74"/>
    <mergeCell ref="D73:D74"/>
    <mergeCell ref="A67:A68"/>
    <mergeCell ref="B67:B68"/>
    <mergeCell ref="C67:C68"/>
    <mergeCell ref="D67:D68"/>
    <mergeCell ref="A69:A70"/>
    <mergeCell ref="B69:B70"/>
    <mergeCell ref="C69:C70"/>
    <mergeCell ref="D69:D70"/>
    <mergeCell ref="A63:A64"/>
    <mergeCell ref="B63:B64"/>
    <mergeCell ref="C63:C64"/>
    <mergeCell ref="D63:D64"/>
    <mergeCell ref="A65:A66"/>
    <mergeCell ref="B65:B66"/>
    <mergeCell ref="C65:C66"/>
    <mergeCell ref="D65:D66"/>
    <mergeCell ref="A61:A62"/>
    <mergeCell ref="B61:B62"/>
    <mergeCell ref="C61:C62"/>
    <mergeCell ref="D61:D62"/>
    <mergeCell ref="A59:A60"/>
    <mergeCell ref="B59:B60"/>
    <mergeCell ref="C59:C60"/>
    <mergeCell ref="D59:D60"/>
    <mergeCell ref="A53:A54"/>
    <mergeCell ref="A55:A56"/>
    <mergeCell ref="A57:A58"/>
    <mergeCell ref="A29:A30"/>
    <mergeCell ref="B29:B30"/>
    <mergeCell ref="C29:C30"/>
    <mergeCell ref="D29:D30"/>
    <mergeCell ref="A31:A32"/>
    <mergeCell ref="B31:B32"/>
    <mergeCell ref="C31:C32"/>
    <mergeCell ref="D31:D32"/>
    <mergeCell ref="A25:A26"/>
    <mergeCell ref="B25:B26"/>
    <mergeCell ref="C25:C26"/>
    <mergeCell ref="D25:D26"/>
    <mergeCell ref="A27:A28"/>
    <mergeCell ref="B27:B28"/>
    <mergeCell ref="C27:C28"/>
    <mergeCell ref="D27:D28"/>
    <mergeCell ref="A23:A24"/>
    <mergeCell ref="B23:B24"/>
    <mergeCell ref="C23:C24"/>
    <mergeCell ref="D23:D24"/>
    <mergeCell ref="A17:A18"/>
    <mergeCell ref="B17:B18"/>
    <mergeCell ref="C17:C18"/>
    <mergeCell ref="D17:D18"/>
    <mergeCell ref="A19:A20"/>
    <mergeCell ref="B19:B20"/>
    <mergeCell ref="C19:C20"/>
    <mergeCell ref="D19:D20"/>
    <mergeCell ref="C9:C10"/>
    <mergeCell ref="D9:D10"/>
    <mergeCell ref="A11:A12"/>
    <mergeCell ref="B11:B12"/>
    <mergeCell ref="C11:C12"/>
    <mergeCell ref="D11:D12"/>
    <mergeCell ref="A21:A22"/>
    <mergeCell ref="B21:B22"/>
    <mergeCell ref="C21:C22"/>
    <mergeCell ref="D21:D22"/>
    <mergeCell ref="A3:G3"/>
    <mergeCell ref="A6:F6"/>
    <mergeCell ref="A7:A8"/>
    <mergeCell ref="B7:B8"/>
    <mergeCell ref="C7:C8"/>
    <mergeCell ref="D7:D8"/>
    <mergeCell ref="A43:A44"/>
    <mergeCell ref="A45:A46"/>
    <mergeCell ref="A47:A48"/>
    <mergeCell ref="C39:C40"/>
    <mergeCell ref="D45:D46"/>
    <mergeCell ref="B47:B48"/>
    <mergeCell ref="C47:C48"/>
    <mergeCell ref="D47:D48"/>
    <mergeCell ref="A13:A14"/>
    <mergeCell ref="B13:B14"/>
    <mergeCell ref="C13:C14"/>
    <mergeCell ref="D13:D14"/>
    <mergeCell ref="A15:A16"/>
    <mergeCell ref="B15:B16"/>
    <mergeCell ref="C15:C16"/>
    <mergeCell ref="D15:D16"/>
    <mergeCell ref="A9:A10"/>
    <mergeCell ref="B9:B10"/>
    <mergeCell ref="A49:A50"/>
    <mergeCell ref="A51:A52"/>
    <mergeCell ref="A33:A34"/>
    <mergeCell ref="A35:A36"/>
    <mergeCell ref="A37:A38"/>
    <mergeCell ref="A39:A40"/>
    <mergeCell ref="A41:A42"/>
    <mergeCell ref="D33:D34"/>
    <mergeCell ref="B35:B36"/>
    <mergeCell ref="C35:C36"/>
    <mergeCell ref="D35:D36"/>
    <mergeCell ref="B37:B38"/>
    <mergeCell ref="C37:C38"/>
    <mergeCell ref="D37:D38"/>
    <mergeCell ref="B33:B34"/>
    <mergeCell ref="C33:C34"/>
    <mergeCell ref="D39:D40"/>
    <mergeCell ref="B41:B42"/>
    <mergeCell ref="C41:C42"/>
    <mergeCell ref="D41:D42"/>
    <mergeCell ref="B43:B44"/>
    <mergeCell ref="C43:C44"/>
    <mergeCell ref="D43:D44"/>
    <mergeCell ref="B39:B40"/>
    <mergeCell ref="B49:B50"/>
    <mergeCell ref="C49:C50"/>
    <mergeCell ref="D49:D50"/>
    <mergeCell ref="B45:B46"/>
    <mergeCell ref="C45:C46"/>
    <mergeCell ref="D57:D58"/>
    <mergeCell ref="D51:D52"/>
    <mergeCell ref="B53:B54"/>
    <mergeCell ref="C53:C54"/>
    <mergeCell ref="D53:D54"/>
    <mergeCell ref="B55:B56"/>
    <mergeCell ref="C55:C56"/>
    <mergeCell ref="D55:D56"/>
    <mergeCell ref="C57:C58"/>
    <mergeCell ref="B51:B52"/>
    <mergeCell ref="C51:C52"/>
    <mergeCell ref="B57:B58"/>
  </mergeCells>
  <pageMargins left="0.70866141732283472" right="0.70866141732283472" top="0.74803149606299213" bottom="0.74803149606299213" header="0.31496062992125984" footer="0.31496062992125984"/>
  <pageSetup paperSize="9" scale="66" fitToHeight="0" orientation="portrait"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10</vt:i4>
      </vt:variant>
    </vt:vector>
  </HeadingPairs>
  <TitlesOfParts>
    <vt:vector size="16" baseType="lpstr">
      <vt:lpstr>VP aug</vt:lpstr>
      <vt:lpstr>1.tabula</vt:lpstr>
      <vt:lpstr> 2.tabula</vt:lpstr>
      <vt:lpstr>3.tabula</vt:lpstr>
      <vt:lpstr>4.tabula</vt:lpstr>
      <vt:lpstr>5.tabula</vt:lpstr>
      <vt:lpstr>' 2.tabula'!Print_Area</vt:lpstr>
      <vt:lpstr>'1.tabula'!Print_Area</vt:lpstr>
      <vt:lpstr>'3.tabula'!Print_Area</vt:lpstr>
      <vt:lpstr>'5.tabula'!Print_Area</vt:lpstr>
      <vt:lpstr>' 2.tabula'!Print_Titles</vt:lpstr>
      <vt:lpstr>'1.tabula'!Print_Titles</vt:lpstr>
      <vt:lpstr>'3.tabula'!Print_Titles</vt:lpstr>
      <vt:lpstr>'4.tabula'!Print_Titles</vt:lpstr>
      <vt:lpstr>'5.tabula'!Print_Titles</vt:lpstr>
      <vt:lpstr>'VP aug'!Print_Titles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Dzene</dc:creator>
  <cp:lastModifiedBy>Inga Ošiņa</cp:lastModifiedBy>
  <cp:lastPrinted>2024-09-13T08:52:21Z</cp:lastPrinted>
  <dcterms:created xsi:type="dcterms:W3CDTF">2021-01-18T07:02:06Z</dcterms:created>
  <dcterms:modified xsi:type="dcterms:W3CDTF">2024-09-17T07:35:24Z</dcterms:modified>
</cp:coreProperties>
</file>