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nitra.pavlovica\Documents\_Initra_\Māc.līdz\Māc.līdz._lit._2022\Digitālie\"/>
    </mc:Choice>
  </mc:AlternateContent>
  <bookViews>
    <workbookView xWindow="0" yWindow="0" windowWidth="20736" windowHeight="11760" tabRatio="622"/>
  </bookViews>
  <sheets>
    <sheet name="KOPSAVILKUMS" sheetId="48" r:id="rId1"/>
    <sheet name="Fin." sheetId="46" r:id="rId2"/>
    <sheet name="Izgl._01.09.22." sheetId="44" r:id="rId3"/>
    <sheet name="Spec.sk._uzt.izd. neaprēķina" sheetId="49" r:id="rId4"/>
  </sheets>
  <definedNames>
    <definedName name="_xlnm._FilterDatabase" localSheetId="1" hidden="1">Fin.!$A$4:$J$49</definedName>
    <definedName name="_xlnm._FilterDatabase" localSheetId="2" hidden="1">Izgl._01.09.22.!$A$4:$BH$51</definedName>
    <definedName name="_xlnm._FilterDatabase" localSheetId="3" hidden="1">'Spec.sk._uzt.izd. neaprēķina'!$A$5:$AI$5</definedName>
    <definedName name="_xlnm.Print_Area" localSheetId="1">Fin.!$A$1:$E$48</definedName>
    <definedName name="_xlnm.Print_Area" localSheetId="2">Izgl._01.09.22.!$A$1:$AW$48</definedName>
    <definedName name="_xlnm.Print_Titles" localSheetId="1">Fin.!$2:$5</definedName>
    <definedName name="_xlnm.Print_Titles" localSheetId="2">Izgl._01.09.22.!$2:$5</definedName>
  </definedNames>
  <calcPr calcId="152511" fullPrecision="0"/>
</workbook>
</file>

<file path=xl/calcChain.xml><?xml version="1.0" encoding="utf-8"?>
<calcChain xmlns="http://schemas.openxmlformats.org/spreadsheetml/2006/main">
  <c r="AR11" i="44" l="1"/>
  <c r="AX11" i="44" s="1"/>
  <c r="AR13" i="44"/>
  <c r="AR15" i="44"/>
  <c r="AX15" i="44" s="1"/>
  <c r="AR16" i="44"/>
  <c r="AX16" i="44" s="1"/>
  <c r="AR26" i="44"/>
  <c r="AX26" i="44" s="1"/>
  <c r="AR29" i="44"/>
  <c r="AR31" i="44"/>
  <c r="AR33" i="44"/>
  <c r="AX33" i="44" s="1"/>
  <c r="AR34" i="44"/>
  <c r="AX34" i="44"/>
  <c r="AR37" i="44"/>
  <c r="AX37" i="44" s="1"/>
  <c r="AR39" i="44"/>
  <c r="AX39" i="44"/>
  <c r="AR40" i="44"/>
  <c r="AX40" i="44" s="1"/>
  <c r="AR44" i="44"/>
  <c r="AX44" i="44"/>
  <c r="AR46" i="44"/>
  <c r="AX46" i="44" s="1"/>
  <c r="AR47" i="44"/>
  <c r="AX47" i="44"/>
  <c r="AT11" i="44"/>
  <c r="AZ11" i="44"/>
  <c r="AU11" i="44"/>
  <c r="BA11" i="44" s="1"/>
  <c r="AV11" i="44"/>
  <c r="BB11" i="44"/>
  <c r="E11" i="46"/>
  <c r="H11" i="46" s="1"/>
  <c r="AT13" i="44"/>
  <c r="AZ13" i="44"/>
  <c r="AU13" i="44"/>
  <c r="AV13" i="44"/>
  <c r="BB13" i="44"/>
  <c r="E13" i="46"/>
  <c r="H13" i="46" s="1"/>
  <c r="AT15" i="44"/>
  <c r="AU15" i="44"/>
  <c r="BA15" i="44"/>
  <c r="AV15" i="44"/>
  <c r="BB15" i="44"/>
  <c r="E15" i="46"/>
  <c r="H15" i="46"/>
  <c r="AT16" i="44"/>
  <c r="AZ16" i="44"/>
  <c r="AU16" i="44"/>
  <c r="BA16" i="44"/>
  <c r="AV16" i="44"/>
  <c r="H23" i="46"/>
  <c r="AT26" i="44"/>
  <c r="AZ26" i="44" s="1"/>
  <c r="AU26" i="44"/>
  <c r="BA26" i="44"/>
  <c r="AV26" i="44"/>
  <c r="BB26" i="44" s="1"/>
  <c r="E26" i="46" s="1"/>
  <c r="H26" i="46" s="1"/>
  <c r="AT29" i="44"/>
  <c r="AZ29" i="44" s="1"/>
  <c r="D29" i="46" s="1"/>
  <c r="G29" i="46" s="1"/>
  <c r="AU29" i="44"/>
  <c r="BA29" i="44" s="1"/>
  <c r="AV29" i="44"/>
  <c r="AT31" i="44"/>
  <c r="AZ31" i="44"/>
  <c r="G31" i="46"/>
  <c r="AU31" i="44"/>
  <c r="AV31" i="44"/>
  <c r="AT33" i="44"/>
  <c r="AZ33" i="44"/>
  <c r="D33" i="46" s="1"/>
  <c r="AU33" i="44"/>
  <c r="BA33" i="44"/>
  <c r="AV33" i="44"/>
  <c r="BB33" i="44"/>
  <c r="E33" i="46" s="1"/>
  <c r="H33" i="46" s="1"/>
  <c r="AT34" i="44"/>
  <c r="AZ34" i="44"/>
  <c r="D34" i="46" s="1"/>
  <c r="G34" i="46" s="1"/>
  <c r="AU34" i="44"/>
  <c r="BA34" i="44"/>
  <c r="AV34" i="44"/>
  <c r="D36" i="46"/>
  <c r="C36" i="46" s="1"/>
  <c r="AT37" i="44"/>
  <c r="AZ37" i="44"/>
  <c r="AU37" i="44"/>
  <c r="AV37" i="44"/>
  <c r="AT39" i="44"/>
  <c r="AZ39" i="44" s="1"/>
  <c r="AU39" i="44"/>
  <c r="BA39" i="44" s="1"/>
  <c r="AV39" i="44"/>
  <c r="BB39" i="44" s="1"/>
  <c r="E39" i="46" s="1"/>
  <c r="H39" i="46" s="1"/>
  <c r="AT40" i="44"/>
  <c r="AU40" i="44"/>
  <c r="BA40" i="44"/>
  <c r="AV40" i="44"/>
  <c r="BB40" i="44"/>
  <c r="E40" i="46" s="1"/>
  <c r="H40" i="46" s="1"/>
  <c r="AT44" i="44"/>
  <c r="AS44" i="44" s="1"/>
  <c r="AU44" i="44"/>
  <c r="BA44" i="44"/>
  <c r="AV44" i="44"/>
  <c r="BB44" i="44" s="1"/>
  <c r="E44" i="46"/>
  <c r="H44" i="46" s="1"/>
  <c r="AT46" i="44"/>
  <c r="AZ46" i="44" s="1"/>
  <c r="AU46" i="44"/>
  <c r="BA46" i="44" s="1"/>
  <c r="AV46" i="44"/>
  <c r="BB46" i="44" s="1"/>
  <c r="E46" i="46"/>
  <c r="H46" i="46" s="1"/>
  <c r="AT47" i="44"/>
  <c r="AU47" i="44"/>
  <c r="BA47" i="44"/>
  <c r="AV47" i="44"/>
  <c r="BB47" i="44"/>
  <c r="E47" i="46" s="1"/>
  <c r="H47" i="46"/>
  <c r="X47" i="49"/>
  <c r="Y47" i="49"/>
  <c r="Z47" i="49"/>
  <c r="AE47" i="49"/>
  <c r="AD47" i="49"/>
  <c r="AC47" i="49"/>
  <c r="AB47" i="49"/>
  <c r="V47" i="49"/>
  <c r="U47" i="49"/>
  <c r="T47" i="49"/>
  <c r="S47" i="49"/>
  <c r="Q47" i="49"/>
  <c r="P47" i="49"/>
  <c r="O47" i="49"/>
  <c r="N47" i="49"/>
  <c r="L47" i="49"/>
  <c r="K47" i="49"/>
  <c r="J47" i="49"/>
  <c r="I47" i="49"/>
  <c r="AA46" i="49"/>
  <c r="AA45" i="49"/>
  <c r="AA44" i="49"/>
  <c r="AA43" i="49"/>
  <c r="AA42" i="49"/>
  <c r="AA41" i="49"/>
  <c r="AA40" i="49"/>
  <c r="AA39" i="49"/>
  <c r="AA38" i="49"/>
  <c r="AA37" i="49"/>
  <c r="AA36" i="49"/>
  <c r="AA35" i="49"/>
  <c r="AA34" i="49"/>
  <c r="AA33" i="49"/>
  <c r="AA32" i="49"/>
  <c r="AA31" i="49"/>
  <c r="AA30" i="49"/>
  <c r="AA29" i="49"/>
  <c r="AA28" i="49"/>
  <c r="AA27" i="49"/>
  <c r="AA26" i="49"/>
  <c r="AA25" i="49"/>
  <c r="AA24" i="49"/>
  <c r="AA23" i="49"/>
  <c r="AA22" i="49"/>
  <c r="AA21" i="49"/>
  <c r="AA20" i="49"/>
  <c r="AA19" i="49"/>
  <c r="AA18" i="49"/>
  <c r="AA17" i="49"/>
  <c r="AA16" i="49"/>
  <c r="AA15" i="49"/>
  <c r="AA14" i="49"/>
  <c r="AA13" i="49"/>
  <c r="AA12" i="49"/>
  <c r="AA11" i="49"/>
  <c r="AA10" i="49"/>
  <c r="AA9" i="49"/>
  <c r="AA8" i="49"/>
  <c r="AA7" i="49"/>
  <c r="AA47" i="49"/>
  <c r="AA6" i="49"/>
  <c r="W46" i="49"/>
  <c r="W45" i="49"/>
  <c r="W44" i="49"/>
  <c r="W43" i="49"/>
  <c r="W42" i="49"/>
  <c r="W41" i="49"/>
  <c r="W40" i="49"/>
  <c r="W39" i="49"/>
  <c r="W38" i="49"/>
  <c r="W37" i="49"/>
  <c r="W36" i="49"/>
  <c r="W35" i="49"/>
  <c r="W34" i="49"/>
  <c r="W33" i="49"/>
  <c r="W32" i="49"/>
  <c r="W31" i="49"/>
  <c r="W30" i="49"/>
  <c r="W29" i="49"/>
  <c r="W28" i="49"/>
  <c r="W27" i="49"/>
  <c r="W26" i="49"/>
  <c r="W25" i="49"/>
  <c r="W24" i="49"/>
  <c r="W23" i="49"/>
  <c r="W22" i="49"/>
  <c r="W21" i="49"/>
  <c r="W20" i="49"/>
  <c r="W19" i="49"/>
  <c r="W18" i="49"/>
  <c r="W17" i="49"/>
  <c r="W16" i="49"/>
  <c r="W15" i="49"/>
  <c r="W14" i="49"/>
  <c r="W13" i="49"/>
  <c r="W12" i="49"/>
  <c r="W11" i="49"/>
  <c r="W10" i="49"/>
  <c r="W9" i="49"/>
  <c r="W47" i="49"/>
  <c r="W8" i="49"/>
  <c r="W7" i="49"/>
  <c r="W6" i="49"/>
  <c r="R46" i="49"/>
  <c r="R45" i="49"/>
  <c r="R44" i="49"/>
  <c r="R43" i="49"/>
  <c r="R42" i="49"/>
  <c r="R41" i="49"/>
  <c r="R40" i="49"/>
  <c r="R39" i="49"/>
  <c r="R38" i="49"/>
  <c r="R37" i="49"/>
  <c r="R36" i="49"/>
  <c r="R35" i="49"/>
  <c r="R34" i="49"/>
  <c r="R33" i="49"/>
  <c r="R32" i="49"/>
  <c r="R31" i="49"/>
  <c r="R30" i="49"/>
  <c r="R29" i="49"/>
  <c r="R28" i="49"/>
  <c r="R27" i="49"/>
  <c r="R26" i="49"/>
  <c r="R25" i="49"/>
  <c r="R24" i="49"/>
  <c r="R23" i="49"/>
  <c r="R22" i="49"/>
  <c r="R21" i="49"/>
  <c r="R20" i="49"/>
  <c r="R19" i="49"/>
  <c r="R18" i="49"/>
  <c r="R17" i="49"/>
  <c r="R16" i="49"/>
  <c r="R15" i="49"/>
  <c r="R14" i="49"/>
  <c r="R13" i="49"/>
  <c r="R12" i="49"/>
  <c r="R11" i="49"/>
  <c r="R10" i="49"/>
  <c r="R9" i="49"/>
  <c r="R8" i="49"/>
  <c r="R7" i="49"/>
  <c r="R47" i="49"/>
  <c r="R6" i="49"/>
  <c r="M46" i="49"/>
  <c r="M45" i="49"/>
  <c r="M44" i="49"/>
  <c r="M43" i="49"/>
  <c r="M42" i="49"/>
  <c r="M41" i="49"/>
  <c r="M40" i="49"/>
  <c r="M39" i="49"/>
  <c r="M38" i="49"/>
  <c r="M37" i="49"/>
  <c r="M36" i="49"/>
  <c r="M35" i="49"/>
  <c r="M34" i="49"/>
  <c r="M33" i="49"/>
  <c r="M32" i="49"/>
  <c r="M31" i="49"/>
  <c r="M30" i="49"/>
  <c r="M29" i="49"/>
  <c r="M28" i="49"/>
  <c r="M27" i="49"/>
  <c r="M26" i="49"/>
  <c r="M25" i="49"/>
  <c r="M24" i="49"/>
  <c r="M23" i="49"/>
  <c r="M22" i="49"/>
  <c r="M21" i="49"/>
  <c r="M20" i="49"/>
  <c r="M19" i="49"/>
  <c r="M18" i="49"/>
  <c r="M17" i="49"/>
  <c r="M16" i="49"/>
  <c r="M15" i="49"/>
  <c r="M14" i="49"/>
  <c r="M13" i="49"/>
  <c r="M12" i="49"/>
  <c r="M11" i="49"/>
  <c r="M10" i="49"/>
  <c r="M9" i="49"/>
  <c r="M8" i="49"/>
  <c r="M7" i="49"/>
  <c r="M6" i="49"/>
  <c r="M47" i="49" s="1"/>
  <c r="H6" i="49"/>
  <c r="H7" i="49"/>
  <c r="H8" i="49"/>
  <c r="H9" i="49"/>
  <c r="H10" i="49"/>
  <c r="H11" i="49"/>
  <c r="H12" i="49"/>
  <c r="H13" i="49"/>
  <c r="H14" i="49"/>
  <c r="H15" i="49"/>
  <c r="H16" i="49"/>
  <c r="H17" i="49"/>
  <c r="H18" i="49"/>
  <c r="H19" i="49"/>
  <c r="H20" i="49"/>
  <c r="H21" i="49"/>
  <c r="H22" i="49"/>
  <c r="H23" i="49"/>
  <c r="H24" i="49"/>
  <c r="H25" i="49"/>
  <c r="H26" i="49"/>
  <c r="H27" i="49"/>
  <c r="H28" i="49"/>
  <c r="H29" i="49"/>
  <c r="H30" i="49"/>
  <c r="H31" i="49"/>
  <c r="H32" i="49"/>
  <c r="H33" i="49"/>
  <c r="H34" i="49"/>
  <c r="H35" i="49"/>
  <c r="H36" i="49"/>
  <c r="H37" i="49"/>
  <c r="H38" i="49"/>
  <c r="H39" i="49"/>
  <c r="H40" i="49"/>
  <c r="H41" i="49"/>
  <c r="H42" i="49"/>
  <c r="H43" i="49"/>
  <c r="H45" i="49"/>
  <c r="H46" i="49"/>
  <c r="D6" i="49"/>
  <c r="E6" i="49"/>
  <c r="F6" i="49"/>
  <c r="G6" i="49"/>
  <c r="D7" i="49"/>
  <c r="E7" i="49"/>
  <c r="F7" i="49"/>
  <c r="G7" i="49"/>
  <c r="D8" i="49"/>
  <c r="E8" i="49"/>
  <c r="F8" i="49"/>
  <c r="G8" i="49"/>
  <c r="D9" i="49"/>
  <c r="C9" i="49" s="1"/>
  <c r="AH9" i="49" s="1"/>
  <c r="E9" i="49"/>
  <c r="F9" i="49"/>
  <c r="G9" i="49"/>
  <c r="D10" i="49"/>
  <c r="E10" i="49"/>
  <c r="AU7" i="44"/>
  <c r="BA7" i="44" s="1"/>
  <c r="F10" i="49"/>
  <c r="G10" i="49"/>
  <c r="D11" i="49"/>
  <c r="E11" i="49"/>
  <c r="AU8" i="44" s="1"/>
  <c r="BA8" i="44" s="1"/>
  <c r="F11" i="49"/>
  <c r="AV8" i="44" s="1"/>
  <c r="BB8" i="44" s="1"/>
  <c r="E8" i="46" s="1"/>
  <c r="H8" i="46" s="1"/>
  <c r="G11" i="49"/>
  <c r="AR8" i="44"/>
  <c r="D12" i="49"/>
  <c r="AT19" i="44"/>
  <c r="AZ19" i="44" s="1"/>
  <c r="D19" i="46" s="1"/>
  <c r="E12" i="49"/>
  <c r="AU19" i="44" s="1"/>
  <c r="BA19" i="44" s="1"/>
  <c r="F12" i="49"/>
  <c r="G12" i="49"/>
  <c r="D13" i="49"/>
  <c r="E13" i="49"/>
  <c r="F13" i="49"/>
  <c r="G13" i="49"/>
  <c r="D14" i="49"/>
  <c r="E14" i="49"/>
  <c r="C14" i="49" s="1"/>
  <c r="AH14" i="49" s="1"/>
  <c r="F14" i="49"/>
  <c r="G14" i="49"/>
  <c r="AR41" i="44" s="1"/>
  <c r="D15" i="49"/>
  <c r="E15" i="49"/>
  <c r="F15" i="49"/>
  <c r="G15" i="49"/>
  <c r="AR17" i="44"/>
  <c r="D16" i="49"/>
  <c r="AT24" i="44" s="1"/>
  <c r="E16" i="49"/>
  <c r="F16" i="49"/>
  <c r="AV24" i="44" s="1"/>
  <c r="BB24" i="44" s="1"/>
  <c r="E24" i="46" s="1"/>
  <c r="H24" i="46" s="1"/>
  <c r="G16" i="49"/>
  <c r="D17" i="49"/>
  <c r="AT14" i="44"/>
  <c r="AZ14" i="44" s="1"/>
  <c r="E17" i="49"/>
  <c r="AU14" i="44" s="1"/>
  <c r="F17" i="49"/>
  <c r="G17" i="49"/>
  <c r="AR14" i="44" s="1"/>
  <c r="D18" i="49"/>
  <c r="E18" i="49"/>
  <c r="AU20" i="44" s="1"/>
  <c r="BA20" i="44" s="1"/>
  <c r="F18" i="49"/>
  <c r="AV20" i="44"/>
  <c r="BB20" i="44" s="1"/>
  <c r="E20" i="46" s="1"/>
  <c r="H20" i="46" s="1"/>
  <c r="G18" i="49"/>
  <c r="AR20" i="44" s="1"/>
  <c r="AX20" i="44" s="1"/>
  <c r="D19" i="49"/>
  <c r="AT21" i="44" s="1"/>
  <c r="E19" i="49"/>
  <c r="F19" i="49"/>
  <c r="AV21" i="44"/>
  <c r="BB21" i="44" s="1"/>
  <c r="E21" i="46" s="1"/>
  <c r="H21" i="46" s="1"/>
  <c r="G19" i="49"/>
  <c r="AR21" i="44" s="1"/>
  <c r="AX21" i="44" s="1"/>
  <c r="D20" i="49"/>
  <c r="C20" i="49" s="1"/>
  <c r="AH20" i="49" s="1"/>
  <c r="E20" i="49"/>
  <c r="F20" i="49"/>
  <c r="G20" i="49"/>
  <c r="D21" i="49"/>
  <c r="E21" i="49"/>
  <c r="AU22" i="44" s="1"/>
  <c r="BA22" i="44" s="1"/>
  <c r="F21" i="49"/>
  <c r="AV22" i="44" s="1"/>
  <c r="BB22" i="44" s="1"/>
  <c r="E22" i="46" s="1"/>
  <c r="H22" i="46" s="1"/>
  <c r="G21" i="49"/>
  <c r="AR22" i="44"/>
  <c r="AX22" i="44" s="1"/>
  <c r="D22" i="49"/>
  <c r="E22" i="49"/>
  <c r="F22" i="49"/>
  <c r="AV45" i="44" s="1"/>
  <c r="BB45" i="44" s="1"/>
  <c r="E45" i="46" s="1"/>
  <c r="H45" i="46" s="1"/>
  <c r="G22" i="49"/>
  <c r="D23" i="49"/>
  <c r="E23" i="49"/>
  <c r="AU23" i="44" s="1"/>
  <c r="BA23" i="44" s="1"/>
  <c r="F23" i="49"/>
  <c r="AV23" i="44" s="1"/>
  <c r="BB23" i="44" s="1"/>
  <c r="E23" i="46" s="1"/>
  <c r="G23" i="49"/>
  <c r="AR23" i="44"/>
  <c r="AX23" i="44" s="1"/>
  <c r="D24" i="49"/>
  <c r="E24" i="49"/>
  <c r="AU32" i="44"/>
  <c r="BA32" i="44" s="1"/>
  <c r="F24" i="49"/>
  <c r="AV32" i="44"/>
  <c r="BB32" i="44"/>
  <c r="E32" i="46" s="1"/>
  <c r="H32" i="46" s="1"/>
  <c r="G24" i="49"/>
  <c r="AR32" i="44" s="1"/>
  <c r="AX32" i="44" s="1"/>
  <c r="D25" i="49"/>
  <c r="E25" i="49"/>
  <c r="AU27" i="44"/>
  <c r="BA27" i="44" s="1"/>
  <c r="F25" i="49"/>
  <c r="AV27" i="44" s="1"/>
  <c r="BB27" i="44" s="1"/>
  <c r="E27" i="46" s="1"/>
  <c r="H27" i="46" s="1"/>
  <c r="G25" i="49"/>
  <c r="AR27" i="44" s="1"/>
  <c r="AX27" i="44" s="1"/>
  <c r="D26" i="49"/>
  <c r="C26" i="49" s="1"/>
  <c r="AH26" i="49" s="1"/>
  <c r="AT28" i="44"/>
  <c r="AZ28" i="44"/>
  <c r="E26" i="49"/>
  <c r="AU28" i="44"/>
  <c r="BA28" i="44" s="1"/>
  <c r="F26" i="49"/>
  <c r="AV28" i="44"/>
  <c r="BB28" i="44"/>
  <c r="E28" i="46" s="1"/>
  <c r="H28" i="46" s="1"/>
  <c r="G26" i="49"/>
  <c r="AR28" i="44"/>
  <c r="AX28" i="44" s="1"/>
  <c r="D27" i="49"/>
  <c r="AT30" i="44" s="1"/>
  <c r="AZ30" i="44" s="1"/>
  <c r="E27" i="49"/>
  <c r="F27" i="49"/>
  <c r="AV30" i="44" s="1"/>
  <c r="BB30" i="44" s="1"/>
  <c r="E30" i="46" s="1"/>
  <c r="H30" i="46"/>
  <c r="G27" i="49"/>
  <c r="AR30" i="44"/>
  <c r="AX30" i="44"/>
  <c r="D28" i="49"/>
  <c r="E28" i="49"/>
  <c r="F28" i="49"/>
  <c r="G28" i="49"/>
  <c r="D29" i="49"/>
  <c r="C29" i="49" s="1"/>
  <c r="AH29" i="49" s="1"/>
  <c r="E29" i="49"/>
  <c r="F29" i="49"/>
  <c r="G29" i="49"/>
  <c r="D30" i="49"/>
  <c r="AT35" i="44" s="1"/>
  <c r="E30" i="49"/>
  <c r="F30" i="49"/>
  <c r="AV35" i="44" s="1"/>
  <c r="G30" i="49"/>
  <c r="AR35" i="44" s="1"/>
  <c r="AX35" i="44" s="1"/>
  <c r="D31" i="49"/>
  <c r="AT38" i="44"/>
  <c r="AZ38" i="44" s="1"/>
  <c r="E31" i="49"/>
  <c r="AU38" i="44"/>
  <c r="F31" i="49"/>
  <c r="AV38" i="44" s="1"/>
  <c r="BB38" i="44" s="1"/>
  <c r="G31" i="49"/>
  <c r="AR38" i="44"/>
  <c r="AX38" i="44" s="1"/>
  <c r="D32" i="49"/>
  <c r="E32" i="49"/>
  <c r="C32" i="49" s="1"/>
  <c r="AH32" i="49" s="1"/>
  <c r="F32" i="49"/>
  <c r="G32" i="49"/>
  <c r="D33" i="49"/>
  <c r="AT36" i="44"/>
  <c r="AZ36" i="44" s="1"/>
  <c r="E33" i="49"/>
  <c r="AU36" i="44" s="1"/>
  <c r="BA36" i="44" s="1"/>
  <c r="F33" i="49"/>
  <c r="AV36" i="44"/>
  <c r="BB36" i="44" s="1"/>
  <c r="E36" i="46" s="1"/>
  <c r="H36" i="46" s="1"/>
  <c r="G33" i="49"/>
  <c r="AR36" i="44" s="1"/>
  <c r="AX36" i="44" s="1"/>
  <c r="D34" i="49"/>
  <c r="E34" i="49"/>
  <c r="AU42" i="44" s="1"/>
  <c r="BA42" i="44" s="1"/>
  <c r="F34" i="49"/>
  <c r="AV42" i="44"/>
  <c r="BB42" i="44" s="1"/>
  <c r="E42" i="46" s="1"/>
  <c r="H42" i="46" s="1"/>
  <c r="G34" i="49"/>
  <c r="AR42" i="44" s="1"/>
  <c r="AX42" i="44" s="1"/>
  <c r="D35" i="49"/>
  <c r="C35" i="49" s="1"/>
  <c r="AH35" i="49" s="1"/>
  <c r="AT43" i="44"/>
  <c r="AZ43" i="44" s="1"/>
  <c r="E35" i="49"/>
  <c r="AU43" i="44" s="1"/>
  <c r="F35" i="49"/>
  <c r="AV43" i="44" s="1"/>
  <c r="BB43" i="44" s="1"/>
  <c r="E43" i="46"/>
  <c r="G35" i="49"/>
  <c r="AR43" i="44"/>
  <c r="D36" i="49"/>
  <c r="E36" i="49"/>
  <c r="F36" i="49"/>
  <c r="G36" i="49"/>
  <c r="D37" i="49"/>
  <c r="C37" i="49" s="1"/>
  <c r="E37" i="49"/>
  <c r="F37" i="49"/>
  <c r="G37" i="49"/>
  <c r="D38" i="49"/>
  <c r="E38" i="49"/>
  <c r="F38" i="49"/>
  <c r="G38" i="49"/>
  <c r="D39" i="49"/>
  <c r="AT6" i="44"/>
  <c r="AZ6" i="44"/>
  <c r="E39" i="49"/>
  <c r="F39" i="49"/>
  <c r="AV6" i="44"/>
  <c r="BB6" i="44"/>
  <c r="E6" i="46" s="1"/>
  <c r="H6" i="46" s="1"/>
  <c r="G39" i="49"/>
  <c r="AR6" i="44"/>
  <c r="D40" i="49"/>
  <c r="E40" i="49"/>
  <c r="F40" i="49"/>
  <c r="AV7" i="44" s="1"/>
  <c r="BB7" i="44" s="1"/>
  <c r="E7" i="46" s="1"/>
  <c r="H7" i="46" s="1"/>
  <c r="G40" i="49"/>
  <c r="D41" i="49"/>
  <c r="AT9" i="44" s="1"/>
  <c r="AZ9" i="44" s="1"/>
  <c r="E41" i="49"/>
  <c r="AU9" i="44" s="1"/>
  <c r="BA9" i="44" s="1"/>
  <c r="F41" i="49"/>
  <c r="AV9" i="44" s="1"/>
  <c r="BB9" i="44" s="1"/>
  <c r="E9" i="46"/>
  <c r="H9" i="46" s="1"/>
  <c r="G41" i="49"/>
  <c r="AR9" i="44"/>
  <c r="D42" i="49"/>
  <c r="AT10" i="44" s="1"/>
  <c r="AZ10" i="44" s="1"/>
  <c r="E42" i="49"/>
  <c r="AU10" i="44"/>
  <c r="BA10" i="44" s="1"/>
  <c r="F42" i="49"/>
  <c r="AV10" i="44"/>
  <c r="BB10" i="44"/>
  <c r="E10" i="46" s="1"/>
  <c r="G42" i="49"/>
  <c r="AR10" i="44"/>
  <c r="D43" i="49"/>
  <c r="E43" i="49"/>
  <c r="C43" i="49"/>
  <c r="AH43" i="49"/>
  <c r="F43" i="49"/>
  <c r="G43" i="49"/>
  <c r="D45" i="49"/>
  <c r="C45" i="49" s="1"/>
  <c r="AH45" i="49" s="1"/>
  <c r="AT12" i="44"/>
  <c r="AZ12" i="44" s="1"/>
  <c r="E45" i="49"/>
  <c r="AU12" i="44"/>
  <c r="BA12" i="44" s="1"/>
  <c r="D12" i="46" s="1"/>
  <c r="F45" i="49"/>
  <c r="AV12" i="44" s="1"/>
  <c r="BB12" i="44"/>
  <c r="E12" i="46" s="1"/>
  <c r="H12" i="46" s="1"/>
  <c r="G45" i="49"/>
  <c r="AR12" i="44"/>
  <c r="AX12" i="44"/>
  <c r="D46" i="49"/>
  <c r="AT25" i="44" s="1"/>
  <c r="E46" i="49"/>
  <c r="AU25" i="44"/>
  <c r="BA25" i="44" s="1"/>
  <c r="F46" i="49"/>
  <c r="AV25" i="44"/>
  <c r="BB25" i="44"/>
  <c r="E25" i="46" s="1"/>
  <c r="H25" i="46" s="1"/>
  <c r="G46" i="49"/>
  <c r="AR25" i="44" s="1"/>
  <c r="AX25" i="44" s="1"/>
  <c r="G44" i="49"/>
  <c r="F44" i="49"/>
  <c r="C44" i="49" s="1"/>
  <c r="AH44" i="49" s="1"/>
  <c r="E44" i="49"/>
  <c r="D44" i="49"/>
  <c r="H44" i="49"/>
  <c r="H47" i="49" s="1"/>
  <c r="AG47" i="49"/>
  <c r="AL47" i="44"/>
  <c r="AL46" i="44"/>
  <c r="AL45" i="44"/>
  <c r="AL44" i="44"/>
  <c r="AL43" i="44"/>
  <c r="AL42" i="44"/>
  <c r="AL41" i="44"/>
  <c r="AL40" i="44"/>
  <c r="AL39" i="44"/>
  <c r="AL38" i="44"/>
  <c r="AL37" i="44"/>
  <c r="AL36" i="44"/>
  <c r="AL35" i="44"/>
  <c r="AL34" i="44"/>
  <c r="AL33" i="44"/>
  <c r="AL32" i="44"/>
  <c r="AL31" i="44"/>
  <c r="AL30" i="44"/>
  <c r="AL29" i="44"/>
  <c r="AL28" i="44"/>
  <c r="AL27" i="44"/>
  <c r="AL26" i="44"/>
  <c r="AL25" i="44"/>
  <c r="AL24" i="44"/>
  <c r="AL23" i="44"/>
  <c r="AL22" i="44"/>
  <c r="AL21" i="44"/>
  <c r="AL20" i="44"/>
  <c r="AL19" i="44"/>
  <c r="AL18" i="44"/>
  <c r="AL17" i="44"/>
  <c r="AL16" i="44"/>
  <c r="AL15" i="44"/>
  <c r="AL14" i="44"/>
  <c r="AL13" i="44"/>
  <c r="AL12" i="44"/>
  <c r="AL11" i="44"/>
  <c r="AL10" i="44"/>
  <c r="AL9" i="44"/>
  <c r="AL8" i="44"/>
  <c r="AL7" i="44"/>
  <c r="AL6" i="44"/>
  <c r="AL5" i="44"/>
  <c r="AL48" i="44" s="1"/>
  <c r="AL51" i="44" s="1"/>
  <c r="AH47" i="44"/>
  <c r="AH46" i="44"/>
  <c r="AH45" i="44"/>
  <c r="AH44" i="44"/>
  <c r="AH43" i="44"/>
  <c r="AH42" i="44"/>
  <c r="AH41" i="44"/>
  <c r="AH40" i="44"/>
  <c r="AH39" i="44"/>
  <c r="AH38" i="44"/>
  <c r="AH37" i="44"/>
  <c r="AH36" i="44"/>
  <c r="AH35" i="44"/>
  <c r="AH34" i="44"/>
  <c r="AH33" i="44"/>
  <c r="AH32" i="44"/>
  <c r="AH31" i="44"/>
  <c r="AH30" i="44"/>
  <c r="AH29" i="44"/>
  <c r="AH28" i="44"/>
  <c r="AH27" i="44"/>
  <c r="AH26" i="44"/>
  <c r="AH25" i="44"/>
  <c r="AH24" i="44"/>
  <c r="AH23" i="44"/>
  <c r="AH22" i="44"/>
  <c r="AH21" i="44"/>
  <c r="AH20" i="44"/>
  <c r="AH19" i="44"/>
  <c r="AH18" i="44"/>
  <c r="AH17" i="44"/>
  <c r="AH16" i="44"/>
  <c r="AH15" i="44"/>
  <c r="AH14" i="44"/>
  <c r="AH13" i="44"/>
  <c r="AH12" i="44"/>
  <c r="AH11" i="44"/>
  <c r="AH10" i="44"/>
  <c r="AH9" i="44"/>
  <c r="AH8" i="44"/>
  <c r="AH48" i="44" s="1"/>
  <c r="AH51" i="44" s="1"/>
  <c r="AH7" i="44"/>
  <c r="AH6" i="44"/>
  <c r="AH5" i="44"/>
  <c r="AC47" i="44"/>
  <c r="AC46" i="44"/>
  <c r="AC45" i="44"/>
  <c r="AC44" i="44"/>
  <c r="AC43" i="44"/>
  <c r="AC42" i="44"/>
  <c r="AC41" i="44"/>
  <c r="AC40" i="44"/>
  <c r="AC39" i="44"/>
  <c r="AC38" i="44"/>
  <c r="AC37" i="44"/>
  <c r="AC36" i="44"/>
  <c r="AC35" i="44"/>
  <c r="AC34" i="44"/>
  <c r="AC33" i="44"/>
  <c r="AC32" i="44"/>
  <c r="AC31" i="44"/>
  <c r="AC30" i="44"/>
  <c r="AC29" i="44"/>
  <c r="AC28" i="44"/>
  <c r="AC27" i="44"/>
  <c r="AC26" i="44"/>
  <c r="AC25" i="44"/>
  <c r="AC24" i="44"/>
  <c r="AC23" i="44"/>
  <c r="AC22" i="44"/>
  <c r="AC21" i="44"/>
  <c r="AC20" i="44"/>
  <c r="AC19" i="44"/>
  <c r="AC18" i="44"/>
  <c r="AC17" i="44"/>
  <c r="AC16" i="44"/>
  <c r="AC15" i="44"/>
  <c r="AC14" i="44"/>
  <c r="AC13" i="44"/>
  <c r="AC12" i="44"/>
  <c r="AC11" i="44"/>
  <c r="AC10" i="44"/>
  <c r="AC9" i="44"/>
  <c r="AC8" i="44"/>
  <c r="AC7" i="44"/>
  <c r="AC48" i="44" s="1"/>
  <c r="AC51" i="44" s="1"/>
  <c r="AC6" i="44"/>
  <c r="AC5" i="44"/>
  <c r="U47" i="44"/>
  <c r="U46" i="44"/>
  <c r="U45" i="44"/>
  <c r="U44" i="44"/>
  <c r="U43" i="44"/>
  <c r="U42" i="44"/>
  <c r="U41" i="44"/>
  <c r="U40" i="44"/>
  <c r="U39" i="44"/>
  <c r="U38" i="44"/>
  <c r="U37" i="44"/>
  <c r="U36" i="44"/>
  <c r="U35" i="44"/>
  <c r="U34" i="44"/>
  <c r="U33" i="44"/>
  <c r="U32" i="44"/>
  <c r="U31" i="44"/>
  <c r="U30" i="44"/>
  <c r="U29" i="44"/>
  <c r="U28" i="44"/>
  <c r="U27" i="44"/>
  <c r="U26" i="44"/>
  <c r="U25" i="44"/>
  <c r="U24" i="44"/>
  <c r="U23" i="44"/>
  <c r="U22" i="44"/>
  <c r="U21" i="44"/>
  <c r="U20" i="44"/>
  <c r="U19" i="44"/>
  <c r="U18" i="44"/>
  <c r="U17" i="44"/>
  <c r="U16" i="44"/>
  <c r="U15" i="44"/>
  <c r="U14" i="44"/>
  <c r="U13" i="44"/>
  <c r="U12" i="44"/>
  <c r="U11" i="44"/>
  <c r="U10" i="44"/>
  <c r="U9" i="44"/>
  <c r="U8" i="44"/>
  <c r="U7" i="44"/>
  <c r="U6" i="44"/>
  <c r="U48" i="44" s="1"/>
  <c r="U51" i="44" s="1"/>
  <c r="U5" i="44"/>
  <c r="P47" i="44"/>
  <c r="P46" i="44"/>
  <c r="P45" i="44"/>
  <c r="P44" i="44"/>
  <c r="P43" i="44"/>
  <c r="P42" i="44"/>
  <c r="P41" i="44"/>
  <c r="AW41" i="44" s="1"/>
  <c r="AY41" i="44" s="1"/>
  <c r="P40" i="44"/>
  <c r="P39" i="44"/>
  <c r="P38" i="44"/>
  <c r="P37" i="44"/>
  <c r="P36" i="44"/>
  <c r="P35" i="44"/>
  <c r="P34" i="44"/>
  <c r="P33" i="44"/>
  <c r="P32" i="44"/>
  <c r="P31" i="44"/>
  <c r="P30" i="44"/>
  <c r="P29" i="44"/>
  <c r="AW29" i="44" s="1"/>
  <c r="P28" i="44"/>
  <c r="P27" i="44"/>
  <c r="P26" i="44"/>
  <c r="P25" i="44"/>
  <c r="P24" i="44"/>
  <c r="P23" i="44"/>
  <c r="P22" i="44"/>
  <c r="P21" i="44"/>
  <c r="P20" i="44"/>
  <c r="P19" i="44"/>
  <c r="P18" i="44"/>
  <c r="P17" i="44"/>
  <c r="AW17" i="44" s="1"/>
  <c r="AY17" i="44" s="1"/>
  <c r="P16" i="44"/>
  <c r="P15" i="44"/>
  <c r="P14" i="44"/>
  <c r="P13" i="44"/>
  <c r="P12" i="44"/>
  <c r="P11" i="44"/>
  <c r="P10" i="44"/>
  <c r="P9" i="44"/>
  <c r="AW9" i="44" s="1"/>
  <c r="AY9" i="44" s="1"/>
  <c r="P8" i="44"/>
  <c r="P7" i="44"/>
  <c r="P6" i="44"/>
  <c r="P5" i="44"/>
  <c r="P48" i="44" s="1"/>
  <c r="P51" i="44" s="1"/>
  <c r="K47" i="44"/>
  <c r="K46" i="44"/>
  <c r="K45" i="44"/>
  <c r="K44" i="44"/>
  <c r="K43" i="44"/>
  <c r="K42" i="44"/>
  <c r="K41" i="44"/>
  <c r="K40" i="44"/>
  <c r="K39" i="44"/>
  <c r="K38" i="44"/>
  <c r="K37" i="44"/>
  <c r="K36" i="44"/>
  <c r="K35" i="44"/>
  <c r="K34" i="44"/>
  <c r="K33" i="44"/>
  <c r="K32" i="44"/>
  <c r="AW32" i="44" s="1"/>
  <c r="AY32" i="44" s="1"/>
  <c r="K31" i="44"/>
  <c r="K30" i="44"/>
  <c r="K29" i="44"/>
  <c r="K28" i="44"/>
  <c r="K27" i="44"/>
  <c r="K26" i="44"/>
  <c r="K25" i="44"/>
  <c r="K24" i="44"/>
  <c r="K23" i="44"/>
  <c r="K22" i="44"/>
  <c r="K21" i="44"/>
  <c r="K20" i="44"/>
  <c r="K19" i="44"/>
  <c r="K18" i="44"/>
  <c r="K17" i="44"/>
  <c r="K16" i="44"/>
  <c r="K15" i="44"/>
  <c r="K14" i="44"/>
  <c r="K13" i="44"/>
  <c r="K12" i="44"/>
  <c r="K11" i="44"/>
  <c r="K10" i="44"/>
  <c r="K9" i="44"/>
  <c r="K8" i="44"/>
  <c r="K48" i="44" s="1"/>
  <c r="K51" i="44" s="1"/>
  <c r="K7" i="44"/>
  <c r="K6" i="44"/>
  <c r="K5" i="44"/>
  <c r="G47" i="44"/>
  <c r="AW47" i="44" s="1"/>
  <c r="AY47" i="44" s="1"/>
  <c r="G46" i="44"/>
  <c r="G45" i="44"/>
  <c r="G44" i="44"/>
  <c r="G43" i="44"/>
  <c r="G42" i="44"/>
  <c r="G41" i="44"/>
  <c r="G40" i="44"/>
  <c r="G39" i="44"/>
  <c r="AW39" i="44" s="1"/>
  <c r="AY39" i="44" s="1"/>
  <c r="G38" i="44"/>
  <c r="G37" i="44"/>
  <c r="G36" i="44"/>
  <c r="G35" i="44"/>
  <c r="G34" i="44"/>
  <c r="G33" i="44"/>
  <c r="G32" i="44"/>
  <c r="G31" i="44"/>
  <c r="AW31" i="44" s="1"/>
  <c r="AY31" i="44" s="1"/>
  <c r="G30" i="44"/>
  <c r="G29" i="44"/>
  <c r="G28" i="44"/>
  <c r="G27" i="44"/>
  <c r="AW27" i="44" s="1"/>
  <c r="AY27" i="44" s="1"/>
  <c r="G26" i="44"/>
  <c r="G25" i="44"/>
  <c r="G24" i="44"/>
  <c r="G23" i="44"/>
  <c r="AW23" i="44" s="1"/>
  <c r="AY23" i="44" s="1"/>
  <c r="G22" i="44"/>
  <c r="G21" i="44"/>
  <c r="G20" i="44"/>
  <c r="G19" i="44"/>
  <c r="G18" i="44"/>
  <c r="G17" i="44"/>
  <c r="G16" i="44"/>
  <c r="G15" i="44"/>
  <c r="AW15" i="44" s="1"/>
  <c r="AY15" i="44" s="1"/>
  <c r="G14" i="44"/>
  <c r="G13" i="44"/>
  <c r="G12" i="44"/>
  <c r="G11" i="44"/>
  <c r="AW11" i="44" s="1"/>
  <c r="AY11" i="44" s="1"/>
  <c r="G10" i="44"/>
  <c r="G9" i="44"/>
  <c r="G8" i="44"/>
  <c r="G7" i="44"/>
  <c r="G6" i="44"/>
  <c r="G5" i="44"/>
  <c r="C47" i="44"/>
  <c r="C46" i="44"/>
  <c r="AW46" i="44" s="1"/>
  <c r="AY46" i="44" s="1"/>
  <c r="C45" i="44"/>
  <c r="C44" i="44"/>
  <c r="C43" i="44"/>
  <c r="C42" i="44"/>
  <c r="C41" i="44"/>
  <c r="C40" i="44"/>
  <c r="C39" i="44"/>
  <c r="C38" i="44"/>
  <c r="AW38" i="44" s="1"/>
  <c r="AY38" i="44" s="1"/>
  <c r="C37" i="44"/>
  <c r="C36" i="44"/>
  <c r="C35" i="44"/>
  <c r="C34" i="44"/>
  <c r="AW34" i="44" s="1"/>
  <c r="AY34" i="44" s="1"/>
  <c r="C33" i="44"/>
  <c r="C32" i="44"/>
  <c r="C31" i="44"/>
  <c r="C30" i="44"/>
  <c r="C29" i="44"/>
  <c r="C28" i="44"/>
  <c r="C27" i="44"/>
  <c r="C26" i="44"/>
  <c r="AW26" i="44" s="1"/>
  <c r="AY26" i="44" s="1"/>
  <c r="C25" i="44"/>
  <c r="C24" i="44"/>
  <c r="C23" i="44"/>
  <c r="C22" i="44"/>
  <c r="AW22" i="44" s="1"/>
  <c r="C21" i="44"/>
  <c r="C20" i="44"/>
  <c r="C19" i="44"/>
  <c r="C18" i="44"/>
  <c r="C17" i="44"/>
  <c r="C16" i="44"/>
  <c r="C15" i="44"/>
  <c r="C14" i="44"/>
  <c r="C13" i="44"/>
  <c r="C12" i="44"/>
  <c r="C11" i="44"/>
  <c r="C10" i="44"/>
  <c r="AW10" i="44" s="1"/>
  <c r="AY10" i="44" s="1"/>
  <c r="C9" i="44"/>
  <c r="C8" i="44"/>
  <c r="C7" i="44"/>
  <c r="C6" i="44"/>
  <c r="C5" i="44"/>
  <c r="Y6" i="44"/>
  <c r="Y7" i="44"/>
  <c r="Y8" i="44"/>
  <c r="Y9" i="44"/>
  <c r="Y10" i="44"/>
  <c r="Y11" i="44"/>
  <c r="Y12" i="44"/>
  <c r="Y13" i="44"/>
  <c r="Y14" i="44"/>
  <c r="Y15" i="44"/>
  <c r="Y16" i="44"/>
  <c r="Y17" i="44"/>
  <c r="Y18" i="44"/>
  <c r="Y19" i="44"/>
  <c r="Y20" i="44"/>
  <c r="Y21" i="44"/>
  <c r="Y22" i="44"/>
  <c r="Y23" i="44"/>
  <c r="Y24" i="44"/>
  <c r="Y25" i="44"/>
  <c r="Y26" i="44"/>
  <c r="Y27" i="44"/>
  <c r="Y28" i="44"/>
  <c r="Y29" i="44"/>
  <c r="Y30" i="44"/>
  <c r="Y31" i="44"/>
  <c r="Y32" i="44"/>
  <c r="Y33" i="44"/>
  <c r="Y34" i="44"/>
  <c r="Y35" i="44"/>
  <c r="Y36" i="44"/>
  <c r="Y37" i="44"/>
  <c r="Y38" i="44"/>
  <c r="Y39" i="44"/>
  <c r="Y40" i="44"/>
  <c r="Y41" i="44"/>
  <c r="Y42" i="44"/>
  <c r="Y43" i="44"/>
  <c r="Y44" i="44"/>
  <c r="Y45" i="44"/>
  <c r="Y46" i="44"/>
  <c r="Y47" i="44"/>
  <c r="Y5" i="44"/>
  <c r="Y48" i="44" s="1"/>
  <c r="Y51" i="44" s="1"/>
  <c r="BA14" i="44"/>
  <c r="C42" i="49"/>
  <c r="D55" i="46"/>
  <c r="C6" i="48"/>
  <c r="E55" i="46"/>
  <c r="H55" i="46" s="1"/>
  <c r="F55" i="46" s="1"/>
  <c r="G70" i="44"/>
  <c r="F70" i="44"/>
  <c r="E70" i="44"/>
  <c r="D70" i="44"/>
  <c r="C69" i="44"/>
  <c r="C68" i="44"/>
  <c r="C67" i="44"/>
  <c r="A6" i="46"/>
  <c r="A7" i="46"/>
  <c r="A8" i="46" s="1"/>
  <c r="A9" i="46" s="1"/>
  <c r="A10" i="46" s="1"/>
  <c r="A11" i="46"/>
  <c r="A12" i="46" s="1"/>
  <c r="A13" i="46" s="1"/>
  <c r="A14" i="46" s="1"/>
  <c r="A15" i="46"/>
  <c r="A16" i="46" s="1"/>
  <c r="A17" i="46" s="1"/>
  <c r="A18" i="46" s="1"/>
  <c r="A19" i="46" s="1"/>
  <c r="A20" i="46" s="1"/>
  <c r="A21" i="46" s="1"/>
  <c r="A22" i="46" s="1"/>
  <c r="A23" i="46" s="1"/>
  <c r="A24" i="46" s="1"/>
  <c r="A25" i="46" s="1"/>
  <c r="A26" i="46" s="1"/>
  <c r="A27" i="46" s="1"/>
  <c r="A28" i="46" s="1"/>
  <c r="A29" i="46" s="1"/>
  <c r="A30" i="46" s="1"/>
  <c r="A31" i="46"/>
  <c r="A32" i="46" s="1"/>
  <c r="A33" i="46" s="1"/>
  <c r="A34" i="46" s="1"/>
  <c r="A35" i="46" s="1"/>
  <c r="A36" i="46" s="1"/>
  <c r="A37" i="46" s="1"/>
  <c r="A38" i="46" s="1"/>
  <c r="A39" i="46" s="1"/>
  <c r="A40" i="46" s="1"/>
  <c r="A41" i="46" s="1"/>
  <c r="A42" i="46" s="1"/>
  <c r="A43" i="46" s="1"/>
  <c r="A44" i="46" s="1"/>
  <c r="A45" i="46" s="1"/>
  <c r="A46" i="46" s="1"/>
  <c r="A47" i="46" s="1"/>
  <c r="AX31" i="44"/>
  <c r="F48" i="44"/>
  <c r="F51" i="44" s="1"/>
  <c r="E48" i="44"/>
  <c r="E51" i="44" s="1"/>
  <c r="D48" i="44"/>
  <c r="D51" i="44" s="1"/>
  <c r="AB48" i="44"/>
  <c r="AB51" i="44" s="1"/>
  <c r="AA48" i="44"/>
  <c r="AA51" i="44" s="1"/>
  <c r="Z48" i="44"/>
  <c r="Z51" i="44" s="1"/>
  <c r="AE48" i="44"/>
  <c r="AE51" i="44" s="1"/>
  <c r="AF48" i="44"/>
  <c r="AF51" i="44" s="1"/>
  <c r="AD48" i="44"/>
  <c r="AD51" i="44" s="1"/>
  <c r="H48" i="44"/>
  <c r="H51" i="44" s="1"/>
  <c r="AO48" i="44"/>
  <c r="AO51" i="44" s="1"/>
  <c r="AN48" i="44"/>
  <c r="AN51" i="44" s="1"/>
  <c r="AM48" i="44"/>
  <c r="AM51" i="44" s="1"/>
  <c r="S48" i="44"/>
  <c r="S51" i="44" s="1"/>
  <c r="R48" i="44"/>
  <c r="R51" i="44" s="1"/>
  <c r="Q48" i="44"/>
  <c r="Q51" i="44" s="1"/>
  <c r="N48" i="44"/>
  <c r="N51" i="44" s="1"/>
  <c r="M48" i="44"/>
  <c r="M51" i="44" s="1"/>
  <c r="L48" i="44"/>
  <c r="L51" i="44" s="1"/>
  <c r="I48" i="44"/>
  <c r="I51" i="44" s="1"/>
  <c r="J48" i="44"/>
  <c r="J51" i="44" s="1"/>
  <c r="V48" i="44"/>
  <c r="V51" i="44" s="1"/>
  <c r="W48" i="44"/>
  <c r="W51" i="44" s="1"/>
  <c r="X48" i="44"/>
  <c r="X51" i="44" s="1"/>
  <c r="AI48" i="44"/>
  <c r="AI51" i="44" s="1"/>
  <c r="AJ48" i="44"/>
  <c r="AJ51" i="44" s="1"/>
  <c r="AK48" i="44"/>
  <c r="AK51" i="44" s="1"/>
  <c r="AQ48" i="44"/>
  <c r="AQ51" i="44" s="1"/>
  <c r="AP48" i="44"/>
  <c r="AP51" i="44" s="1"/>
  <c r="AG48" i="44"/>
  <c r="AG51" i="44" s="1"/>
  <c r="T48" i="44"/>
  <c r="T51" i="44" s="1"/>
  <c r="O48" i="44"/>
  <c r="O51" i="44" s="1"/>
  <c r="A6" i="44"/>
  <c r="A7" i="44" s="1"/>
  <c r="A8" i="44"/>
  <c r="A9" i="44" s="1"/>
  <c r="A10" i="44" s="1"/>
  <c r="A11" i="44" s="1"/>
  <c r="A12" i="44"/>
  <c r="A13" i="44" s="1"/>
  <c r="A14" i="44" s="1"/>
  <c r="A15" i="44" s="1"/>
  <c r="A16" i="44" s="1"/>
  <c r="A17" i="44" s="1"/>
  <c r="A18" i="44" s="1"/>
  <c r="A19" i="44" s="1"/>
  <c r="A20" i="44" s="1"/>
  <c r="A21" i="44" s="1"/>
  <c r="A22" i="44" s="1"/>
  <c r="A23" i="44" s="1"/>
  <c r="A24" i="44" s="1"/>
  <c r="A25" i="44" s="1"/>
  <c r="A26" i="44" s="1"/>
  <c r="A27" i="44" s="1"/>
  <c r="A28" i="44" s="1"/>
  <c r="A29" i="44" s="1"/>
  <c r="A30" i="44" s="1"/>
  <c r="A31" i="44" s="1"/>
  <c r="A32" i="44" s="1"/>
  <c r="A33" i="44" s="1"/>
  <c r="A34" i="44" s="1"/>
  <c r="A35" i="44" s="1"/>
  <c r="A36" i="44" s="1"/>
  <c r="A37" i="44" s="1"/>
  <c r="A38" i="44" s="1"/>
  <c r="A39" i="44" s="1"/>
  <c r="A40" i="44" s="1"/>
  <c r="A41" i="44" s="1"/>
  <c r="A42" i="44" s="1"/>
  <c r="A43" i="44" s="1"/>
  <c r="A44" i="44" s="1"/>
  <c r="A45" i="44" s="1"/>
  <c r="A46" i="44" s="1"/>
  <c r="A47" i="44" s="1"/>
  <c r="C70" i="44"/>
  <c r="G55" i="46"/>
  <c r="E38" i="46"/>
  <c r="H38" i="46" s="1"/>
  <c r="BA43" i="44"/>
  <c r="BA31" i="44"/>
  <c r="D31" i="46" s="1"/>
  <c r="AZ47" i="44"/>
  <c r="D47" i="46"/>
  <c r="AS33" i="44"/>
  <c r="AS12" i="44"/>
  <c r="D14" i="46"/>
  <c r="AS10" i="44"/>
  <c r="D10" i="46"/>
  <c r="G10" i="46"/>
  <c r="D11" i="46"/>
  <c r="G11" i="46" s="1"/>
  <c r="F11" i="46" s="1"/>
  <c r="AS11" i="44"/>
  <c r="D16" i="46"/>
  <c r="G16" i="46"/>
  <c r="AS36" i="44"/>
  <c r="AS28" i="44"/>
  <c r="AS46" i="44"/>
  <c r="AS26" i="44"/>
  <c r="D46" i="46"/>
  <c r="C46" i="46" s="1"/>
  <c r="D26" i="46"/>
  <c r="G12" i="46"/>
  <c r="F12" i="46" s="1"/>
  <c r="AS9" i="44"/>
  <c r="AS47" i="44"/>
  <c r="AX6" i="44"/>
  <c r="D43" i="46"/>
  <c r="G43" i="46"/>
  <c r="AS38" i="44"/>
  <c r="D39" i="46"/>
  <c r="C39" i="46"/>
  <c r="AX43" i="44"/>
  <c r="AZ35" i="44"/>
  <c r="C22" i="49"/>
  <c r="AH22" i="49" s="1"/>
  <c r="AT45" i="44"/>
  <c r="AT22" i="44"/>
  <c r="C21" i="49"/>
  <c r="AH21" i="49" s="1"/>
  <c r="AU17" i="44"/>
  <c r="BA17" i="44" s="1"/>
  <c r="C15" i="49"/>
  <c r="AH15" i="49" s="1"/>
  <c r="AV19" i="44"/>
  <c r="C12" i="49"/>
  <c r="AH12" i="49"/>
  <c r="AU30" i="44"/>
  <c r="C27" i="49"/>
  <c r="AH27" i="49"/>
  <c r="AX41" i="44"/>
  <c r="AV5" i="44"/>
  <c r="BA38" i="44"/>
  <c r="D38" i="46" s="1"/>
  <c r="AZ15" i="44"/>
  <c r="D15" i="46" s="1"/>
  <c r="G15" i="46" s="1"/>
  <c r="F15" i="46" s="1"/>
  <c r="AS15" i="44"/>
  <c r="BB31" i="44"/>
  <c r="E31" i="46"/>
  <c r="AS31" i="44"/>
  <c r="AX14" i="44"/>
  <c r="G36" i="46"/>
  <c r="F36" i="46" s="1"/>
  <c r="AX9" i="44"/>
  <c r="AU18" i="44"/>
  <c r="BA18" i="44"/>
  <c r="C13" i="49"/>
  <c r="AH13" i="49"/>
  <c r="AR5" i="44"/>
  <c r="BA37" i="44"/>
  <c r="D37" i="46"/>
  <c r="AZ21" i="44"/>
  <c r="AT17" i="44"/>
  <c r="AX13" i="44"/>
  <c r="AS39" i="44"/>
  <c r="AS43" i="44"/>
  <c r="AX10" i="44"/>
  <c r="AH42" i="49"/>
  <c r="C38" i="49"/>
  <c r="AH38" i="49" s="1"/>
  <c r="C31" i="49"/>
  <c r="AH31" i="49" s="1"/>
  <c r="AU35" i="44"/>
  <c r="BA35" i="44" s="1"/>
  <c r="C30" i="49"/>
  <c r="AH30" i="49" s="1"/>
  <c r="D28" i="46"/>
  <c r="G28" i="46" s="1"/>
  <c r="F28" i="46" s="1"/>
  <c r="AT27" i="44"/>
  <c r="C25" i="49"/>
  <c r="AH25" i="49" s="1"/>
  <c r="AT23" i="44"/>
  <c r="C23" i="49"/>
  <c r="AH23" i="49"/>
  <c r="AV17" i="44"/>
  <c r="BB17" i="44"/>
  <c r="E17" i="46" s="1"/>
  <c r="H17" i="46" s="1"/>
  <c r="AR19" i="44"/>
  <c r="AX8" i="44"/>
  <c r="C10" i="49"/>
  <c r="AH10" i="49"/>
  <c r="BB34" i="44"/>
  <c r="E34" i="46"/>
  <c r="AS34" i="44"/>
  <c r="BB29" i="44"/>
  <c r="E29" i="46" s="1"/>
  <c r="AS29" i="44"/>
  <c r="AY29" i="44"/>
  <c r="AZ24" i="44"/>
  <c r="C12" i="46"/>
  <c r="AT32" i="44"/>
  <c r="C24" i="49"/>
  <c r="AH24" i="49" s="1"/>
  <c r="AU41" i="44"/>
  <c r="BA41" i="44"/>
  <c r="AR18" i="44"/>
  <c r="AX18" i="44" s="1"/>
  <c r="AR7" i="44"/>
  <c r="E47" i="49"/>
  <c r="BB16" i="44"/>
  <c r="E16" i="46"/>
  <c r="C16" i="46" s="1"/>
  <c r="AS16" i="44"/>
  <c r="AX29" i="44"/>
  <c r="AT42" i="44"/>
  <c r="C34" i="49"/>
  <c r="AH34" i="49" s="1"/>
  <c r="C46" i="49"/>
  <c r="AH46" i="49" s="1"/>
  <c r="C36" i="49"/>
  <c r="AH36" i="49" s="1"/>
  <c r="C33" i="49"/>
  <c r="AH33" i="49" s="1"/>
  <c r="AU45" i="44"/>
  <c r="BA45" i="44"/>
  <c r="AT20" i="44"/>
  <c r="AS20" i="44" s="1"/>
  <c r="C18" i="49"/>
  <c r="AH18" i="49"/>
  <c r="AX17" i="44"/>
  <c r="AU5" i="44"/>
  <c r="AT5" i="44"/>
  <c r="AR45" i="44"/>
  <c r="AV41" i="44"/>
  <c r="BB41" i="44"/>
  <c r="E41" i="46" s="1"/>
  <c r="H41" i="46" s="1"/>
  <c r="AT41" i="44"/>
  <c r="AZ41" i="44" s="1"/>
  <c r="D41" i="46" s="1"/>
  <c r="AT18" i="44"/>
  <c r="C8" i="49"/>
  <c r="AH8" i="49" s="1"/>
  <c r="C7" i="49"/>
  <c r="AH7" i="49"/>
  <c r="C6" i="49"/>
  <c r="G39" i="46"/>
  <c r="F39" i="46" s="1"/>
  <c r="G46" i="46"/>
  <c r="F46" i="46"/>
  <c r="G33" i="46"/>
  <c r="F33" i="46" s="1"/>
  <c r="G26" i="46"/>
  <c r="F26" i="46" s="1"/>
  <c r="C26" i="46"/>
  <c r="AH6" i="49"/>
  <c r="AS41" i="44"/>
  <c r="C15" i="46"/>
  <c r="AZ20" i="44"/>
  <c r="D20" i="46" s="1"/>
  <c r="G20" i="46" s="1"/>
  <c r="F20" i="46" s="1"/>
  <c r="H29" i="46"/>
  <c r="F29" i="46"/>
  <c r="C29" i="46"/>
  <c r="C38" i="46"/>
  <c r="G38" i="46"/>
  <c r="F38" i="46"/>
  <c r="BA30" i="44"/>
  <c r="D30" i="46" s="1"/>
  <c r="C30" i="46" s="1"/>
  <c r="AS30" i="44"/>
  <c r="AW30" i="44"/>
  <c r="AY30" i="44" s="1"/>
  <c r="AX45" i="44"/>
  <c r="AZ42" i="44"/>
  <c r="D42" i="46" s="1"/>
  <c r="G42" i="46" s="1"/>
  <c r="AZ17" i="44"/>
  <c r="D17" i="46" s="1"/>
  <c r="AS17" i="44"/>
  <c r="G37" i="46"/>
  <c r="BB5" i="44"/>
  <c r="AS22" i="44"/>
  <c r="AY22" i="44"/>
  <c r="AZ22" i="44"/>
  <c r="D22" i="46" s="1"/>
  <c r="C22" i="46" s="1"/>
  <c r="D35" i="46"/>
  <c r="AZ27" i="44"/>
  <c r="D27" i="46" s="1"/>
  <c r="C27" i="46" s="1"/>
  <c r="AS27" i="44"/>
  <c r="AZ5" i="44"/>
  <c r="H16" i="46"/>
  <c r="F16" i="46" s="1"/>
  <c r="AX7" i="44"/>
  <c r="AZ32" i="44"/>
  <c r="D32" i="46" s="1"/>
  <c r="G32" i="46" s="1"/>
  <c r="F32" i="46" s="1"/>
  <c r="AS32" i="44"/>
  <c r="H34" i="46"/>
  <c r="F34" i="46" s="1"/>
  <c r="C34" i="46"/>
  <c r="AX19" i="44"/>
  <c r="AZ23" i="44"/>
  <c r="D23" i="46" s="1"/>
  <c r="C23" i="46" s="1"/>
  <c r="AS23" i="44"/>
  <c r="AX5" i="44"/>
  <c r="AZ45" i="44"/>
  <c r="D45" i="46"/>
  <c r="G45" i="46" s="1"/>
  <c r="F45" i="46" s="1"/>
  <c r="AS45" i="44"/>
  <c r="AW45" i="44"/>
  <c r="AY45" i="44"/>
  <c r="C32" i="46"/>
  <c r="E5" i="46"/>
  <c r="G30" i="46"/>
  <c r="F30" i="46"/>
  <c r="G35" i="46"/>
  <c r="G17" i="46"/>
  <c r="F17" i="46" s="1"/>
  <c r="C17" i="46"/>
  <c r="C20" i="46"/>
  <c r="C41" i="46"/>
  <c r="G41" i="46"/>
  <c r="F41" i="46"/>
  <c r="G22" i="46"/>
  <c r="F22" i="46" s="1"/>
  <c r="F42" i="46"/>
  <c r="H5" i="46"/>
  <c r="C48" i="44" l="1"/>
  <c r="C51" i="44" s="1"/>
  <c r="AW16" i="44"/>
  <c r="AY16" i="44" s="1"/>
  <c r="C40" i="49"/>
  <c r="AH40" i="49" s="1"/>
  <c r="D47" i="49"/>
  <c r="AT7" i="44"/>
  <c r="H43" i="46"/>
  <c r="C43" i="46"/>
  <c r="BB35" i="44"/>
  <c r="E35" i="46" s="1"/>
  <c r="H35" i="46" s="1"/>
  <c r="F35" i="46" s="1"/>
  <c r="AS35" i="44"/>
  <c r="F47" i="49"/>
  <c r="AV18" i="44"/>
  <c r="BB18" i="44" s="1"/>
  <c r="E18" i="46" s="1"/>
  <c r="H18" i="46" s="1"/>
  <c r="C33" i="46"/>
  <c r="G23" i="46"/>
  <c r="F23" i="46" s="1"/>
  <c r="C42" i="46"/>
  <c r="C45" i="46"/>
  <c r="G47" i="46"/>
  <c r="F47" i="46" s="1"/>
  <c r="C47" i="46"/>
  <c r="F6" i="48"/>
  <c r="AW42" i="44"/>
  <c r="AY42" i="44" s="1"/>
  <c r="AW35" i="44"/>
  <c r="AY35" i="44" s="1"/>
  <c r="AW43" i="44"/>
  <c r="AY43" i="44" s="1"/>
  <c r="AW12" i="44"/>
  <c r="AY12" i="44" s="1"/>
  <c r="AW20" i="44"/>
  <c r="AY20" i="44" s="1"/>
  <c r="AW28" i="44"/>
  <c r="AY28" i="44" s="1"/>
  <c r="AW36" i="44"/>
  <c r="AY36" i="44" s="1"/>
  <c r="AW33" i="44"/>
  <c r="AY33" i="44" s="1"/>
  <c r="G27" i="46"/>
  <c r="F27" i="46" s="1"/>
  <c r="AZ18" i="44"/>
  <c r="D18" i="46" s="1"/>
  <c r="C35" i="46"/>
  <c r="C28" i="46"/>
  <c r="AS42" i="44"/>
  <c r="H31" i="46"/>
  <c r="F31" i="46" s="1"/>
  <c r="C31" i="46"/>
  <c r="G14" i="46"/>
  <c r="G19" i="46"/>
  <c r="AS5" i="44"/>
  <c r="BA5" i="44"/>
  <c r="BB19" i="44"/>
  <c r="E19" i="46" s="1"/>
  <c r="H19" i="46" s="1"/>
  <c r="AS19" i="44"/>
  <c r="AW19" i="44" s="1"/>
  <c r="AY19" i="44" s="1"/>
  <c r="F10" i="46"/>
  <c r="H10" i="46"/>
  <c r="C10" i="46"/>
  <c r="C19" i="49"/>
  <c r="AH19" i="49" s="1"/>
  <c r="AU21" i="44"/>
  <c r="AV14" i="44"/>
  <c r="C17" i="49"/>
  <c r="AH17" i="49" s="1"/>
  <c r="AR24" i="44"/>
  <c r="G47" i="49"/>
  <c r="F43" i="46"/>
  <c r="G48" i="44"/>
  <c r="G51" i="44" s="1"/>
  <c r="AS40" i="44"/>
  <c r="AZ40" i="44"/>
  <c r="D40" i="46" s="1"/>
  <c r="BB37" i="44"/>
  <c r="E37" i="46" s="1"/>
  <c r="AS37" i="44"/>
  <c r="AW37" i="44" s="1"/>
  <c r="AY37" i="44" s="1"/>
  <c r="AZ25" i="44"/>
  <c r="D25" i="46" s="1"/>
  <c r="AS25" i="44"/>
  <c r="AW25" i="44" s="1"/>
  <c r="AY25" i="44" s="1"/>
  <c r="BA13" i="44"/>
  <c r="D13" i="46" s="1"/>
  <c r="AS13" i="44"/>
  <c r="AW13" i="44" s="1"/>
  <c r="AY13" i="44" s="1"/>
  <c r="C11" i="46"/>
  <c r="C55" i="46"/>
  <c r="D6" i="48"/>
  <c r="G6" i="48" s="1"/>
  <c r="AH37" i="49"/>
  <c r="AZ44" i="44"/>
  <c r="D44" i="46" s="1"/>
  <c r="E71" i="44"/>
  <c r="AW40" i="44"/>
  <c r="AY40" i="44" s="1"/>
  <c r="AW44" i="44"/>
  <c r="AY44" i="44" s="1"/>
  <c r="AU6" i="44"/>
  <c r="C39" i="49"/>
  <c r="AH39" i="49" s="1"/>
  <c r="C28" i="49"/>
  <c r="AH28" i="49" s="1"/>
  <c r="AU24" i="44"/>
  <c r="C16" i="49"/>
  <c r="AH16" i="49" s="1"/>
  <c r="C11" i="49"/>
  <c r="AT8" i="44"/>
  <c r="D9" i="46"/>
  <c r="C41" i="49"/>
  <c r="AH41" i="49" s="1"/>
  <c r="AS18" i="44" l="1"/>
  <c r="AW18" i="44" s="1"/>
  <c r="AY18" i="44" s="1"/>
  <c r="AS6" i="44"/>
  <c r="AW6" i="44" s="1"/>
  <c r="AY6" i="44" s="1"/>
  <c r="AU48" i="44"/>
  <c r="AU51" i="44" s="1"/>
  <c r="BA6" i="44"/>
  <c r="D6" i="46" s="1"/>
  <c r="G25" i="46"/>
  <c r="F25" i="46" s="1"/>
  <c r="C25" i="46"/>
  <c r="AW5" i="44"/>
  <c r="C9" i="46"/>
  <c r="G9" i="46"/>
  <c r="F9" i="46" s="1"/>
  <c r="BA24" i="44"/>
  <c r="D24" i="46" s="1"/>
  <c r="AS24" i="44"/>
  <c r="AX24" i="44"/>
  <c r="AX48" i="44" s="1"/>
  <c r="AR48" i="44"/>
  <c r="AR51" i="44" s="1"/>
  <c r="C19" i="46"/>
  <c r="BA21" i="44"/>
  <c r="D21" i="46" s="1"/>
  <c r="AS21" i="44"/>
  <c r="AW21" i="44" s="1"/>
  <c r="AY21" i="44" s="1"/>
  <c r="AS8" i="44"/>
  <c r="AW8" i="44" s="1"/>
  <c r="AY8" i="44" s="1"/>
  <c r="AZ8" i="44"/>
  <c r="D8" i="46" s="1"/>
  <c r="C13" i="46"/>
  <c r="G13" i="46"/>
  <c r="F13" i="46" s="1"/>
  <c r="F19" i="46"/>
  <c r="G18" i="46"/>
  <c r="F18" i="46" s="1"/>
  <c r="C18" i="46"/>
  <c r="B6" i="48"/>
  <c r="AT48" i="44"/>
  <c r="AT51" i="44" s="1"/>
  <c r="AS7" i="44"/>
  <c r="AW7" i="44" s="1"/>
  <c r="AY7" i="44" s="1"/>
  <c r="AZ7" i="44"/>
  <c r="C44" i="46"/>
  <c r="G44" i="46"/>
  <c r="F44" i="46" s="1"/>
  <c r="G40" i="46"/>
  <c r="F40" i="46" s="1"/>
  <c r="C40" i="46"/>
  <c r="AH11" i="49"/>
  <c r="C47" i="49"/>
  <c r="AH47" i="49" s="1"/>
  <c r="H37" i="46"/>
  <c r="F37" i="46" s="1"/>
  <c r="C37" i="46"/>
  <c r="BB14" i="44"/>
  <c r="AS14" i="44"/>
  <c r="AW14" i="44" s="1"/>
  <c r="AY14" i="44" s="1"/>
  <c r="AV48" i="44"/>
  <c r="AV51" i="44" s="1"/>
  <c r="BA48" i="44"/>
  <c r="D5" i="46"/>
  <c r="E6" i="48"/>
  <c r="AW24" i="44"/>
  <c r="AY24" i="44" s="1"/>
  <c r="AW48" i="44" l="1"/>
  <c r="AY5" i="44"/>
  <c r="AY48" i="44" s="1"/>
  <c r="AY51" i="44" s="1"/>
  <c r="G5" i="46"/>
  <c r="C5" i="46"/>
  <c r="AX51" i="44"/>
  <c r="D73" i="44"/>
  <c r="E14" i="46"/>
  <c r="BB48" i="44"/>
  <c r="F73" i="44"/>
  <c r="BA51" i="44"/>
  <c r="D7" i="46"/>
  <c r="AZ48" i="44"/>
  <c r="C21" i="46"/>
  <c r="G21" i="46"/>
  <c r="F21" i="46" s="1"/>
  <c r="C8" i="46"/>
  <c r="G8" i="46"/>
  <c r="F8" i="46" s="1"/>
  <c r="G24" i="46"/>
  <c r="F24" i="46" s="1"/>
  <c r="C24" i="46"/>
  <c r="AS48" i="44"/>
  <c r="AS51" i="44" s="1"/>
  <c r="G6" i="46"/>
  <c r="F6" i="46" s="1"/>
  <c r="C6" i="46"/>
  <c r="G7" i="46" l="1"/>
  <c r="F7" i="46" s="1"/>
  <c r="C7" i="46"/>
  <c r="H14" i="46"/>
  <c r="E48" i="46"/>
  <c r="C14" i="46"/>
  <c r="D48" i="46"/>
  <c r="F5" i="46"/>
  <c r="G48" i="46"/>
  <c r="F5" i="48" s="1"/>
  <c r="E73" i="44"/>
  <c r="AZ51" i="44"/>
  <c r="AZ49" i="44"/>
  <c r="G73" i="44"/>
  <c r="BB51" i="44"/>
  <c r="C48" i="46"/>
  <c r="C73" i="44"/>
  <c r="AW51" i="44"/>
  <c r="F7" i="48" l="1"/>
  <c r="D5" i="48"/>
  <c r="D7" i="48" s="1"/>
  <c r="H49" i="46"/>
  <c r="H48" i="46"/>
  <c r="G5" i="48" s="1"/>
  <c r="G7" i="48" s="1"/>
  <c r="F14" i="46"/>
  <c r="F48" i="46"/>
  <c r="G49" i="46"/>
  <c r="F49" i="46" s="1"/>
  <c r="C5" i="48"/>
  <c r="E74" i="44"/>
  <c r="C7" i="48" l="1"/>
  <c r="B5" i="48"/>
  <c r="B7" i="48" s="1"/>
  <c r="E5" i="48"/>
  <c r="E7" i="48" s="1"/>
</calcChain>
</file>

<file path=xl/comments1.xml><?xml version="1.0" encoding="utf-8"?>
<comments xmlns="http://schemas.openxmlformats.org/spreadsheetml/2006/main">
  <authors>
    <author>Initra Pavloviča</author>
  </authors>
  <commentList>
    <comment ref="F4" authorId="0" shapeId="0">
      <text>
        <r>
          <rPr>
            <b/>
            <sz val="9"/>
            <color indexed="81"/>
            <rFont val="Tahoma"/>
            <family val="2"/>
            <charset val="186"/>
          </rPr>
          <t>Liene Voroņenko:</t>
        </r>
        <r>
          <rPr>
            <sz val="9"/>
            <color indexed="81"/>
            <rFont val="Tahoma"/>
            <family val="2"/>
            <charset val="186"/>
          </rPr>
          <t xml:space="preserve">
soma+uzdevumi+maconis
</t>
        </r>
      </text>
    </comment>
    <comment ref="G4" authorId="0" shapeId="0">
      <text>
        <r>
          <rPr>
            <b/>
            <sz val="9"/>
            <color indexed="81"/>
            <rFont val="Tahoma"/>
            <family val="2"/>
            <charset val="186"/>
          </rPr>
          <t>Liene Voroņenko:</t>
        </r>
        <r>
          <rPr>
            <sz val="9"/>
            <color indexed="81"/>
            <rFont val="Tahoma"/>
            <family val="2"/>
            <charset val="186"/>
          </rPr>
          <t xml:space="preserve">
soma, uzdevumi, maconis + letonika
</t>
        </r>
      </text>
    </comment>
  </commentList>
</comments>
</file>

<file path=xl/comments2.xml><?xml version="1.0" encoding="utf-8"?>
<comments xmlns="http://schemas.openxmlformats.org/spreadsheetml/2006/main">
  <authors>
    <author>Initra Pavloviča</author>
  </authors>
  <commentList>
    <comment ref="G4" authorId="0" shapeId="0">
      <text>
        <r>
          <rPr>
            <b/>
            <sz val="9"/>
            <color indexed="81"/>
            <rFont val="Tahoma"/>
            <family val="2"/>
            <charset val="186"/>
          </rPr>
          <t>Liene Voroņenko:</t>
        </r>
        <r>
          <rPr>
            <sz val="9"/>
            <color indexed="81"/>
            <rFont val="Tahoma"/>
            <family val="2"/>
            <charset val="186"/>
          </rPr>
          <t xml:space="preserve">
soma+uzdevumi+maconis
</t>
        </r>
      </text>
    </comment>
    <comment ref="H4" authorId="0" shapeId="0">
      <text>
        <r>
          <rPr>
            <b/>
            <sz val="9"/>
            <color indexed="81"/>
            <rFont val="Tahoma"/>
            <family val="2"/>
            <charset val="186"/>
          </rPr>
          <t>Liene Voroņenko:</t>
        </r>
        <r>
          <rPr>
            <sz val="9"/>
            <color indexed="81"/>
            <rFont val="Tahoma"/>
            <family val="2"/>
            <charset val="186"/>
          </rPr>
          <t xml:space="preserve">
soma, uzdevumi, maconis + letonika
</t>
        </r>
      </text>
    </comment>
    <comment ref="G54" authorId="0" shapeId="0">
      <text>
        <r>
          <rPr>
            <b/>
            <sz val="9"/>
            <color indexed="81"/>
            <rFont val="Tahoma"/>
            <family val="2"/>
            <charset val="186"/>
          </rPr>
          <t>Liene Voroņenko:</t>
        </r>
        <r>
          <rPr>
            <sz val="9"/>
            <color indexed="81"/>
            <rFont val="Tahoma"/>
            <family val="2"/>
            <charset val="186"/>
          </rPr>
          <t xml:space="preserve">
soma+uzdevumi+maconis
</t>
        </r>
      </text>
    </comment>
    <comment ref="H54" authorId="0" shapeId="0">
      <text>
        <r>
          <rPr>
            <b/>
            <sz val="9"/>
            <color indexed="81"/>
            <rFont val="Tahoma"/>
            <family val="2"/>
            <charset val="186"/>
          </rPr>
          <t>Liene Voroņenko:</t>
        </r>
        <r>
          <rPr>
            <sz val="9"/>
            <color indexed="81"/>
            <rFont val="Tahoma"/>
            <family val="2"/>
            <charset val="186"/>
          </rPr>
          <t xml:space="preserve">
soma, uzdevumi, maconis + letonika
</t>
        </r>
      </text>
    </comment>
  </commentList>
</comments>
</file>

<file path=xl/sharedStrings.xml><?xml version="1.0" encoding="utf-8"?>
<sst xmlns="http://schemas.openxmlformats.org/spreadsheetml/2006/main" count="332" uniqueCount="184">
  <si>
    <t>Nr. p.k.</t>
  </si>
  <si>
    <t>Kopā</t>
  </si>
  <si>
    <t>Ādažu novads</t>
  </si>
  <si>
    <t>Aizkraukles novads</t>
  </si>
  <si>
    <t>Alūksnes novads</t>
  </si>
  <si>
    <t>Balvu novads</t>
  </si>
  <si>
    <t>Bauskas novads</t>
  </si>
  <si>
    <t>Cēsu novads</t>
  </si>
  <si>
    <t>Dobeles novads</t>
  </si>
  <si>
    <t>Gulbenes novads</t>
  </si>
  <si>
    <t>Jēkabpils novads</t>
  </si>
  <si>
    <t>Jelgavas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</si>
  <si>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</si>
  <si>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</si>
  <si>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</si>
  <si>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</si>
  <si>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</si>
  <si>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</si>
  <si>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</si>
  <si>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</si>
  <si>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</si>
  <si>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</si>
  <si>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</si>
  <si>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</si>
  <si>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</si>
  <si>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</si>
  <si>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</si>
  <si>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</si>
  <si>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</si>
  <si>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</si>
  <si>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</si>
  <si>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</si>
  <si>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</si>
  <si>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Varakļānu novads</t>
  </si>
  <si>
    <t>Ventspils novads</t>
  </si>
  <si>
    <t>Administratīvā teritorija</t>
  </si>
  <si>
    <t>VĢ</t>
  </si>
  <si>
    <t>Lielās skolas</t>
  </si>
  <si>
    <t>Mazās skolas</t>
  </si>
  <si>
    <t>Neklātiene</t>
  </si>
  <si>
    <t>Tālmācība</t>
  </si>
  <si>
    <t>Mazās sākumskolas</t>
  </si>
  <si>
    <t>Ieslodzījuma vietas</t>
  </si>
  <si>
    <t>*</t>
  </si>
  <si>
    <t>Rīgas valstspilsēta</t>
  </si>
  <si>
    <t>Daugavpils valstspilsēta</t>
  </si>
  <si>
    <t>Jelgavas valstspilsēta</t>
  </si>
  <si>
    <t>Jūrmalas valstspilsēta</t>
  </si>
  <si>
    <t>Liepājas valstspilsēta</t>
  </si>
  <si>
    <t>Rēzeknes valstspilsēta</t>
  </si>
  <si>
    <t>Ventspils valstspilsēta</t>
  </si>
  <si>
    <t>Augšdaugavas novads</t>
  </si>
  <si>
    <t>Dienvidkurzemes novads</t>
  </si>
  <si>
    <t>Valmieras novads</t>
  </si>
  <si>
    <t>1.-12.
klase</t>
  </si>
  <si>
    <t>5-6
gadīgie</t>
  </si>
  <si>
    <r>
      <t xml:space="preserve">Izglītības iestāžu un programmu veidi </t>
    </r>
    <r>
      <rPr>
        <i/>
        <sz val="10"/>
        <rFont val="Times New Roman"/>
        <family val="1"/>
        <charset val="186"/>
      </rPr>
      <t>(atbilstoši VIIS finansisti atskaitēm)</t>
    </r>
  </si>
  <si>
    <t>Starpt.līg.
(mazākumtaut.)</t>
  </si>
  <si>
    <r>
      <t xml:space="preserve">Speciālās skolas,
kas </t>
    </r>
    <r>
      <rPr>
        <u/>
        <sz val="10"/>
        <rFont val="Times New Roman"/>
        <family val="1"/>
        <charset val="186"/>
      </rPr>
      <t>nenodrošina</t>
    </r>
    <r>
      <rPr>
        <sz val="10"/>
        <rFont val="Times New Roman"/>
        <family val="1"/>
        <charset val="186"/>
      </rPr>
      <t xml:space="preserve"> internāta pakalpojumus</t>
    </r>
  </si>
  <si>
    <t>Kopā
visi izglītojamie</t>
  </si>
  <si>
    <t>pirmsskola</t>
  </si>
  <si>
    <r>
      <t>Speciālās izglītības iestādes,
kas nodrošina internāta pakalpojumus
izglītojamie, kas</t>
    </r>
    <r>
      <rPr>
        <b/>
        <sz val="10"/>
        <rFont val="Times New Roman"/>
        <family val="1"/>
        <charset val="186"/>
      </rPr>
      <t xml:space="preserve"> </t>
    </r>
    <r>
      <rPr>
        <b/>
        <u/>
        <sz val="10"/>
        <rFont val="Times New Roman"/>
        <family val="1"/>
        <charset val="186"/>
      </rPr>
      <t>NESAŅAM</t>
    </r>
    <r>
      <rPr>
        <sz val="10"/>
        <rFont val="Times New Roman"/>
        <family val="1"/>
        <charset val="186"/>
      </rPr>
      <t xml:space="preserve"> uzturēšanas izdevumus *</t>
    </r>
  </si>
  <si>
    <t>Aprēķinā iekļauts izglītojamo skaits, kuriem, saskaņā ar MK 15.07.2016. not.Nr.477, finansējumu uzturēšanas izdevumiem neaprēķina.
MK 11.03.2021. not.Nr.155, 8.punkts:
"8. Ja pašvaldībām finansējums mācību līdzekļu iegādei saskaņā ar likumu par valsts budžetu kārtējam gadam ir iekļauts apstiprinātajā mērķdotācijā pašvaldību speciālās izglītības iestādēm, kas nodrošina internāta pakalpojumus, šīm izglītības iestādēm šo noteikumu 5. punktā minēto finansējumu nepiešķir."</t>
  </si>
  <si>
    <t>10.-12.</t>
  </si>
  <si>
    <t>1.-6.</t>
  </si>
  <si>
    <t>7.-9.</t>
  </si>
  <si>
    <t>Pirmssk.
(5-6)
pārējās izglītības iestādēs</t>
  </si>
  <si>
    <t>Kopā
1.-12.
klase</t>
  </si>
  <si>
    <t>vienam izglītojamajam</t>
  </si>
  <si>
    <t>t.sk.</t>
  </si>
  <si>
    <t>Finansējums</t>
  </si>
  <si>
    <t>Pamata un vispārējā vidējā izglītība</t>
  </si>
  <si>
    <t>bērni līdz 5 gadu vecumam (Starpt.sk.)</t>
  </si>
  <si>
    <t>Izglītības iestādes veids</t>
  </si>
  <si>
    <r>
      <t xml:space="preserve">Finansējuma aprēķins digitālo mācību līdzekļu iegādei
</t>
    </r>
    <r>
      <rPr>
        <b/>
        <u/>
        <sz val="12"/>
        <rFont val="Times New Roman"/>
        <family val="1"/>
        <charset val="186"/>
      </rPr>
      <t>PAŠVALDĪBU</t>
    </r>
    <r>
      <rPr>
        <b/>
        <sz val="12"/>
        <rFont val="Times New Roman"/>
        <family val="1"/>
        <charset val="186"/>
      </rPr>
      <t xml:space="preserve"> izglītības iestādēm</t>
    </r>
  </si>
  <si>
    <t>Izglītojamo skaits 01.09.2021.
kopā</t>
  </si>
  <si>
    <t>1.-.6.</t>
  </si>
  <si>
    <t>bērni no 5 gadu vecuma (Latvijas+Starpt.sk.)</t>
  </si>
  <si>
    <t>Izglītojamo skaits izglītības iestādēs 01.09.2021. finansējuma mācību  literatūras un mācību līdzekļu iegādei aprēķinam
KOPĀ</t>
  </si>
  <si>
    <r>
      <t xml:space="preserve">Finansējuma aprēķins digitālo mācību līdzekļu iegādei
</t>
    </r>
    <r>
      <rPr>
        <b/>
        <u/>
        <sz val="12"/>
        <rFont val="Times New Roman"/>
        <family val="1"/>
        <charset val="186"/>
      </rPr>
      <t>PRIVĀTAJĀS</t>
    </r>
    <r>
      <rPr>
        <b/>
        <sz val="12"/>
        <rFont val="Times New Roman"/>
        <family val="1"/>
        <charset val="186"/>
      </rPr>
      <t xml:space="preserve"> izglītības iestādēm</t>
    </r>
  </si>
  <si>
    <t>Privātās pamata un vispārējās vidējās izglītības iestādes</t>
  </si>
  <si>
    <t>Pamata un vispārējās vidējās izglītības iestādes
KOPĀ</t>
  </si>
  <si>
    <t>Finansējuma aprēķins digitālo mācību līdzekļu iegādei izglītības iestādēm
KOPĀ</t>
  </si>
  <si>
    <t>saskaitot visas pašvaldības</t>
  </si>
  <si>
    <t>sareizinot kopējo izglītojamo skaitu ar izmaksām vienam izglītojamajam</t>
  </si>
  <si>
    <t>Pašvaldību izglītības iestādes</t>
  </si>
  <si>
    <t>Privātās izglītības iestādes</t>
  </si>
  <si>
    <t>1.-9.</t>
  </si>
  <si>
    <r>
      <t xml:space="preserve">Izglītojamo skaits </t>
    </r>
    <r>
      <rPr>
        <b/>
        <u/>
        <sz val="12"/>
        <rFont val="Times New Roman"/>
        <family val="1"/>
        <charset val="186"/>
      </rPr>
      <t>PAŠVALDĪBU</t>
    </r>
    <r>
      <rPr>
        <b/>
        <sz val="12"/>
        <rFont val="Times New Roman"/>
        <family val="1"/>
        <charset val="186"/>
      </rPr>
      <t xml:space="preserve"> izglītības iestādēs 01.09.2022. finansējuma mācību  literatūras un mācību līdzekļu iegādei aprēķinam</t>
    </r>
  </si>
  <si>
    <r>
      <t xml:space="preserve">Izglītojamo skaits </t>
    </r>
    <r>
      <rPr>
        <b/>
        <u/>
        <sz val="12"/>
        <rFont val="Times New Roman"/>
        <family val="1"/>
        <charset val="186"/>
      </rPr>
      <t>PRIVĀTAJĀS</t>
    </r>
    <r>
      <rPr>
        <b/>
        <sz val="12"/>
        <rFont val="Times New Roman"/>
        <family val="1"/>
        <charset val="186"/>
      </rPr>
      <t xml:space="preserve"> izglītības iestādēs 01.09.2022. finansējuma mācību  literatūras un mācību līdzekļu iegādei aprēķinam</t>
    </r>
  </si>
  <si>
    <t>Iestādes</t>
  </si>
  <si>
    <t>SIS
(VIIS - 2.atskaite)
SIS-AC
(VIIS - 3.atskaite)</t>
  </si>
  <si>
    <t>Rīgas 2. pamatskola</t>
  </si>
  <si>
    <t>RĪGA</t>
  </si>
  <si>
    <t>Rīgas 4. pamatskola</t>
  </si>
  <si>
    <t>Rīgas Daugavas pamatskola</t>
  </si>
  <si>
    <t>Rīgas Ēbelmuižas pamatskola</t>
  </si>
  <si>
    <t>Jelgavas Paula Bendrupa pamatskola</t>
  </si>
  <si>
    <t>JELGAVA</t>
  </si>
  <si>
    <t>Jūrmalas pamatskola</t>
  </si>
  <si>
    <t>JŪRMALA</t>
  </si>
  <si>
    <t>Padures pamatskola</t>
  </si>
  <si>
    <t>DIENVIDKURZEMES NOVADS</t>
  </si>
  <si>
    <t>Spāres pamatskola</t>
  </si>
  <si>
    <t>CĒSU NOVADS</t>
  </si>
  <si>
    <t>Gaujienas pamatskola</t>
  </si>
  <si>
    <t>SMILTENES NOVADS</t>
  </si>
  <si>
    <t>Pamūšas speciālā pamatskola</t>
  </si>
  <si>
    <t>BAUSKAS NOVADS</t>
  </si>
  <si>
    <t>Aleksandrovas pamatskola</t>
  </si>
  <si>
    <t>KRĀSLAVAS NOVADS</t>
  </si>
  <si>
    <t>Medumu speciālā pamatskola</t>
  </si>
  <si>
    <t>AUGŠDAUGAVAS NOVADS</t>
  </si>
  <si>
    <t>Bērzupes speciālā pamatskola</t>
  </si>
  <si>
    <t>DOBELES NOVADS</t>
  </si>
  <si>
    <t>Sveķu pamatskola</t>
  </si>
  <si>
    <t>GULBENES NOVADS</t>
  </si>
  <si>
    <t>Zālītes speciālā pamatskola</t>
  </si>
  <si>
    <t>Lielplatones pamatskola-atbalsta centrs</t>
  </si>
  <si>
    <t>JELGAVAS NOVADS</t>
  </si>
  <si>
    <t>Ziemeļvidzemes pamatskola</t>
  </si>
  <si>
    <t>VALMIERAS NOVADS</t>
  </si>
  <si>
    <t>Antūžu pamatskola</t>
  </si>
  <si>
    <t>JĒKABPILS NOVADS</t>
  </si>
  <si>
    <t>Valdemāra pamatskola</t>
  </si>
  <si>
    <t>OGRES NOVADS</t>
  </si>
  <si>
    <t>Limbažu novada speciālā pamatskola</t>
  </si>
  <si>
    <t>LIMBAŽU NOVADS</t>
  </si>
  <si>
    <t>Rudzātu speciālā pamatskola</t>
  </si>
  <si>
    <t>LĪVĀNU NOVADS</t>
  </si>
  <si>
    <t>Dzelzavas speciālā pamatskola</t>
  </si>
  <si>
    <t>MADONAS NOVADS</t>
  </si>
  <si>
    <t>Aleksandra Bieziņa Raiskuma pamatskola</t>
  </si>
  <si>
    <t>Mežupes pamatskola</t>
  </si>
  <si>
    <t>Rēzeknes novada speciālā pamatskola</t>
  </si>
  <si>
    <t>RĒZEKNES NOVADS</t>
  </si>
  <si>
    <t>Kalnsētas pamatskola</t>
  </si>
  <si>
    <t>SALDUS NOVADS</t>
  </si>
  <si>
    <t>Smiltenes novada speciālā pamatskola</t>
  </si>
  <si>
    <t>Gaismas pamatskola</t>
  </si>
  <si>
    <t>ROPAŽU NOVADS</t>
  </si>
  <si>
    <t>Upesgrīvas pamatskola</t>
  </si>
  <si>
    <t>TALSU NOVADS</t>
  </si>
  <si>
    <t>Tukuma novada speciālās izglītības iestāde</t>
  </si>
  <si>
    <t>TUKUMA NOVADS</t>
  </si>
  <si>
    <t>Rīgas 1. pamatskola-attīstības centrs</t>
  </si>
  <si>
    <t>Rīgas 5. pamatskola-attīstības centrs</t>
  </si>
  <si>
    <t>Rīgas Strazdumuižas vidusskola-attīstības centrs</t>
  </si>
  <si>
    <t>Daugavpils Stropu pamatskola - attīstības centrs</t>
  </si>
  <si>
    <t>DAUGAVPILS</t>
  </si>
  <si>
    <t>Jelgavas pamatskola "Valdeka" - attīstības centrs</t>
  </si>
  <si>
    <t>"Liepājas Līvupes pamatskola - attīstības centrs"</t>
  </si>
  <si>
    <t>LIEPĀJA</t>
  </si>
  <si>
    <t>Rēzeknes pamatskola-attīstības centrs</t>
  </si>
  <si>
    <t>RĒZEKNE</t>
  </si>
  <si>
    <t>Valmieras Gaujas krasta vidusskola - attīstības centrs</t>
  </si>
  <si>
    <t>Cēsu Bērzaines pamatskola-attīstības centrs</t>
  </si>
  <si>
    <t>Kokneses pamatskola - attīstības centrs</t>
  </si>
  <si>
    <t>AIZKRAUKLES NOVADS</t>
  </si>
  <si>
    <t>Viduskurzemes pamatskola-attīstības centrs</t>
  </si>
  <si>
    <t>KULDĪGAS NOVADS</t>
  </si>
  <si>
    <t>KOPĀ</t>
  </si>
  <si>
    <t>Izglītijamo skaits 01.09.2022.</t>
  </si>
  <si>
    <t>(53)</t>
  </si>
  <si>
    <t>Kopā
1.-12.</t>
  </si>
  <si>
    <t>Pavisam Kopā</t>
  </si>
  <si>
    <t>Kontrolskaitļi</t>
  </si>
  <si>
    <t>(54)</t>
  </si>
  <si>
    <t>(55)</t>
  </si>
  <si>
    <t>(56) skola</t>
  </si>
  <si>
    <t>visp. izgl</t>
  </si>
  <si>
    <t>parastā pirmssk.</t>
  </si>
  <si>
    <t>pirmssk.</t>
  </si>
  <si>
    <t>Rīga</t>
  </si>
  <si>
    <t>Daugavpils</t>
  </si>
  <si>
    <t>Jelgava</t>
  </si>
  <si>
    <t>Jūrmala</t>
  </si>
  <si>
    <t>Liepāja</t>
  </si>
  <si>
    <t>Rēzekne</t>
  </si>
  <si>
    <t>Ventspils</t>
  </si>
  <si>
    <t>1.-9. klase</t>
  </si>
  <si>
    <t>10.-12. klase</t>
  </si>
  <si>
    <t>Pašvaldība</t>
  </si>
  <si>
    <t>Izglītojamo skaits 01.09.2022.</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</si>
</sst>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Baltic"/>
      <charset val="186"/>
    </font>
    <font>
      <i/>
      <sz val="10"/>
      <name val="Arial Baltic"/>
      <charset val="186"/>
    </font>
    <font>
      <sz val="10"/>
      <name val="Times New Roman"/>
      <family val="1"/>
      <charset val="186"/>
    </font>
    <font>
      <sz val="11"/>
      <name val="Times New Roman"/>
      <family val="1"/>
      <charset val="186"/>
    </font>
    <font>
      <b/>
      <sz val="13"/>
      <name val="Times New Roman"/>
      <family val="1"/>
      <charset val="186"/>
    </font>
    <font>
      <sz val="10"/>
      <name val="Arial"/>
      <family val="2"/>
      <charset val="186"/>
    </font>
    <font>
      <b/>
      <sz val="11"/>
      <name val="Times New Roman"/>
      <family val="1"/>
      <charset val="186"/>
    </font>
    <font>
      <b/>
      <sz val="12"/>
      <name val="Times New Roman"/>
      <family val="1"/>
      <charset val="186"/>
    </font>
    <font>
      <i/>
      <sz val="10"/>
      <name val="Times New Roman"/>
      <family val="1"/>
      <charset val="186"/>
    </font>
    <font>
      <b/>
      <sz val="10"/>
      <name val="Times New Roman"/>
      <family val="1"/>
      <charset val="186"/>
    </font>
    <font>
      <u/>
      <sz val="10"/>
      <name val="Times New Roman"/>
      <family val="1"/>
      <charset val="186"/>
    </font>
    <font>
      <b/>
      <u/>
      <sz val="10"/>
      <name val="Times New Roman"/>
      <family val="1"/>
      <charset val="186"/>
    </font>
    <font>
      <sz val="9"/>
      <color indexed="81"/>
      <name val="Tahoma"/>
      <family val="2"/>
      <charset val="186"/>
    </font>
    <font>
      <b/>
      <sz val="9"/>
      <color indexed="81"/>
      <name val="Tahoma"/>
      <family val="2"/>
      <charset val="186"/>
    </font>
    <font>
      <b/>
      <u/>
      <sz val="12"/>
      <name val="Times New Roman"/>
      <family val="1"/>
      <charset val="186"/>
    </font>
    <font>
      <sz val="10"/>
      <name val="Calibri Light"/>
      <family val="2"/>
      <charset val="186"/>
    </font>
    <font>
      <b/>
      <sz val="10"/>
      <name val="Calibri Light"/>
      <family val="2"/>
      <charset val="186"/>
    </font>
    <font>
      <sz val="9"/>
      <name val="Calibri Light"/>
      <family val="2"/>
      <charset val="186"/>
    </font>
    <font>
      <u/>
      <sz val="10"/>
      <color theme="10"/>
      <name val="Arial Baltic"/>
      <charset val="186"/>
    </font>
    <font>
      <i/>
      <sz val="10"/>
      <color rgb="FF0033CC"/>
      <name val="Times New Roman"/>
      <family val="1"/>
      <charset val="186"/>
    </font>
  </fonts>
  <fills count="9">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diagonal/>
    </border>
    <border>
      <left/>
      <right/>
      <top style="thin">
        <color indexed="64"/>
      </top>
      <bottom/>
      <diagonal/>
    </border>
  </borders>
  <cellStyleXfs count="6">
    <xf numFmtId="0" fontId="0" fillId="0" borderId="0"/>
    <xf numFmtId="0" fontId="18" fillId="0" borderId="0" applyNumberFormat="0" applyFill="0" applyBorder="0" applyAlignment="0" applyProtection="0"/>
    <xf numFmtId="0" fontId="5" fillId="0" borderId="0"/>
    <xf numFmtId="0" fontId="5" fillId="0" borderId="0" applyBorder="0"/>
    <xf numFmtId="0" fontId="5" fillId="0" borderId="0" applyBorder="0"/>
    <xf numFmtId="0" fontId="5" fillId="0" borderId="0" applyBorder="0"/>
  </cellStyleXfs>
  <cellXfs count="172">
    <xf numFmtId="0" fontId="0" fillId="0" borderId="0" xfId="0"/>
    <xf numFmtId="0" fontId="4" fillId="0" borderId="0" xfId="0" applyFont="1"/>
    <xf numFmtId="0" fontId="4" fillId="0" borderId="0" xfId="0" applyFont="1" applyFill="1"/>
    <xf numFmtId="3" fontId="2" fillId="0" borderId="0" xfId="0" applyNumberFormat="1" applyFont="1"/>
    <xf numFmtId="0" fontId="6" fillId="0" borderId="0" xfId="0" applyFont="1"/>
    <xf numFmtId="0" fontId="4" fillId="0" borderId="0" xfId="0" applyFont="1" applyAlignment="1">
      <alignment vertical="center"/>
    </xf>
    <xf numFmtId="0" fontId="2" fillId="0" borderId="1" xfId="0" applyFont="1" applyFill="1" applyBorder="1" applyAlignment="1">
      <alignment horizontal="center" vertical="center" wrapText="1"/>
    </xf>
    <xf numFmtId="0" fontId="9" fillId="0" borderId="0" xfId="0" applyFont="1"/>
    <xf numFmtId="0" fontId="2" fillId="0" borderId="1" xfId="5" applyFont="1" applyBorder="1" applyAlignment="1"/>
    <xf numFmtId="0" fontId="2" fillId="0" borderId="1" xfId="5" applyFont="1" applyBorder="1" applyAlignment="1">
      <alignment horizontal="left" indent="2"/>
    </xf>
    <xf numFmtId="3" fontId="2" fillId="0" borderId="1" xfId="0" applyNumberFormat="1" applyFont="1" applyFill="1" applyBorder="1"/>
    <xf numFmtId="3" fontId="9" fillId="2" borderId="1" xfId="0" applyNumberFormat="1" applyFont="1" applyFill="1" applyBorder="1"/>
    <xf numFmtId="0" fontId="2" fillId="0" borderId="1" xfId="5" applyFont="1" applyBorder="1" applyAlignment="1">
      <alignment horizontal="center"/>
    </xf>
    <xf numFmtId="0" fontId="2" fillId="0" borderId="1" xfId="5" applyFont="1" applyBorder="1" applyAlignment="1">
      <alignment horizontal="left"/>
    </xf>
    <xf numFmtId="0" fontId="6" fillId="0" borderId="0" xfId="0" applyFont="1" applyAlignment="1"/>
    <xf numFmtId="0" fontId="2" fillId="0" borderId="2" xfId="5" applyFont="1" applyBorder="1" applyAlignment="1">
      <alignment horizontal="center"/>
    </xf>
    <xf numFmtId="0" fontId="2" fillId="0" borderId="2" xfId="5" applyFont="1" applyBorder="1" applyAlignment="1"/>
    <xf numFmtId="3" fontId="2" fillId="0" borderId="2" xfId="0" applyNumberFormat="1" applyFont="1" applyFill="1" applyBorder="1"/>
    <xf numFmtId="3" fontId="2" fillId="0" borderId="0" xfId="0" applyNumberFormat="1" applyFont="1" applyFill="1"/>
    <xf numFmtId="0" fontId="6" fillId="0" borderId="0" xfId="0" applyFont="1" applyAlignment="1">
      <alignment horizontal="right" vertical="top"/>
    </xf>
    <xf numFmtId="0" fontId="2" fillId="3" borderId="1" xfId="0" applyFont="1" applyFill="1" applyBorder="1" applyAlignment="1">
      <alignment horizontal="center" vertical="center" wrapText="1"/>
    </xf>
    <xf numFmtId="3" fontId="2" fillId="3" borderId="1" xfId="0" applyNumberFormat="1" applyFont="1" applyFill="1" applyBorder="1"/>
    <xf numFmtId="0" fontId="2" fillId="4" borderId="1" xfId="0" applyFont="1" applyFill="1" applyBorder="1" applyAlignment="1">
      <alignment horizontal="center" vertical="center" wrapText="1"/>
    </xf>
    <xf numFmtId="3" fontId="2" fillId="4" borderId="1" xfId="0" applyNumberFormat="1" applyFont="1" applyFill="1" applyBorder="1"/>
    <xf numFmtId="3" fontId="2" fillId="4" borderId="2" xfId="0" applyNumberFormat="1" applyFont="1" applyFill="1" applyBorder="1"/>
    <xf numFmtId="3" fontId="2" fillId="0" borderId="0" xfId="0" applyNumberFormat="1" applyFont="1" applyAlignment="1">
      <alignment horizontal="right"/>
    </xf>
    <xf numFmtId="3" fontId="6" fillId="3" borderId="3" xfId="0" applyNumberFormat="1" applyFont="1" applyFill="1" applyBorder="1" applyAlignment="1">
      <alignment horizontal="center"/>
    </xf>
    <xf numFmtId="3" fontId="6" fillId="0" borderId="3" xfId="0" applyNumberFormat="1" applyFont="1" applyFill="1" applyBorder="1" applyAlignment="1">
      <alignment horizontal="center"/>
    </xf>
    <xf numFmtId="3" fontId="6" fillId="4" borderId="3" xfId="0" applyNumberFormat="1" applyFont="1" applyFill="1" applyBorder="1" applyAlignment="1">
      <alignment horizontal="center"/>
    </xf>
    <xf numFmtId="3" fontId="6" fillId="2" borderId="3" xfId="0" applyNumberFormat="1" applyFont="1" applyFill="1" applyBorder="1" applyAlignment="1">
      <alignment horizontal="center"/>
    </xf>
    <xf numFmtId="3" fontId="2" fillId="0" borderId="0" xfId="0" applyNumberFormat="1" applyFont="1" applyFill="1" applyAlignment="1">
      <alignment horizontal="center"/>
    </xf>
    <xf numFmtId="3" fontId="2" fillId="0" borderId="0" xfId="0" applyNumberFormat="1" applyFont="1" applyAlignment="1">
      <alignment horizontal="left"/>
    </xf>
    <xf numFmtId="3" fontId="9" fillId="0" borderId="0" xfId="0" applyNumberFormat="1" applyFont="1"/>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3" fontId="9" fillId="3" borderId="1" xfId="0" applyNumberFormat="1" applyFont="1" applyFill="1" applyBorder="1"/>
    <xf numFmtId="3" fontId="9" fillId="3" borderId="2" xfId="0" applyNumberFormat="1" applyFont="1" applyFill="1" applyBorder="1"/>
    <xf numFmtId="3" fontId="9" fillId="0" borderId="1" xfId="0" applyNumberFormat="1" applyFont="1" applyBorder="1"/>
    <xf numFmtId="3" fontId="2" fillId="0" borderId="1" xfId="0" applyNumberFormat="1" applyFont="1" applyBorder="1"/>
    <xf numFmtId="3" fontId="9" fillId="0" borderId="5" xfId="0" applyNumberFormat="1" applyFont="1" applyBorder="1"/>
    <xf numFmtId="3" fontId="9" fillId="5" borderId="1" xfId="0" applyNumberFormat="1" applyFont="1" applyFill="1" applyBorder="1"/>
    <xf numFmtId="3" fontId="6" fillId="5" borderId="3" xfId="0" applyNumberFormat="1" applyFont="1" applyFill="1" applyBorder="1" applyAlignment="1">
      <alignment horizontal="center"/>
    </xf>
    <xf numFmtId="0" fontId="19" fillId="0" borderId="1" xfId="0" applyFont="1" applyFill="1" applyBorder="1" applyAlignment="1">
      <alignment horizontal="center" vertical="center" wrapText="1"/>
    </xf>
    <xf numFmtId="0" fontId="2" fillId="0" borderId="0" xfId="0" applyFont="1"/>
    <xf numFmtId="3" fontId="9" fillId="3" borderId="3" xfId="0" applyNumberFormat="1" applyFont="1" applyFill="1" applyBorder="1" applyAlignment="1">
      <alignment horizontal="center"/>
    </xf>
    <xf numFmtId="3" fontId="2" fillId="0" borderId="1" xfId="4" applyNumberFormat="1" applyFont="1" applyFill="1" applyBorder="1"/>
    <xf numFmtId="3" fontId="2" fillId="0" borderId="2" xfId="4" applyNumberFormat="1" applyFont="1" applyFill="1" applyBorder="1"/>
    <xf numFmtId="3" fontId="2" fillId="0" borderId="2" xfId="0" applyNumberFormat="1" applyFont="1" applyBorder="1"/>
    <xf numFmtId="3" fontId="9" fillId="0" borderId="3" xfId="0" applyNumberFormat="1" applyFont="1" applyFill="1" applyBorder="1" applyAlignment="1">
      <alignment horizontal="center"/>
    </xf>
    <xf numFmtId="3" fontId="9" fillId="3" borderId="1" xfId="4" applyNumberFormat="1" applyFont="1" applyFill="1" applyBorder="1" applyAlignment="1">
      <alignment horizontal="center"/>
    </xf>
    <xf numFmtId="3" fontId="9" fillId="3" borderId="2" xfId="4" applyNumberFormat="1" applyFont="1" applyFill="1" applyBorder="1" applyAlignment="1">
      <alignment horizontal="center"/>
    </xf>
    <xf numFmtId="3" fontId="2" fillId="0" borderId="6" xfId="0" applyNumberFormat="1" applyFont="1" applyBorder="1"/>
    <xf numFmtId="3" fontId="9" fillId="6" borderId="1" xfId="0" applyNumberFormat="1" applyFont="1" applyFill="1" applyBorder="1" applyAlignment="1">
      <alignment horizontal="center" vertical="center"/>
    </xf>
    <xf numFmtId="0" fontId="6" fillId="0" borderId="0" xfId="5" applyFont="1" applyBorder="1" applyAlignment="1">
      <alignment horizontal="center"/>
    </xf>
    <xf numFmtId="3" fontId="6" fillId="0" borderId="1" xfId="0" applyNumberFormat="1" applyFont="1" applyFill="1" applyBorder="1" applyAlignment="1">
      <alignment horizontal="center"/>
    </xf>
    <xf numFmtId="3" fontId="4" fillId="0" borderId="0" xfId="0" applyNumberFormat="1" applyFont="1"/>
    <xf numFmtId="0" fontId="2" fillId="0" borderId="1" xfId="4" applyFont="1" applyFill="1" applyBorder="1" applyAlignment="1">
      <alignment horizontal="center" wrapText="1"/>
    </xf>
    <xf numFmtId="3" fontId="0" fillId="0" borderId="0" xfId="0" applyNumberFormat="1"/>
    <xf numFmtId="0" fontId="2" fillId="0" borderId="2" xfId="4" applyFont="1" applyFill="1" applyBorder="1" applyAlignment="1">
      <alignment horizontal="center" wrapText="1"/>
    </xf>
    <xf numFmtId="3" fontId="9" fillId="5" borderId="2" xfId="0" applyNumberFormat="1" applyFont="1" applyFill="1" applyBorder="1"/>
    <xf numFmtId="0" fontId="6" fillId="0" borderId="3" xfId="4" applyFont="1" applyFill="1" applyBorder="1" applyAlignment="1">
      <alignment horizontal="center" wrapText="1"/>
    </xf>
    <xf numFmtId="0" fontId="0" fillId="0" borderId="0" xfId="0" applyFont="1"/>
    <xf numFmtId="3" fontId="9" fillId="2" borderId="1" xfId="0" applyNumberFormat="1" applyFont="1" applyFill="1" applyBorder="1" applyAlignment="1">
      <alignment horizontal="center" vertical="center"/>
    </xf>
    <xf numFmtId="3" fontId="6" fillId="0" borderId="0" xfId="5" applyNumberFormat="1" applyFont="1" applyBorder="1" applyAlignment="1">
      <alignment horizontal="center"/>
    </xf>
    <xf numFmtId="0" fontId="19" fillId="0" borderId="7" xfId="0" applyFont="1" applyBorder="1" applyAlignment="1">
      <alignment vertical="center"/>
    </xf>
    <xf numFmtId="0" fontId="19" fillId="0" borderId="0" xfId="0" applyFont="1" applyBorder="1" applyAlignment="1">
      <alignment vertical="center"/>
    </xf>
    <xf numFmtId="3" fontId="6" fillId="7" borderId="3" xfId="0" applyNumberFormat="1" applyFont="1" applyFill="1" applyBorder="1" applyAlignment="1">
      <alignment horizontal="center"/>
    </xf>
    <xf numFmtId="0" fontId="3" fillId="0" borderId="0" xfId="0" applyFont="1" applyAlignment="1">
      <alignment horizontal="left" vertical="top" wrapText="1"/>
    </xf>
    <xf numFmtId="0" fontId="15" fillId="0" borderId="0" xfId="0" applyFont="1"/>
    <xf numFmtId="0" fontId="15" fillId="0" borderId="0" xfId="0" applyFont="1" applyAlignment="1">
      <alignment horizontal="center"/>
    </xf>
    <xf numFmtId="0" fontId="15" fillId="0" borderId="1" xfId="0" applyFont="1" applyBorder="1" applyAlignment="1">
      <alignment horizontal="center"/>
    </xf>
    <xf numFmtId="0" fontId="15" fillId="0" borderId="8" xfId="0" applyFont="1" applyBorder="1"/>
    <xf numFmtId="0" fontId="15" fillId="0" borderId="9" xfId="0" applyFont="1" applyBorder="1"/>
    <xf numFmtId="0" fontId="16" fillId="0" borderId="1" xfId="0" quotePrefix="1" applyFont="1" applyBorder="1" applyAlignment="1">
      <alignment horizontal="center" wrapText="1"/>
    </xf>
    <xf numFmtId="0" fontId="16" fillId="8" borderId="1" xfId="0" quotePrefix="1" applyFont="1" applyFill="1" applyBorder="1" applyAlignment="1">
      <alignment horizontal="center" wrapText="1"/>
    </xf>
    <xf numFmtId="0" fontId="15" fillId="8" borderId="1" xfId="0" applyFont="1" applyFill="1" applyBorder="1" applyAlignment="1">
      <alignment horizontal="center"/>
    </xf>
    <xf numFmtId="0" fontId="15" fillId="3" borderId="9" xfId="0" applyFont="1" applyFill="1" applyBorder="1"/>
    <xf numFmtId="0" fontId="17" fillId="0" borderId="0" xfId="0" applyFont="1" applyAlignment="1">
      <alignment horizontal="center"/>
    </xf>
    <xf numFmtId="0" fontId="15" fillId="4" borderId="1" xfId="0" applyFont="1" applyFill="1" applyBorder="1" applyAlignment="1">
      <alignment horizontal="center"/>
    </xf>
    <xf numFmtId="0" fontId="15" fillId="0" borderId="10" xfId="0" applyFont="1" applyBorder="1"/>
    <xf numFmtId="0" fontId="15" fillId="0" borderId="11" xfId="0" applyFont="1" applyBorder="1"/>
    <xf numFmtId="0" fontId="16" fillId="3" borderId="12" xfId="0" applyFont="1" applyFill="1" applyBorder="1"/>
    <xf numFmtId="0" fontId="16" fillId="4" borderId="13" xfId="0" applyFont="1" applyFill="1" applyBorder="1"/>
    <xf numFmtId="0" fontId="16" fillId="0" borderId="12" xfId="0" applyFont="1" applyBorder="1"/>
    <xf numFmtId="0" fontId="15" fillId="4" borderId="13" xfId="0" applyFont="1" applyFill="1" applyBorder="1"/>
    <xf numFmtId="0" fontId="15" fillId="0" borderId="0" xfId="0" applyFont="1" applyBorder="1"/>
    <xf numFmtId="0" fontId="15" fillId="0" borderId="14" xfId="0" applyFont="1" applyBorder="1"/>
    <xf numFmtId="0" fontId="16" fillId="4" borderId="15" xfId="0" applyFont="1" applyFill="1" applyBorder="1"/>
    <xf numFmtId="0" fontId="15" fillId="4" borderId="16" xfId="0" applyFont="1" applyFill="1" applyBorder="1"/>
    <xf numFmtId="0" fontId="15" fillId="4" borderId="17" xfId="0" applyFont="1" applyFill="1" applyBorder="1"/>
    <xf numFmtId="0" fontId="15" fillId="4" borderId="18" xfId="0" applyFont="1" applyFill="1" applyBorder="1"/>
    <xf numFmtId="0" fontId="15" fillId="4" borderId="15" xfId="0" applyFont="1" applyFill="1" applyBorder="1"/>
    <xf numFmtId="0" fontId="15" fillId="0" borderId="19" xfId="0" applyFont="1" applyBorder="1"/>
    <xf numFmtId="0" fontId="15" fillId="0" borderId="20" xfId="0" applyFont="1" applyBorder="1"/>
    <xf numFmtId="0" fontId="16" fillId="3" borderId="21" xfId="0" applyFont="1" applyFill="1" applyBorder="1"/>
    <xf numFmtId="0" fontId="15" fillId="3" borderId="19" xfId="0" applyFont="1" applyFill="1" applyBorder="1"/>
    <xf numFmtId="0" fontId="16" fillId="4" borderId="22" xfId="0" applyFont="1" applyFill="1" applyBorder="1"/>
    <xf numFmtId="0" fontId="16" fillId="0" borderId="21" xfId="0" applyFont="1" applyBorder="1"/>
    <xf numFmtId="0" fontId="15" fillId="4" borderId="22" xfId="0" applyFont="1" applyFill="1" applyBorder="1"/>
    <xf numFmtId="0" fontId="15" fillId="4" borderId="23" xfId="0" applyFont="1" applyFill="1" applyBorder="1"/>
    <xf numFmtId="0" fontId="15" fillId="4" borderId="24" xfId="0" applyFont="1" applyFill="1" applyBorder="1"/>
    <xf numFmtId="0" fontId="16" fillId="3" borderId="25" xfId="0" applyFont="1" applyFill="1" applyBorder="1" applyAlignment="1">
      <alignment horizontal="center"/>
    </xf>
    <xf numFmtId="0" fontId="16" fillId="4" borderId="25" xfId="0" applyFont="1" applyFill="1" applyBorder="1" applyAlignment="1">
      <alignment horizontal="center"/>
    </xf>
    <xf numFmtId="0" fontId="16" fillId="0" borderId="25" xfId="0" applyFont="1" applyFill="1" applyBorder="1" applyAlignment="1">
      <alignment horizontal="center"/>
    </xf>
    <xf numFmtId="3" fontId="2" fillId="0" borderId="1" xfId="0" quotePrefix="1" applyNumberFormat="1" applyFont="1" applyFill="1" applyBorder="1"/>
    <xf numFmtId="3" fontId="1" fillId="0" borderId="0" xfId="0" applyNumberFormat="1" applyFont="1"/>
    <xf numFmtId="3" fontId="6" fillId="0" borderId="0" xfId="0" applyNumberFormat="1" applyFont="1" applyBorder="1" applyAlignment="1">
      <alignment horizontal="center"/>
    </xf>
    <xf numFmtId="3" fontId="2" fillId="0" borderId="0" xfId="0" applyNumberFormat="1" applyFont="1" applyBorder="1" applyAlignment="1">
      <alignment horizontal="center"/>
    </xf>
    <xf numFmtId="0" fontId="2" fillId="0" borderId="0" xfId="0" applyFont="1" applyAlignment="1"/>
    <xf numFmtId="3" fontId="2" fillId="0" borderId="2" xfId="0" applyNumberFormat="1" applyFont="1" applyBorder="1" applyAlignment="1">
      <alignment horizontal="center"/>
    </xf>
    <xf numFmtId="3" fontId="2" fillId="0" borderId="26" xfId="0" applyNumberFormat="1" applyFont="1" applyBorder="1" applyAlignment="1">
      <alignment horizontal="center"/>
    </xf>
    <xf numFmtId="3" fontId="2" fillId="0" borderId="4" xfId="0" applyNumberFormat="1" applyFont="1" applyBorder="1" applyAlignment="1">
      <alignment horizontal="center"/>
    </xf>
    <xf numFmtId="0" fontId="7" fillId="0" borderId="27" xfId="0" applyFont="1" applyBorder="1" applyAlignment="1">
      <alignment horizontal="center" vertical="center" wrapText="1"/>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19" fillId="0" borderId="7" xfId="0" applyFont="1" applyBorder="1" applyAlignment="1">
      <alignment horizontal="left" vertical="center"/>
    </xf>
    <xf numFmtId="0" fontId="19" fillId="0" borderId="0" xfId="0" applyFont="1" applyBorder="1" applyAlignment="1">
      <alignment horizontal="left" vertical="center"/>
    </xf>
    <xf numFmtId="0" fontId="6" fillId="0" borderId="30" xfId="5" applyFont="1" applyBorder="1" applyAlignment="1">
      <alignment horizontal="center"/>
    </xf>
    <xf numFmtId="0" fontId="6" fillId="0" borderId="31" xfId="5" applyFont="1" applyBorder="1" applyAlignment="1">
      <alignment horizontal="center"/>
    </xf>
    <xf numFmtId="0" fontId="2" fillId="0" borderId="1" xfId="4" applyFont="1" applyFill="1" applyBorder="1" applyAlignment="1">
      <alignment horizontal="left" wrapText="1"/>
    </xf>
    <xf numFmtId="3" fontId="2" fillId="0" borderId="1" xfId="0" applyNumberFormat="1" applyFont="1" applyBorder="1" applyAlignment="1">
      <alignment horizontal="center"/>
    </xf>
    <xf numFmtId="0" fontId="2" fillId="0" borderId="26"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2"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left" vertical="center"/>
    </xf>
    <xf numFmtId="3" fontId="6" fillId="0" borderId="34" xfId="0" applyNumberFormat="1" applyFont="1" applyBorder="1" applyAlignment="1">
      <alignment horizontal="center"/>
    </xf>
    <xf numFmtId="0" fontId="9" fillId="0" borderId="1" xfId="0" applyFont="1" applyBorder="1" applyAlignment="1">
      <alignment horizontal="center" vertical="center"/>
    </xf>
    <xf numFmtId="0" fontId="9" fillId="2" borderId="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0" borderId="0" xfId="0" applyFont="1" applyAlignment="1">
      <alignment horizontal="left" vertical="top"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9" fillId="3" borderId="1" xfId="0" applyFont="1" applyFill="1" applyBorder="1" applyAlignment="1">
      <alignment horizontal="center" vertical="center" wrapText="1"/>
    </xf>
    <xf numFmtId="0" fontId="2" fillId="0" borderId="6" xfId="0" applyFont="1" applyBorder="1" applyAlignment="1">
      <alignment horizontal="left"/>
    </xf>
    <xf numFmtId="0" fontId="2" fillId="0" borderId="1" xfId="0" applyFont="1" applyBorder="1" applyAlignment="1">
      <alignment horizontal="left"/>
    </xf>
    <xf numFmtId="3" fontId="9" fillId="0" borderId="34" xfId="0" applyNumberFormat="1" applyFont="1" applyBorder="1" applyAlignment="1">
      <alignment horizontal="center"/>
    </xf>
    <xf numFmtId="0" fontId="2" fillId="0" borderId="2" xfId="4" applyFont="1" applyFill="1" applyBorder="1" applyAlignment="1">
      <alignment horizontal="left" wrapText="1"/>
    </xf>
    <xf numFmtId="0" fontId="9" fillId="0" borderId="3" xfId="5" applyFont="1" applyBorder="1" applyAlignment="1">
      <alignment horizontal="center"/>
    </xf>
    <xf numFmtId="3" fontId="9" fillId="6" borderId="1" xfId="0" applyNumberFormat="1" applyFont="1" applyFill="1" applyBorder="1" applyAlignment="1">
      <alignment horizontal="center" vertical="center" wrapText="1"/>
    </xf>
    <xf numFmtId="3" fontId="2" fillId="0" borderId="35" xfId="0" applyNumberFormat="1" applyFont="1" applyBorder="1" applyAlignment="1">
      <alignment horizontal="center"/>
    </xf>
    <xf numFmtId="0" fontId="15" fillId="0" borderId="1" xfId="0" applyFont="1" applyBorder="1" applyAlignment="1">
      <alignment horizontal="center" vertical="center" wrapText="1"/>
    </xf>
    <xf numFmtId="0" fontId="15" fillId="0" borderId="28" xfId="0" applyFont="1" applyBorder="1" applyAlignment="1">
      <alignment horizontal="center" vertical="center"/>
    </xf>
    <xf numFmtId="0" fontId="15" fillId="0" borderId="1" xfId="0" applyFont="1" applyBorder="1" applyAlignment="1">
      <alignment horizontal="center" vertical="center"/>
    </xf>
    <xf numFmtId="0" fontId="15" fillId="0" borderId="28" xfId="0" quotePrefix="1" applyFont="1" applyBorder="1" applyAlignment="1">
      <alignment horizontal="center"/>
    </xf>
    <xf numFmtId="0" fontId="15" fillId="0" borderId="29" xfId="0" quotePrefix="1" applyFont="1" applyBorder="1" applyAlignment="1">
      <alignment horizontal="center"/>
    </xf>
    <xf numFmtId="0" fontId="15" fillId="0" borderId="6" xfId="0" quotePrefix="1" applyFont="1" applyBorder="1" applyAlignment="1">
      <alignment horizontal="center"/>
    </xf>
    <xf numFmtId="0" fontId="15" fillId="0" borderId="28" xfId="0" applyFont="1" applyBorder="1" applyAlignment="1">
      <alignment horizontal="center"/>
    </xf>
    <xf numFmtId="0" fontId="15" fillId="0" borderId="6" xfId="0" applyFont="1" applyBorder="1" applyAlignment="1">
      <alignment horizontal="center"/>
    </xf>
    <xf numFmtId="0" fontId="15" fillId="0" borderId="1" xfId="0" quotePrefix="1" applyFont="1" applyBorder="1" applyAlignment="1">
      <alignment horizontal="center"/>
    </xf>
    <xf numFmtId="0" fontId="15" fillId="0" borderId="0" xfId="0" applyFont="1" applyAlignment="1">
      <alignment horizontal="center" vertical="center"/>
    </xf>
    <xf numFmtId="0" fontId="16" fillId="8" borderId="28" xfId="0" applyFont="1" applyFill="1" applyBorder="1" applyAlignment="1">
      <alignment horizontal="center" vertical="center"/>
    </xf>
    <xf numFmtId="0" fontId="16" fillId="8" borderId="29" xfId="0" applyFont="1" applyFill="1" applyBorder="1" applyAlignment="1">
      <alignment horizontal="center" vertical="center"/>
    </xf>
    <xf numFmtId="0" fontId="16" fillId="8" borderId="6" xfId="0" applyFont="1" applyFill="1" applyBorder="1" applyAlignment="1">
      <alignment horizontal="center" vertical="center"/>
    </xf>
    <xf numFmtId="0" fontId="15" fillId="0" borderId="1" xfId="0" applyFont="1" applyBorder="1" applyAlignment="1">
      <alignment horizontal="center"/>
    </xf>
    <xf numFmtId="0" fontId="15" fillId="4" borderId="2" xfId="0" quotePrefix="1" applyFont="1" applyFill="1" applyBorder="1" applyAlignment="1">
      <alignment horizontal="center" vertical="center" wrapText="1"/>
    </xf>
    <xf numFmtId="0" fontId="15" fillId="4" borderId="4" xfId="0" quotePrefix="1" applyFont="1" applyFill="1" applyBorder="1" applyAlignment="1">
      <alignment horizontal="center" vertical="center" wrapText="1"/>
    </xf>
  </cellXfs>
  <cellStyles count="6">
    <cellStyle name="Hyperlink 2" xfId="1"/>
    <cellStyle name="Normal" xfId="0" builtinId="0"/>
    <cellStyle name="Normal 2" xfId="2"/>
    <cellStyle name="Normal 2 2" xfId="3"/>
    <cellStyle name="Normal 8" xfId="4"/>
    <cellStyle name="Normal_Dažādi" xf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0"/>
  <sheetViews>
    <sheetView tabSelected="1" workbookViewId="0">
      <selection activeCell="B2" sqref="B2:D2"/>
    </sheetView>
  </sheetViews>
  <sheetFormatPr defaultRowHeight="13.2" x14ac:dyDescent="0.25"/>
  <cols>
    <col min="1" max="1" width="25.33203125" customWidth="1"/>
    <col min="2" max="2" width="11.88671875" customWidth="1"/>
    <col min="5" max="5" width="10.33203125" customWidth="1"/>
    <col min="6" max="7" width="10.6640625" customWidth="1"/>
  </cols>
  <sheetData>
    <row r="1" spans="1:11" s="5" customFormat="1" ht="41.4" customHeight="1" x14ac:dyDescent="0.25">
      <c r="A1" s="112" t="s">
        <v>82</v>
      </c>
      <c r="B1" s="112"/>
      <c r="C1" s="112"/>
      <c r="D1" s="112"/>
      <c r="E1" s="112"/>
      <c r="F1" s="112"/>
      <c r="G1" s="112"/>
    </row>
    <row r="2" spans="1:11" s="1" customFormat="1" ht="16.8" x14ac:dyDescent="0.3">
      <c r="A2" s="109"/>
      <c r="B2" s="113" t="s">
        <v>183</v>
      </c>
      <c r="C2" s="114"/>
      <c r="D2" s="115"/>
      <c r="E2" s="116" t="s">
        <v>70</v>
      </c>
      <c r="F2" s="117"/>
      <c r="G2" s="118"/>
    </row>
    <row r="3" spans="1:11" s="1" customFormat="1" ht="26.4" customHeight="1" x14ac:dyDescent="0.3">
      <c r="A3" s="110"/>
      <c r="B3" s="119" t="s">
        <v>67</v>
      </c>
      <c r="C3" s="121" t="s">
        <v>180</v>
      </c>
      <c r="D3" s="121" t="s">
        <v>181</v>
      </c>
      <c r="E3" s="123" t="s">
        <v>67</v>
      </c>
      <c r="F3" s="33" t="s">
        <v>180</v>
      </c>
      <c r="G3" s="6" t="s">
        <v>181</v>
      </c>
    </row>
    <row r="4" spans="1:11" s="1" customFormat="1" ht="26.4" customHeight="1" x14ac:dyDescent="0.3">
      <c r="A4" s="111"/>
      <c r="B4" s="120"/>
      <c r="C4" s="122"/>
      <c r="D4" s="122"/>
      <c r="E4" s="124"/>
      <c r="F4" s="42">
        <v>16.75</v>
      </c>
      <c r="G4" s="42">
        <v>19.75</v>
      </c>
      <c r="H4" s="64" t="s">
        <v>68</v>
      </c>
      <c r="I4" s="65"/>
    </row>
    <row r="5" spans="1:11" s="1" customFormat="1" ht="42" customHeight="1" x14ac:dyDescent="0.3">
      <c r="A5" s="56" t="s">
        <v>85</v>
      </c>
      <c r="B5" s="35">
        <f>SUM(C5:D5)</f>
        <v>203416</v>
      </c>
      <c r="C5" s="10">
        <f>+Fin.!D48</f>
        <v>173954</v>
      </c>
      <c r="D5" s="10">
        <f>+Fin.!E48</f>
        <v>29462</v>
      </c>
      <c r="E5" s="40">
        <f>SUM(F5:G5)</f>
        <v>3495616</v>
      </c>
      <c r="F5" s="10">
        <f>Fin.!G48</f>
        <v>2913737</v>
      </c>
      <c r="G5" s="10">
        <f>Fin.!H48</f>
        <v>581879</v>
      </c>
      <c r="H5" s="3"/>
      <c r="I5" s="3"/>
      <c r="J5" s="3"/>
      <c r="K5" s="3"/>
    </row>
    <row r="6" spans="1:11" s="1" customFormat="1" ht="42" customHeight="1" thickBot="1" x14ac:dyDescent="0.35">
      <c r="A6" s="58" t="s">
        <v>86</v>
      </c>
      <c r="B6" s="36">
        <f>SUM(C6:D6)</f>
        <v>13186</v>
      </c>
      <c r="C6" s="17">
        <f>+Fin.!D55</f>
        <v>7677</v>
      </c>
      <c r="D6" s="17">
        <f>+Fin.!E55</f>
        <v>5509</v>
      </c>
      <c r="E6" s="59">
        <f>SUM(F6:G6)</f>
        <v>237393</v>
      </c>
      <c r="F6" s="10">
        <f>+C6*$F$4</f>
        <v>128590</v>
      </c>
      <c r="G6" s="10">
        <f>+D6*$G$4</f>
        <v>108803</v>
      </c>
      <c r="H6" s="3"/>
      <c r="I6" s="3"/>
      <c r="J6" s="3"/>
      <c r="K6" s="3"/>
    </row>
    <row r="7" spans="1:11" ht="42" customHeight="1" thickTop="1" thickBot="1" x14ac:dyDescent="0.3">
      <c r="A7" s="60" t="s">
        <v>81</v>
      </c>
      <c r="B7" s="26">
        <f t="shared" ref="B7:G7" si="0">SUM(B5:B6)</f>
        <v>216602</v>
      </c>
      <c r="C7" s="27">
        <f t="shared" si="0"/>
        <v>181631</v>
      </c>
      <c r="D7" s="27">
        <f t="shared" si="0"/>
        <v>34971</v>
      </c>
      <c r="E7" s="66">
        <f t="shared" si="0"/>
        <v>3733009</v>
      </c>
      <c r="F7" s="27">
        <f t="shared" si="0"/>
        <v>3042327</v>
      </c>
      <c r="G7" s="27">
        <f t="shared" si="0"/>
        <v>690682</v>
      </c>
      <c r="H7" s="61"/>
      <c r="I7" s="61"/>
      <c r="J7" s="3"/>
      <c r="K7" s="3"/>
    </row>
    <row r="8" spans="1:11" ht="13.8" thickTop="1" x14ac:dyDescent="0.25">
      <c r="C8" s="57"/>
    </row>
    <row r="9" spans="1:11" x14ac:dyDescent="0.25">
      <c r="B9" s="57"/>
      <c r="C9" s="57"/>
      <c r="D9" s="57"/>
      <c r="E9" s="57"/>
      <c r="F9" s="57"/>
      <c r="G9" s="57"/>
    </row>
    <row r="10" spans="1:11" x14ac:dyDescent="0.25">
      <c r="B10" s="105"/>
      <c r="C10" s="105"/>
      <c r="D10" s="105"/>
      <c r="E10" s="105"/>
      <c r="F10" s="105"/>
      <c r="G10" s="105"/>
    </row>
  </sheetData>
  <mergeCells count="8">
    <mergeCell ref="A2:A4"/>
    <mergeCell ref="A1:G1"/>
    <mergeCell ref="B2:D2"/>
    <mergeCell ref="E2:G2"/>
    <mergeCell ref="B3:B4"/>
    <mergeCell ref="C3:C4"/>
    <mergeCell ref="D3:D4"/>
    <mergeCell ref="E3:E4"/>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7"/>
  <sheetViews>
    <sheetView zoomScaleNormal="100" workbookViewId="0">
      <pane xSplit="2" ySplit="4" topLeftCell="C47" activePane="bottomRight" state="frozen"/>
      <selection pane="topRight" activeCell="C1" sqref="C1"/>
      <selection pane="bottomLeft" activeCell="A5" sqref="A5"/>
      <selection pane="bottomRight" activeCell="C53" sqref="C53:C54"/>
    </sheetView>
  </sheetViews>
  <sheetFormatPr defaultColWidth="9.109375" defaultRowHeight="16.8" x14ac:dyDescent="0.3"/>
  <cols>
    <col min="1" max="1" width="6" style="1" customWidth="1"/>
    <col min="2" max="2" width="22.5546875" style="1" bestFit="1" customWidth="1"/>
    <col min="3" max="8" width="10.33203125" style="1" customWidth="1"/>
    <col min="9" max="16384" width="9.109375" style="1"/>
  </cols>
  <sheetData>
    <row r="1" spans="1:10" s="5" customFormat="1" ht="41.4" customHeight="1" x14ac:dyDescent="0.25">
      <c r="A1" s="112" t="s">
        <v>74</v>
      </c>
      <c r="B1" s="112"/>
      <c r="C1" s="112"/>
      <c r="D1" s="112"/>
      <c r="E1" s="112"/>
      <c r="F1" s="112"/>
      <c r="G1" s="112"/>
      <c r="H1" s="112"/>
    </row>
    <row r="2" spans="1:10" s="7" customFormat="1" ht="19.2" customHeight="1" x14ac:dyDescent="0.25">
      <c r="A2" s="121" t="s">
        <v>0</v>
      </c>
      <c r="B2" s="132" t="s">
        <v>35</v>
      </c>
      <c r="C2" s="113" t="s">
        <v>183</v>
      </c>
      <c r="D2" s="114"/>
      <c r="E2" s="115"/>
      <c r="F2" s="116" t="s">
        <v>70</v>
      </c>
      <c r="G2" s="117"/>
      <c r="H2" s="118"/>
    </row>
    <row r="3" spans="1:10" s="7" customFormat="1" ht="35.4" customHeight="1" x14ac:dyDescent="0.25">
      <c r="A3" s="131"/>
      <c r="B3" s="133"/>
      <c r="C3" s="119" t="s">
        <v>67</v>
      </c>
      <c r="D3" s="121" t="s">
        <v>87</v>
      </c>
      <c r="E3" s="121" t="s">
        <v>63</v>
      </c>
      <c r="F3" s="123" t="s">
        <v>1</v>
      </c>
      <c r="G3" s="6" t="s">
        <v>87</v>
      </c>
      <c r="H3" s="6" t="s">
        <v>63</v>
      </c>
    </row>
    <row r="4" spans="1:10" s="7" customFormat="1" ht="13.2" x14ac:dyDescent="0.25">
      <c r="A4" s="122"/>
      <c r="B4" s="134"/>
      <c r="C4" s="120"/>
      <c r="D4" s="122"/>
      <c r="E4" s="122"/>
      <c r="F4" s="124"/>
      <c r="G4" s="42">
        <v>16.75</v>
      </c>
      <c r="H4" s="42">
        <v>19.75</v>
      </c>
      <c r="I4" s="125" t="s">
        <v>68</v>
      </c>
      <c r="J4" s="126"/>
    </row>
    <row r="5" spans="1:10" s="7" customFormat="1" ht="15" customHeight="1" x14ac:dyDescent="0.25">
      <c r="A5" s="8">
        <v>1</v>
      </c>
      <c r="B5" s="9" t="s">
        <v>44</v>
      </c>
      <c r="C5" s="35">
        <f t="shared" ref="C5:C47" si="0">SUM(D5:E5)</f>
        <v>67238</v>
      </c>
      <c r="D5" s="10">
        <f>+Izgl._01.09.22.!AZ5+Izgl._01.09.22.!BA5</f>
        <v>55742</v>
      </c>
      <c r="E5" s="10">
        <f>+Izgl._01.09.22.!BB5</f>
        <v>11496</v>
      </c>
      <c r="F5" s="40">
        <f t="shared" ref="F5:F47" si="1">SUM(G5:H5)</f>
        <v>1160725</v>
      </c>
      <c r="G5" s="10">
        <f t="shared" ref="G5:G47" si="2">$G$4*D5</f>
        <v>933679</v>
      </c>
      <c r="H5" s="10">
        <f>$H$4*E5</f>
        <v>227046</v>
      </c>
    </row>
    <row r="6" spans="1:10" s="7" customFormat="1" ht="15" customHeight="1" x14ac:dyDescent="0.25">
      <c r="A6" s="8">
        <f t="shared" ref="A6:A47" si="3">+A5+1</f>
        <v>2</v>
      </c>
      <c r="B6" s="9" t="s">
        <v>45</v>
      </c>
      <c r="C6" s="35">
        <f t="shared" si="0"/>
        <v>9069</v>
      </c>
      <c r="D6" s="10">
        <f>+Izgl._01.09.22.!AZ6+Izgl._01.09.22.!BA6</f>
        <v>7538</v>
      </c>
      <c r="E6" s="10">
        <f>+Izgl._01.09.22.!BB6</f>
        <v>1531</v>
      </c>
      <c r="F6" s="40">
        <f t="shared" si="1"/>
        <v>156499</v>
      </c>
      <c r="G6" s="10">
        <f t="shared" si="2"/>
        <v>126262</v>
      </c>
      <c r="H6" s="10">
        <f t="shared" ref="H6:H46" si="4">$H$4*E6</f>
        <v>30237</v>
      </c>
    </row>
    <row r="7" spans="1:10" s="7" customFormat="1" ht="15" customHeight="1" x14ac:dyDescent="0.25">
      <c r="A7" s="8">
        <f t="shared" si="3"/>
        <v>3</v>
      </c>
      <c r="B7" s="9" t="s">
        <v>46</v>
      </c>
      <c r="C7" s="35">
        <f t="shared" si="0"/>
        <v>7295</v>
      </c>
      <c r="D7" s="10">
        <f>+Izgl._01.09.22.!AZ7+Izgl._01.09.22.!BA7</f>
        <v>6236</v>
      </c>
      <c r="E7" s="10">
        <f>+Izgl._01.09.22.!BB7</f>
        <v>1059</v>
      </c>
      <c r="F7" s="40">
        <f t="shared" si="1"/>
        <v>125368</v>
      </c>
      <c r="G7" s="10">
        <f t="shared" si="2"/>
        <v>104453</v>
      </c>
      <c r="H7" s="10">
        <f t="shared" si="4"/>
        <v>20915</v>
      </c>
    </row>
    <row r="8" spans="1:10" s="7" customFormat="1" ht="15" customHeight="1" x14ac:dyDescent="0.25">
      <c r="A8" s="8">
        <f t="shared" si="3"/>
        <v>4</v>
      </c>
      <c r="B8" s="9" t="s">
        <v>47</v>
      </c>
      <c r="C8" s="35">
        <f t="shared" si="0"/>
        <v>4383</v>
      </c>
      <c r="D8" s="10">
        <f>+Izgl._01.09.22.!AZ8+Izgl._01.09.22.!BA8</f>
        <v>3733</v>
      </c>
      <c r="E8" s="10">
        <f>+Izgl._01.09.22.!BB8</f>
        <v>650</v>
      </c>
      <c r="F8" s="40">
        <f t="shared" si="1"/>
        <v>75366</v>
      </c>
      <c r="G8" s="10">
        <f t="shared" si="2"/>
        <v>62528</v>
      </c>
      <c r="H8" s="10">
        <f t="shared" si="4"/>
        <v>12838</v>
      </c>
    </row>
    <row r="9" spans="1:10" s="7" customFormat="1" ht="15" customHeight="1" x14ac:dyDescent="0.25">
      <c r="A9" s="8">
        <f t="shared" si="3"/>
        <v>5</v>
      </c>
      <c r="B9" s="9" t="s">
        <v>48</v>
      </c>
      <c r="C9" s="35">
        <f t="shared" si="0"/>
        <v>7859</v>
      </c>
      <c r="D9" s="10">
        <f>+Izgl._01.09.22.!AZ9+Izgl._01.09.22.!BA9</f>
        <v>6512</v>
      </c>
      <c r="E9" s="10">
        <f>+Izgl._01.09.22.!BB9</f>
        <v>1347</v>
      </c>
      <c r="F9" s="40">
        <f t="shared" si="1"/>
        <v>135679</v>
      </c>
      <c r="G9" s="10">
        <f t="shared" si="2"/>
        <v>109076</v>
      </c>
      <c r="H9" s="10">
        <f t="shared" si="4"/>
        <v>26603</v>
      </c>
    </row>
    <row r="10" spans="1:10" s="7" customFormat="1" ht="15" customHeight="1" x14ac:dyDescent="0.25">
      <c r="A10" s="8">
        <f t="shared" si="3"/>
        <v>6</v>
      </c>
      <c r="B10" s="9" t="s">
        <v>49</v>
      </c>
      <c r="C10" s="35">
        <f t="shared" si="0"/>
        <v>3803</v>
      </c>
      <c r="D10" s="10">
        <f>+Izgl._01.09.22.!AZ10+Izgl._01.09.22.!BA10</f>
        <v>3022</v>
      </c>
      <c r="E10" s="10">
        <f>+Izgl._01.09.22.!BB10</f>
        <v>781</v>
      </c>
      <c r="F10" s="40">
        <f t="shared" si="1"/>
        <v>66044</v>
      </c>
      <c r="G10" s="10">
        <f t="shared" si="2"/>
        <v>50619</v>
      </c>
      <c r="H10" s="10">
        <f t="shared" si="4"/>
        <v>15425</v>
      </c>
    </row>
    <row r="11" spans="1:10" s="7" customFormat="1" ht="15" customHeight="1" x14ac:dyDescent="0.25">
      <c r="A11" s="8">
        <f t="shared" si="3"/>
        <v>7</v>
      </c>
      <c r="B11" s="9" t="s">
        <v>50</v>
      </c>
      <c r="C11" s="35">
        <f t="shared" si="0"/>
        <v>4019</v>
      </c>
      <c r="D11" s="10">
        <f>+Izgl._01.09.22.!AZ11+Izgl._01.09.22.!BA11</f>
        <v>3449</v>
      </c>
      <c r="E11" s="10">
        <f>+Izgl._01.09.22.!BB11</f>
        <v>570</v>
      </c>
      <c r="F11" s="40">
        <f t="shared" si="1"/>
        <v>69029</v>
      </c>
      <c r="G11" s="10">
        <f t="shared" si="2"/>
        <v>57771</v>
      </c>
      <c r="H11" s="10">
        <f t="shared" si="4"/>
        <v>11258</v>
      </c>
    </row>
    <row r="12" spans="1:10" s="7" customFormat="1" ht="15" customHeight="1" x14ac:dyDescent="0.25">
      <c r="A12" s="12">
        <f t="shared" si="3"/>
        <v>8</v>
      </c>
      <c r="B12" s="13" t="s">
        <v>3</v>
      </c>
      <c r="C12" s="35">
        <f t="shared" si="0"/>
        <v>2826</v>
      </c>
      <c r="D12" s="10">
        <f>+Izgl._01.09.22.!AZ12+Izgl._01.09.22.!BA12</f>
        <v>2501</v>
      </c>
      <c r="E12" s="10">
        <f>+Izgl._01.09.22.!BB12</f>
        <v>325</v>
      </c>
      <c r="F12" s="40">
        <f t="shared" si="1"/>
        <v>48311</v>
      </c>
      <c r="G12" s="10">
        <f t="shared" si="2"/>
        <v>41892</v>
      </c>
      <c r="H12" s="10">
        <f t="shared" si="4"/>
        <v>6419</v>
      </c>
    </row>
    <row r="13" spans="1:10" s="7" customFormat="1" ht="15" customHeight="1" x14ac:dyDescent="0.25">
      <c r="A13" s="12">
        <f t="shared" si="3"/>
        <v>9</v>
      </c>
      <c r="B13" s="13" t="s">
        <v>4</v>
      </c>
      <c r="C13" s="35">
        <f t="shared" si="0"/>
        <v>1354</v>
      </c>
      <c r="D13" s="10">
        <f>+Izgl._01.09.22.!AZ13+Izgl._01.09.22.!BA13</f>
        <v>1175</v>
      </c>
      <c r="E13" s="10">
        <f>+Izgl._01.09.22.!BB13</f>
        <v>179</v>
      </c>
      <c r="F13" s="40">
        <f t="shared" si="1"/>
        <v>23216</v>
      </c>
      <c r="G13" s="10">
        <f t="shared" si="2"/>
        <v>19681</v>
      </c>
      <c r="H13" s="10">
        <f t="shared" si="4"/>
        <v>3535</v>
      </c>
    </row>
    <row r="14" spans="1:10" s="7" customFormat="1" ht="15" customHeight="1" x14ac:dyDescent="0.25">
      <c r="A14" s="12">
        <f t="shared" si="3"/>
        <v>10</v>
      </c>
      <c r="B14" s="13" t="s">
        <v>51</v>
      </c>
      <c r="C14" s="35">
        <f t="shared" si="0"/>
        <v>1753</v>
      </c>
      <c r="D14" s="10">
        <f>+Izgl._01.09.22.!AZ14+Izgl._01.09.22.!BA14</f>
        <v>1473</v>
      </c>
      <c r="E14" s="10">
        <f>+Izgl._01.09.22.!BB14</f>
        <v>280</v>
      </c>
      <c r="F14" s="40">
        <f t="shared" si="1"/>
        <v>30203</v>
      </c>
      <c r="G14" s="10">
        <f t="shared" si="2"/>
        <v>24673</v>
      </c>
      <c r="H14" s="10">
        <f t="shared" si="4"/>
        <v>5530</v>
      </c>
    </row>
    <row r="15" spans="1:10" s="7" customFormat="1" ht="15" customHeight="1" x14ac:dyDescent="0.25">
      <c r="A15" s="12">
        <f t="shared" si="3"/>
        <v>11</v>
      </c>
      <c r="B15" s="13" t="s">
        <v>2</v>
      </c>
      <c r="C15" s="35">
        <f t="shared" si="0"/>
        <v>2545</v>
      </c>
      <c r="D15" s="10">
        <f>+Izgl._01.09.22.!AZ15+Izgl._01.09.22.!BA15</f>
        <v>2319</v>
      </c>
      <c r="E15" s="10">
        <f>+Izgl._01.09.22.!BB15</f>
        <v>226</v>
      </c>
      <c r="F15" s="40">
        <f t="shared" si="1"/>
        <v>43307</v>
      </c>
      <c r="G15" s="10">
        <f t="shared" si="2"/>
        <v>38843</v>
      </c>
      <c r="H15" s="10">
        <f t="shared" si="4"/>
        <v>4464</v>
      </c>
    </row>
    <row r="16" spans="1:10" s="7" customFormat="1" ht="15" customHeight="1" x14ac:dyDescent="0.25">
      <c r="A16" s="12">
        <f t="shared" si="3"/>
        <v>12</v>
      </c>
      <c r="B16" s="8" t="s">
        <v>5</v>
      </c>
      <c r="C16" s="35">
        <f t="shared" si="0"/>
        <v>1794</v>
      </c>
      <c r="D16" s="10">
        <f>+Izgl._01.09.22.!AZ16+Izgl._01.09.22.!BA16</f>
        <v>1474</v>
      </c>
      <c r="E16" s="10">
        <f>+Izgl._01.09.22.!BB16</f>
        <v>320</v>
      </c>
      <c r="F16" s="40">
        <f t="shared" si="1"/>
        <v>31010</v>
      </c>
      <c r="G16" s="10">
        <f t="shared" si="2"/>
        <v>24690</v>
      </c>
      <c r="H16" s="10">
        <f t="shared" si="4"/>
        <v>6320</v>
      </c>
    </row>
    <row r="17" spans="1:8" s="7" customFormat="1" ht="15" customHeight="1" x14ac:dyDescent="0.25">
      <c r="A17" s="12">
        <f t="shared" si="3"/>
        <v>13</v>
      </c>
      <c r="B17" s="8" t="s">
        <v>6</v>
      </c>
      <c r="C17" s="35">
        <f t="shared" si="0"/>
        <v>4511</v>
      </c>
      <c r="D17" s="10">
        <f>+Izgl._01.09.22.!AZ17+Izgl._01.09.22.!BA17</f>
        <v>3944</v>
      </c>
      <c r="E17" s="10">
        <f>+Izgl._01.09.22.!BB17</f>
        <v>567</v>
      </c>
      <c r="F17" s="40">
        <f t="shared" si="1"/>
        <v>77260</v>
      </c>
      <c r="G17" s="10">
        <f t="shared" si="2"/>
        <v>66062</v>
      </c>
      <c r="H17" s="10">
        <f t="shared" si="4"/>
        <v>11198</v>
      </c>
    </row>
    <row r="18" spans="1:8" s="7" customFormat="1" ht="15" customHeight="1" x14ac:dyDescent="0.25">
      <c r="A18" s="12">
        <f t="shared" si="3"/>
        <v>14</v>
      </c>
      <c r="B18" s="8" t="s">
        <v>7</v>
      </c>
      <c r="C18" s="35">
        <f t="shared" si="0"/>
        <v>4469</v>
      </c>
      <c r="D18" s="10">
        <f>+Izgl._01.09.22.!AZ18+Izgl._01.09.22.!BA18</f>
        <v>3888</v>
      </c>
      <c r="E18" s="10">
        <f>+Izgl._01.09.22.!BB18</f>
        <v>581</v>
      </c>
      <c r="F18" s="40">
        <f t="shared" si="1"/>
        <v>76599</v>
      </c>
      <c r="G18" s="10">
        <f t="shared" si="2"/>
        <v>65124</v>
      </c>
      <c r="H18" s="10">
        <f t="shared" si="4"/>
        <v>11475</v>
      </c>
    </row>
    <row r="19" spans="1:8" s="7" customFormat="1" ht="15" customHeight="1" x14ac:dyDescent="0.25">
      <c r="A19" s="12">
        <f t="shared" si="3"/>
        <v>15</v>
      </c>
      <c r="B19" s="8" t="s">
        <v>52</v>
      </c>
      <c r="C19" s="35">
        <f t="shared" si="0"/>
        <v>3511</v>
      </c>
      <c r="D19" s="10">
        <f>+Izgl._01.09.22.!AZ19+Izgl._01.09.22.!BA19</f>
        <v>3019</v>
      </c>
      <c r="E19" s="10">
        <f>+Izgl._01.09.22.!BB19</f>
        <v>492</v>
      </c>
      <c r="F19" s="40">
        <f t="shared" si="1"/>
        <v>60285</v>
      </c>
      <c r="G19" s="10">
        <f t="shared" si="2"/>
        <v>50568</v>
      </c>
      <c r="H19" s="10">
        <f t="shared" si="4"/>
        <v>9717</v>
      </c>
    </row>
    <row r="20" spans="1:8" s="7" customFormat="1" ht="15" customHeight="1" x14ac:dyDescent="0.25">
      <c r="A20" s="12">
        <f t="shared" si="3"/>
        <v>16</v>
      </c>
      <c r="B20" s="8" t="s">
        <v>8</v>
      </c>
      <c r="C20" s="35">
        <f t="shared" si="0"/>
        <v>2920</v>
      </c>
      <c r="D20" s="10">
        <f>+Izgl._01.09.22.!AZ20+Izgl._01.09.22.!BA20</f>
        <v>2557</v>
      </c>
      <c r="E20" s="10">
        <f>+Izgl._01.09.22.!BB20</f>
        <v>363</v>
      </c>
      <c r="F20" s="40">
        <f t="shared" si="1"/>
        <v>49999</v>
      </c>
      <c r="G20" s="10">
        <f t="shared" si="2"/>
        <v>42830</v>
      </c>
      <c r="H20" s="10">
        <f t="shared" si="4"/>
        <v>7169</v>
      </c>
    </row>
    <row r="21" spans="1:8" s="7" customFormat="1" ht="15" customHeight="1" x14ac:dyDescent="0.25">
      <c r="A21" s="12">
        <f t="shared" si="3"/>
        <v>17</v>
      </c>
      <c r="B21" s="8" t="s">
        <v>9</v>
      </c>
      <c r="C21" s="35">
        <f t="shared" si="0"/>
        <v>1764</v>
      </c>
      <c r="D21" s="10">
        <f>+Izgl._01.09.22.!AZ21+Izgl._01.09.22.!BA21</f>
        <v>1605</v>
      </c>
      <c r="E21" s="10">
        <f>+Izgl._01.09.22.!BB21</f>
        <v>159</v>
      </c>
      <c r="F21" s="40">
        <f t="shared" si="1"/>
        <v>30024</v>
      </c>
      <c r="G21" s="10">
        <f t="shared" si="2"/>
        <v>26884</v>
      </c>
      <c r="H21" s="10">
        <f t="shared" si="4"/>
        <v>3140</v>
      </c>
    </row>
    <row r="22" spans="1:8" s="7" customFormat="1" ht="15" customHeight="1" x14ac:dyDescent="0.25">
      <c r="A22" s="12">
        <f t="shared" si="3"/>
        <v>18</v>
      </c>
      <c r="B22" s="8" t="s">
        <v>11</v>
      </c>
      <c r="C22" s="35">
        <f t="shared" si="0"/>
        <v>3453</v>
      </c>
      <c r="D22" s="10">
        <f>+Izgl._01.09.22.!AZ22+Izgl._01.09.22.!BA22</f>
        <v>3014</v>
      </c>
      <c r="E22" s="10">
        <f>+Izgl._01.09.22.!BB22</f>
        <v>439</v>
      </c>
      <c r="F22" s="40">
        <f t="shared" si="1"/>
        <v>59155</v>
      </c>
      <c r="G22" s="10">
        <f t="shared" si="2"/>
        <v>50485</v>
      </c>
      <c r="H22" s="10">
        <f t="shared" si="4"/>
        <v>8670</v>
      </c>
    </row>
    <row r="23" spans="1:8" s="7" customFormat="1" ht="15" customHeight="1" x14ac:dyDescent="0.25">
      <c r="A23" s="12">
        <f t="shared" si="3"/>
        <v>19</v>
      </c>
      <c r="B23" s="8" t="s">
        <v>10</v>
      </c>
      <c r="C23" s="35">
        <f t="shared" si="0"/>
        <v>4189</v>
      </c>
      <c r="D23" s="10">
        <f>+Izgl._01.09.22.!AZ23+Izgl._01.09.22.!BA23</f>
        <v>3647</v>
      </c>
      <c r="E23" s="10">
        <f>+Izgl._01.09.22.!BB23</f>
        <v>542</v>
      </c>
      <c r="F23" s="40">
        <f t="shared" si="1"/>
        <v>71792</v>
      </c>
      <c r="G23" s="10">
        <f t="shared" si="2"/>
        <v>61087</v>
      </c>
      <c r="H23" s="10">
        <f t="shared" si="4"/>
        <v>10705</v>
      </c>
    </row>
    <row r="24" spans="1:8" s="7" customFormat="1" ht="15" customHeight="1" x14ac:dyDescent="0.25">
      <c r="A24" s="12">
        <f t="shared" si="3"/>
        <v>20</v>
      </c>
      <c r="B24" s="8" t="s">
        <v>12</v>
      </c>
      <c r="C24" s="35">
        <f t="shared" si="0"/>
        <v>1636</v>
      </c>
      <c r="D24" s="10">
        <f>+Izgl._01.09.22.!AZ24+Izgl._01.09.22.!BA24</f>
        <v>1387</v>
      </c>
      <c r="E24" s="10">
        <f>+Izgl._01.09.22.!BB24</f>
        <v>249</v>
      </c>
      <c r="F24" s="40">
        <f t="shared" si="1"/>
        <v>28150</v>
      </c>
      <c r="G24" s="10">
        <f t="shared" si="2"/>
        <v>23232</v>
      </c>
      <c r="H24" s="10">
        <f t="shared" si="4"/>
        <v>4918</v>
      </c>
    </row>
    <row r="25" spans="1:8" s="7" customFormat="1" ht="15" customHeight="1" x14ac:dyDescent="0.25">
      <c r="A25" s="12">
        <f t="shared" si="3"/>
        <v>21</v>
      </c>
      <c r="B25" s="8" t="s">
        <v>13</v>
      </c>
      <c r="C25" s="35">
        <f t="shared" si="0"/>
        <v>2879</v>
      </c>
      <c r="D25" s="10">
        <f>+Izgl._01.09.22.!AZ25+Izgl._01.09.22.!BA25</f>
        <v>2586</v>
      </c>
      <c r="E25" s="10">
        <f>+Izgl._01.09.22.!BB25</f>
        <v>293</v>
      </c>
      <c r="F25" s="40">
        <f t="shared" si="1"/>
        <v>49103</v>
      </c>
      <c r="G25" s="10">
        <f t="shared" si="2"/>
        <v>43316</v>
      </c>
      <c r="H25" s="10">
        <f t="shared" si="4"/>
        <v>5787</v>
      </c>
    </row>
    <row r="26" spans="1:8" s="7" customFormat="1" ht="15" customHeight="1" x14ac:dyDescent="0.25">
      <c r="A26" s="12">
        <f t="shared" si="3"/>
        <v>22</v>
      </c>
      <c r="B26" s="8" t="s">
        <v>14</v>
      </c>
      <c r="C26" s="35">
        <f t="shared" si="0"/>
        <v>3472</v>
      </c>
      <c r="D26" s="10">
        <f>+Izgl._01.09.22.!AZ26+Izgl._01.09.22.!BA26</f>
        <v>3189</v>
      </c>
      <c r="E26" s="10">
        <f>+Izgl._01.09.22.!BB26</f>
        <v>283</v>
      </c>
      <c r="F26" s="40">
        <f t="shared" si="1"/>
        <v>59005</v>
      </c>
      <c r="G26" s="10">
        <f t="shared" si="2"/>
        <v>53416</v>
      </c>
      <c r="H26" s="10">
        <f t="shared" si="4"/>
        <v>5589</v>
      </c>
    </row>
    <row r="27" spans="1:8" s="7" customFormat="1" ht="15" customHeight="1" x14ac:dyDescent="0.25">
      <c r="A27" s="12">
        <f t="shared" si="3"/>
        <v>23</v>
      </c>
      <c r="B27" s="8" t="s">
        <v>15</v>
      </c>
      <c r="C27" s="35">
        <f t="shared" si="0"/>
        <v>2477</v>
      </c>
      <c r="D27" s="10">
        <f>+Izgl._01.09.22.!AZ27+Izgl._01.09.22.!BA27</f>
        <v>2123</v>
      </c>
      <c r="E27" s="10">
        <f>+Izgl._01.09.22.!BB27</f>
        <v>354</v>
      </c>
      <c r="F27" s="40">
        <f t="shared" si="1"/>
        <v>42552</v>
      </c>
      <c r="G27" s="10">
        <f t="shared" si="2"/>
        <v>35560</v>
      </c>
      <c r="H27" s="10">
        <f t="shared" si="4"/>
        <v>6992</v>
      </c>
    </row>
    <row r="28" spans="1:8" s="7" customFormat="1" ht="15" customHeight="1" x14ac:dyDescent="0.25">
      <c r="A28" s="12">
        <f t="shared" si="3"/>
        <v>24</v>
      </c>
      <c r="B28" s="8" t="s">
        <v>16</v>
      </c>
      <c r="C28" s="35">
        <f t="shared" si="0"/>
        <v>1076</v>
      </c>
      <c r="D28" s="10">
        <f>+Izgl._01.09.22.!AZ28+Izgl._01.09.22.!BA28</f>
        <v>927</v>
      </c>
      <c r="E28" s="10">
        <f>+Izgl._01.09.22.!BB28</f>
        <v>149</v>
      </c>
      <c r="F28" s="40">
        <f t="shared" si="1"/>
        <v>18470</v>
      </c>
      <c r="G28" s="10">
        <f t="shared" si="2"/>
        <v>15527</v>
      </c>
      <c r="H28" s="10">
        <f t="shared" si="4"/>
        <v>2943</v>
      </c>
    </row>
    <row r="29" spans="1:8" s="7" customFormat="1" ht="15" customHeight="1" x14ac:dyDescent="0.25">
      <c r="A29" s="12">
        <f t="shared" si="3"/>
        <v>25</v>
      </c>
      <c r="B29" s="8" t="s">
        <v>17</v>
      </c>
      <c r="C29" s="35">
        <f t="shared" si="0"/>
        <v>1878</v>
      </c>
      <c r="D29" s="10">
        <f>+Izgl._01.09.22.!AZ29+Izgl._01.09.22.!BA29</f>
        <v>1530</v>
      </c>
      <c r="E29" s="10">
        <f>+Izgl._01.09.22.!BB29</f>
        <v>348</v>
      </c>
      <c r="F29" s="40">
        <f t="shared" si="1"/>
        <v>32501</v>
      </c>
      <c r="G29" s="10">
        <f t="shared" si="2"/>
        <v>25628</v>
      </c>
      <c r="H29" s="10">
        <f t="shared" si="4"/>
        <v>6873</v>
      </c>
    </row>
    <row r="30" spans="1:8" s="7" customFormat="1" ht="15" customHeight="1" x14ac:dyDescent="0.25">
      <c r="A30" s="12">
        <f t="shared" si="3"/>
        <v>26</v>
      </c>
      <c r="B30" s="8" t="s">
        <v>18</v>
      </c>
      <c r="C30" s="35">
        <f t="shared" si="0"/>
        <v>2771</v>
      </c>
      <c r="D30" s="10">
        <f>+Izgl._01.09.22.!AZ30+Izgl._01.09.22.!BA30</f>
        <v>2394</v>
      </c>
      <c r="E30" s="10">
        <f>+Izgl._01.09.22.!BB30</f>
        <v>377</v>
      </c>
      <c r="F30" s="40">
        <f t="shared" si="1"/>
        <v>47546</v>
      </c>
      <c r="G30" s="10">
        <f t="shared" si="2"/>
        <v>40100</v>
      </c>
      <c r="H30" s="10">
        <f t="shared" si="4"/>
        <v>7446</v>
      </c>
    </row>
    <row r="31" spans="1:8" s="7" customFormat="1" ht="15" customHeight="1" x14ac:dyDescent="0.25">
      <c r="A31" s="12">
        <f t="shared" si="3"/>
        <v>27</v>
      </c>
      <c r="B31" s="8" t="s">
        <v>19</v>
      </c>
      <c r="C31" s="35">
        <f t="shared" si="0"/>
        <v>4827</v>
      </c>
      <c r="D31" s="10">
        <f>+Izgl._01.09.22.!AZ31+Izgl._01.09.22.!BA31</f>
        <v>4393</v>
      </c>
      <c r="E31" s="10">
        <f>+Izgl._01.09.22.!BB31</f>
        <v>434</v>
      </c>
      <c r="F31" s="40">
        <f t="shared" si="1"/>
        <v>82155</v>
      </c>
      <c r="G31" s="10">
        <f t="shared" si="2"/>
        <v>73583</v>
      </c>
      <c r="H31" s="10">
        <f t="shared" si="4"/>
        <v>8572</v>
      </c>
    </row>
    <row r="32" spans="1:8" s="7" customFormat="1" ht="15" customHeight="1" x14ac:dyDescent="0.25">
      <c r="A32" s="12">
        <f t="shared" si="3"/>
        <v>28</v>
      </c>
      <c r="B32" s="8" t="s">
        <v>20</v>
      </c>
      <c r="C32" s="35">
        <f t="shared" si="0"/>
        <v>6868</v>
      </c>
      <c r="D32" s="10">
        <f>+Izgl._01.09.22.!AZ32+Izgl._01.09.22.!BA32</f>
        <v>6139</v>
      </c>
      <c r="E32" s="10">
        <f>+Izgl._01.09.22.!BB32</f>
        <v>729</v>
      </c>
      <c r="F32" s="40">
        <f t="shared" si="1"/>
        <v>117226</v>
      </c>
      <c r="G32" s="10">
        <f t="shared" si="2"/>
        <v>102828</v>
      </c>
      <c r="H32" s="10">
        <f t="shared" si="4"/>
        <v>14398</v>
      </c>
    </row>
    <row r="33" spans="1:9" s="7" customFormat="1" ht="15" customHeight="1" x14ac:dyDescent="0.25">
      <c r="A33" s="12">
        <f t="shared" si="3"/>
        <v>29</v>
      </c>
      <c r="B33" s="8" t="s">
        <v>21</v>
      </c>
      <c r="C33" s="35">
        <f t="shared" si="0"/>
        <v>1881</v>
      </c>
      <c r="D33" s="10">
        <f>+Izgl._01.09.22.!AZ33+Izgl._01.09.22.!BA33</f>
        <v>1682</v>
      </c>
      <c r="E33" s="10">
        <f>+Izgl._01.09.22.!BB33</f>
        <v>199</v>
      </c>
      <c r="F33" s="40">
        <f t="shared" si="1"/>
        <v>32104</v>
      </c>
      <c r="G33" s="10">
        <f t="shared" si="2"/>
        <v>28174</v>
      </c>
      <c r="H33" s="10">
        <f t="shared" si="4"/>
        <v>3930</v>
      </c>
    </row>
    <row r="34" spans="1:9" s="7" customFormat="1" ht="15" customHeight="1" x14ac:dyDescent="0.25">
      <c r="A34" s="12">
        <f t="shared" si="3"/>
        <v>30</v>
      </c>
      <c r="B34" s="8" t="s">
        <v>22</v>
      </c>
      <c r="C34" s="35">
        <f t="shared" si="0"/>
        <v>1482</v>
      </c>
      <c r="D34" s="10">
        <f>+Izgl._01.09.22.!AZ34+Izgl._01.09.22.!BA34</f>
        <v>1248</v>
      </c>
      <c r="E34" s="10">
        <f>+Izgl._01.09.22.!BB34</f>
        <v>234</v>
      </c>
      <c r="F34" s="40">
        <f t="shared" si="1"/>
        <v>25526</v>
      </c>
      <c r="G34" s="10">
        <f t="shared" si="2"/>
        <v>20904</v>
      </c>
      <c r="H34" s="10">
        <f t="shared" si="4"/>
        <v>4622</v>
      </c>
    </row>
    <row r="35" spans="1:9" s="7" customFormat="1" ht="15" customHeight="1" x14ac:dyDescent="0.25">
      <c r="A35" s="12">
        <f t="shared" si="3"/>
        <v>31</v>
      </c>
      <c r="B35" s="8" t="s">
        <v>23</v>
      </c>
      <c r="C35" s="35">
        <f t="shared" si="0"/>
        <v>2153</v>
      </c>
      <c r="D35" s="10">
        <f>+Izgl._01.09.22.!AZ35+Izgl._01.09.22.!BA35</f>
        <v>1861</v>
      </c>
      <c r="E35" s="10">
        <f>+Izgl._01.09.22.!BB35</f>
        <v>292</v>
      </c>
      <c r="F35" s="40">
        <f t="shared" si="1"/>
        <v>36939</v>
      </c>
      <c r="G35" s="10">
        <f t="shared" si="2"/>
        <v>31172</v>
      </c>
      <c r="H35" s="10">
        <f t="shared" si="4"/>
        <v>5767</v>
      </c>
    </row>
    <row r="36" spans="1:9" s="7" customFormat="1" ht="15" customHeight="1" x14ac:dyDescent="0.25">
      <c r="A36" s="12">
        <f t="shared" si="3"/>
        <v>32</v>
      </c>
      <c r="B36" s="8" t="s">
        <v>24</v>
      </c>
      <c r="C36" s="35">
        <f t="shared" si="0"/>
        <v>3199</v>
      </c>
      <c r="D36" s="10">
        <f>+Izgl._01.09.22.!AZ36+Izgl._01.09.22.!BA36</f>
        <v>3038</v>
      </c>
      <c r="E36" s="10">
        <f>+Izgl._01.09.22.!BB36</f>
        <v>161</v>
      </c>
      <c r="F36" s="40">
        <f t="shared" si="1"/>
        <v>54067</v>
      </c>
      <c r="G36" s="10">
        <f t="shared" si="2"/>
        <v>50887</v>
      </c>
      <c r="H36" s="10">
        <f t="shared" si="4"/>
        <v>3180</v>
      </c>
    </row>
    <row r="37" spans="1:9" s="7" customFormat="1" ht="15" customHeight="1" x14ac:dyDescent="0.25">
      <c r="A37" s="12">
        <f t="shared" si="3"/>
        <v>33</v>
      </c>
      <c r="B37" s="8" t="s">
        <v>25</v>
      </c>
      <c r="C37" s="35">
        <f t="shared" si="0"/>
        <v>2182</v>
      </c>
      <c r="D37" s="10">
        <f>+Izgl._01.09.22.!AZ37+Izgl._01.09.22.!BA37</f>
        <v>2034</v>
      </c>
      <c r="E37" s="10">
        <f>+Izgl._01.09.22.!BB37</f>
        <v>148</v>
      </c>
      <c r="F37" s="40">
        <f t="shared" si="1"/>
        <v>36993</v>
      </c>
      <c r="G37" s="10">
        <f t="shared" si="2"/>
        <v>34070</v>
      </c>
      <c r="H37" s="10">
        <f t="shared" si="4"/>
        <v>2923</v>
      </c>
    </row>
    <row r="38" spans="1:9" s="7" customFormat="1" ht="15" customHeight="1" x14ac:dyDescent="0.25">
      <c r="A38" s="12">
        <f t="shared" si="3"/>
        <v>34</v>
      </c>
      <c r="B38" s="8" t="s">
        <v>26</v>
      </c>
      <c r="C38" s="35">
        <f t="shared" si="0"/>
        <v>2872</v>
      </c>
      <c r="D38" s="10">
        <f>+Izgl._01.09.22.!AZ38+Izgl._01.09.22.!BA38</f>
        <v>2604</v>
      </c>
      <c r="E38" s="10">
        <f>+Izgl._01.09.22.!BB38</f>
        <v>268</v>
      </c>
      <c r="F38" s="40">
        <f t="shared" si="1"/>
        <v>48910</v>
      </c>
      <c r="G38" s="10">
        <f t="shared" si="2"/>
        <v>43617</v>
      </c>
      <c r="H38" s="10">
        <f t="shared" si="4"/>
        <v>5293</v>
      </c>
    </row>
    <row r="39" spans="1:9" s="7" customFormat="1" ht="15" customHeight="1" x14ac:dyDescent="0.25">
      <c r="A39" s="12">
        <f t="shared" si="3"/>
        <v>35</v>
      </c>
      <c r="B39" s="8" t="s">
        <v>27</v>
      </c>
      <c r="C39" s="35">
        <f t="shared" si="0"/>
        <v>854</v>
      </c>
      <c r="D39" s="10">
        <f>+Izgl._01.09.22.!AZ39+Izgl._01.09.22.!BA39</f>
        <v>805</v>
      </c>
      <c r="E39" s="10">
        <f>+Izgl._01.09.22.!BB39</f>
        <v>49</v>
      </c>
      <c r="F39" s="40">
        <f t="shared" si="1"/>
        <v>14452</v>
      </c>
      <c r="G39" s="10">
        <f t="shared" si="2"/>
        <v>13484</v>
      </c>
      <c r="H39" s="10">
        <f t="shared" si="4"/>
        <v>968</v>
      </c>
    </row>
    <row r="40" spans="1:9" s="7" customFormat="1" ht="15" customHeight="1" x14ac:dyDescent="0.25">
      <c r="A40" s="12">
        <f t="shared" si="3"/>
        <v>36</v>
      </c>
      <c r="B40" s="8" t="s">
        <v>28</v>
      </c>
      <c r="C40" s="35">
        <f t="shared" si="0"/>
        <v>4018</v>
      </c>
      <c r="D40" s="10">
        <f>+Izgl._01.09.22.!AZ40+Izgl._01.09.22.!BA40</f>
        <v>3521</v>
      </c>
      <c r="E40" s="10">
        <f>+Izgl._01.09.22.!BB40</f>
        <v>497</v>
      </c>
      <c r="F40" s="40">
        <f t="shared" si="1"/>
        <v>68793</v>
      </c>
      <c r="G40" s="10">
        <f t="shared" si="2"/>
        <v>58977</v>
      </c>
      <c r="H40" s="10">
        <f t="shared" si="4"/>
        <v>9816</v>
      </c>
    </row>
    <row r="41" spans="1:9" s="7" customFormat="1" ht="15" customHeight="1" x14ac:dyDescent="0.25">
      <c r="A41" s="12">
        <f t="shared" si="3"/>
        <v>37</v>
      </c>
      <c r="B41" s="8" t="s">
        <v>29</v>
      </c>
      <c r="C41" s="35">
        <f t="shared" si="0"/>
        <v>1816</v>
      </c>
      <c r="D41" s="10">
        <f>+Izgl._01.09.22.!AZ41+Izgl._01.09.22.!BA41</f>
        <v>1689</v>
      </c>
      <c r="E41" s="10">
        <f>+Izgl._01.09.22.!BB41</f>
        <v>127</v>
      </c>
      <c r="F41" s="40">
        <f t="shared" si="1"/>
        <v>30799</v>
      </c>
      <c r="G41" s="10">
        <f t="shared" si="2"/>
        <v>28291</v>
      </c>
      <c r="H41" s="10">
        <f t="shared" si="4"/>
        <v>2508</v>
      </c>
    </row>
    <row r="42" spans="1:9" s="7" customFormat="1" ht="15" customHeight="1" x14ac:dyDescent="0.25">
      <c r="A42" s="12">
        <f t="shared" si="3"/>
        <v>38</v>
      </c>
      <c r="B42" s="8" t="s">
        <v>30</v>
      </c>
      <c r="C42" s="35">
        <f t="shared" si="0"/>
        <v>3379</v>
      </c>
      <c r="D42" s="10">
        <f>+Izgl._01.09.22.!AZ42+Izgl._01.09.22.!BA42</f>
        <v>2853</v>
      </c>
      <c r="E42" s="10">
        <f>+Izgl._01.09.22.!BB42</f>
        <v>526</v>
      </c>
      <c r="F42" s="40">
        <f t="shared" si="1"/>
        <v>58177</v>
      </c>
      <c r="G42" s="10">
        <f t="shared" si="2"/>
        <v>47788</v>
      </c>
      <c r="H42" s="10">
        <f t="shared" si="4"/>
        <v>10389</v>
      </c>
    </row>
    <row r="43" spans="1:9" s="7" customFormat="1" ht="15" customHeight="1" x14ac:dyDescent="0.25">
      <c r="A43" s="12">
        <f t="shared" si="3"/>
        <v>39</v>
      </c>
      <c r="B43" s="8" t="s">
        <v>31</v>
      </c>
      <c r="C43" s="35">
        <f t="shared" si="0"/>
        <v>4989</v>
      </c>
      <c r="D43" s="10">
        <f>+Izgl._01.09.22.!AZ43+Izgl._01.09.22.!BA43</f>
        <v>4380</v>
      </c>
      <c r="E43" s="10">
        <f>+Izgl._01.09.22.!BB43</f>
        <v>609</v>
      </c>
      <c r="F43" s="40">
        <f t="shared" si="1"/>
        <v>85393</v>
      </c>
      <c r="G43" s="10">
        <f t="shared" si="2"/>
        <v>73365</v>
      </c>
      <c r="H43" s="10">
        <f t="shared" si="4"/>
        <v>12028</v>
      </c>
    </row>
    <row r="44" spans="1:9" s="7" customFormat="1" ht="15" customHeight="1" x14ac:dyDescent="0.25">
      <c r="A44" s="12">
        <f t="shared" si="3"/>
        <v>40</v>
      </c>
      <c r="B44" s="8" t="s">
        <v>32</v>
      </c>
      <c r="C44" s="35">
        <f t="shared" si="0"/>
        <v>746</v>
      </c>
      <c r="D44" s="10">
        <f>+Izgl._01.09.22.!AZ44+Izgl._01.09.22.!BA44</f>
        <v>641</v>
      </c>
      <c r="E44" s="10">
        <f>+Izgl._01.09.22.!BB44</f>
        <v>105</v>
      </c>
      <c r="F44" s="40">
        <f t="shared" si="1"/>
        <v>12811</v>
      </c>
      <c r="G44" s="10">
        <f t="shared" si="2"/>
        <v>10737</v>
      </c>
      <c r="H44" s="10">
        <f t="shared" si="4"/>
        <v>2074</v>
      </c>
    </row>
    <row r="45" spans="1:9" s="7" customFormat="1" ht="15" customHeight="1" x14ac:dyDescent="0.25">
      <c r="A45" s="12">
        <f t="shared" si="3"/>
        <v>41</v>
      </c>
      <c r="B45" s="8" t="s">
        <v>53</v>
      </c>
      <c r="C45" s="35">
        <f t="shared" si="0"/>
        <v>6100</v>
      </c>
      <c r="D45" s="10">
        <f>+Izgl._01.09.22.!AZ45+Izgl._01.09.22.!BA45</f>
        <v>5046</v>
      </c>
      <c r="E45" s="10">
        <f>+Izgl._01.09.22.!BB45</f>
        <v>1054</v>
      </c>
      <c r="F45" s="40">
        <f t="shared" si="1"/>
        <v>105338</v>
      </c>
      <c r="G45" s="10">
        <f t="shared" si="2"/>
        <v>84521</v>
      </c>
      <c r="H45" s="10">
        <f t="shared" si="4"/>
        <v>20817</v>
      </c>
    </row>
    <row r="46" spans="1:9" s="7" customFormat="1" ht="15" customHeight="1" x14ac:dyDescent="0.25">
      <c r="A46" s="12">
        <f t="shared" si="3"/>
        <v>42</v>
      </c>
      <c r="B46" s="8" t="s">
        <v>33</v>
      </c>
      <c r="C46" s="35">
        <f t="shared" si="0"/>
        <v>268</v>
      </c>
      <c r="D46" s="10">
        <f>+Izgl._01.09.22.!AZ46+Izgl._01.09.22.!BA46</f>
        <v>229</v>
      </c>
      <c r="E46" s="10">
        <f>+Izgl._01.09.22.!BB46</f>
        <v>39</v>
      </c>
      <c r="F46" s="40">
        <f t="shared" si="1"/>
        <v>4606</v>
      </c>
      <c r="G46" s="10">
        <f t="shared" si="2"/>
        <v>3836</v>
      </c>
      <c r="H46" s="10">
        <f t="shared" si="4"/>
        <v>770</v>
      </c>
    </row>
    <row r="47" spans="1:9" s="7" customFormat="1" ht="15" customHeight="1" thickBot="1" x14ac:dyDescent="0.3">
      <c r="A47" s="15">
        <f t="shared" si="3"/>
        <v>43</v>
      </c>
      <c r="B47" s="16" t="s">
        <v>34</v>
      </c>
      <c r="C47" s="35">
        <f t="shared" si="0"/>
        <v>838</v>
      </c>
      <c r="D47" s="10">
        <f>+Izgl._01.09.22.!AZ47+Izgl._01.09.22.!BA47</f>
        <v>807</v>
      </c>
      <c r="E47" s="10">
        <f>+Izgl._01.09.22.!BB47</f>
        <v>31</v>
      </c>
      <c r="F47" s="40">
        <f t="shared" si="1"/>
        <v>14129</v>
      </c>
      <c r="G47" s="10">
        <f t="shared" si="2"/>
        <v>13517</v>
      </c>
      <c r="H47" s="10">
        <f>$H$4*E47</f>
        <v>612</v>
      </c>
    </row>
    <row r="48" spans="1:9" s="7" customFormat="1" ht="19.2" customHeight="1" thickTop="1" thickBot="1" x14ac:dyDescent="0.3">
      <c r="A48" s="127" t="s">
        <v>1</v>
      </c>
      <c r="B48" s="128"/>
      <c r="C48" s="26">
        <f t="shared" ref="C48:H48" si="5">SUM(C5:C47)</f>
        <v>203416</v>
      </c>
      <c r="D48" s="27">
        <f t="shared" si="5"/>
        <v>173954</v>
      </c>
      <c r="E48" s="27">
        <f t="shared" si="5"/>
        <v>29462</v>
      </c>
      <c r="F48" s="41">
        <f t="shared" si="5"/>
        <v>3495616</v>
      </c>
      <c r="G48" s="27">
        <f t="shared" si="5"/>
        <v>2913737</v>
      </c>
      <c r="H48" s="27">
        <f t="shared" si="5"/>
        <v>581879</v>
      </c>
      <c r="I48" s="43" t="s">
        <v>83</v>
      </c>
    </row>
    <row r="49" spans="1:10" s="7" customFormat="1" ht="19.2" customHeight="1" thickTop="1" thickBot="1" x14ac:dyDescent="0.3">
      <c r="A49" s="53"/>
      <c r="B49" s="53"/>
      <c r="C49" s="53"/>
      <c r="D49" s="63"/>
      <c r="E49" s="53"/>
      <c r="F49" s="41">
        <f>+G49+H49</f>
        <v>3495605</v>
      </c>
      <c r="G49" s="54">
        <f>$G$4*D48</f>
        <v>2913730</v>
      </c>
      <c r="H49" s="54">
        <f>$H$4*E48</f>
        <v>581875</v>
      </c>
      <c r="I49" s="43" t="s">
        <v>84</v>
      </c>
    </row>
    <row r="50" spans="1:10" ht="17.399999999999999" thickTop="1" x14ac:dyDescent="0.3">
      <c r="A50" s="3"/>
      <c r="B50" s="3"/>
      <c r="C50" s="32"/>
      <c r="D50" s="3"/>
      <c r="E50" s="3"/>
      <c r="F50" s="32"/>
      <c r="G50" s="3"/>
      <c r="H50" s="3"/>
    </row>
    <row r="51" spans="1:10" s="5" customFormat="1" ht="41.4" customHeight="1" x14ac:dyDescent="0.25">
      <c r="A51" s="112" t="s">
        <v>79</v>
      </c>
      <c r="B51" s="112"/>
      <c r="C51" s="112"/>
      <c r="D51" s="112"/>
      <c r="E51" s="112"/>
      <c r="F51" s="112"/>
      <c r="G51" s="112"/>
      <c r="H51" s="112"/>
    </row>
    <row r="52" spans="1:10" x14ac:dyDescent="0.3">
      <c r="A52" s="130"/>
      <c r="B52" s="130"/>
      <c r="C52" s="113" t="s">
        <v>183</v>
      </c>
      <c r="D52" s="114"/>
      <c r="E52" s="115"/>
      <c r="F52" s="116" t="s">
        <v>70</v>
      </c>
      <c r="G52" s="117"/>
      <c r="H52" s="118"/>
    </row>
    <row r="53" spans="1:10" ht="26.4" customHeight="1" x14ac:dyDescent="0.3">
      <c r="A53" s="130"/>
      <c r="B53" s="130"/>
      <c r="C53" s="119" t="s">
        <v>67</v>
      </c>
      <c r="D53" s="121" t="s">
        <v>87</v>
      </c>
      <c r="E53" s="121" t="s">
        <v>63</v>
      </c>
      <c r="F53" s="123" t="s">
        <v>1</v>
      </c>
      <c r="G53" s="6" t="s">
        <v>87</v>
      </c>
      <c r="H53" s="6" t="s">
        <v>63</v>
      </c>
    </row>
    <row r="54" spans="1:10" x14ac:dyDescent="0.3">
      <c r="A54" s="130"/>
      <c r="B54" s="130"/>
      <c r="C54" s="120"/>
      <c r="D54" s="122"/>
      <c r="E54" s="122"/>
      <c r="F54" s="124"/>
      <c r="G54" s="42">
        <v>16.75</v>
      </c>
      <c r="H54" s="42">
        <v>19.75</v>
      </c>
      <c r="I54" s="125" t="s">
        <v>68</v>
      </c>
      <c r="J54" s="126"/>
    </row>
    <row r="55" spans="1:10" ht="27" customHeight="1" x14ac:dyDescent="0.3">
      <c r="A55" s="129" t="s">
        <v>80</v>
      </c>
      <c r="B55" s="129"/>
      <c r="C55" s="35">
        <f>SUM(D55:E55)</f>
        <v>13186</v>
      </c>
      <c r="D55" s="10">
        <f>+Izgl._01.09.22.!E67+Izgl._01.09.22.!F67</f>
        <v>7677</v>
      </c>
      <c r="E55" s="10">
        <f>+Izgl._01.09.22.!G67</f>
        <v>5509</v>
      </c>
      <c r="F55" s="40">
        <f>SUM(G55:H55)</f>
        <v>237393</v>
      </c>
      <c r="G55" s="10">
        <f>$G$4*D55</f>
        <v>128590</v>
      </c>
      <c r="H55" s="10">
        <f>$H$4*E55</f>
        <v>108803</v>
      </c>
    </row>
    <row r="56" spans="1:10" x14ac:dyDescent="0.3">
      <c r="A56" s="3"/>
      <c r="B56" s="3"/>
      <c r="C56" s="32"/>
      <c r="D56" s="3"/>
      <c r="E56" s="3"/>
      <c r="F56" s="32"/>
      <c r="G56" s="3"/>
      <c r="H56" s="3"/>
    </row>
    <row r="57" spans="1:10" x14ac:dyDescent="0.3">
      <c r="G57" s="55"/>
      <c r="H57" s="55"/>
    </row>
  </sheetData>
  <autoFilter ref="A4:J49">
    <filterColumn colId="8" showButton="0"/>
  </autoFilter>
  <mergeCells count="21">
    <mergeCell ref="A55:B55"/>
    <mergeCell ref="A52:B54"/>
    <mergeCell ref="F2:H2"/>
    <mergeCell ref="A2:A4"/>
    <mergeCell ref="B2:B4"/>
    <mergeCell ref="F3:F4"/>
    <mergeCell ref="A1:H1"/>
    <mergeCell ref="A51:H51"/>
    <mergeCell ref="C52:E52"/>
    <mergeCell ref="F52:H52"/>
    <mergeCell ref="D3:D4"/>
    <mergeCell ref="C3:C4"/>
    <mergeCell ref="I54:J54"/>
    <mergeCell ref="A48:B48"/>
    <mergeCell ref="C2:E2"/>
    <mergeCell ref="C53:C54"/>
    <mergeCell ref="D53:D54"/>
    <mergeCell ref="E53:E54"/>
    <mergeCell ref="F53:F54"/>
    <mergeCell ref="E3:E4"/>
    <mergeCell ref="I4:J4"/>
  </mergeCells>
  <printOptions horizontalCentered="1"/>
  <pageMargins left="0.15748031496062992" right="0.15748031496062992" top="0.39370078740157483" bottom="0.43307086614173229" header="0.15748031496062992" footer="0.19685039370078741"/>
  <pageSetup paperSize="9" scale="42" orientation="landscape" r:id="rId1"/>
  <headerFooter alignWithMargins="0">
    <oddFooter>&amp;C&amp;P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88"/>
  <sheetViews>
    <sheetView zoomScale="90" zoomScaleNormal="90" workbookViewId="0">
      <pane xSplit="2" ySplit="4" topLeftCell="C5" activePane="bottomRight" state="frozen"/>
      <selection pane="topRight" activeCell="C1" sqref="C1"/>
      <selection pane="bottomLeft" activeCell="A5" sqref="A5"/>
      <selection pane="bottomRight" activeCell="C2" sqref="C2:BB2"/>
    </sheetView>
  </sheetViews>
  <sheetFormatPr defaultColWidth="9.109375" defaultRowHeight="16.8" x14ac:dyDescent="0.3"/>
  <cols>
    <col min="1" max="1" width="6" style="1" customWidth="1"/>
    <col min="2" max="2" width="22.5546875" style="1" bestFit="1" customWidth="1"/>
    <col min="3" max="42" width="10.33203125" style="1" customWidth="1"/>
    <col min="43" max="43" width="12.109375" style="1" customWidth="1"/>
    <col min="44" max="44" width="11.109375" style="2" customWidth="1"/>
    <col min="45" max="48" width="11.109375" style="1" customWidth="1"/>
    <col min="49" max="49" width="10.33203125" style="1" customWidth="1"/>
    <col min="50" max="54" width="9.109375" style="1" customWidth="1"/>
    <col min="55" max="16384" width="9.109375" style="1"/>
  </cols>
  <sheetData>
    <row r="1" spans="1:60" s="5" customFormat="1" ht="27" customHeight="1" x14ac:dyDescent="0.25">
      <c r="A1" s="139" t="s">
        <v>88</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row>
    <row r="2" spans="1:60" s="7" customFormat="1" ht="13.95" customHeight="1" x14ac:dyDescent="0.25">
      <c r="A2" s="138" t="s">
        <v>0</v>
      </c>
      <c r="B2" s="146" t="s">
        <v>35</v>
      </c>
      <c r="C2" s="138" t="s">
        <v>56</v>
      </c>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38"/>
      <c r="AF2" s="138"/>
      <c r="AG2" s="138"/>
      <c r="AH2" s="138"/>
      <c r="AI2" s="138"/>
      <c r="AJ2" s="138"/>
      <c r="AK2" s="138"/>
      <c r="AL2" s="138"/>
      <c r="AM2" s="138"/>
      <c r="AN2" s="138"/>
      <c r="AO2" s="138"/>
      <c r="AP2" s="138"/>
      <c r="AQ2" s="138"/>
      <c r="AR2" s="138"/>
      <c r="AS2" s="138"/>
      <c r="AT2" s="138"/>
      <c r="AU2" s="138"/>
      <c r="AV2" s="138"/>
      <c r="AW2" s="138"/>
      <c r="AX2" s="138"/>
      <c r="AY2" s="138"/>
      <c r="AZ2" s="138"/>
      <c r="BA2" s="138"/>
      <c r="BB2" s="138"/>
    </row>
    <row r="3" spans="1:60" s="7" customFormat="1" ht="66" x14ac:dyDescent="0.25">
      <c r="A3" s="138"/>
      <c r="B3" s="146"/>
      <c r="C3" s="135" t="s">
        <v>36</v>
      </c>
      <c r="D3" s="136"/>
      <c r="E3" s="136"/>
      <c r="F3" s="137"/>
      <c r="G3" s="135" t="s">
        <v>37</v>
      </c>
      <c r="H3" s="136"/>
      <c r="I3" s="136"/>
      <c r="J3" s="137"/>
      <c r="K3" s="135" t="s">
        <v>38</v>
      </c>
      <c r="L3" s="136"/>
      <c r="M3" s="136"/>
      <c r="N3" s="136"/>
      <c r="O3" s="136"/>
      <c r="P3" s="122" t="s">
        <v>41</v>
      </c>
      <c r="Q3" s="122"/>
      <c r="R3" s="122"/>
      <c r="S3" s="122"/>
      <c r="T3" s="122"/>
      <c r="U3" s="135" t="s">
        <v>39</v>
      </c>
      <c r="V3" s="136"/>
      <c r="W3" s="136"/>
      <c r="X3" s="137"/>
      <c r="Y3" s="135" t="s">
        <v>40</v>
      </c>
      <c r="Z3" s="136"/>
      <c r="AA3" s="136"/>
      <c r="AB3" s="137"/>
      <c r="AC3" s="122" t="s">
        <v>57</v>
      </c>
      <c r="AD3" s="122"/>
      <c r="AE3" s="122"/>
      <c r="AF3" s="122"/>
      <c r="AG3" s="122"/>
      <c r="AH3" s="135" t="s">
        <v>42</v>
      </c>
      <c r="AI3" s="136"/>
      <c r="AJ3" s="136"/>
      <c r="AK3" s="137"/>
      <c r="AL3" s="122" t="s">
        <v>58</v>
      </c>
      <c r="AM3" s="122"/>
      <c r="AN3" s="122"/>
      <c r="AO3" s="122"/>
      <c r="AP3" s="122"/>
      <c r="AQ3" s="34" t="s">
        <v>66</v>
      </c>
      <c r="AR3" s="135" t="s">
        <v>61</v>
      </c>
      <c r="AS3" s="136"/>
      <c r="AT3" s="136"/>
      <c r="AU3" s="136"/>
      <c r="AV3" s="137"/>
      <c r="AW3" s="143" t="s">
        <v>59</v>
      </c>
      <c r="AX3" s="142" t="s">
        <v>69</v>
      </c>
      <c r="AY3" s="142"/>
      <c r="AZ3" s="142"/>
      <c r="BA3" s="142"/>
      <c r="BB3" s="142"/>
    </row>
    <row r="4" spans="1:60" s="7" customFormat="1" ht="31.95" customHeight="1" x14ac:dyDescent="0.25">
      <c r="A4" s="138"/>
      <c r="B4" s="146"/>
      <c r="C4" s="20" t="s">
        <v>54</v>
      </c>
      <c r="D4" s="6" t="s">
        <v>64</v>
      </c>
      <c r="E4" s="6" t="s">
        <v>65</v>
      </c>
      <c r="F4" s="6" t="s">
        <v>63</v>
      </c>
      <c r="G4" s="20" t="s">
        <v>54</v>
      </c>
      <c r="H4" s="6" t="s">
        <v>64</v>
      </c>
      <c r="I4" s="6" t="s">
        <v>65</v>
      </c>
      <c r="J4" s="6" t="s">
        <v>63</v>
      </c>
      <c r="K4" s="20" t="s">
        <v>54</v>
      </c>
      <c r="L4" s="6" t="s">
        <v>64</v>
      </c>
      <c r="M4" s="6" t="s">
        <v>65</v>
      </c>
      <c r="N4" s="6" t="s">
        <v>63</v>
      </c>
      <c r="O4" s="22" t="s">
        <v>55</v>
      </c>
      <c r="P4" s="20" t="s">
        <v>54</v>
      </c>
      <c r="Q4" s="6" t="s">
        <v>64</v>
      </c>
      <c r="R4" s="6" t="s">
        <v>65</v>
      </c>
      <c r="S4" s="6" t="s">
        <v>63</v>
      </c>
      <c r="T4" s="22" t="s">
        <v>55</v>
      </c>
      <c r="U4" s="20" t="s">
        <v>54</v>
      </c>
      <c r="V4" s="6" t="s">
        <v>64</v>
      </c>
      <c r="W4" s="6" t="s">
        <v>65</v>
      </c>
      <c r="X4" s="6" t="s">
        <v>63</v>
      </c>
      <c r="Y4" s="20" t="s">
        <v>54</v>
      </c>
      <c r="Z4" s="6" t="s">
        <v>64</v>
      </c>
      <c r="AA4" s="6" t="s">
        <v>65</v>
      </c>
      <c r="AB4" s="6" t="s">
        <v>63</v>
      </c>
      <c r="AC4" s="20" t="s">
        <v>54</v>
      </c>
      <c r="AD4" s="6" t="s">
        <v>64</v>
      </c>
      <c r="AE4" s="6" t="s">
        <v>65</v>
      </c>
      <c r="AF4" s="6" t="s">
        <v>63</v>
      </c>
      <c r="AG4" s="22" t="s">
        <v>55</v>
      </c>
      <c r="AH4" s="20" t="s">
        <v>54</v>
      </c>
      <c r="AI4" s="6" t="s">
        <v>64</v>
      </c>
      <c r="AJ4" s="6" t="s">
        <v>65</v>
      </c>
      <c r="AK4" s="6" t="s">
        <v>63</v>
      </c>
      <c r="AL4" s="20" t="s">
        <v>54</v>
      </c>
      <c r="AM4" s="6" t="s">
        <v>64</v>
      </c>
      <c r="AN4" s="6" t="s">
        <v>65</v>
      </c>
      <c r="AO4" s="6" t="s">
        <v>63</v>
      </c>
      <c r="AP4" s="22" t="s">
        <v>55</v>
      </c>
      <c r="AQ4" s="22" t="s">
        <v>55</v>
      </c>
      <c r="AR4" s="22" t="s">
        <v>60</v>
      </c>
      <c r="AS4" s="20" t="s">
        <v>54</v>
      </c>
      <c r="AT4" s="6" t="s">
        <v>64</v>
      </c>
      <c r="AU4" s="6" t="s">
        <v>65</v>
      </c>
      <c r="AV4" s="6" t="s">
        <v>63</v>
      </c>
      <c r="AW4" s="144"/>
      <c r="AX4" s="22" t="s">
        <v>60</v>
      </c>
      <c r="AY4" s="20" t="s">
        <v>54</v>
      </c>
      <c r="AZ4" s="6" t="s">
        <v>64</v>
      </c>
      <c r="BA4" s="6" t="s">
        <v>65</v>
      </c>
      <c r="BB4" s="6" t="s">
        <v>63</v>
      </c>
    </row>
    <row r="5" spans="1:60" s="7" customFormat="1" ht="15" customHeight="1" x14ac:dyDescent="0.25">
      <c r="A5" s="8">
        <v>1</v>
      </c>
      <c r="B5" s="9" t="s">
        <v>173</v>
      </c>
      <c r="C5" s="21">
        <f>SUM(D5:F5)</f>
        <v>5935</v>
      </c>
      <c r="D5" s="10">
        <v>1109</v>
      </c>
      <c r="E5" s="10">
        <v>2066</v>
      </c>
      <c r="F5" s="10">
        <v>2760</v>
      </c>
      <c r="G5" s="21">
        <f>SUM(H5:J5)</f>
        <v>57821</v>
      </c>
      <c r="H5" s="10">
        <v>33360</v>
      </c>
      <c r="I5" s="10">
        <v>16584</v>
      </c>
      <c r="J5" s="10">
        <v>7877</v>
      </c>
      <c r="K5" s="21">
        <f>SUM(L5:N5)</f>
        <v>0</v>
      </c>
      <c r="L5" s="10">
        <v>0</v>
      </c>
      <c r="M5" s="10">
        <v>0</v>
      </c>
      <c r="N5" s="10">
        <v>0</v>
      </c>
      <c r="O5" s="23">
        <v>0</v>
      </c>
      <c r="P5" s="21">
        <f>SUM(Q5:S5)</f>
        <v>0</v>
      </c>
      <c r="Q5" s="10">
        <v>0</v>
      </c>
      <c r="R5" s="10">
        <v>0</v>
      </c>
      <c r="S5" s="10">
        <v>0</v>
      </c>
      <c r="T5" s="23">
        <v>0</v>
      </c>
      <c r="U5" s="21">
        <f>SUM(V5:X5)</f>
        <v>303</v>
      </c>
      <c r="V5" s="10">
        <v>0</v>
      </c>
      <c r="W5" s="10">
        <v>18</v>
      </c>
      <c r="X5" s="10">
        <v>285</v>
      </c>
      <c r="Y5" s="21">
        <f>SUM(Z5:AB5)</f>
        <v>138</v>
      </c>
      <c r="Z5" s="10">
        <v>0</v>
      </c>
      <c r="AA5" s="10">
        <v>0</v>
      </c>
      <c r="AB5" s="10">
        <v>138</v>
      </c>
      <c r="AC5" s="21">
        <f>SUM(AD5:AF5)</f>
        <v>2134</v>
      </c>
      <c r="AD5" s="10">
        <v>1291</v>
      </c>
      <c r="AE5" s="10">
        <v>570</v>
      </c>
      <c r="AF5" s="10">
        <v>273</v>
      </c>
      <c r="AG5" s="23">
        <v>77</v>
      </c>
      <c r="AH5" s="21">
        <f>SUM(AI5:AK5)</f>
        <v>145</v>
      </c>
      <c r="AI5" s="10">
        <v>0</v>
      </c>
      <c r="AJ5" s="10">
        <v>45</v>
      </c>
      <c r="AK5" s="10">
        <v>100</v>
      </c>
      <c r="AL5" s="21">
        <f>SUM(AM5:AO5)</f>
        <v>762</v>
      </c>
      <c r="AM5" s="10">
        <v>527</v>
      </c>
      <c r="AN5" s="10">
        <v>172</v>
      </c>
      <c r="AO5" s="10">
        <v>63</v>
      </c>
      <c r="AP5" s="23">
        <v>11</v>
      </c>
      <c r="AQ5" s="23">
        <v>11741</v>
      </c>
      <c r="AR5" s="23">
        <f>SUMIF('Spec.sk._uzt.izd. neaprēķina'!B:B,B5,'Spec.sk._uzt.izd. neaprēķina'!G:G)</f>
        <v>0</v>
      </c>
      <c r="AS5" s="21">
        <f>SUM(AT5:AV5)</f>
        <v>0</v>
      </c>
      <c r="AT5" s="104">
        <f>SUMIF('Spec.sk._uzt.izd. neaprēķina'!B:B,B5,'Spec.sk._uzt.izd. neaprēķina'!D:D)</f>
        <v>0</v>
      </c>
      <c r="AU5" s="10">
        <f>SUMIF('Spec.sk._uzt.izd. neaprēķina'!B:B,B5,'Spec.sk._uzt.izd. neaprēķina'!E:E)</f>
        <v>0</v>
      </c>
      <c r="AV5" s="10">
        <f>SUMIF('Spec.sk._uzt.izd. neaprēķina'!B:B,B5,'Spec.sk._uzt.izd. neaprēķina'!F:F)</f>
        <v>0</v>
      </c>
      <c r="AW5" s="11">
        <f>+C5+G5+K5+O5+P5+T5+U5+Y5+AC5+AG5+AH5+AL5+AP5+AQ5+AR5+AS5</f>
        <v>79067</v>
      </c>
      <c r="AX5" s="37">
        <f t="shared" ref="AX5:AX47" si="0">+O5+T5+AG5+AP5+AQ5+AR5</f>
        <v>11829</v>
      </c>
      <c r="AY5" s="37">
        <f>+AW5-AX5</f>
        <v>67238</v>
      </c>
      <c r="AZ5" s="38">
        <f>+D5+H5+L5+Q5+V5+Z5+AD5+AI5+AM5+AT5</f>
        <v>36287</v>
      </c>
      <c r="BA5" s="38">
        <f>+E5+I5+M5+R5+W5+AA5+AE5+AJ5+AN5+AU5</f>
        <v>19455</v>
      </c>
      <c r="BB5" s="38">
        <f>+F5+J5+N5+S5+X5+AB5+AF5+AK5+AO5+AV5</f>
        <v>11496</v>
      </c>
      <c r="BC5" s="32"/>
      <c r="BE5" s="32"/>
      <c r="BG5" s="43"/>
      <c r="BH5" s="3"/>
    </row>
    <row r="6" spans="1:60" s="7" customFormat="1" ht="15" customHeight="1" x14ac:dyDescent="0.25">
      <c r="A6" s="8">
        <f t="shared" ref="A6:A47" si="1">+A5+1</f>
        <v>2</v>
      </c>
      <c r="B6" s="9" t="s">
        <v>174</v>
      </c>
      <c r="C6" s="21">
        <f t="shared" ref="C6:C47" si="2">SUM(D6:F6)</f>
        <v>381</v>
      </c>
      <c r="D6" s="10">
        <v>0</v>
      </c>
      <c r="E6" s="10">
        <v>160</v>
      </c>
      <c r="F6" s="10">
        <v>221</v>
      </c>
      <c r="G6" s="21">
        <f t="shared" ref="G6:G47" si="3">SUM(H6:J6)</f>
        <v>7961</v>
      </c>
      <c r="H6" s="10">
        <v>4641</v>
      </c>
      <c r="I6" s="10">
        <v>2333</v>
      </c>
      <c r="J6" s="10">
        <v>987</v>
      </c>
      <c r="K6" s="21">
        <f t="shared" ref="K6:K47" si="4">SUM(L6:N6)</f>
        <v>0</v>
      </c>
      <c r="L6" s="10">
        <v>0</v>
      </c>
      <c r="M6" s="10">
        <v>0</v>
      </c>
      <c r="N6" s="10">
        <v>0</v>
      </c>
      <c r="O6" s="23">
        <v>0</v>
      </c>
      <c r="P6" s="21">
        <f t="shared" ref="P6:P47" si="5">SUM(Q6:S6)</f>
        <v>0</v>
      </c>
      <c r="Q6" s="10">
        <v>0</v>
      </c>
      <c r="R6" s="10">
        <v>0</v>
      </c>
      <c r="S6" s="10">
        <v>0</v>
      </c>
      <c r="T6" s="23">
        <v>0</v>
      </c>
      <c r="U6" s="21">
        <f t="shared" ref="U6:U47" si="6">SUM(V6:X6)</f>
        <v>222</v>
      </c>
      <c r="V6" s="10">
        <v>0</v>
      </c>
      <c r="W6" s="10">
        <v>0</v>
      </c>
      <c r="X6" s="10">
        <v>222</v>
      </c>
      <c r="Y6" s="21">
        <f t="shared" ref="Y6:Y47" si="7">SUM(Z6:AB6)</f>
        <v>0</v>
      </c>
      <c r="Z6" s="10">
        <v>0</v>
      </c>
      <c r="AA6" s="10">
        <v>0</v>
      </c>
      <c r="AB6" s="10">
        <v>0</v>
      </c>
      <c r="AC6" s="21">
        <f t="shared" ref="AC6:AC47" si="8">SUM(AD6:AF6)</f>
        <v>464</v>
      </c>
      <c r="AD6" s="10">
        <v>295</v>
      </c>
      <c r="AE6" s="10">
        <v>109</v>
      </c>
      <c r="AF6" s="10">
        <v>60</v>
      </c>
      <c r="AG6" s="23">
        <v>0</v>
      </c>
      <c r="AH6" s="21">
        <f t="shared" ref="AH6:AH47" si="9">SUM(AI6:AK6)</f>
        <v>41</v>
      </c>
      <c r="AI6" s="10">
        <v>0</v>
      </c>
      <c r="AJ6" s="10">
        <v>0</v>
      </c>
      <c r="AK6" s="10">
        <v>41</v>
      </c>
      <c r="AL6" s="21">
        <f t="shared" ref="AL6:AL47" si="10">SUM(AM6:AO6)</f>
        <v>0</v>
      </c>
      <c r="AM6" s="10"/>
      <c r="AN6" s="10"/>
      <c r="AO6" s="10"/>
      <c r="AP6" s="23"/>
      <c r="AQ6" s="23">
        <v>1718</v>
      </c>
      <c r="AR6" s="23">
        <f>SUMIF('Spec.sk._uzt.izd. neaprēķina'!B:B,B6,'Spec.sk._uzt.izd. neaprēķina'!G:G)</f>
        <v>0</v>
      </c>
      <c r="AS6" s="21">
        <f t="shared" ref="AS6:AS47" si="11">SUM(AT6:AV6)</f>
        <v>0</v>
      </c>
      <c r="AT6" s="104">
        <f>SUMIF('Spec.sk._uzt.izd. neaprēķina'!B:B,B6,'Spec.sk._uzt.izd. neaprēķina'!D:D)</f>
        <v>0</v>
      </c>
      <c r="AU6" s="10">
        <f>SUMIF('Spec.sk._uzt.izd. neaprēķina'!B:B,B6,'Spec.sk._uzt.izd. neaprēķina'!E:E)</f>
        <v>0</v>
      </c>
      <c r="AV6" s="10">
        <f>SUMIF('Spec.sk._uzt.izd. neaprēķina'!B:B,B6,'Spec.sk._uzt.izd. neaprēķina'!F:F)</f>
        <v>0</v>
      </c>
      <c r="AW6" s="11">
        <f t="shared" ref="AW6:AW47" si="12">+C6+G6+K6+O6+P6+T6+U6+Y6+AC6+AG6+AH6+AL6+AP6+AQ6+AR6+AS6</f>
        <v>10787</v>
      </c>
      <c r="AX6" s="37">
        <f t="shared" si="0"/>
        <v>1718</v>
      </c>
      <c r="AY6" s="37">
        <f t="shared" ref="AY6:AY47" si="13">+AW6-AX6</f>
        <v>9069</v>
      </c>
      <c r="AZ6" s="38">
        <f t="shared" ref="AZ6:AZ47" si="14">+D6+H6+L6+Q6+V6+Z6+AD6+AI6+AM6+AT6</f>
        <v>4936</v>
      </c>
      <c r="BA6" s="38">
        <f t="shared" ref="BA6:BA47" si="15">+E6+I6+M6+R6+W6+AA6+AE6+AJ6+AN6+AU6</f>
        <v>2602</v>
      </c>
      <c r="BB6" s="38">
        <f t="shared" ref="BB6:BB47" si="16">+F6+J6+N6+S6+X6+AB6+AF6+AK6+AO6+AV6</f>
        <v>1531</v>
      </c>
      <c r="BC6" s="32"/>
      <c r="BE6" s="32"/>
      <c r="BG6" s="43"/>
      <c r="BH6" s="3"/>
    </row>
    <row r="7" spans="1:60" s="7" customFormat="1" ht="15" customHeight="1" x14ac:dyDescent="0.25">
      <c r="A7" s="8">
        <f t="shared" si="1"/>
        <v>3</v>
      </c>
      <c r="B7" s="9" t="s">
        <v>175</v>
      </c>
      <c r="C7" s="21">
        <f t="shared" si="2"/>
        <v>1360</v>
      </c>
      <c r="D7" s="10">
        <v>0</v>
      </c>
      <c r="E7" s="10">
        <v>778</v>
      </c>
      <c r="F7" s="10">
        <v>582</v>
      </c>
      <c r="G7" s="21">
        <f t="shared" si="3"/>
        <v>5772</v>
      </c>
      <c r="H7" s="10">
        <v>3976</v>
      </c>
      <c r="I7" s="10">
        <v>1390</v>
      </c>
      <c r="J7" s="10">
        <v>406</v>
      </c>
      <c r="K7" s="21">
        <f t="shared" si="4"/>
        <v>0</v>
      </c>
      <c r="L7" s="10">
        <v>0</v>
      </c>
      <c r="M7" s="10">
        <v>0</v>
      </c>
      <c r="N7" s="10">
        <v>0</v>
      </c>
      <c r="O7" s="23">
        <v>0</v>
      </c>
      <c r="P7" s="21">
        <f t="shared" si="5"/>
        <v>0</v>
      </c>
      <c r="Q7" s="10">
        <v>0</v>
      </c>
      <c r="R7" s="10">
        <v>0</v>
      </c>
      <c r="S7" s="10">
        <v>0</v>
      </c>
      <c r="T7" s="23">
        <v>0</v>
      </c>
      <c r="U7" s="21">
        <f t="shared" si="6"/>
        <v>70</v>
      </c>
      <c r="V7" s="10">
        <v>0</v>
      </c>
      <c r="W7" s="10">
        <v>0</v>
      </c>
      <c r="X7" s="10">
        <v>70</v>
      </c>
      <c r="Y7" s="21">
        <f t="shared" si="7"/>
        <v>0</v>
      </c>
      <c r="Z7" s="10">
        <v>0</v>
      </c>
      <c r="AA7" s="10">
        <v>0</v>
      </c>
      <c r="AB7" s="10">
        <v>0</v>
      </c>
      <c r="AC7" s="21">
        <f t="shared" si="8"/>
        <v>0</v>
      </c>
      <c r="AD7" s="10">
        <v>0</v>
      </c>
      <c r="AE7" s="10">
        <v>0</v>
      </c>
      <c r="AF7" s="10">
        <v>0</v>
      </c>
      <c r="AG7" s="23">
        <v>0</v>
      </c>
      <c r="AH7" s="21">
        <f t="shared" si="9"/>
        <v>11</v>
      </c>
      <c r="AI7" s="10">
        <v>1</v>
      </c>
      <c r="AJ7" s="10">
        <v>9</v>
      </c>
      <c r="AK7" s="10">
        <v>1</v>
      </c>
      <c r="AL7" s="21">
        <f t="shared" si="10"/>
        <v>0</v>
      </c>
      <c r="AM7" s="10"/>
      <c r="AN7" s="10"/>
      <c r="AO7" s="10"/>
      <c r="AP7" s="23"/>
      <c r="AQ7" s="23">
        <v>1123</v>
      </c>
      <c r="AR7" s="23">
        <f>SUMIF('Spec.sk._uzt.izd. neaprēķina'!B:B,B7,'Spec.sk._uzt.izd. neaprēķina'!G:G)</f>
        <v>0</v>
      </c>
      <c r="AS7" s="21">
        <f t="shared" si="11"/>
        <v>82</v>
      </c>
      <c r="AT7" s="104">
        <f>SUMIF('Spec.sk._uzt.izd. neaprēķina'!B:B,B7,'Spec.sk._uzt.izd. neaprēķina'!D:D)</f>
        <v>60</v>
      </c>
      <c r="AU7" s="10">
        <f>SUMIF('Spec.sk._uzt.izd. neaprēķina'!B:B,B7,'Spec.sk._uzt.izd. neaprēķina'!E:E)</f>
        <v>22</v>
      </c>
      <c r="AV7" s="10">
        <f>SUMIF('Spec.sk._uzt.izd. neaprēķina'!B:B,B7,'Spec.sk._uzt.izd. neaprēķina'!F:F)</f>
        <v>0</v>
      </c>
      <c r="AW7" s="11">
        <f t="shared" si="12"/>
        <v>8418</v>
      </c>
      <c r="AX7" s="37">
        <f t="shared" si="0"/>
        <v>1123</v>
      </c>
      <c r="AY7" s="37">
        <f t="shared" si="13"/>
        <v>7295</v>
      </c>
      <c r="AZ7" s="38">
        <f t="shared" si="14"/>
        <v>4037</v>
      </c>
      <c r="BA7" s="38">
        <f t="shared" si="15"/>
        <v>2199</v>
      </c>
      <c r="BB7" s="38">
        <f t="shared" si="16"/>
        <v>1059</v>
      </c>
      <c r="BC7" s="32"/>
      <c r="BE7" s="32"/>
      <c r="BG7" s="43"/>
      <c r="BH7" s="3"/>
    </row>
    <row r="8" spans="1:60" s="7" customFormat="1" ht="15" customHeight="1" x14ac:dyDescent="0.25">
      <c r="A8" s="8">
        <f t="shared" si="1"/>
        <v>4</v>
      </c>
      <c r="B8" s="9" t="s">
        <v>176</v>
      </c>
      <c r="C8" s="21">
        <f t="shared" si="2"/>
        <v>984</v>
      </c>
      <c r="D8" s="10">
        <v>557</v>
      </c>
      <c r="E8" s="10">
        <v>265</v>
      </c>
      <c r="F8" s="10">
        <v>162</v>
      </c>
      <c r="G8" s="21">
        <f t="shared" si="3"/>
        <v>3399</v>
      </c>
      <c r="H8" s="10">
        <v>1965</v>
      </c>
      <c r="I8" s="10">
        <v>946</v>
      </c>
      <c r="J8" s="10">
        <v>488</v>
      </c>
      <c r="K8" s="21">
        <f t="shared" si="4"/>
        <v>0</v>
      </c>
      <c r="L8" s="10">
        <v>0</v>
      </c>
      <c r="M8" s="10">
        <v>0</v>
      </c>
      <c r="N8" s="10">
        <v>0</v>
      </c>
      <c r="O8" s="23">
        <v>0</v>
      </c>
      <c r="P8" s="21">
        <f t="shared" si="5"/>
        <v>0</v>
      </c>
      <c r="Q8" s="10">
        <v>0</v>
      </c>
      <c r="R8" s="10">
        <v>0</v>
      </c>
      <c r="S8" s="10">
        <v>0</v>
      </c>
      <c r="T8" s="23">
        <v>0</v>
      </c>
      <c r="U8" s="21">
        <f t="shared" si="6"/>
        <v>0</v>
      </c>
      <c r="V8" s="10">
        <v>0</v>
      </c>
      <c r="W8" s="10">
        <v>0</v>
      </c>
      <c r="X8" s="10">
        <v>0</v>
      </c>
      <c r="Y8" s="21">
        <f t="shared" si="7"/>
        <v>0</v>
      </c>
      <c r="Z8" s="10">
        <v>0</v>
      </c>
      <c r="AA8" s="10">
        <v>0</v>
      </c>
      <c r="AB8" s="10">
        <v>0</v>
      </c>
      <c r="AC8" s="21">
        <f t="shared" si="8"/>
        <v>0</v>
      </c>
      <c r="AD8" s="10">
        <v>0</v>
      </c>
      <c r="AE8" s="10">
        <v>0</v>
      </c>
      <c r="AF8" s="10">
        <v>0</v>
      </c>
      <c r="AG8" s="23">
        <v>0</v>
      </c>
      <c r="AH8" s="21">
        <f t="shared" si="9"/>
        <v>0</v>
      </c>
      <c r="AI8" s="10">
        <v>0</v>
      </c>
      <c r="AJ8" s="10">
        <v>0</v>
      </c>
      <c r="AK8" s="10">
        <v>0</v>
      </c>
      <c r="AL8" s="21">
        <f t="shared" si="10"/>
        <v>0</v>
      </c>
      <c r="AM8" s="10"/>
      <c r="AN8" s="10"/>
      <c r="AO8" s="10"/>
      <c r="AP8" s="23"/>
      <c r="AQ8" s="23">
        <v>927</v>
      </c>
      <c r="AR8" s="23">
        <f>SUMIF('Spec.sk._uzt.izd. neaprēķina'!B:B,B8,'Spec.sk._uzt.izd. neaprēķina'!G:G)</f>
        <v>0</v>
      </c>
      <c r="AS8" s="21">
        <f t="shared" si="11"/>
        <v>0</v>
      </c>
      <c r="AT8" s="104">
        <f>SUMIF('Spec.sk._uzt.izd. neaprēķina'!B:B,B8,'Spec.sk._uzt.izd. neaprēķina'!D:D)</f>
        <v>0</v>
      </c>
      <c r="AU8" s="10">
        <f>SUMIF('Spec.sk._uzt.izd. neaprēķina'!B:B,B8,'Spec.sk._uzt.izd. neaprēķina'!E:E)</f>
        <v>0</v>
      </c>
      <c r="AV8" s="10">
        <f>SUMIF('Spec.sk._uzt.izd. neaprēķina'!B:B,B8,'Spec.sk._uzt.izd. neaprēķina'!F:F)</f>
        <v>0</v>
      </c>
      <c r="AW8" s="11">
        <f t="shared" si="12"/>
        <v>5310</v>
      </c>
      <c r="AX8" s="37">
        <f t="shared" si="0"/>
        <v>927</v>
      </c>
      <c r="AY8" s="37">
        <f t="shared" si="13"/>
        <v>4383</v>
      </c>
      <c r="AZ8" s="38">
        <f t="shared" si="14"/>
        <v>2522</v>
      </c>
      <c r="BA8" s="38">
        <f t="shared" si="15"/>
        <v>1211</v>
      </c>
      <c r="BB8" s="38">
        <f t="shared" si="16"/>
        <v>650</v>
      </c>
      <c r="BC8" s="32"/>
      <c r="BE8" s="32"/>
      <c r="BG8" s="43"/>
      <c r="BH8" s="3"/>
    </row>
    <row r="9" spans="1:60" s="7" customFormat="1" ht="15" customHeight="1" x14ac:dyDescent="0.25">
      <c r="A9" s="8">
        <f t="shared" si="1"/>
        <v>5</v>
      </c>
      <c r="B9" s="9" t="s">
        <v>177</v>
      </c>
      <c r="C9" s="21">
        <f t="shared" si="2"/>
        <v>617</v>
      </c>
      <c r="D9" s="10">
        <v>0</v>
      </c>
      <c r="E9" s="10">
        <v>354</v>
      </c>
      <c r="F9" s="10">
        <v>263</v>
      </c>
      <c r="G9" s="21">
        <f t="shared" si="3"/>
        <v>7133</v>
      </c>
      <c r="H9" s="10">
        <v>4198</v>
      </c>
      <c r="I9" s="10">
        <v>1960</v>
      </c>
      <c r="J9" s="10">
        <v>975</v>
      </c>
      <c r="K9" s="21">
        <f t="shared" si="4"/>
        <v>0</v>
      </c>
      <c r="L9" s="10">
        <v>0</v>
      </c>
      <c r="M9" s="10">
        <v>0</v>
      </c>
      <c r="N9" s="10">
        <v>0</v>
      </c>
      <c r="O9" s="23">
        <v>0</v>
      </c>
      <c r="P9" s="21">
        <f t="shared" si="5"/>
        <v>0</v>
      </c>
      <c r="Q9" s="10">
        <v>0</v>
      </c>
      <c r="R9" s="10">
        <v>0</v>
      </c>
      <c r="S9" s="10">
        <v>0</v>
      </c>
      <c r="T9" s="23">
        <v>0</v>
      </c>
      <c r="U9" s="21">
        <f t="shared" si="6"/>
        <v>24</v>
      </c>
      <c r="V9" s="10">
        <v>0</v>
      </c>
      <c r="W9" s="10">
        <v>0</v>
      </c>
      <c r="X9" s="10">
        <v>24</v>
      </c>
      <c r="Y9" s="21">
        <f t="shared" si="7"/>
        <v>85</v>
      </c>
      <c r="Z9" s="10">
        <v>0</v>
      </c>
      <c r="AA9" s="10">
        <v>0</v>
      </c>
      <c r="AB9" s="10">
        <v>85</v>
      </c>
      <c r="AC9" s="21">
        <f t="shared" si="8"/>
        <v>0</v>
      </c>
      <c r="AD9" s="10">
        <v>0</v>
      </c>
      <c r="AE9" s="10">
        <v>0</v>
      </c>
      <c r="AF9" s="10">
        <v>0</v>
      </c>
      <c r="AG9" s="23">
        <v>0</v>
      </c>
      <c r="AH9" s="21">
        <f t="shared" si="9"/>
        <v>0</v>
      </c>
      <c r="AI9" s="10">
        <v>0</v>
      </c>
      <c r="AJ9" s="10">
        <v>0</v>
      </c>
      <c r="AK9" s="10">
        <v>0</v>
      </c>
      <c r="AL9" s="21">
        <f t="shared" si="10"/>
        <v>0</v>
      </c>
      <c r="AM9" s="10"/>
      <c r="AN9" s="10"/>
      <c r="AO9" s="10"/>
      <c r="AP9" s="23"/>
      <c r="AQ9" s="23">
        <v>1618</v>
      </c>
      <c r="AR9" s="23">
        <f>SUMIF('Spec.sk._uzt.izd. neaprēķina'!B:B,B9,'Spec.sk._uzt.izd. neaprēķina'!G:G)</f>
        <v>0</v>
      </c>
      <c r="AS9" s="21">
        <f t="shared" si="11"/>
        <v>0</v>
      </c>
      <c r="AT9" s="104">
        <f>SUMIF('Spec.sk._uzt.izd. neaprēķina'!B:B,B9,'Spec.sk._uzt.izd. neaprēķina'!D:D)</f>
        <v>0</v>
      </c>
      <c r="AU9" s="10">
        <f>SUMIF('Spec.sk._uzt.izd. neaprēķina'!B:B,B9,'Spec.sk._uzt.izd. neaprēķina'!E:E)</f>
        <v>0</v>
      </c>
      <c r="AV9" s="10">
        <f>SUMIF('Spec.sk._uzt.izd. neaprēķina'!B:B,B9,'Spec.sk._uzt.izd. neaprēķina'!F:F)</f>
        <v>0</v>
      </c>
      <c r="AW9" s="11">
        <f t="shared" si="12"/>
        <v>9477</v>
      </c>
      <c r="AX9" s="37">
        <f t="shared" si="0"/>
        <v>1618</v>
      </c>
      <c r="AY9" s="37">
        <f t="shared" si="13"/>
        <v>7859</v>
      </c>
      <c r="AZ9" s="38">
        <f t="shared" si="14"/>
        <v>4198</v>
      </c>
      <c r="BA9" s="38">
        <f t="shared" si="15"/>
        <v>2314</v>
      </c>
      <c r="BB9" s="38">
        <f t="shared" si="16"/>
        <v>1347</v>
      </c>
      <c r="BC9" s="32"/>
      <c r="BE9" s="32"/>
      <c r="BG9" s="43"/>
      <c r="BH9" s="3"/>
    </row>
    <row r="10" spans="1:60" s="7" customFormat="1" ht="15" customHeight="1" x14ac:dyDescent="0.25">
      <c r="A10" s="8">
        <f t="shared" si="1"/>
        <v>6</v>
      </c>
      <c r="B10" s="9" t="s">
        <v>178</v>
      </c>
      <c r="C10" s="21">
        <f t="shared" si="2"/>
        <v>534</v>
      </c>
      <c r="D10" s="10">
        <v>0</v>
      </c>
      <c r="E10" s="10">
        <v>227</v>
      </c>
      <c r="F10" s="10">
        <v>307</v>
      </c>
      <c r="G10" s="21">
        <f t="shared" si="3"/>
        <v>2345</v>
      </c>
      <c r="H10" s="10">
        <v>1580</v>
      </c>
      <c r="I10" s="10">
        <v>658</v>
      </c>
      <c r="J10" s="10">
        <v>107</v>
      </c>
      <c r="K10" s="21">
        <f t="shared" si="4"/>
        <v>0</v>
      </c>
      <c r="L10" s="10">
        <v>0</v>
      </c>
      <c r="M10" s="10">
        <v>0</v>
      </c>
      <c r="N10" s="10">
        <v>0</v>
      </c>
      <c r="O10" s="23">
        <v>0</v>
      </c>
      <c r="P10" s="21">
        <f t="shared" si="5"/>
        <v>0</v>
      </c>
      <c r="Q10" s="10">
        <v>0</v>
      </c>
      <c r="R10" s="10">
        <v>0</v>
      </c>
      <c r="S10" s="10">
        <v>0</v>
      </c>
      <c r="T10" s="23">
        <v>0</v>
      </c>
      <c r="U10" s="21">
        <f t="shared" si="6"/>
        <v>176</v>
      </c>
      <c r="V10" s="10">
        <v>0</v>
      </c>
      <c r="W10" s="10">
        <v>14</v>
      </c>
      <c r="X10" s="10">
        <v>162</v>
      </c>
      <c r="Y10" s="21">
        <f t="shared" si="7"/>
        <v>96</v>
      </c>
      <c r="Z10" s="10">
        <v>0</v>
      </c>
      <c r="AA10" s="10">
        <v>0</v>
      </c>
      <c r="AB10" s="10">
        <v>96</v>
      </c>
      <c r="AC10" s="21">
        <f t="shared" si="8"/>
        <v>569</v>
      </c>
      <c r="AD10" s="10">
        <v>318</v>
      </c>
      <c r="AE10" s="10">
        <v>142</v>
      </c>
      <c r="AF10" s="10">
        <v>109</v>
      </c>
      <c r="AG10" s="23">
        <v>0</v>
      </c>
      <c r="AH10" s="21">
        <f t="shared" si="9"/>
        <v>0</v>
      </c>
      <c r="AI10" s="10">
        <v>0</v>
      </c>
      <c r="AJ10" s="10">
        <v>0</v>
      </c>
      <c r="AK10" s="10">
        <v>0</v>
      </c>
      <c r="AL10" s="21">
        <f t="shared" si="10"/>
        <v>0</v>
      </c>
      <c r="AM10" s="10"/>
      <c r="AN10" s="10"/>
      <c r="AO10" s="10"/>
      <c r="AP10" s="23"/>
      <c r="AQ10" s="23">
        <v>649</v>
      </c>
      <c r="AR10" s="23">
        <f>SUMIF('Spec.sk._uzt.izd. neaprēķina'!B:B,B10,'Spec.sk._uzt.izd. neaprēķina'!G:G)</f>
        <v>18</v>
      </c>
      <c r="AS10" s="21">
        <f t="shared" si="11"/>
        <v>83</v>
      </c>
      <c r="AT10" s="104">
        <f>SUMIF('Spec.sk._uzt.izd. neaprēķina'!B:B,B10,'Spec.sk._uzt.izd. neaprēķina'!D:D)</f>
        <v>55</v>
      </c>
      <c r="AU10" s="10">
        <f>SUMIF('Spec.sk._uzt.izd. neaprēķina'!B:B,B10,'Spec.sk._uzt.izd. neaprēķina'!E:E)</f>
        <v>28</v>
      </c>
      <c r="AV10" s="10">
        <f>SUMIF('Spec.sk._uzt.izd. neaprēķina'!B:B,B10,'Spec.sk._uzt.izd. neaprēķina'!F:F)</f>
        <v>0</v>
      </c>
      <c r="AW10" s="11">
        <f t="shared" si="12"/>
        <v>4470</v>
      </c>
      <c r="AX10" s="37">
        <f t="shared" si="0"/>
        <v>667</v>
      </c>
      <c r="AY10" s="37">
        <f t="shared" si="13"/>
        <v>3803</v>
      </c>
      <c r="AZ10" s="38">
        <f t="shared" si="14"/>
        <v>1953</v>
      </c>
      <c r="BA10" s="38">
        <f t="shared" si="15"/>
        <v>1069</v>
      </c>
      <c r="BB10" s="38">
        <f t="shared" si="16"/>
        <v>781</v>
      </c>
      <c r="BC10" s="32"/>
      <c r="BE10" s="32"/>
      <c r="BG10" s="43"/>
      <c r="BH10" s="3"/>
    </row>
    <row r="11" spans="1:60" s="7" customFormat="1" ht="15" customHeight="1" x14ac:dyDescent="0.25">
      <c r="A11" s="8">
        <f t="shared" si="1"/>
        <v>7</v>
      </c>
      <c r="B11" s="9" t="s">
        <v>179</v>
      </c>
      <c r="C11" s="21">
        <f t="shared" si="2"/>
        <v>401</v>
      </c>
      <c r="D11" s="10">
        <v>0</v>
      </c>
      <c r="E11" s="10">
        <v>166</v>
      </c>
      <c r="F11" s="10">
        <v>235</v>
      </c>
      <c r="G11" s="21">
        <f t="shared" si="3"/>
        <v>3573</v>
      </c>
      <c r="H11" s="10">
        <v>2277</v>
      </c>
      <c r="I11" s="10">
        <v>1006</v>
      </c>
      <c r="J11" s="10">
        <v>290</v>
      </c>
      <c r="K11" s="21">
        <f t="shared" si="4"/>
        <v>0</v>
      </c>
      <c r="L11" s="10">
        <v>0</v>
      </c>
      <c r="M11" s="10">
        <v>0</v>
      </c>
      <c r="N11" s="10">
        <v>0</v>
      </c>
      <c r="O11" s="23">
        <v>0</v>
      </c>
      <c r="P11" s="21">
        <f t="shared" si="5"/>
        <v>0</v>
      </c>
      <c r="Q11" s="10">
        <v>0</v>
      </c>
      <c r="R11" s="10">
        <v>0</v>
      </c>
      <c r="S11" s="10">
        <v>0</v>
      </c>
      <c r="T11" s="23">
        <v>0</v>
      </c>
      <c r="U11" s="21">
        <f t="shared" si="6"/>
        <v>0</v>
      </c>
      <c r="V11" s="10">
        <v>0</v>
      </c>
      <c r="W11" s="10">
        <v>0</v>
      </c>
      <c r="X11" s="10">
        <v>0</v>
      </c>
      <c r="Y11" s="21">
        <f t="shared" si="7"/>
        <v>45</v>
      </c>
      <c r="Z11" s="10">
        <v>0</v>
      </c>
      <c r="AA11" s="10">
        <v>0</v>
      </c>
      <c r="AB11" s="10">
        <v>45</v>
      </c>
      <c r="AC11" s="21">
        <f t="shared" si="8"/>
        <v>0</v>
      </c>
      <c r="AD11" s="10">
        <v>0</v>
      </c>
      <c r="AE11" s="10">
        <v>0</v>
      </c>
      <c r="AF11" s="10">
        <v>0</v>
      </c>
      <c r="AG11" s="23">
        <v>0</v>
      </c>
      <c r="AH11" s="21">
        <f t="shared" si="9"/>
        <v>0</v>
      </c>
      <c r="AI11" s="10">
        <v>0</v>
      </c>
      <c r="AJ11" s="10">
        <v>0</v>
      </c>
      <c r="AK11" s="10">
        <v>0</v>
      </c>
      <c r="AL11" s="21">
        <f t="shared" si="10"/>
        <v>0</v>
      </c>
      <c r="AM11" s="10"/>
      <c r="AN11" s="10"/>
      <c r="AO11" s="10"/>
      <c r="AP11" s="23"/>
      <c r="AQ11" s="23">
        <v>747</v>
      </c>
      <c r="AR11" s="23">
        <f>SUMIF('Spec.sk._uzt.izd. neaprēķina'!B:B,B11,'Spec.sk._uzt.izd. neaprēķina'!G:G)</f>
        <v>0</v>
      </c>
      <c r="AS11" s="21">
        <f t="shared" si="11"/>
        <v>0</v>
      </c>
      <c r="AT11" s="104">
        <f>SUMIF('Spec.sk._uzt.izd. neaprēķina'!B:B,B11,'Spec.sk._uzt.izd. neaprēķina'!D:D)</f>
        <v>0</v>
      </c>
      <c r="AU11" s="10">
        <f>SUMIF('Spec.sk._uzt.izd. neaprēķina'!B:B,B11,'Spec.sk._uzt.izd. neaprēķina'!E:E)</f>
        <v>0</v>
      </c>
      <c r="AV11" s="10">
        <f>SUMIF('Spec.sk._uzt.izd. neaprēķina'!B:B,B11,'Spec.sk._uzt.izd. neaprēķina'!F:F)</f>
        <v>0</v>
      </c>
      <c r="AW11" s="11">
        <f t="shared" si="12"/>
        <v>4766</v>
      </c>
      <c r="AX11" s="37">
        <f t="shared" si="0"/>
        <v>747</v>
      </c>
      <c r="AY11" s="37">
        <f t="shared" si="13"/>
        <v>4019</v>
      </c>
      <c r="AZ11" s="38">
        <f t="shared" si="14"/>
        <v>2277</v>
      </c>
      <c r="BA11" s="38">
        <f t="shared" si="15"/>
        <v>1172</v>
      </c>
      <c r="BB11" s="38">
        <f t="shared" si="16"/>
        <v>570</v>
      </c>
      <c r="BC11" s="32"/>
      <c r="BE11" s="32"/>
      <c r="BG11" s="43"/>
      <c r="BH11" s="3"/>
    </row>
    <row r="12" spans="1:60" s="7" customFormat="1" ht="15" customHeight="1" x14ac:dyDescent="0.25">
      <c r="A12" s="12">
        <f t="shared" si="1"/>
        <v>8</v>
      </c>
      <c r="B12" s="13" t="s">
        <v>3</v>
      </c>
      <c r="C12" s="21">
        <f t="shared" si="2"/>
        <v>0</v>
      </c>
      <c r="D12" s="10">
        <v>0</v>
      </c>
      <c r="E12" s="10">
        <v>0</v>
      </c>
      <c r="F12" s="10">
        <v>0</v>
      </c>
      <c r="G12" s="21">
        <f t="shared" si="3"/>
        <v>2745</v>
      </c>
      <c r="H12" s="10">
        <v>1612</v>
      </c>
      <c r="I12" s="10">
        <v>808</v>
      </c>
      <c r="J12" s="10">
        <v>325</v>
      </c>
      <c r="K12" s="21">
        <f t="shared" si="4"/>
        <v>0</v>
      </c>
      <c r="L12" s="10">
        <v>0</v>
      </c>
      <c r="M12" s="10">
        <v>0</v>
      </c>
      <c r="N12" s="10">
        <v>0</v>
      </c>
      <c r="O12" s="23">
        <v>0</v>
      </c>
      <c r="P12" s="21">
        <f t="shared" si="5"/>
        <v>81</v>
      </c>
      <c r="Q12" s="10">
        <v>81</v>
      </c>
      <c r="R12" s="10">
        <v>0</v>
      </c>
      <c r="S12" s="10">
        <v>0</v>
      </c>
      <c r="T12" s="23">
        <v>19</v>
      </c>
      <c r="U12" s="21">
        <f t="shared" si="6"/>
        <v>0</v>
      </c>
      <c r="V12" s="10">
        <v>0</v>
      </c>
      <c r="W12" s="10">
        <v>0</v>
      </c>
      <c r="X12" s="10">
        <v>0</v>
      </c>
      <c r="Y12" s="21">
        <f t="shared" si="7"/>
        <v>0</v>
      </c>
      <c r="Z12" s="10">
        <v>0</v>
      </c>
      <c r="AA12" s="10">
        <v>0</v>
      </c>
      <c r="AB12" s="10">
        <v>0</v>
      </c>
      <c r="AC12" s="21">
        <f t="shared" si="8"/>
        <v>0</v>
      </c>
      <c r="AD12" s="10">
        <v>0</v>
      </c>
      <c r="AE12" s="10">
        <v>0</v>
      </c>
      <c r="AF12" s="10">
        <v>0</v>
      </c>
      <c r="AG12" s="23">
        <v>0</v>
      </c>
      <c r="AH12" s="21">
        <f t="shared" si="9"/>
        <v>0</v>
      </c>
      <c r="AI12" s="10">
        <v>0</v>
      </c>
      <c r="AJ12" s="10">
        <v>0</v>
      </c>
      <c r="AK12" s="10">
        <v>0</v>
      </c>
      <c r="AL12" s="21">
        <f t="shared" si="10"/>
        <v>0</v>
      </c>
      <c r="AM12" s="10"/>
      <c r="AN12" s="10"/>
      <c r="AO12" s="10"/>
      <c r="AP12" s="23"/>
      <c r="AQ12" s="23">
        <v>596</v>
      </c>
      <c r="AR12" s="23">
        <f>SUMIF('Spec.sk._uzt.izd. neaprēķina'!B:B,B12,'Spec.sk._uzt.izd. neaprēķina'!G:G)</f>
        <v>0</v>
      </c>
      <c r="AS12" s="21">
        <f t="shared" si="11"/>
        <v>0</v>
      </c>
      <c r="AT12" s="104">
        <f>SUMIF('Spec.sk._uzt.izd. neaprēķina'!B:B,B12,'Spec.sk._uzt.izd. neaprēķina'!D:D)</f>
        <v>0</v>
      </c>
      <c r="AU12" s="10">
        <f>SUMIF('Spec.sk._uzt.izd. neaprēķina'!B:B,B12,'Spec.sk._uzt.izd. neaprēķina'!E:E)</f>
        <v>0</v>
      </c>
      <c r="AV12" s="10">
        <f>SUMIF('Spec.sk._uzt.izd. neaprēķina'!B:B,B12,'Spec.sk._uzt.izd. neaprēķina'!F:F)</f>
        <v>0</v>
      </c>
      <c r="AW12" s="11">
        <f t="shared" si="12"/>
        <v>3441</v>
      </c>
      <c r="AX12" s="37">
        <f t="shared" si="0"/>
        <v>615</v>
      </c>
      <c r="AY12" s="37">
        <f t="shared" si="13"/>
        <v>2826</v>
      </c>
      <c r="AZ12" s="38">
        <f t="shared" si="14"/>
        <v>1693</v>
      </c>
      <c r="BA12" s="38">
        <f t="shared" si="15"/>
        <v>808</v>
      </c>
      <c r="BB12" s="38">
        <f t="shared" si="16"/>
        <v>325</v>
      </c>
      <c r="BC12" s="32"/>
      <c r="BE12" s="32"/>
      <c r="BG12" s="43"/>
      <c r="BH12" s="3"/>
    </row>
    <row r="13" spans="1:60" s="7" customFormat="1" ht="15" customHeight="1" x14ac:dyDescent="0.25">
      <c r="A13" s="12">
        <f t="shared" si="1"/>
        <v>9</v>
      </c>
      <c r="B13" s="13" t="s">
        <v>4</v>
      </c>
      <c r="C13" s="21">
        <f t="shared" si="2"/>
        <v>287</v>
      </c>
      <c r="D13" s="10">
        <v>0</v>
      </c>
      <c r="E13" s="10">
        <v>173</v>
      </c>
      <c r="F13" s="10">
        <v>114</v>
      </c>
      <c r="G13" s="21">
        <f t="shared" si="3"/>
        <v>916</v>
      </c>
      <c r="H13" s="10">
        <v>654</v>
      </c>
      <c r="I13" s="10">
        <v>197</v>
      </c>
      <c r="J13" s="10">
        <v>65</v>
      </c>
      <c r="K13" s="21">
        <f t="shared" si="4"/>
        <v>151</v>
      </c>
      <c r="L13" s="10">
        <v>99</v>
      </c>
      <c r="M13" s="10">
        <v>52</v>
      </c>
      <c r="N13" s="10">
        <v>0</v>
      </c>
      <c r="O13" s="23">
        <v>7</v>
      </c>
      <c r="P13" s="21">
        <f t="shared" si="5"/>
        <v>0</v>
      </c>
      <c r="Q13" s="10">
        <v>0</v>
      </c>
      <c r="R13" s="10">
        <v>0</v>
      </c>
      <c r="S13" s="10">
        <v>0</v>
      </c>
      <c r="T13" s="23">
        <v>0</v>
      </c>
      <c r="U13" s="21">
        <f t="shared" si="6"/>
        <v>0</v>
      </c>
      <c r="V13" s="10">
        <v>0</v>
      </c>
      <c r="W13" s="10">
        <v>0</v>
      </c>
      <c r="X13" s="10">
        <v>0</v>
      </c>
      <c r="Y13" s="21">
        <f t="shared" si="7"/>
        <v>0</v>
      </c>
      <c r="Z13" s="10">
        <v>0</v>
      </c>
      <c r="AA13" s="10">
        <v>0</v>
      </c>
      <c r="AB13" s="10">
        <v>0</v>
      </c>
      <c r="AC13" s="21">
        <f t="shared" si="8"/>
        <v>0</v>
      </c>
      <c r="AD13" s="10">
        <v>0</v>
      </c>
      <c r="AE13" s="10">
        <v>0</v>
      </c>
      <c r="AF13" s="10">
        <v>0</v>
      </c>
      <c r="AG13" s="23">
        <v>0</v>
      </c>
      <c r="AH13" s="21">
        <f t="shared" si="9"/>
        <v>0</v>
      </c>
      <c r="AI13" s="10">
        <v>0</v>
      </c>
      <c r="AJ13" s="10">
        <v>0</v>
      </c>
      <c r="AK13" s="10">
        <v>0</v>
      </c>
      <c r="AL13" s="21">
        <f t="shared" si="10"/>
        <v>0</v>
      </c>
      <c r="AM13" s="10"/>
      <c r="AN13" s="10"/>
      <c r="AO13" s="10"/>
      <c r="AP13" s="23"/>
      <c r="AQ13" s="23">
        <v>248</v>
      </c>
      <c r="AR13" s="23">
        <f>SUMIF('Spec.sk._uzt.izd. neaprēķina'!B:B,B13,'Spec.sk._uzt.izd. neaprēķina'!G:G)</f>
        <v>0</v>
      </c>
      <c r="AS13" s="21">
        <f t="shared" si="11"/>
        <v>0</v>
      </c>
      <c r="AT13" s="104">
        <f>SUMIF('Spec.sk._uzt.izd. neaprēķina'!B:B,B13,'Spec.sk._uzt.izd. neaprēķina'!D:D)</f>
        <v>0</v>
      </c>
      <c r="AU13" s="10">
        <f>SUMIF('Spec.sk._uzt.izd. neaprēķina'!B:B,B13,'Spec.sk._uzt.izd. neaprēķina'!E:E)</f>
        <v>0</v>
      </c>
      <c r="AV13" s="10">
        <f>SUMIF('Spec.sk._uzt.izd. neaprēķina'!B:B,B13,'Spec.sk._uzt.izd. neaprēķina'!F:F)</f>
        <v>0</v>
      </c>
      <c r="AW13" s="11">
        <f t="shared" si="12"/>
        <v>1609</v>
      </c>
      <c r="AX13" s="37">
        <f t="shared" si="0"/>
        <v>255</v>
      </c>
      <c r="AY13" s="37">
        <f t="shared" si="13"/>
        <v>1354</v>
      </c>
      <c r="AZ13" s="38">
        <f t="shared" si="14"/>
        <v>753</v>
      </c>
      <c r="BA13" s="38">
        <f t="shared" si="15"/>
        <v>422</v>
      </c>
      <c r="BB13" s="38">
        <f t="shared" si="16"/>
        <v>179</v>
      </c>
      <c r="BC13" s="32"/>
      <c r="BE13" s="32"/>
      <c r="BG13" s="43"/>
      <c r="BH13" s="3"/>
    </row>
    <row r="14" spans="1:60" s="7" customFormat="1" ht="15" customHeight="1" x14ac:dyDescent="0.25">
      <c r="A14" s="12">
        <f t="shared" si="1"/>
        <v>10</v>
      </c>
      <c r="B14" s="13" t="s">
        <v>51</v>
      </c>
      <c r="C14" s="21">
        <f t="shared" si="2"/>
        <v>0</v>
      </c>
      <c r="D14" s="10">
        <v>0</v>
      </c>
      <c r="E14" s="10">
        <v>0</v>
      </c>
      <c r="F14" s="10">
        <v>0</v>
      </c>
      <c r="G14" s="21">
        <f t="shared" si="3"/>
        <v>1538</v>
      </c>
      <c r="H14" s="10">
        <v>829</v>
      </c>
      <c r="I14" s="10">
        <v>481</v>
      </c>
      <c r="J14" s="10">
        <v>228</v>
      </c>
      <c r="K14" s="21">
        <f t="shared" si="4"/>
        <v>163</v>
      </c>
      <c r="L14" s="10">
        <v>100</v>
      </c>
      <c r="M14" s="10">
        <v>63</v>
      </c>
      <c r="N14" s="10">
        <v>0</v>
      </c>
      <c r="O14" s="23">
        <v>29</v>
      </c>
      <c r="P14" s="21">
        <f t="shared" si="5"/>
        <v>0</v>
      </c>
      <c r="Q14" s="10">
        <v>0</v>
      </c>
      <c r="R14" s="10">
        <v>0</v>
      </c>
      <c r="S14" s="10">
        <v>0</v>
      </c>
      <c r="T14" s="23">
        <v>0</v>
      </c>
      <c r="U14" s="21">
        <f t="shared" si="6"/>
        <v>52</v>
      </c>
      <c r="V14" s="10">
        <v>0</v>
      </c>
      <c r="W14" s="10">
        <v>0</v>
      </c>
      <c r="X14" s="10">
        <v>52</v>
      </c>
      <c r="Y14" s="21">
        <f t="shared" si="7"/>
        <v>0</v>
      </c>
      <c r="Z14" s="10">
        <v>0</v>
      </c>
      <c r="AA14" s="10">
        <v>0</v>
      </c>
      <c r="AB14" s="10">
        <v>0</v>
      </c>
      <c r="AC14" s="21">
        <f t="shared" si="8"/>
        <v>0</v>
      </c>
      <c r="AD14" s="10">
        <v>0</v>
      </c>
      <c r="AE14" s="10">
        <v>0</v>
      </c>
      <c r="AF14" s="10">
        <v>0</v>
      </c>
      <c r="AG14" s="23">
        <v>0</v>
      </c>
      <c r="AH14" s="21">
        <f t="shared" si="9"/>
        <v>0</v>
      </c>
      <c r="AI14" s="10">
        <v>0</v>
      </c>
      <c r="AJ14" s="10">
        <v>0</v>
      </c>
      <c r="AK14" s="10">
        <v>0</v>
      </c>
      <c r="AL14" s="21">
        <f t="shared" si="10"/>
        <v>0</v>
      </c>
      <c r="AM14" s="10"/>
      <c r="AN14" s="10"/>
      <c r="AO14" s="10"/>
      <c r="AP14" s="23"/>
      <c r="AQ14" s="23">
        <v>247</v>
      </c>
      <c r="AR14" s="23">
        <f>SUMIF('Spec.sk._uzt.izd. neaprēķina'!B:B,B14,'Spec.sk._uzt.izd. neaprēķina'!G:G)</f>
        <v>0</v>
      </c>
      <c r="AS14" s="21">
        <f t="shared" si="11"/>
        <v>0</v>
      </c>
      <c r="AT14" s="104">
        <f>SUMIF('Spec.sk._uzt.izd. neaprēķina'!B:B,B14,'Spec.sk._uzt.izd. neaprēķina'!D:D)</f>
        <v>0</v>
      </c>
      <c r="AU14" s="10">
        <f>SUMIF('Spec.sk._uzt.izd. neaprēķina'!B:B,B14,'Spec.sk._uzt.izd. neaprēķina'!E:E)</f>
        <v>0</v>
      </c>
      <c r="AV14" s="10">
        <f>SUMIF('Spec.sk._uzt.izd. neaprēķina'!B:B,B14,'Spec.sk._uzt.izd. neaprēķina'!F:F)</f>
        <v>0</v>
      </c>
      <c r="AW14" s="11">
        <f t="shared" si="12"/>
        <v>2029</v>
      </c>
      <c r="AX14" s="37">
        <f t="shared" si="0"/>
        <v>276</v>
      </c>
      <c r="AY14" s="37">
        <f t="shared" si="13"/>
        <v>1753</v>
      </c>
      <c r="AZ14" s="38">
        <f t="shared" si="14"/>
        <v>929</v>
      </c>
      <c r="BA14" s="38">
        <f t="shared" si="15"/>
        <v>544</v>
      </c>
      <c r="BB14" s="38">
        <f t="shared" si="16"/>
        <v>280</v>
      </c>
      <c r="BC14" s="32"/>
      <c r="BE14" s="32"/>
      <c r="BG14" s="43"/>
      <c r="BH14" s="3"/>
    </row>
    <row r="15" spans="1:60" s="7" customFormat="1" ht="15" customHeight="1" x14ac:dyDescent="0.25">
      <c r="A15" s="12">
        <f t="shared" si="1"/>
        <v>11</v>
      </c>
      <c r="B15" s="13" t="s">
        <v>2</v>
      </c>
      <c r="C15" s="21">
        <f t="shared" si="2"/>
        <v>0</v>
      </c>
      <c r="D15" s="10">
        <v>0</v>
      </c>
      <c r="E15" s="10">
        <v>0</v>
      </c>
      <c r="F15" s="10">
        <v>0</v>
      </c>
      <c r="G15" s="21">
        <f t="shared" si="3"/>
        <v>2545</v>
      </c>
      <c r="H15" s="10">
        <v>1624</v>
      </c>
      <c r="I15" s="10">
        <v>695</v>
      </c>
      <c r="J15" s="10">
        <v>226</v>
      </c>
      <c r="K15" s="21">
        <f t="shared" si="4"/>
        <v>0</v>
      </c>
      <c r="L15" s="10">
        <v>0</v>
      </c>
      <c r="M15" s="10">
        <v>0</v>
      </c>
      <c r="N15" s="10">
        <v>0</v>
      </c>
      <c r="O15" s="23">
        <v>0</v>
      </c>
      <c r="P15" s="21">
        <f t="shared" si="5"/>
        <v>0</v>
      </c>
      <c r="Q15" s="10">
        <v>0</v>
      </c>
      <c r="R15" s="10">
        <v>0</v>
      </c>
      <c r="S15" s="10">
        <v>0</v>
      </c>
      <c r="T15" s="23">
        <v>0</v>
      </c>
      <c r="U15" s="21">
        <f t="shared" si="6"/>
        <v>0</v>
      </c>
      <c r="V15" s="10">
        <v>0</v>
      </c>
      <c r="W15" s="10">
        <v>0</v>
      </c>
      <c r="X15" s="10">
        <v>0</v>
      </c>
      <c r="Y15" s="21">
        <f t="shared" si="7"/>
        <v>0</v>
      </c>
      <c r="Z15" s="10">
        <v>0</v>
      </c>
      <c r="AA15" s="10">
        <v>0</v>
      </c>
      <c r="AB15" s="10">
        <v>0</v>
      </c>
      <c r="AC15" s="21">
        <f t="shared" si="8"/>
        <v>0</v>
      </c>
      <c r="AD15" s="10">
        <v>0</v>
      </c>
      <c r="AE15" s="10">
        <v>0</v>
      </c>
      <c r="AF15" s="10">
        <v>0</v>
      </c>
      <c r="AG15" s="23">
        <v>0</v>
      </c>
      <c r="AH15" s="21">
        <f t="shared" si="9"/>
        <v>0</v>
      </c>
      <c r="AI15" s="10">
        <v>0</v>
      </c>
      <c r="AJ15" s="10">
        <v>0</v>
      </c>
      <c r="AK15" s="10">
        <v>0</v>
      </c>
      <c r="AL15" s="21">
        <f t="shared" si="10"/>
        <v>0</v>
      </c>
      <c r="AM15" s="10"/>
      <c r="AN15" s="10"/>
      <c r="AO15" s="10"/>
      <c r="AP15" s="23"/>
      <c r="AQ15" s="23">
        <v>577</v>
      </c>
      <c r="AR15" s="23">
        <f>SUMIF('Spec.sk._uzt.izd. neaprēķina'!B:B,B15,'Spec.sk._uzt.izd. neaprēķina'!G:G)</f>
        <v>0</v>
      </c>
      <c r="AS15" s="21">
        <f t="shared" si="11"/>
        <v>0</v>
      </c>
      <c r="AT15" s="104">
        <f>SUMIF('Spec.sk._uzt.izd. neaprēķina'!B:B,B15,'Spec.sk._uzt.izd. neaprēķina'!D:D)</f>
        <v>0</v>
      </c>
      <c r="AU15" s="10">
        <f>SUMIF('Spec.sk._uzt.izd. neaprēķina'!B:B,B15,'Spec.sk._uzt.izd. neaprēķina'!E:E)</f>
        <v>0</v>
      </c>
      <c r="AV15" s="10">
        <f>SUMIF('Spec.sk._uzt.izd. neaprēķina'!B:B,B15,'Spec.sk._uzt.izd. neaprēķina'!F:F)</f>
        <v>0</v>
      </c>
      <c r="AW15" s="11">
        <f t="shared" si="12"/>
        <v>3122</v>
      </c>
      <c r="AX15" s="37">
        <f t="shared" si="0"/>
        <v>577</v>
      </c>
      <c r="AY15" s="37">
        <f t="shared" si="13"/>
        <v>2545</v>
      </c>
      <c r="AZ15" s="38">
        <f t="shared" si="14"/>
        <v>1624</v>
      </c>
      <c r="BA15" s="38">
        <f t="shared" si="15"/>
        <v>695</v>
      </c>
      <c r="BB15" s="38">
        <f t="shared" si="16"/>
        <v>226</v>
      </c>
      <c r="BC15" s="32"/>
      <c r="BE15" s="32"/>
      <c r="BG15" s="43"/>
      <c r="BH15" s="3"/>
    </row>
    <row r="16" spans="1:60" s="7" customFormat="1" ht="15" customHeight="1" x14ac:dyDescent="0.25">
      <c r="A16" s="12">
        <f t="shared" si="1"/>
        <v>12</v>
      </c>
      <c r="B16" s="8" t="s">
        <v>5</v>
      </c>
      <c r="C16" s="21">
        <f t="shared" si="2"/>
        <v>412</v>
      </c>
      <c r="D16" s="10">
        <v>78</v>
      </c>
      <c r="E16" s="10">
        <v>196</v>
      </c>
      <c r="F16" s="10">
        <v>138</v>
      </c>
      <c r="G16" s="21">
        <f t="shared" si="3"/>
        <v>1153</v>
      </c>
      <c r="H16" s="10">
        <v>761</v>
      </c>
      <c r="I16" s="10">
        <v>253</v>
      </c>
      <c r="J16" s="10">
        <v>139</v>
      </c>
      <c r="K16" s="21">
        <f t="shared" si="4"/>
        <v>186</v>
      </c>
      <c r="L16" s="10">
        <v>114</v>
      </c>
      <c r="M16" s="10">
        <v>72</v>
      </c>
      <c r="N16" s="10">
        <v>0</v>
      </c>
      <c r="O16" s="23">
        <v>19</v>
      </c>
      <c r="P16" s="21">
        <f t="shared" si="5"/>
        <v>0</v>
      </c>
      <c r="Q16" s="10">
        <v>0</v>
      </c>
      <c r="R16" s="10">
        <v>0</v>
      </c>
      <c r="S16" s="10">
        <v>0</v>
      </c>
      <c r="T16" s="23">
        <v>0</v>
      </c>
      <c r="U16" s="21">
        <f t="shared" si="6"/>
        <v>43</v>
      </c>
      <c r="V16" s="10">
        <v>0</v>
      </c>
      <c r="W16" s="10">
        <v>0</v>
      </c>
      <c r="X16" s="10">
        <v>43</v>
      </c>
      <c r="Y16" s="21">
        <f t="shared" si="7"/>
        <v>0</v>
      </c>
      <c r="Z16" s="10">
        <v>0</v>
      </c>
      <c r="AA16" s="10">
        <v>0</v>
      </c>
      <c r="AB16" s="10">
        <v>0</v>
      </c>
      <c r="AC16" s="21">
        <f t="shared" si="8"/>
        <v>0</v>
      </c>
      <c r="AD16" s="10">
        <v>0</v>
      </c>
      <c r="AE16" s="10">
        <v>0</v>
      </c>
      <c r="AF16" s="10">
        <v>0</v>
      </c>
      <c r="AG16" s="23">
        <v>0</v>
      </c>
      <c r="AH16" s="21">
        <f t="shared" si="9"/>
        <v>0</v>
      </c>
      <c r="AI16" s="10">
        <v>0</v>
      </c>
      <c r="AJ16" s="10">
        <v>0</v>
      </c>
      <c r="AK16" s="10">
        <v>0</v>
      </c>
      <c r="AL16" s="21">
        <f t="shared" si="10"/>
        <v>0</v>
      </c>
      <c r="AM16" s="10"/>
      <c r="AN16" s="10"/>
      <c r="AO16" s="10"/>
      <c r="AP16" s="23"/>
      <c r="AQ16" s="23">
        <v>303</v>
      </c>
      <c r="AR16" s="23">
        <f>SUMIF('Spec.sk._uzt.izd. neaprēķina'!B:B,B16,'Spec.sk._uzt.izd. neaprēķina'!G:G)</f>
        <v>0</v>
      </c>
      <c r="AS16" s="21">
        <f t="shared" si="11"/>
        <v>0</v>
      </c>
      <c r="AT16" s="104">
        <f>SUMIF('Spec.sk._uzt.izd. neaprēķina'!B:B,B16,'Spec.sk._uzt.izd. neaprēķina'!D:D)</f>
        <v>0</v>
      </c>
      <c r="AU16" s="10">
        <f>SUMIF('Spec.sk._uzt.izd. neaprēķina'!B:B,B16,'Spec.sk._uzt.izd. neaprēķina'!E:E)</f>
        <v>0</v>
      </c>
      <c r="AV16" s="10">
        <f>SUMIF('Spec.sk._uzt.izd. neaprēķina'!B:B,B16,'Spec.sk._uzt.izd. neaprēķina'!F:F)</f>
        <v>0</v>
      </c>
      <c r="AW16" s="11">
        <f t="shared" si="12"/>
        <v>2116</v>
      </c>
      <c r="AX16" s="37">
        <f t="shared" si="0"/>
        <v>322</v>
      </c>
      <c r="AY16" s="37">
        <f t="shared" si="13"/>
        <v>1794</v>
      </c>
      <c r="AZ16" s="38">
        <f t="shared" si="14"/>
        <v>953</v>
      </c>
      <c r="BA16" s="38">
        <f t="shared" si="15"/>
        <v>521</v>
      </c>
      <c r="BB16" s="38">
        <f t="shared" si="16"/>
        <v>320</v>
      </c>
      <c r="BC16" s="32"/>
      <c r="BE16" s="32"/>
      <c r="BG16" s="43"/>
      <c r="BH16" s="3"/>
    </row>
    <row r="17" spans="1:60" s="7" customFormat="1" ht="15" customHeight="1" x14ac:dyDescent="0.25">
      <c r="A17" s="12">
        <f t="shared" si="1"/>
        <v>13</v>
      </c>
      <c r="B17" s="8" t="s">
        <v>6</v>
      </c>
      <c r="C17" s="21">
        <f t="shared" si="2"/>
        <v>819</v>
      </c>
      <c r="D17" s="10">
        <v>453</v>
      </c>
      <c r="E17" s="10">
        <v>194</v>
      </c>
      <c r="F17" s="10">
        <v>172</v>
      </c>
      <c r="G17" s="21">
        <f t="shared" si="3"/>
        <v>3665</v>
      </c>
      <c r="H17" s="10">
        <v>2105</v>
      </c>
      <c r="I17" s="10">
        <v>1165</v>
      </c>
      <c r="J17" s="10">
        <v>395</v>
      </c>
      <c r="K17" s="21">
        <f t="shared" si="4"/>
        <v>0</v>
      </c>
      <c r="L17" s="10">
        <v>0</v>
      </c>
      <c r="M17" s="10">
        <v>0</v>
      </c>
      <c r="N17" s="10">
        <v>0</v>
      </c>
      <c r="O17" s="23">
        <v>0</v>
      </c>
      <c r="P17" s="21">
        <f t="shared" si="5"/>
        <v>27</v>
      </c>
      <c r="Q17" s="10">
        <v>27</v>
      </c>
      <c r="R17" s="10">
        <v>0</v>
      </c>
      <c r="S17" s="10">
        <v>0</v>
      </c>
      <c r="T17" s="23">
        <v>6</v>
      </c>
      <c r="U17" s="21">
        <f t="shared" si="6"/>
        <v>0</v>
      </c>
      <c r="V17" s="10">
        <v>0</v>
      </c>
      <c r="W17" s="10">
        <v>0</v>
      </c>
      <c r="X17" s="10">
        <v>0</v>
      </c>
      <c r="Y17" s="21">
        <f t="shared" si="7"/>
        <v>0</v>
      </c>
      <c r="Z17" s="10">
        <v>0</v>
      </c>
      <c r="AA17" s="10">
        <v>0</v>
      </c>
      <c r="AB17" s="10">
        <v>0</v>
      </c>
      <c r="AC17" s="21">
        <f t="shared" si="8"/>
        <v>0</v>
      </c>
      <c r="AD17" s="10">
        <v>0</v>
      </c>
      <c r="AE17" s="10">
        <v>0</v>
      </c>
      <c r="AF17" s="10">
        <v>0</v>
      </c>
      <c r="AG17" s="23">
        <v>0</v>
      </c>
      <c r="AH17" s="21">
        <f t="shared" si="9"/>
        <v>0</v>
      </c>
      <c r="AI17" s="10">
        <v>0</v>
      </c>
      <c r="AJ17" s="10">
        <v>0</v>
      </c>
      <c r="AK17" s="10">
        <v>0</v>
      </c>
      <c r="AL17" s="21">
        <f t="shared" si="10"/>
        <v>0</v>
      </c>
      <c r="AM17" s="10"/>
      <c r="AN17" s="10"/>
      <c r="AO17" s="10"/>
      <c r="AP17" s="23"/>
      <c r="AQ17" s="23">
        <v>912</v>
      </c>
      <c r="AR17" s="23">
        <f>SUMIF('Spec.sk._uzt.izd. neaprēķina'!B:B,B17,'Spec.sk._uzt.izd. neaprēķina'!G:G)</f>
        <v>0</v>
      </c>
      <c r="AS17" s="21">
        <f t="shared" si="11"/>
        <v>0</v>
      </c>
      <c r="AT17" s="104">
        <f>SUMIF('Spec.sk._uzt.izd. neaprēķina'!B:B,B17,'Spec.sk._uzt.izd. neaprēķina'!D:D)</f>
        <v>0</v>
      </c>
      <c r="AU17" s="10">
        <f>SUMIF('Spec.sk._uzt.izd. neaprēķina'!B:B,B17,'Spec.sk._uzt.izd. neaprēķina'!E:E)</f>
        <v>0</v>
      </c>
      <c r="AV17" s="10">
        <f>SUMIF('Spec.sk._uzt.izd. neaprēķina'!B:B,B17,'Spec.sk._uzt.izd. neaprēķina'!F:F)</f>
        <v>0</v>
      </c>
      <c r="AW17" s="11">
        <f t="shared" si="12"/>
        <v>5429</v>
      </c>
      <c r="AX17" s="37">
        <f t="shared" si="0"/>
        <v>918</v>
      </c>
      <c r="AY17" s="37">
        <f t="shared" si="13"/>
        <v>4511</v>
      </c>
      <c r="AZ17" s="38">
        <f t="shared" si="14"/>
        <v>2585</v>
      </c>
      <c r="BA17" s="38">
        <f t="shared" si="15"/>
        <v>1359</v>
      </c>
      <c r="BB17" s="38">
        <f t="shared" si="16"/>
        <v>567</v>
      </c>
      <c r="BC17" s="32"/>
      <c r="BE17" s="32"/>
      <c r="BG17" s="43"/>
      <c r="BH17" s="3"/>
    </row>
    <row r="18" spans="1:60" s="7" customFormat="1" ht="15" customHeight="1" x14ac:dyDescent="0.25">
      <c r="A18" s="12">
        <f t="shared" si="1"/>
        <v>14</v>
      </c>
      <c r="B18" s="8" t="s">
        <v>7</v>
      </c>
      <c r="C18" s="21">
        <f t="shared" si="2"/>
        <v>604</v>
      </c>
      <c r="D18" s="10">
        <v>0</v>
      </c>
      <c r="E18" s="10">
        <v>277</v>
      </c>
      <c r="F18" s="10">
        <v>327</v>
      </c>
      <c r="G18" s="21">
        <f t="shared" si="3"/>
        <v>3500</v>
      </c>
      <c r="H18" s="10">
        <v>2412</v>
      </c>
      <c r="I18" s="10">
        <v>869</v>
      </c>
      <c r="J18" s="10">
        <v>219</v>
      </c>
      <c r="K18" s="21">
        <f t="shared" si="4"/>
        <v>204</v>
      </c>
      <c r="L18" s="10">
        <v>128</v>
      </c>
      <c r="M18" s="10">
        <v>76</v>
      </c>
      <c r="N18" s="10">
        <v>0</v>
      </c>
      <c r="O18" s="23">
        <v>54</v>
      </c>
      <c r="P18" s="21">
        <f t="shared" si="5"/>
        <v>0</v>
      </c>
      <c r="Q18" s="10">
        <v>0</v>
      </c>
      <c r="R18" s="10">
        <v>0</v>
      </c>
      <c r="S18" s="10">
        <v>0</v>
      </c>
      <c r="T18" s="23">
        <v>0</v>
      </c>
      <c r="U18" s="21">
        <f t="shared" si="6"/>
        <v>41</v>
      </c>
      <c r="V18" s="10">
        <v>0</v>
      </c>
      <c r="W18" s="10">
        <v>6</v>
      </c>
      <c r="X18" s="10">
        <v>35</v>
      </c>
      <c r="Y18" s="21">
        <f t="shared" si="7"/>
        <v>0</v>
      </c>
      <c r="Z18" s="10">
        <v>0</v>
      </c>
      <c r="AA18" s="10">
        <v>0</v>
      </c>
      <c r="AB18" s="10">
        <v>0</v>
      </c>
      <c r="AC18" s="21">
        <f t="shared" si="8"/>
        <v>0</v>
      </c>
      <c r="AD18" s="10">
        <v>0</v>
      </c>
      <c r="AE18" s="10">
        <v>0</v>
      </c>
      <c r="AF18" s="10">
        <v>0</v>
      </c>
      <c r="AG18" s="23">
        <v>0</v>
      </c>
      <c r="AH18" s="21">
        <f t="shared" si="9"/>
        <v>0</v>
      </c>
      <c r="AI18" s="10">
        <v>0</v>
      </c>
      <c r="AJ18" s="10">
        <v>0</v>
      </c>
      <c r="AK18" s="10">
        <v>0</v>
      </c>
      <c r="AL18" s="21">
        <f t="shared" si="10"/>
        <v>0</v>
      </c>
      <c r="AM18" s="10"/>
      <c r="AN18" s="10"/>
      <c r="AO18" s="10"/>
      <c r="AP18" s="23"/>
      <c r="AQ18" s="23">
        <v>847</v>
      </c>
      <c r="AR18" s="23">
        <f>SUMIF('Spec.sk._uzt.izd. neaprēķina'!B:B,B18,'Spec.sk._uzt.izd. neaprēķina'!G:G)</f>
        <v>89</v>
      </c>
      <c r="AS18" s="21">
        <f t="shared" si="11"/>
        <v>120</v>
      </c>
      <c r="AT18" s="104">
        <f>SUMIF('Spec.sk._uzt.izd. neaprēķina'!B:B,B18,'Spec.sk._uzt.izd. neaprēķina'!D:D)</f>
        <v>75</v>
      </c>
      <c r="AU18" s="10">
        <f>SUMIF('Spec.sk._uzt.izd. neaprēķina'!B:B,B18,'Spec.sk._uzt.izd. neaprēķina'!E:E)</f>
        <v>45</v>
      </c>
      <c r="AV18" s="10">
        <f>SUMIF('Spec.sk._uzt.izd. neaprēķina'!B:B,B18,'Spec.sk._uzt.izd. neaprēķina'!F:F)</f>
        <v>0</v>
      </c>
      <c r="AW18" s="11">
        <f t="shared" si="12"/>
        <v>5459</v>
      </c>
      <c r="AX18" s="37">
        <f t="shared" si="0"/>
        <v>990</v>
      </c>
      <c r="AY18" s="37">
        <f t="shared" si="13"/>
        <v>4469</v>
      </c>
      <c r="AZ18" s="38">
        <f t="shared" si="14"/>
        <v>2615</v>
      </c>
      <c r="BA18" s="38">
        <f t="shared" si="15"/>
        <v>1273</v>
      </c>
      <c r="BB18" s="38">
        <f t="shared" si="16"/>
        <v>581</v>
      </c>
      <c r="BC18" s="32"/>
      <c r="BE18" s="32"/>
      <c r="BG18" s="43"/>
      <c r="BH18" s="3"/>
    </row>
    <row r="19" spans="1:60" s="7" customFormat="1" ht="15" customHeight="1" x14ac:dyDescent="0.25">
      <c r="A19" s="12">
        <f t="shared" si="1"/>
        <v>15</v>
      </c>
      <c r="B19" s="8" t="s">
        <v>52</v>
      </c>
      <c r="C19" s="21">
        <f t="shared" si="2"/>
        <v>0</v>
      </c>
      <c r="D19" s="10">
        <v>0</v>
      </c>
      <c r="E19" s="10">
        <v>0</v>
      </c>
      <c r="F19" s="10">
        <v>0</v>
      </c>
      <c r="G19" s="21">
        <f t="shared" si="3"/>
        <v>3114</v>
      </c>
      <c r="H19" s="10">
        <v>1880</v>
      </c>
      <c r="I19" s="10">
        <v>977</v>
      </c>
      <c r="J19" s="10">
        <v>257</v>
      </c>
      <c r="K19" s="21">
        <f t="shared" si="4"/>
        <v>132</v>
      </c>
      <c r="L19" s="10">
        <v>97</v>
      </c>
      <c r="M19" s="10">
        <v>35</v>
      </c>
      <c r="N19" s="10">
        <v>0</v>
      </c>
      <c r="O19" s="23">
        <v>9</v>
      </c>
      <c r="P19" s="21">
        <f t="shared" si="5"/>
        <v>0</v>
      </c>
      <c r="Q19" s="10">
        <v>0</v>
      </c>
      <c r="R19" s="10">
        <v>0</v>
      </c>
      <c r="S19" s="10">
        <v>0</v>
      </c>
      <c r="T19" s="23">
        <v>0</v>
      </c>
      <c r="U19" s="21">
        <f t="shared" si="6"/>
        <v>108</v>
      </c>
      <c r="V19" s="10">
        <v>0</v>
      </c>
      <c r="W19" s="10">
        <v>30</v>
      </c>
      <c r="X19" s="10">
        <v>78</v>
      </c>
      <c r="Y19" s="21">
        <f t="shared" si="7"/>
        <v>157</v>
      </c>
      <c r="Z19" s="10">
        <v>0</v>
      </c>
      <c r="AA19" s="10">
        <v>0</v>
      </c>
      <c r="AB19" s="10">
        <v>157</v>
      </c>
      <c r="AC19" s="21">
        <f t="shared" si="8"/>
        <v>0</v>
      </c>
      <c r="AD19" s="10">
        <v>0</v>
      </c>
      <c r="AE19" s="10">
        <v>0</v>
      </c>
      <c r="AF19" s="10">
        <v>0</v>
      </c>
      <c r="AG19" s="23">
        <v>0</v>
      </c>
      <c r="AH19" s="21">
        <f t="shared" si="9"/>
        <v>0</v>
      </c>
      <c r="AI19" s="10">
        <v>0</v>
      </c>
      <c r="AJ19" s="10">
        <v>0</v>
      </c>
      <c r="AK19" s="10">
        <v>0</v>
      </c>
      <c r="AL19" s="21">
        <f t="shared" si="10"/>
        <v>0</v>
      </c>
      <c r="AM19" s="10"/>
      <c r="AN19" s="10"/>
      <c r="AO19" s="10"/>
      <c r="AP19" s="23"/>
      <c r="AQ19" s="23">
        <v>698</v>
      </c>
      <c r="AR19" s="23">
        <f>SUMIF('Spec.sk._uzt.izd. neaprēķina'!B:B,B19,'Spec.sk._uzt.izd. neaprēķina'!G:G)</f>
        <v>0</v>
      </c>
      <c r="AS19" s="21">
        <f t="shared" si="11"/>
        <v>0</v>
      </c>
      <c r="AT19" s="104">
        <f>SUMIF('Spec.sk._uzt.izd. neaprēķina'!B:B,B19,'Spec.sk._uzt.izd. neaprēķina'!D:D)</f>
        <v>0</v>
      </c>
      <c r="AU19" s="10">
        <f>SUMIF('Spec.sk._uzt.izd. neaprēķina'!B:B,B19,'Spec.sk._uzt.izd. neaprēķina'!E:E)</f>
        <v>0</v>
      </c>
      <c r="AV19" s="10">
        <f>SUMIF('Spec.sk._uzt.izd. neaprēķina'!B:B,B19,'Spec.sk._uzt.izd. neaprēķina'!F:F)</f>
        <v>0</v>
      </c>
      <c r="AW19" s="11">
        <f t="shared" si="12"/>
        <v>4218</v>
      </c>
      <c r="AX19" s="37">
        <f t="shared" si="0"/>
        <v>707</v>
      </c>
      <c r="AY19" s="37">
        <f t="shared" si="13"/>
        <v>3511</v>
      </c>
      <c r="AZ19" s="38">
        <f t="shared" si="14"/>
        <v>1977</v>
      </c>
      <c r="BA19" s="38">
        <f t="shared" si="15"/>
        <v>1042</v>
      </c>
      <c r="BB19" s="38">
        <f t="shared" si="16"/>
        <v>492</v>
      </c>
      <c r="BC19" s="32"/>
      <c r="BE19" s="32"/>
      <c r="BG19" s="43"/>
      <c r="BH19" s="3"/>
    </row>
    <row r="20" spans="1:60" s="7" customFormat="1" ht="15" customHeight="1" x14ac:dyDescent="0.25">
      <c r="A20" s="12">
        <f t="shared" si="1"/>
        <v>16</v>
      </c>
      <c r="B20" s="8" t="s">
        <v>8</v>
      </c>
      <c r="C20" s="21">
        <f t="shared" si="2"/>
        <v>369</v>
      </c>
      <c r="D20" s="10">
        <v>0</v>
      </c>
      <c r="E20" s="10">
        <v>192</v>
      </c>
      <c r="F20" s="10">
        <v>177</v>
      </c>
      <c r="G20" s="21">
        <f t="shared" si="3"/>
        <v>2387</v>
      </c>
      <c r="H20" s="10">
        <v>1601</v>
      </c>
      <c r="I20" s="10">
        <v>699</v>
      </c>
      <c r="J20" s="10">
        <v>87</v>
      </c>
      <c r="K20" s="21">
        <f t="shared" si="4"/>
        <v>0</v>
      </c>
      <c r="L20" s="10">
        <v>0</v>
      </c>
      <c r="M20" s="10">
        <v>0</v>
      </c>
      <c r="N20" s="10">
        <v>0</v>
      </c>
      <c r="O20" s="23">
        <v>0</v>
      </c>
      <c r="P20" s="21">
        <f t="shared" si="5"/>
        <v>55</v>
      </c>
      <c r="Q20" s="10">
        <v>55</v>
      </c>
      <c r="R20" s="10">
        <v>0</v>
      </c>
      <c r="S20" s="10">
        <v>0</v>
      </c>
      <c r="T20" s="23">
        <v>8</v>
      </c>
      <c r="U20" s="21">
        <f t="shared" si="6"/>
        <v>43</v>
      </c>
      <c r="V20" s="10">
        <v>0</v>
      </c>
      <c r="W20" s="10">
        <v>10</v>
      </c>
      <c r="X20" s="10">
        <v>33</v>
      </c>
      <c r="Y20" s="21">
        <f t="shared" si="7"/>
        <v>66</v>
      </c>
      <c r="Z20" s="10">
        <v>0</v>
      </c>
      <c r="AA20" s="10">
        <v>0</v>
      </c>
      <c r="AB20" s="10">
        <v>66</v>
      </c>
      <c r="AC20" s="21">
        <f t="shared" si="8"/>
        <v>0</v>
      </c>
      <c r="AD20" s="10">
        <v>0</v>
      </c>
      <c r="AE20" s="10">
        <v>0</v>
      </c>
      <c r="AF20" s="10">
        <v>0</v>
      </c>
      <c r="AG20" s="23">
        <v>0</v>
      </c>
      <c r="AH20" s="21">
        <f t="shared" si="9"/>
        <v>0</v>
      </c>
      <c r="AI20" s="10">
        <v>0</v>
      </c>
      <c r="AJ20" s="10">
        <v>0</v>
      </c>
      <c r="AK20" s="10">
        <v>0</v>
      </c>
      <c r="AL20" s="21">
        <f t="shared" si="10"/>
        <v>0</v>
      </c>
      <c r="AM20" s="10"/>
      <c r="AN20" s="10"/>
      <c r="AO20" s="10"/>
      <c r="AP20" s="23"/>
      <c r="AQ20" s="23">
        <v>678</v>
      </c>
      <c r="AR20" s="23">
        <f>SUMIF('Spec.sk._uzt.izd. neaprēķina'!B:B,B20,'Spec.sk._uzt.izd. neaprēķina'!G:G)</f>
        <v>0</v>
      </c>
      <c r="AS20" s="21">
        <f t="shared" si="11"/>
        <v>0</v>
      </c>
      <c r="AT20" s="104">
        <f>SUMIF('Spec.sk._uzt.izd. neaprēķina'!B:B,B20,'Spec.sk._uzt.izd. neaprēķina'!D:D)</f>
        <v>0</v>
      </c>
      <c r="AU20" s="10">
        <f>SUMIF('Spec.sk._uzt.izd. neaprēķina'!B:B,B20,'Spec.sk._uzt.izd. neaprēķina'!E:E)</f>
        <v>0</v>
      </c>
      <c r="AV20" s="10">
        <f>SUMIF('Spec.sk._uzt.izd. neaprēķina'!B:B,B20,'Spec.sk._uzt.izd. neaprēķina'!F:F)</f>
        <v>0</v>
      </c>
      <c r="AW20" s="11">
        <f t="shared" si="12"/>
        <v>3606</v>
      </c>
      <c r="AX20" s="37">
        <f t="shared" si="0"/>
        <v>686</v>
      </c>
      <c r="AY20" s="37">
        <f t="shared" si="13"/>
        <v>2920</v>
      </c>
      <c r="AZ20" s="38">
        <f t="shared" si="14"/>
        <v>1656</v>
      </c>
      <c r="BA20" s="38">
        <f t="shared" si="15"/>
        <v>901</v>
      </c>
      <c r="BB20" s="38">
        <f t="shared" si="16"/>
        <v>363</v>
      </c>
      <c r="BC20" s="32"/>
      <c r="BE20" s="32"/>
      <c r="BG20" s="43"/>
      <c r="BH20" s="3"/>
    </row>
    <row r="21" spans="1:60" s="7" customFormat="1" ht="15" customHeight="1" x14ac:dyDescent="0.25">
      <c r="A21" s="12">
        <f t="shared" si="1"/>
        <v>17</v>
      </c>
      <c r="B21" s="8" t="s">
        <v>9</v>
      </c>
      <c r="C21" s="21">
        <f t="shared" si="2"/>
        <v>0</v>
      </c>
      <c r="D21" s="10">
        <v>0</v>
      </c>
      <c r="E21" s="10">
        <v>0</v>
      </c>
      <c r="F21" s="10">
        <v>0</v>
      </c>
      <c r="G21" s="21">
        <f t="shared" si="3"/>
        <v>1702</v>
      </c>
      <c r="H21" s="10">
        <v>1044</v>
      </c>
      <c r="I21" s="10">
        <v>499</v>
      </c>
      <c r="J21" s="10">
        <v>159</v>
      </c>
      <c r="K21" s="21">
        <f t="shared" si="4"/>
        <v>57</v>
      </c>
      <c r="L21" s="10">
        <v>39</v>
      </c>
      <c r="M21" s="10">
        <v>18</v>
      </c>
      <c r="N21" s="10">
        <v>0</v>
      </c>
      <c r="O21" s="23">
        <v>0</v>
      </c>
      <c r="P21" s="21">
        <f t="shared" si="5"/>
        <v>0</v>
      </c>
      <c r="Q21" s="10">
        <v>0</v>
      </c>
      <c r="R21" s="10">
        <v>0</v>
      </c>
      <c r="S21" s="10">
        <v>0</v>
      </c>
      <c r="T21" s="23">
        <v>0</v>
      </c>
      <c r="U21" s="21">
        <f t="shared" si="6"/>
        <v>5</v>
      </c>
      <c r="V21" s="10">
        <v>0</v>
      </c>
      <c r="W21" s="10">
        <v>5</v>
      </c>
      <c r="X21" s="10">
        <v>0</v>
      </c>
      <c r="Y21" s="21">
        <f t="shared" si="7"/>
        <v>0</v>
      </c>
      <c r="Z21" s="10">
        <v>0</v>
      </c>
      <c r="AA21" s="10">
        <v>0</v>
      </c>
      <c r="AB21" s="10">
        <v>0</v>
      </c>
      <c r="AC21" s="21">
        <f t="shared" si="8"/>
        <v>0</v>
      </c>
      <c r="AD21" s="10">
        <v>0</v>
      </c>
      <c r="AE21" s="10">
        <v>0</v>
      </c>
      <c r="AF21" s="10">
        <v>0</v>
      </c>
      <c r="AG21" s="23">
        <v>0</v>
      </c>
      <c r="AH21" s="21">
        <f t="shared" si="9"/>
        <v>0</v>
      </c>
      <c r="AI21" s="10">
        <v>0</v>
      </c>
      <c r="AJ21" s="10">
        <v>0</v>
      </c>
      <c r="AK21" s="10">
        <v>0</v>
      </c>
      <c r="AL21" s="21">
        <f t="shared" si="10"/>
        <v>0</v>
      </c>
      <c r="AM21" s="10"/>
      <c r="AN21" s="10"/>
      <c r="AO21" s="10"/>
      <c r="AP21" s="23"/>
      <c r="AQ21" s="23">
        <v>411</v>
      </c>
      <c r="AR21" s="23">
        <f>SUMIF('Spec.sk._uzt.izd. neaprēķina'!B:B,B21,'Spec.sk._uzt.izd. neaprēķina'!G:G)</f>
        <v>0</v>
      </c>
      <c r="AS21" s="21">
        <f t="shared" si="11"/>
        <v>0</v>
      </c>
      <c r="AT21" s="104">
        <f>SUMIF('Spec.sk._uzt.izd. neaprēķina'!B:B,B21,'Spec.sk._uzt.izd. neaprēķina'!D:D)</f>
        <v>0</v>
      </c>
      <c r="AU21" s="10">
        <f>SUMIF('Spec.sk._uzt.izd. neaprēķina'!B:B,B21,'Spec.sk._uzt.izd. neaprēķina'!E:E)</f>
        <v>0</v>
      </c>
      <c r="AV21" s="10">
        <f>SUMIF('Spec.sk._uzt.izd. neaprēķina'!B:B,B21,'Spec.sk._uzt.izd. neaprēķina'!F:F)</f>
        <v>0</v>
      </c>
      <c r="AW21" s="11">
        <f t="shared" si="12"/>
        <v>2175</v>
      </c>
      <c r="AX21" s="37">
        <f t="shared" si="0"/>
        <v>411</v>
      </c>
      <c r="AY21" s="37">
        <f t="shared" si="13"/>
        <v>1764</v>
      </c>
      <c r="AZ21" s="38">
        <f t="shared" si="14"/>
        <v>1083</v>
      </c>
      <c r="BA21" s="38">
        <f t="shared" si="15"/>
        <v>522</v>
      </c>
      <c r="BB21" s="38">
        <f t="shared" si="16"/>
        <v>159</v>
      </c>
      <c r="BC21" s="32"/>
      <c r="BE21" s="32"/>
      <c r="BG21" s="43"/>
      <c r="BH21" s="3"/>
    </row>
    <row r="22" spans="1:60" s="7" customFormat="1" ht="15" customHeight="1" x14ac:dyDescent="0.25">
      <c r="A22" s="12">
        <f t="shared" si="1"/>
        <v>18</v>
      </c>
      <c r="B22" s="8" t="s">
        <v>11</v>
      </c>
      <c r="C22" s="21">
        <f t="shared" si="2"/>
        <v>0</v>
      </c>
      <c r="D22" s="10">
        <v>0</v>
      </c>
      <c r="E22" s="10">
        <v>0</v>
      </c>
      <c r="F22" s="10">
        <v>0</v>
      </c>
      <c r="G22" s="21">
        <f t="shared" si="3"/>
        <v>3054</v>
      </c>
      <c r="H22" s="10">
        <v>2056</v>
      </c>
      <c r="I22" s="10">
        <v>833</v>
      </c>
      <c r="J22" s="10">
        <v>165</v>
      </c>
      <c r="K22" s="21">
        <f t="shared" si="4"/>
        <v>67</v>
      </c>
      <c r="L22" s="10">
        <v>38</v>
      </c>
      <c r="M22" s="10">
        <v>29</v>
      </c>
      <c r="N22" s="10">
        <v>0</v>
      </c>
      <c r="O22" s="23">
        <v>20</v>
      </c>
      <c r="P22" s="21">
        <f t="shared" si="5"/>
        <v>0</v>
      </c>
      <c r="Q22" s="10">
        <v>0</v>
      </c>
      <c r="R22" s="10">
        <v>0</v>
      </c>
      <c r="S22" s="10">
        <v>0</v>
      </c>
      <c r="T22" s="23">
        <v>0</v>
      </c>
      <c r="U22" s="21">
        <f t="shared" si="6"/>
        <v>0</v>
      </c>
      <c r="V22" s="10">
        <v>0</v>
      </c>
      <c r="W22" s="10">
        <v>0</v>
      </c>
      <c r="X22" s="10">
        <v>0</v>
      </c>
      <c r="Y22" s="21">
        <f t="shared" si="7"/>
        <v>332</v>
      </c>
      <c r="Z22" s="10">
        <v>13</v>
      </c>
      <c r="AA22" s="10">
        <v>45</v>
      </c>
      <c r="AB22" s="10">
        <v>274</v>
      </c>
      <c r="AC22" s="21">
        <f t="shared" si="8"/>
        <v>0</v>
      </c>
      <c r="AD22" s="10">
        <v>0</v>
      </c>
      <c r="AE22" s="10">
        <v>0</v>
      </c>
      <c r="AF22" s="10">
        <v>0</v>
      </c>
      <c r="AG22" s="23">
        <v>0</v>
      </c>
      <c r="AH22" s="21">
        <f t="shared" si="9"/>
        <v>0</v>
      </c>
      <c r="AI22" s="10">
        <v>0</v>
      </c>
      <c r="AJ22" s="10">
        <v>0</v>
      </c>
      <c r="AK22" s="10">
        <v>0</v>
      </c>
      <c r="AL22" s="21">
        <f t="shared" si="10"/>
        <v>0</v>
      </c>
      <c r="AM22" s="10"/>
      <c r="AN22" s="10"/>
      <c r="AO22" s="10"/>
      <c r="AP22" s="23"/>
      <c r="AQ22" s="23">
        <v>772</v>
      </c>
      <c r="AR22" s="23">
        <f>SUMIF('Spec.sk._uzt.izd. neaprēķina'!B:B,B22,'Spec.sk._uzt.izd. neaprēķina'!G:G)</f>
        <v>0</v>
      </c>
      <c r="AS22" s="21">
        <f t="shared" si="11"/>
        <v>0</v>
      </c>
      <c r="AT22" s="104">
        <f>SUMIF('Spec.sk._uzt.izd. neaprēķina'!B:B,B22,'Spec.sk._uzt.izd. neaprēķina'!D:D)</f>
        <v>0</v>
      </c>
      <c r="AU22" s="10">
        <f>SUMIF('Spec.sk._uzt.izd. neaprēķina'!B:B,B22,'Spec.sk._uzt.izd. neaprēķina'!E:E)</f>
        <v>0</v>
      </c>
      <c r="AV22" s="10">
        <f>SUMIF('Spec.sk._uzt.izd. neaprēķina'!B:B,B22,'Spec.sk._uzt.izd. neaprēķina'!F:F)</f>
        <v>0</v>
      </c>
      <c r="AW22" s="11">
        <f t="shared" si="12"/>
        <v>4245</v>
      </c>
      <c r="AX22" s="37">
        <f t="shared" si="0"/>
        <v>792</v>
      </c>
      <c r="AY22" s="37">
        <f t="shared" si="13"/>
        <v>3453</v>
      </c>
      <c r="AZ22" s="38">
        <f t="shared" si="14"/>
        <v>2107</v>
      </c>
      <c r="BA22" s="38">
        <f t="shared" si="15"/>
        <v>907</v>
      </c>
      <c r="BB22" s="38">
        <f t="shared" si="16"/>
        <v>439</v>
      </c>
      <c r="BC22" s="32"/>
      <c r="BE22" s="32"/>
      <c r="BG22" s="43"/>
      <c r="BH22" s="3"/>
    </row>
    <row r="23" spans="1:60" s="7" customFormat="1" ht="15" customHeight="1" x14ac:dyDescent="0.25">
      <c r="A23" s="12">
        <f t="shared" si="1"/>
        <v>19</v>
      </c>
      <c r="B23" s="8" t="s">
        <v>10</v>
      </c>
      <c r="C23" s="21">
        <f t="shared" si="2"/>
        <v>409</v>
      </c>
      <c r="D23" s="10">
        <v>0</v>
      </c>
      <c r="E23" s="10">
        <v>234</v>
      </c>
      <c r="F23" s="10">
        <v>175</v>
      </c>
      <c r="G23" s="21">
        <f t="shared" si="3"/>
        <v>3671</v>
      </c>
      <c r="H23" s="10">
        <v>2366</v>
      </c>
      <c r="I23" s="10">
        <v>949</v>
      </c>
      <c r="J23" s="10">
        <v>356</v>
      </c>
      <c r="K23" s="21">
        <f t="shared" si="4"/>
        <v>90</v>
      </c>
      <c r="L23" s="10">
        <v>59</v>
      </c>
      <c r="M23" s="10">
        <v>31</v>
      </c>
      <c r="N23" s="10">
        <v>0</v>
      </c>
      <c r="O23" s="23">
        <v>28</v>
      </c>
      <c r="P23" s="21">
        <f t="shared" si="5"/>
        <v>0</v>
      </c>
      <c r="Q23" s="10">
        <v>0</v>
      </c>
      <c r="R23" s="10">
        <v>0</v>
      </c>
      <c r="S23" s="10">
        <v>0</v>
      </c>
      <c r="T23" s="23">
        <v>0</v>
      </c>
      <c r="U23" s="21">
        <f t="shared" si="6"/>
        <v>0</v>
      </c>
      <c r="V23" s="10">
        <v>0</v>
      </c>
      <c r="W23" s="10">
        <v>0</v>
      </c>
      <c r="X23" s="10">
        <v>0</v>
      </c>
      <c r="Y23" s="21">
        <f t="shared" si="7"/>
        <v>0</v>
      </c>
      <c r="Z23" s="10">
        <v>0</v>
      </c>
      <c r="AA23" s="10">
        <v>0</v>
      </c>
      <c r="AB23" s="10">
        <v>0</v>
      </c>
      <c r="AC23" s="21">
        <f t="shared" si="8"/>
        <v>0</v>
      </c>
      <c r="AD23" s="10">
        <v>0</v>
      </c>
      <c r="AE23" s="10">
        <v>0</v>
      </c>
      <c r="AF23" s="10">
        <v>0</v>
      </c>
      <c r="AG23" s="23">
        <v>0</v>
      </c>
      <c r="AH23" s="21">
        <f t="shared" si="9"/>
        <v>19</v>
      </c>
      <c r="AI23" s="10">
        <v>0</v>
      </c>
      <c r="AJ23" s="10">
        <v>8</v>
      </c>
      <c r="AK23" s="10">
        <v>11</v>
      </c>
      <c r="AL23" s="21">
        <f t="shared" si="10"/>
        <v>0</v>
      </c>
      <c r="AM23" s="10"/>
      <c r="AN23" s="10"/>
      <c r="AO23" s="10"/>
      <c r="AP23" s="23"/>
      <c r="AQ23" s="23">
        <v>857</v>
      </c>
      <c r="AR23" s="23">
        <f>SUMIF('Spec.sk._uzt.izd. neaprēķina'!B:B,B23,'Spec.sk._uzt.izd. neaprēķina'!G:G)</f>
        <v>0</v>
      </c>
      <c r="AS23" s="21">
        <f t="shared" si="11"/>
        <v>0</v>
      </c>
      <c r="AT23" s="104">
        <f>SUMIF('Spec.sk._uzt.izd. neaprēķina'!B:B,B23,'Spec.sk._uzt.izd. neaprēķina'!D:D)</f>
        <v>0</v>
      </c>
      <c r="AU23" s="10">
        <f>SUMIF('Spec.sk._uzt.izd. neaprēķina'!B:B,B23,'Spec.sk._uzt.izd. neaprēķina'!E:E)</f>
        <v>0</v>
      </c>
      <c r="AV23" s="10">
        <f>SUMIF('Spec.sk._uzt.izd. neaprēķina'!B:B,B23,'Spec.sk._uzt.izd. neaprēķina'!F:F)</f>
        <v>0</v>
      </c>
      <c r="AW23" s="11">
        <f t="shared" si="12"/>
        <v>5074</v>
      </c>
      <c r="AX23" s="37">
        <f t="shared" si="0"/>
        <v>885</v>
      </c>
      <c r="AY23" s="37">
        <f t="shared" si="13"/>
        <v>4189</v>
      </c>
      <c r="AZ23" s="38">
        <f t="shared" si="14"/>
        <v>2425</v>
      </c>
      <c r="BA23" s="38">
        <f t="shared" si="15"/>
        <v>1222</v>
      </c>
      <c r="BB23" s="38">
        <f t="shared" si="16"/>
        <v>542</v>
      </c>
      <c r="BC23" s="32"/>
      <c r="BE23" s="32"/>
      <c r="BG23" s="43"/>
      <c r="BH23" s="3"/>
    </row>
    <row r="24" spans="1:60" s="7" customFormat="1" ht="15" customHeight="1" x14ac:dyDescent="0.25">
      <c r="A24" s="12">
        <f t="shared" si="1"/>
        <v>20</v>
      </c>
      <c r="B24" s="8" t="s">
        <v>12</v>
      </c>
      <c r="C24" s="21">
        <f t="shared" si="2"/>
        <v>0</v>
      </c>
      <c r="D24" s="10">
        <v>0</v>
      </c>
      <c r="E24" s="10">
        <v>0</v>
      </c>
      <c r="F24" s="10">
        <v>0</v>
      </c>
      <c r="G24" s="21">
        <f t="shared" si="3"/>
        <v>1403</v>
      </c>
      <c r="H24" s="10">
        <v>725</v>
      </c>
      <c r="I24" s="10">
        <v>429</v>
      </c>
      <c r="J24" s="10">
        <v>249</v>
      </c>
      <c r="K24" s="21">
        <f t="shared" si="4"/>
        <v>194</v>
      </c>
      <c r="L24" s="10">
        <v>110</v>
      </c>
      <c r="M24" s="10">
        <v>84</v>
      </c>
      <c r="N24" s="10">
        <v>0</v>
      </c>
      <c r="O24" s="23">
        <v>17</v>
      </c>
      <c r="P24" s="21">
        <f t="shared" si="5"/>
        <v>0</v>
      </c>
      <c r="Q24" s="10">
        <v>0</v>
      </c>
      <c r="R24" s="10">
        <v>0</v>
      </c>
      <c r="S24" s="10">
        <v>0</v>
      </c>
      <c r="T24" s="23">
        <v>0</v>
      </c>
      <c r="U24" s="21">
        <f t="shared" si="6"/>
        <v>0</v>
      </c>
      <c r="V24" s="10">
        <v>0</v>
      </c>
      <c r="W24" s="10">
        <v>0</v>
      </c>
      <c r="X24" s="10">
        <v>0</v>
      </c>
      <c r="Y24" s="21">
        <f t="shared" si="7"/>
        <v>0</v>
      </c>
      <c r="Z24" s="10">
        <v>0</v>
      </c>
      <c r="AA24" s="10">
        <v>0</v>
      </c>
      <c r="AB24" s="10">
        <v>0</v>
      </c>
      <c r="AC24" s="21">
        <f t="shared" si="8"/>
        <v>39</v>
      </c>
      <c r="AD24" s="10">
        <v>22</v>
      </c>
      <c r="AE24" s="10">
        <v>17</v>
      </c>
      <c r="AF24" s="10">
        <v>0</v>
      </c>
      <c r="AG24" s="23">
        <v>0</v>
      </c>
      <c r="AH24" s="21">
        <f t="shared" si="9"/>
        <v>0</v>
      </c>
      <c r="AI24" s="10">
        <v>0</v>
      </c>
      <c r="AJ24" s="10">
        <v>0</v>
      </c>
      <c r="AK24" s="10">
        <v>0</v>
      </c>
      <c r="AL24" s="21">
        <f t="shared" si="10"/>
        <v>0</v>
      </c>
      <c r="AM24" s="10"/>
      <c r="AN24" s="10"/>
      <c r="AO24" s="10"/>
      <c r="AP24" s="23"/>
      <c r="AQ24" s="23">
        <v>230</v>
      </c>
      <c r="AR24" s="23">
        <f>SUMIF('Spec.sk._uzt.izd. neaprēķina'!B:B,B24,'Spec.sk._uzt.izd. neaprēķina'!G:G)</f>
        <v>0</v>
      </c>
      <c r="AS24" s="21">
        <f t="shared" si="11"/>
        <v>0</v>
      </c>
      <c r="AT24" s="104">
        <f>SUMIF('Spec.sk._uzt.izd. neaprēķina'!B:B,B24,'Spec.sk._uzt.izd. neaprēķina'!D:D)</f>
        <v>0</v>
      </c>
      <c r="AU24" s="10">
        <f>SUMIF('Spec.sk._uzt.izd. neaprēķina'!B:B,B24,'Spec.sk._uzt.izd. neaprēķina'!E:E)</f>
        <v>0</v>
      </c>
      <c r="AV24" s="10">
        <f>SUMIF('Spec.sk._uzt.izd. neaprēķina'!B:B,B24,'Spec.sk._uzt.izd. neaprēķina'!F:F)</f>
        <v>0</v>
      </c>
      <c r="AW24" s="11">
        <f t="shared" si="12"/>
        <v>1883</v>
      </c>
      <c r="AX24" s="37">
        <f t="shared" si="0"/>
        <v>247</v>
      </c>
      <c r="AY24" s="37">
        <f t="shared" si="13"/>
        <v>1636</v>
      </c>
      <c r="AZ24" s="38">
        <f t="shared" si="14"/>
        <v>857</v>
      </c>
      <c r="BA24" s="38">
        <f t="shared" si="15"/>
        <v>530</v>
      </c>
      <c r="BB24" s="38">
        <f t="shared" si="16"/>
        <v>249</v>
      </c>
      <c r="BC24" s="32"/>
      <c r="BE24" s="32"/>
      <c r="BG24" s="43"/>
      <c r="BH24" s="3"/>
    </row>
    <row r="25" spans="1:60" s="7" customFormat="1" ht="15" customHeight="1" x14ac:dyDescent="0.25">
      <c r="A25" s="12">
        <f t="shared" si="1"/>
        <v>21</v>
      </c>
      <c r="B25" s="8" t="s">
        <v>13</v>
      </c>
      <c r="C25" s="21">
        <f t="shared" si="2"/>
        <v>0</v>
      </c>
      <c r="D25" s="10">
        <v>0</v>
      </c>
      <c r="E25" s="10">
        <v>0</v>
      </c>
      <c r="F25" s="10">
        <v>0</v>
      </c>
      <c r="G25" s="21">
        <f t="shared" si="3"/>
        <v>2826</v>
      </c>
      <c r="H25" s="10">
        <v>1679</v>
      </c>
      <c r="I25" s="10">
        <v>876</v>
      </c>
      <c r="J25" s="10">
        <v>271</v>
      </c>
      <c r="K25" s="21">
        <f t="shared" si="4"/>
        <v>0</v>
      </c>
      <c r="L25" s="10">
        <v>0</v>
      </c>
      <c r="M25" s="10">
        <v>0</v>
      </c>
      <c r="N25" s="10">
        <v>0</v>
      </c>
      <c r="O25" s="23">
        <v>0</v>
      </c>
      <c r="P25" s="21">
        <f t="shared" si="5"/>
        <v>0</v>
      </c>
      <c r="Q25" s="10">
        <v>0</v>
      </c>
      <c r="R25" s="10">
        <v>0</v>
      </c>
      <c r="S25" s="10">
        <v>0</v>
      </c>
      <c r="T25" s="23">
        <v>0</v>
      </c>
      <c r="U25" s="21">
        <f t="shared" si="6"/>
        <v>0</v>
      </c>
      <c r="V25" s="10">
        <v>0</v>
      </c>
      <c r="W25" s="10">
        <v>0</v>
      </c>
      <c r="X25" s="10">
        <v>0</v>
      </c>
      <c r="Y25" s="21">
        <f t="shared" si="7"/>
        <v>53</v>
      </c>
      <c r="Z25" s="10">
        <v>22</v>
      </c>
      <c r="AA25" s="10">
        <v>9</v>
      </c>
      <c r="AB25" s="10">
        <v>22</v>
      </c>
      <c r="AC25" s="21">
        <f t="shared" si="8"/>
        <v>0</v>
      </c>
      <c r="AD25" s="10">
        <v>0</v>
      </c>
      <c r="AE25" s="10">
        <v>0</v>
      </c>
      <c r="AF25" s="10">
        <v>0</v>
      </c>
      <c r="AG25" s="23">
        <v>0</v>
      </c>
      <c r="AH25" s="21">
        <f t="shared" si="9"/>
        <v>0</v>
      </c>
      <c r="AI25" s="10">
        <v>0</v>
      </c>
      <c r="AJ25" s="10">
        <v>0</v>
      </c>
      <c r="AK25" s="10">
        <v>0</v>
      </c>
      <c r="AL25" s="21">
        <f t="shared" si="10"/>
        <v>0</v>
      </c>
      <c r="AM25" s="10"/>
      <c r="AN25" s="10"/>
      <c r="AO25" s="10"/>
      <c r="AP25" s="23"/>
      <c r="AQ25" s="23">
        <v>613</v>
      </c>
      <c r="AR25" s="23">
        <f>SUMIF('Spec.sk._uzt.izd. neaprēķina'!B:B,B25,'Spec.sk._uzt.izd. neaprēķina'!G:G)</f>
        <v>0</v>
      </c>
      <c r="AS25" s="21">
        <f t="shared" si="11"/>
        <v>0</v>
      </c>
      <c r="AT25" s="104">
        <f>SUMIF('Spec.sk._uzt.izd. neaprēķina'!B:B,B25,'Spec.sk._uzt.izd. neaprēķina'!D:D)</f>
        <v>0</v>
      </c>
      <c r="AU25" s="10">
        <f>SUMIF('Spec.sk._uzt.izd. neaprēķina'!B:B,B25,'Spec.sk._uzt.izd. neaprēķina'!E:E)</f>
        <v>0</v>
      </c>
      <c r="AV25" s="10">
        <f>SUMIF('Spec.sk._uzt.izd. neaprēķina'!B:B,B25,'Spec.sk._uzt.izd. neaprēķina'!F:F)</f>
        <v>0</v>
      </c>
      <c r="AW25" s="11">
        <f t="shared" si="12"/>
        <v>3492</v>
      </c>
      <c r="AX25" s="37">
        <f t="shared" si="0"/>
        <v>613</v>
      </c>
      <c r="AY25" s="37">
        <f t="shared" si="13"/>
        <v>2879</v>
      </c>
      <c r="AZ25" s="38">
        <f t="shared" si="14"/>
        <v>1701</v>
      </c>
      <c r="BA25" s="38">
        <f t="shared" si="15"/>
        <v>885</v>
      </c>
      <c r="BB25" s="38">
        <f t="shared" si="16"/>
        <v>293</v>
      </c>
      <c r="BC25" s="32"/>
      <c r="BE25" s="32"/>
      <c r="BG25" s="43"/>
      <c r="BH25" s="3"/>
    </row>
    <row r="26" spans="1:60" s="7" customFormat="1" ht="15" customHeight="1" x14ac:dyDescent="0.25">
      <c r="A26" s="12">
        <f t="shared" si="1"/>
        <v>22</v>
      </c>
      <c r="B26" s="8" t="s">
        <v>14</v>
      </c>
      <c r="C26" s="21">
        <f t="shared" si="2"/>
        <v>0</v>
      </c>
      <c r="D26" s="10">
        <v>0</v>
      </c>
      <c r="E26" s="10">
        <v>0</v>
      </c>
      <c r="F26" s="10">
        <v>0</v>
      </c>
      <c r="G26" s="21">
        <f t="shared" si="3"/>
        <v>3472</v>
      </c>
      <c r="H26" s="10">
        <v>2284</v>
      </c>
      <c r="I26" s="10">
        <v>905</v>
      </c>
      <c r="J26" s="10">
        <v>283</v>
      </c>
      <c r="K26" s="21">
        <f t="shared" si="4"/>
        <v>0</v>
      </c>
      <c r="L26" s="10">
        <v>0</v>
      </c>
      <c r="M26" s="10">
        <v>0</v>
      </c>
      <c r="N26" s="10">
        <v>0</v>
      </c>
      <c r="O26" s="23">
        <v>0</v>
      </c>
      <c r="P26" s="21">
        <f t="shared" si="5"/>
        <v>0</v>
      </c>
      <c r="Q26" s="10">
        <v>0</v>
      </c>
      <c r="R26" s="10">
        <v>0</v>
      </c>
      <c r="S26" s="10">
        <v>0</v>
      </c>
      <c r="T26" s="23">
        <v>0</v>
      </c>
      <c r="U26" s="21">
        <f t="shared" si="6"/>
        <v>0</v>
      </c>
      <c r="V26" s="10">
        <v>0</v>
      </c>
      <c r="W26" s="10">
        <v>0</v>
      </c>
      <c r="X26" s="10">
        <v>0</v>
      </c>
      <c r="Y26" s="21">
        <f t="shared" si="7"/>
        <v>0</v>
      </c>
      <c r="Z26" s="10">
        <v>0</v>
      </c>
      <c r="AA26" s="10">
        <v>0</v>
      </c>
      <c r="AB26" s="10">
        <v>0</v>
      </c>
      <c r="AC26" s="21">
        <f t="shared" si="8"/>
        <v>0</v>
      </c>
      <c r="AD26" s="10">
        <v>0</v>
      </c>
      <c r="AE26" s="10">
        <v>0</v>
      </c>
      <c r="AF26" s="10">
        <v>0</v>
      </c>
      <c r="AG26" s="23">
        <v>0</v>
      </c>
      <c r="AH26" s="21">
        <f t="shared" si="9"/>
        <v>0</v>
      </c>
      <c r="AI26" s="10">
        <v>0</v>
      </c>
      <c r="AJ26" s="10">
        <v>0</v>
      </c>
      <c r="AK26" s="10">
        <v>0</v>
      </c>
      <c r="AL26" s="21">
        <f t="shared" si="10"/>
        <v>0</v>
      </c>
      <c r="AM26" s="10"/>
      <c r="AN26" s="10"/>
      <c r="AO26" s="10"/>
      <c r="AP26" s="23"/>
      <c r="AQ26" s="23">
        <v>941</v>
      </c>
      <c r="AR26" s="23">
        <f>SUMIF('Spec.sk._uzt.izd. neaprēķina'!B:B,B26,'Spec.sk._uzt.izd. neaprēķina'!G:G)</f>
        <v>0</v>
      </c>
      <c r="AS26" s="21">
        <f t="shared" si="11"/>
        <v>0</v>
      </c>
      <c r="AT26" s="104">
        <f>SUMIF('Spec.sk._uzt.izd. neaprēķina'!B:B,B26,'Spec.sk._uzt.izd. neaprēķina'!D:D)</f>
        <v>0</v>
      </c>
      <c r="AU26" s="10">
        <f>SUMIF('Spec.sk._uzt.izd. neaprēķina'!B:B,B26,'Spec.sk._uzt.izd. neaprēķina'!E:E)</f>
        <v>0</v>
      </c>
      <c r="AV26" s="10">
        <f>SUMIF('Spec.sk._uzt.izd. neaprēķina'!B:B,B26,'Spec.sk._uzt.izd. neaprēķina'!F:F)</f>
        <v>0</v>
      </c>
      <c r="AW26" s="11">
        <f t="shared" si="12"/>
        <v>4413</v>
      </c>
      <c r="AX26" s="37">
        <f t="shared" si="0"/>
        <v>941</v>
      </c>
      <c r="AY26" s="37">
        <f t="shared" si="13"/>
        <v>3472</v>
      </c>
      <c r="AZ26" s="38">
        <f t="shared" si="14"/>
        <v>2284</v>
      </c>
      <c r="BA26" s="38">
        <f t="shared" si="15"/>
        <v>905</v>
      </c>
      <c r="BB26" s="38">
        <f t="shared" si="16"/>
        <v>283</v>
      </c>
      <c r="BC26" s="32"/>
      <c r="BE26" s="32"/>
      <c r="BG26" s="43"/>
      <c r="BH26" s="3"/>
    </row>
    <row r="27" spans="1:60" s="7" customFormat="1" ht="15" customHeight="1" x14ac:dyDescent="0.25">
      <c r="A27" s="12">
        <f t="shared" si="1"/>
        <v>23</v>
      </c>
      <c r="B27" s="8" t="s">
        <v>15</v>
      </c>
      <c r="C27" s="21">
        <f t="shared" si="2"/>
        <v>656</v>
      </c>
      <c r="D27" s="10">
        <v>350</v>
      </c>
      <c r="E27" s="10">
        <v>169</v>
      </c>
      <c r="F27" s="10">
        <v>137</v>
      </c>
      <c r="G27" s="21">
        <f t="shared" si="3"/>
        <v>1681</v>
      </c>
      <c r="H27" s="10">
        <v>949</v>
      </c>
      <c r="I27" s="10">
        <v>541</v>
      </c>
      <c r="J27" s="10">
        <v>191</v>
      </c>
      <c r="K27" s="21">
        <f t="shared" si="4"/>
        <v>114</v>
      </c>
      <c r="L27" s="10">
        <v>72</v>
      </c>
      <c r="M27" s="10">
        <v>42</v>
      </c>
      <c r="N27" s="10">
        <v>0</v>
      </c>
      <c r="O27" s="23">
        <v>34</v>
      </c>
      <c r="P27" s="21">
        <f t="shared" si="5"/>
        <v>0</v>
      </c>
      <c r="Q27" s="10">
        <v>0</v>
      </c>
      <c r="R27" s="10">
        <v>0</v>
      </c>
      <c r="S27" s="10">
        <v>0</v>
      </c>
      <c r="T27" s="23">
        <v>0</v>
      </c>
      <c r="U27" s="21">
        <f t="shared" si="6"/>
        <v>26</v>
      </c>
      <c r="V27" s="10">
        <v>0</v>
      </c>
      <c r="W27" s="10">
        <v>0</v>
      </c>
      <c r="X27" s="10">
        <v>26</v>
      </c>
      <c r="Y27" s="21">
        <f t="shared" si="7"/>
        <v>0</v>
      </c>
      <c r="Z27" s="10">
        <v>0</v>
      </c>
      <c r="AA27" s="10">
        <v>0</v>
      </c>
      <c r="AB27" s="10">
        <v>0</v>
      </c>
      <c r="AC27" s="21">
        <f t="shared" si="8"/>
        <v>0</v>
      </c>
      <c r="AD27" s="10">
        <v>0</v>
      </c>
      <c r="AE27" s="10">
        <v>0</v>
      </c>
      <c r="AF27" s="10">
        <v>0</v>
      </c>
      <c r="AG27" s="23">
        <v>0</v>
      </c>
      <c r="AH27" s="21">
        <f t="shared" si="9"/>
        <v>0</v>
      </c>
      <c r="AI27" s="10">
        <v>0</v>
      </c>
      <c r="AJ27" s="10">
        <v>0</v>
      </c>
      <c r="AK27" s="10">
        <v>0</v>
      </c>
      <c r="AL27" s="21">
        <f t="shared" si="10"/>
        <v>0</v>
      </c>
      <c r="AM27" s="10"/>
      <c r="AN27" s="10"/>
      <c r="AO27" s="10"/>
      <c r="AP27" s="23"/>
      <c r="AQ27" s="23">
        <v>503</v>
      </c>
      <c r="AR27" s="23">
        <f>SUMIF('Spec.sk._uzt.izd. neaprēķina'!B:B,B27,'Spec.sk._uzt.izd. neaprēķina'!G:G)</f>
        <v>0</v>
      </c>
      <c r="AS27" s="21">
        <f t="shared" si="11"/>
        <v>0</v>
      </c>
      <c r="AT27" s="104">
        <f>SUMIF('Spec.sk._uzt.izd. neaprēķina'!B:B,B27,'Spec.sk._uzt.izd. neaprēķina'!D:D)</f>
        <v>0</v>
      </c>
      <c r="AU27" s="10">
        <f>SUMIF('Spec.sk._uzt.izd. neaprēķina'!B:B,B27,'Spec.sk._uzt.izd. neaprēķina'!E:E)</f>
        <v>0</v>
      </c>
      <c r="AV27" s="10">
        <f>SUMIF('Spec.sk._uzt.izd. neaprēķina'!B:B,B27,'Spec.sk._uzt.izd. neaprēķina'!F:F)</f>
        <v>0</v>
      </c>
      <c r="AW27" s="11">
        <f t="shared" si="12"/>
        <v>3014</v>
      </c>
      <c r="AX27" s="37">
        <f t="shared" si="0"/>
        <v>537</v>
      </c>
      <c r="AY27" s="37">
        <f t="shared" si="13"/>
        <v>2477</v>
      </c>
      <c r="AZ27" s="38">
        <f t="shared" si="14"/>
        <v>1371</v>
      </c>
      <c r="BA27" s="38">
        <f t="shared" si="15"/>
        <v>752</v>
      </c>
      <c r="BB27" s="38">
        <f t="shared" si="16"/>
        <v>354</v>
      </c>
      <c r="BC27" s="32"/>
      <c r="BE27" s="32"/>
      <c r="BG27" s="43"/>
      <c r="BH27" s="3"/>
    </row>
    <row r="28" spans="1:60" s="7" customFormat="1" ht="15" customHeight="1" x14ac:dyDescent="0.25">
      <c r="A28" s="12">
        <f t="shared" si="1"/>
        <v>24</v>
      </c>
      <c r="B28" s="8" t="s">
        <v>16</v>
      </c>
      <c r="C28" s="21">
        <f t="shared" si="2"/>
        <v>0</v>
      </c>
      <c r="D28" s="10">
        <v>0</v>
      </c>
      <c r="E28" s="10">
        <v>0</v>
      </c>
      <c r="F28" s="10">
        <v>0</v>
      </c>
      <c r="G28" s="21">
        <f t="shared" si="3"/>
        <v>1025</v>
      </c>
      <c r="H28" s="10">
        <v>586</v>
      </c>
      <c r="I28" s="10">
        <v>333</v>
      </c>
      <c r="J28" s="10">
        <v>106</v>
      </c>
      <c r="K28" s="21">
        <f t="shared" si="4"/>
        <v>0</v>
      </c>
      <c r="L28" s="10">
        <v>0</v>
      </c>
      <c r="M28" s="10">
        <v>0</v>
      </c>
      <c r="N28" s="10">
        <v>0</v>
      </c>
      <c r="O28" s="23">
        <v>0</v>
      </c>
      <c r="P28" s="21">
        <f t="shared" si="5"/>
        <v>0</v>
      </c>
      <c r="Q28" s="10">
        <v>0</v>
      </c>
      <c r="R28" s="10">
        <v>0</v>
      </c>
      <c r="S28" s="10">
        <v>0</v>
      </c>
      <c r="T28" s="23">
        <v>0</v>
      </c>
      <c r="U28" s="21">
        <f t="shared" si="6"/>
        <v>51</v>
      </c>
      <c r="V28" s="10">
        <v>0</v>
      </c>
      <c r="W28" s="10">
        <v>8</v>
      </c>
      <c r="X28" s="10">
        <v>43</v>
      </c>
      <c r="Y28" s="21">
        <f t="shared" si="7"/>
        <v>0</v>
      </c>
      <c r="Z28" s="10">
        <v>0</v>
      </c>
      <c r="AA28" s="10">
        <v>0</v>
      </c>
      <c r="AB28" s="10">
        <v>0</v>
      </c>
      <c r="AC28" s="21">
        <f t="shared" si="8"/>
        <v>0</v>
      </c>
      <c r="AD28" s="10">
        <v>0</v>
      </c>
      <c r="AE28" s="10">
        <v>0</v>
      </c>
      <c r="AF28" s="10">
        <v>0</v>
      </c>
      <c r="AG28" s="23">
        <v>0</v>
      </c>
      <c r="AH28" s="21">
        <f t="shared" si="9"/>
        <v>0</v>
      </c>
      <c r="AI28" s="10">
        <v>0</v>
      </c>
      <c r="AJ28" s="10">
        <v>0</v>
      </c>
      <c r="AK28" s="10">
        <v>0</v>
      </c>
      <c r="AL28" s="21">
        <f t="shared" si="10"/>
        <v>0</v>
      </c>
      <c r="AM28" s="10"/>
      <c r="AN28" s="10"/>
      <c r="AO28" s="10"/>
      <c r="AP28" s="23"/>
      <c r="AQ28" s="23">
        <v>175</v>
      </c>
      <c r="AR28" s="23">
        <f>SUMIF('Spec.sk._uzt.izd. neaprēķina'!B:B,B28,'Spec.sk._uzt.izd. neaprēķina'!G:G)</f>
        <v>0</v>
      </c>
      <c r="AS28" s="21">
        <f t="shared" si="11"/>
        <v>0</v>
      </c>
      <c r="AT28" s="104">
        <f>SUMIF('Spec.sk._uzt.izd. neaprēķina'!B:B,B28,'Spec.sk._uzt.izd. neaprēķina'!D:D)</f>
        <v>0</v>
      </c>
      <c r="AU28" s="10">
        <f>SUMIF('Spec.sk._uzt.izd. neaprēķina'!B:B,B28,'Spec.sk._uzt.izd. neaprēķina'!E:E)</f>
        <v>0</v>
      </c>
      <c r="AV28" s="10">
        <f>SUMIF('Spec.sk._uzt.izd. neaprēķina'!B:B,B28,'Spec.sk._uzt.izd. neaprēķina'!F:F)</f>
        <v>0</v>
      </c>
      <c r="AW28" s="11">
        <f t="shared" si="12"/>
        <v>1251</v>
      </c>
      <c r="AX28" s="37">
        <f t="shared" si="0"/>
        <v>175</v>
      </c>
      <c r="AY28" s="37">
        <f t="shared" si="13"/>
        <v>1076</v>
      </c>
      <c r="AZ28" s="38">
        <f t="shared" si="14"/>
        <v>586</v>
      </c>
      <c r="BA28" s="38">
        <f t="shared" si="15"/>
        <v>341</v>
      </c>
      <c r="BB28" s="38">
        <f t="shared" si="16"/>
        <v>149</v>
      </c>
      <c r="BC28" s="32"/>
      <c r="BE28" s="32"/>
      <c r="BG28" s="43"/>
      <c r="BH28" s="3"/>
    </row>
    <row r="29" spans="1:60" s="7" customFormat="1" ht="15" customHeight="1" x14ac:dyDescent="0.25">
      <c r="A29" s="12">
        <f t="shared" si="1"/>
        <v>25</v>
      </c>
      <c r="B29" s="8" t="s">
        <v>17</v>
      </c>
      <c r="C29" s="21">
        <f t="shared" si="2"/>
        <v>0</v>
      </c>
      <c r="D29" s="10">
        <v>0</v>
      </c>
      <c r="E29" s="10">
        <v>0</v>
      </c>
      <c r="F29" s="10">
        <v>0</v>
      </c>
      <c r="G29" s="21">
        <f t="shared" si="3"/>
        <v>1715</v>
      </c>
      <c r="H29" s="10">
        <v>936</v>
      </c>
      <c r="I29" s="10">
        <v>492</v>
      </c>
      <c r="J29" s="10">
        <v>287</v>
      </c>
      <c r="K29" s="21">
        <f t="shared" si="4"/>
        <v>102</v>
      </c>
      <c r="L29" s="10">
        <v>66</v>
      </c>
      <c r="M29" s="10">
        <v>36</v>
      </c>
      <c r="N29" s="10">
        <v>0</v>
      </c>
      <c r="O29" s="23">
        <v>13</v>
      </c>
      <c r="P29" s="21">
        <f t="shared" si="5"/>
        <v>0</v>
      </c>
      <c r="Q29" s="10">
        <v>0</v>
      </c>
      <c r="R29" s="10">
        <v>0</v>
      </c>
      <c r="S29" s="10">
        <v>0</v>
      </c>
      <c r="T29" s="23">
        <v>0</v>
      </c>
      <c r="U29" s="21">
        <f t="shared" si="6"/>
        <v>61</v>
      </c>
      <c r="V29" s="10">
        <v>0</v>
      </c>
      <c r="W29" s="10">
        <v>0</v>
      </c>
      <c r="X29" s="10">
        <v>61</v>
      </c>
      <c r="Y29" s="21">
        <f t="shared" si="7"/>
        <v>0</v>
      </c>
      <c r="Z29" s="10">
        <v>0</v>
      </c>
      <c r="AA29" s="10">
        <v>0</v>
      </c>
      <c r="AB29" s="10">
        <v>0</v>
      </c>
      <c r="AC29" s="21">
        <f t="shared" si="8"/>
        <v>0</v>
      </c>
      <c r="AD29" s="10">
        <v>0</v>
      </c>
      <c r="AE29" s="10">
        <v>0</v>
      </c>
      <c r="AF29" s="10">
        <v>0</v>
      </c>
      <c r="AG29" s="23">
        <v>0</v>
      </c>
      <c r="AH29" s="21">
        <f t="shared" si="9"/>
        <v>0</v>
      </c>
      <c r="AI29" s="10">
        <v>0</v>
      </c>
      <c r="AJ29" s="10">
        <v>0</v>
      </c>
      <c r="AK29" s="10">
        <v>0</v>
      </c>
      <c r="AL29" s="21">
        <f t="shared" si="10"/>
        <v>0</v>
      </c>
      <c r="AM29" s="10"/>
      <c r="AN29" s="10"/>
      <c r="AO29" s="10"/>
      <c r="AP29" s="23"/>
      <c r="AQ29" s="23">
        <v>284</v>
      </c>
      <c r="AR29" s="23">
        <f>SUMIF('Spec.sk._uzt.izd. neaprēķina'!B:B,B29,'Spec.sk._uzt.izd. neaprēķina'!G:G)</f>
        <v>0</v>
      </c>
      <c r="AS29" s="21">
        <f t="shared" si="11"/>
        <v>0</v>
      </c>
      <c r="AT29" s="104">
        <f>SUMIF('Spec.sk._uzt.izd. neaprēķina'!B:B,B29,'Spec.sk._uzt.izd. neaprēķina'!D:D)</f>
        <v>0</v>
      </c>
      <c r="AU29" s="10">
        <f>SUMIF('Spec.sk._uzt.izd. neaprēķina'!B:B,B29,'Spec.sk._uzt.izd. neaprēķina'!E:E)</f>
        <v>0</v>
      </c>
      <c r="AV29" s="10">
        <f>SUMIF('Spec.sk._uzt.izd. neaprēķina'!B:B,B29,'Spec.sk._uzt.izd. neaprēķina'!F:F)</f>
        <v>0</v>
      </c>
      <c r="AW29" s="11">
        <f t="shared" si="12"/>
        <v>2175</v>
      </c>
      <c r="AX29" s="37">
        <f t="shared" si="0"/>
        <v>297</v>
      </c>
      <c r="AY29" s="37">
        <f t="shared" si="13"/>
        <v>1878</v>
      </c>
      <c r="AZ29" s="38">
        <f t="shared" si="14"/>
        <v>1002</v>
      </c>
      <c r="BA29" s="38">
        <f t="shared" si="15"/>
        <v>528</v>
      </c>
      <c r="BB29" s="38">
        <f t="shared" si="16"/>
        <v>348</v>
      </c>
      <c r="BC29" s="32"/>
      <c r="BE29" s="32"/>
      <c r="BG29" s="43"/>
      <c r="BH29" s="3"/>
    </row>
    <row r="30" spans="1:60" s="7" customFormat="1" ht="15" customHeight="1" x14ac:dyDescent="0.25">
      <c r="A30" s="12">
        <f t="shared" si="1"/>
        <v>26</v>
      </c>
      <c r="B30" s="8" t="s">
        <v>18</v>
      </c>
      <c r="C30" s="21">
        <f t="shared" si="2"/>
        <v>274</v>
      </c>
      <c r="D30" s="10">
        <v>0</v>
      </c>
      <c r="E30" s="10">
        <v>147</v>
      </c>
      <c r="F30" s="10">
        <v>127</v>
      </c>
      <c r="G30" s="21">
        <f t="shared" si="3"/>
        <v>2316</v>
      </c>
      <c r="H30" s="10">
        <v>1467</v>
      </c>
      <c r="I30" s="10">
        <v>614</v>
      </c>
      <c r="J30" s="10">
        <v>235</v>
      </c>
      <c r="K30" s="21">
        <f t="shared" si="4"/>
        <v>166</v>
      </c>
      <c r="L30" s="10">
        <v>103</v>
      </c>
      <c r="M30" s="10">
        <v>63</v>
      </c>
      <c r="N30" s="10">
        <v>0</v>
      </c>
      <c r="O30" s="23">
        <v>16</v>
      </c>
      <c r="P30" s="21">
        <f t="shared" si="5"/>
        <v>0</v>
      </c>
      <c r="Q30" s="10">
        <v>0</v>
      </c>
      <c r="R30" s="10">
        <v>0</v>
      </c>
      <c r="S30" s="10">
        <v>0</v>
      </c>
      <c r="T30" s="23">
        <v>0</v>
      </c>
      <c r="U30" s="21">
        <f t="shared" si="6"/>
        <v>15</v>
      </c>
      <c r="V30" s="10">
        <v>0</v>
      </c>
      <c r="W30" s="10">
        <v>0</v>
      </c>
      <c r="X30" s="10">
        <v>15</v>
      </c>
      <c r="Y30" s="21">
        <f t="shared" si="7"/>
        <v>0</v>
      </c>
      <c r="Z30" s="10">
        <v>0</v>
      </c>
      <c r="AA30" s="10">
        <v>0</v>
      </c>
      <c r="AB30" s="10">
        <v>0</v>
      </c>
      <c r="AC30" s="21">
        <f t="shared" si="8"/>
        <v>0</v>
      </c>
      <c r="AD30" s="10">
        <v>0</v>
      </c>
      <c r="AE30" s="10">
        <v>0</v>
      </c>
      <c r="AF30" s="10">
        <v>0</v>
      </c>
      <c r="AG30" s="23">
        <v>0</v>
      </c>
      <c r="AH30" s="21">
        <f t="shared" si="9"/>
        <v>0</v>
      </c>
      <c r="AI30" s="10">
        <v>0</v>
      </c>
      <c r="AJ30" s="10">
        <v>0</v>
      </c>
      <c r="AK30" s="10">
        <v>0</v>
      </c>
      <c r="AL30" s="21">
        <f t="shared" si="10"/>
        <v>0</v>
      </c>
      <c r="AM30" s="10"/>
      <c r="AN30" s="10"/>
      <c r="AO30" s="10"/>
      <c r="AP30" s="23"/>
      <c r="AQ30" s="23">
        <v>579</v>
      </c>
      <c r="AR30" s="23">
        <f>SUMIF('Spec.sk._uzt.izd. neaprēķina'!B:B,B30,'Spec.sk._uzt.izd. neaprēķina'!G:G)</f>
        <v>0</v>
      </c>
      <c r="AS30" s="21">
        <f t="shared" si="11"/>
        <v>0</v>
      </c>
      <c r="AT30" s="104">
        <f>SUMIF('Spec.sk._uzt.izd. neaprēķina'!B:B,B30,'Spec.sk._uzt.izd. neaprēķina'!D:D)</f>
        <v>0</v>
      </c>
      <c r="AU30" s="10">
        <f>SUMIF('Spec.sk._uzt.izd. neaprēķina'!B:B,B30,'Spec.sk._uzt.izd. neaprēķina'!E:E)</f>
        <v>0</v>
      </c>
      <c r="AV30" s="10">
        <f>SUMIF('Spec.sk._uzt.izd. neaprēķina'!B:B,B30,'Spec.sk._uzt.izd. neaprēķina'!F:F)</f>
        <v>0</v>
      </c>
      <c r="AW30" s="11">
        <f t="shared" si="12"/>
        <v>3366</v>
      </c>
      <c r="AX30" s="37">
        <f t="shared" si="0"/>
        <v>595</v>
      </c>
      <c r="AY30" s="37">
        <f t="shared" si="13"/>
        <v>2771</v>
      </c>
      <c r="AZ30" s="38">
        <f t="shared" si="14"/>
        <v>1570</v>
      </c>
      <c r="BA30" s="38">
        <f t="shared" si="15"/>
        <v>824</v>
      </c>
      <c r="BB30" s="38">
        <f t="shared" si="16"/>
        <v>377</v>
      </c>
      <c r="BC30" s="32"/>
      <c r="BE30" s="32"/>
      <c r="BG30" s="43"/>
      <c r="BH30" s="3"/>
    </row>
    <row r="31" spans="1:60" s="7" customFormat="1" ht="15" customHeight="1" x14ac:dyDescent="0.25">
      <c r="A31" s="12">
        <f t="shared" si="1"/>
        <v>27</v>
      </c>
      <c r="B31" s="8" t="s">
        <v>19</v>
      </c>
      <c r="C31" s="21">
        <f t="shared" si="2"/>
        <v>1469</v>
      </c>
      <c r="D31" s="10">
        <v>758</v>
      </c>
      <c r="E31" s="10">
        <v>429</v>
      </c>
      <c r="F31" s="10">
        <v>282</v>
      </c>
      <c r="G31" s="21">
        <f t="shared" si="3"/>
        <v>3250</v>
      </c>
      <c r="H31" s="10">
        <v>2256</v>
      </c>
      <c r="I31" s="10">
        <v>842</v>
      </c>
      <c r="J31" s="10">
        <v>152</v>
      </c>
      <c r="K31" s="21">
        <f t="shared" si="4"/>
        <v>0</v>
      </c>
      <c r="L31" s="10">
        <v>0</v>
      </c>
      <c r="M31" s="10">
        <v>0</v>
      </c>
      <c r="N31" s="10">
        <v>0</v>
      </c>
      <c r="O31" s="23">
        <v>0</v>
      </c>
      <c r="P31" s="21">
        <f t="shared" si="5"/>
        <v>108</v>
      </c>
      <c r="Q31" s="10">
        <v>108</v>
      </c>
      <c r="R31" s="10">
        <v>0</v>
      </c>
      <c r="S31" s="10">
        <v>0</v>
      </c>
      <c r="T31" s="23">
        <v>58</v>
      </c>
      <c r="U31" s="21">
        <f t="shared" si="6"/>
        <v>0</v>
      </c>
      <c r="V31" s="10">
        <v>0</v>
      </c>
      <c r="W31" s="10">
        <v>0</v>
      </c>
      <c r="X31" s="10">
        <v>0</v>
      </c>
      <c r="Y31" s="21">
        <f t="shared" si="7"/>
        <v>0</v>
      </c>
      <c r="Z31" s="10">
        <v>0</v>
      </c>
      <c r="AA31" s="10">
        <v>0</v>
      </c>
      <c r="AB31" s="10">
        <v>0</v>
      </c>
      <c r="AC31" s="21">
        <f t="shared" si="8"/>
        <v>0</v>
      </c>
      <c r="AD31" s="10">
        <v>0</v>
      </c>
      <c r="AE31" s="10">
        <v>0</v>
      </c>
      <c r="AF31" s="10">
        <v>0</v>
      </c>
      <c r="AG31" s="23">
        <v>0</v>
      </c>
      <c r="AH31" s="21">
        <f t="shared" si="9"/>
        <v>0</v>
      </c>
      <c r="AI31" s="10">
        <v>0</v>
      </c>
      <c r="AJ31" s="10">
        <v>0</v>
      </c>
      <c r="AK31" s="10">
        <v>0</v>
      </c>
      <c r="AL31" s="21">
        <f t="shared" si="10"/>
        <v>0</v>
      </c>
      <c r="AM31" s="10"/>
      <c r="AN31" s="10"/>
      <c r="AO31" s="10"/>
      <c r="AP31" s="23"/>
      <c r="AQ31" s="23">
        <v>921</v>
      </c>
      <c r="AR31" s="23">
        <f>SUMIF('Spec.sk._uzt.izd. neaprēķina'!B:B,B31,'Spec.sk._uzt.izd. neaprēķina'!G:G)</f>
        <v>0</v>
      </c>
      <c r="AS31" s="21">
        <f t="shared" si="11"/>
        <v>0</v>
      </c>
      <c r="AT31" s="104">
        <f>SUMIF('Spec.sk._uzt.izd. neaprēķina'!B:B,B31,'Spec.sk._uzt.izd. neaprēķina'!D:D)</f>
        <v>0</v>
      </c>
      <c r="AU31" s="10">
        <f>SUMIF('Spec.sk._uzt.izd. neaprēķina'!B:B,B31,'Spec.sk._uzt.izd. neaprēķina'!E:E)</f>
        <v>0</v>
      </c>
      <c r="AV31" s="10">
        <f>SUMIF('Spec.sk._uzt.izd. neaprēķina'!B:B,B31,'Spec.sk._uzt.izd. neaprēķina'!F:F)</f>
        <v>0</v>
      </c>
      <c r="AW31" s="11">
        <f t="shared" si="12"/>
        <v>5806</v>
      </c>
      <c r="AX31" s="37">
        <f t="shared" si="0"/>
        <v>979</v>
      </c>
      <c r="AY31" s="37">
        <f t="shared" si="13"/>
        <v>4827</v>
      </c>
      <c r="AZ31" s="38">
        <f t="shared" si="14"/>
        <v>3122</v>
      </c>
      <c r="BA31" s="38">
        <f t="shared" si="15"/>
        <v>1271</v>
      </c>
      <c r="BB31" s="38">
        <f t="shared" si="16"/>
        <v>434</v>
      </c>
      <c r="BC31" s="32"/>
      <c r="BE31" s="32"/>
      <c r="BG31" s="43"/>
      <c r="BH31" s="3"/>
    </row>
    <row r="32" spans="1:60" s="7" customFormat="1" ht="15" customHeight="1" x14ac:dyDescent="0.25">
      <c r="A32" s="12">
        <f t="shared" si="1"/>
        <v>28</v>
      </c>
      <c r="B32" s="8" t="s">
        <v>20</v>
      </c>
      <c r="C32" s="21">
        <f t="shared" si="2"/>
        <v>571</v>
      </c>
      <c r="D32" s="10">
        <v>0</v>
      </c>
      <c r="E32" s="10">
        <v>264</v>
      </c>
      <c r="F32" s="10">
        <v>307</v>
      </c>
      <c r="G32" s="21">
        <f t="shared" si="3"/>
        <v>6194</v>
      </c>
      <c r="H32" s="10">
        <v>4028</v>
      </c>
      <c r="I32" s="10">
        <v>1744</v>
      </c>
      <c r="J32" s="10">
        <v>422</v>
      </c>
      <c r="K32" s="21">
        <f t="shared" si="4"/>
        <v>64</v>
      </c>
      <c r="L32" s="10">
        <v>41</v>
      </c>
      <c r="M32" s="10">
        <v>23</v>
      </c>
      <c r="N32" s="10">
        <v>0</v>
      </c>
      <c r="O32" s="23">
        <v>19</v>
      </c>
      <c r="P32" s="21">
        <f t="shared" si="5"/>
        <v>0</v>
      </c>
      <c r="Q32" s="10">
        <v>0</v>
      </c>
      <c r="R32" s="10">
        <v>0</v>
      </c>
      <c r="S32" s="10">
        <v>0</v>
      </c>
      <c r="T32" s="23">
        <v>0</v>
      </c>
      <c r="U32" s="21">
        <f t="shared" si="6"/>
        <v>0</v>
      </c>
      <c r="V32" s="10">
        <v>0</v>
      </c>
      <c r="W32" s="10">
        <v>0</v>
      </c>
      <c r="X32" s="10">
        <v>0</v>
      </c>
      <c r="Y32" s="21">
        <f t="shared" si="7"/>
        <v>39</v>
      </c>
      <c r="Z32" s="10">
        <v>24</v>
      </c>
      <c r="AA32" s="10">
        <v>15</v>
      </c>
      <c r="AB32" s="10">
        <v>0</v>
      </c>
      <c r="AC32" s="21">
        <f t="shared" si="8"/>
        <v>0</v>
      </c>
      <c r="AD32" s="10">
        <v>0</v>
      </c>
      <c r="AE32" s="10">
        <v>0</v>
      </c>
      <c r="AF32" s="10">
        <v>0</v>
      </c>
      <c r="AG32" s="23">
        <v>0</v>
      </c>
      <c r="AH32" s="21">
        <f t="shared" si="9"/>
        <v>0</v>
      </c>
      <c r="AI32" s="10">
        <v>0</v>
      </c>
      <c r="AJ32" s="10">
        <v>0</v>
      </c>
      <c r="AK32" s="10">
        <v>0</v>
      </c>
      <c r="AL32" s="21">
        <f t="shared" si="10"/>
        <v>0</v>
      </c>
      <c r="AM32" s="10"/>
      <c r="AN32" s="10"/>
      <c r="AO32" s="10"/>
      <c r="AP32" s="23"/>
      <c r="AQ32" s="23">
        <v>1551</v>
      </c>
      <c r="AR32" s="23">
        <f>SUMIF('Spec.sk._uzt.izd. neaprēķina'!B:B,B32,'Spec.sk._uzt.izd. neaprēķina'!G:G)</f>
        <v>0</v>
      </c>
      <c r="AS32" s="21">
        <f t="shared" si="11"/>
        <v>0</v>
      </c>
      <c r="AT32" s="104">
        <f>SUMIF('Spec.sk._uzt.izd. neaprēķina'!B:B,B32,'Spec.sk._uzt.izd. neaprēķina'!D:D)</f>
        <v>0</v>
      </c>
      <c r="AU32" s="10">
        <f>SUMIF('Spec.sk._uzt.izd. neaprēķina'!B:B,B32,'Spec.sk._uzt.izd. neaprēķina'!E:E)</f>
        <v>0</v>
      </c>
      <c r="AV32" s="10">
        <f>SUMIF('Spec.sk._uzt.izd. neaprēķina'!B:B,B32,'Spec.sk._uzt.izd. neaprēķina'!F:F)</f>
        <v>0</v>
      </c>
      <c r="AW32" s="11">
        <f t="shared" si="12"/>
        <v>8438</v>
      </c>
      <c r="AX32" s="37">
        <f t="shared" si="0"/>
        <v>1570</v>
      </c>
      <c r="AY32" s="37">
        <f t="shared" si="13"/>
        <v>6868</v>
      </c>
      <c r="AZ32" s="38">
        <f t="shared" si="14"/>
        <v>4093</v>
      </c>
      <c r="BA32" s="38">
        <f t="shared" si="15"/>
        <v>2046</v>
      </c>
      <c r="BB32" s="38">
        <f t="shared" si="16"/>
        <v>729</v>
      </c>
      <c r="BC32" s="32"/>
      <c r="BE32" s="32"/>
      <c r="BG32" s="43"/>
      <c r="BH32" s="3"/>
    </row>
    <row r="33" spans="1:60" s="7" customFormat="1" ht="15" customHeight="1" x14ac:dyDescent="0.25">
      <c r="A33" s="12">
        <f t="shared" si="1"/>
        <v>29</v>
      </c>
      <c r="B33" s="8" t="s">
        <v>21</v>
      </c>
      <c r="C33" s="21">
        <f t="shared" si="2"/>
        <v>0</v>
      </c>
      <c r="D33" s="10">
        <v>0</v>
      </c>
      <c r="E33" s="10">
        <v>0</v>
      </c>
      <c r="F33" s="10">
        <v>0</v>
      </c>
      <c r="G33" s="21">
        <f t="shared" si="3"/>
        <v>1881</v>
      </c>
      <c r="H33" s="10">
        <v>1152</v>
      </c>
      <c r="I33" s="10">
        <v>530</v>
      </c>
      <c r="J33" s="10">
        <v>199</v>
      </c>
      <c r="K33" s="21">
        <f t="shared" si="4"/>
        <v>0</v>
      </c>
      <c r="L33" s="10">
        <v>0</v>
      </c>
      <c r="M33" s="10">
        <v>0</v>
      </c>
      <c r="N33" s="10">
        <v>0</v>
      </c>
      <c r="O33" s="23">
        <v>0</v>
      </c>
      <c r="P33" s="21">
        <f t="shared" si="5"/>
        <v>0</v>
      </c>
      <c r="Q33" s="10">
        <v>0</v>
      </c>
      <c r="R33" s="10">
        <v>0</v>
      </c>
      <c r="S33" s="10">
        <v>0</v>
      </c>
      <c r="T33" s="23">
        <v>0</v>
      </c>
      <c r="U33" s="21">
        <f t="shared" si="6"/>
        <v>0</v>
      </c>
      <c r="V33" s="10">
        <v>0</v>
      </c>
      <c r="W33" s="10">
        <v>0</v>
      </c>
      <c r="X33" s="10">
        <v>0</v>
      </c>
      <c r="Y33" s="21">
        <f t="shared" si="7"/>
        <v>0</v>
      </c>
      <c r="Z33" s="10">
        <v>0</v>
      </c>
      <c r="AA33" s="10">
        <v>0</v>
      </c>
      <c r="AB33" s="10">
        <v>0</v>
      </c>
      <c r="AC33" s="21">
        <f t="shared" si="8"/>
        <v>0</v>
      </c>
      <c r="AD33" s="10">
        <v>0</v>
      </c>
      <c r="AE33" s="10">
        <v>0</v>
      </c>
      <c r="AF33" s="10">
        <v>0</v>
      </c>
      <c r="AG33" s="23">
        <v>0</v>
      </c>
      <c r="AH33" s="21">
        <f t="shared" si="9"/>
        <v>0</v>
      </c>
      <c r="AI33" s="10">
        <v>0</v>
      </c>
      <c r="AJ33" s="10">
        <v>0</v>
      </c>
      <c r="AK33" s="10">
        <v>0</v>
      </c>
      <c r="AL33" s="21">
        <f t="shared" si="10"/>
        <v>0</v>
      </c>
      <c r="AM33" s="10"/>
      <c r="AN33" s="10"/>
      <c r="AO33" s="10"/>
      <c r="AP33" s="23"/>
      <c r="AQ33" s="23">
        <v>411</v>
      </c>
      <c r="AR33" s="23">
        <f>SUMIF('Spec.sk._uzt.izd. neaprēķina'!B:B,B33,'Spec.sk._uzt.izd. neaprēķina'!G:G)</f>
        <v>0</v>
      </c>
      <c r="AS33" s="21">
        <f t="shared" si="11"/>
        <v>0</v>
      </c>
      <c r="AT33" s="104">
        <f>SUMIF('Spec.sk._uzt.izd. neaprēķina'!B:B,B33,'Spec.sk._uzt.izd. neaprēķina'!D:D)</f>
        <v>0</v>
      </c>
      <c r="AU33" s="10">
        <f>SUMIF('Spec.sk._uzt.izd. neaprēķina'!B:B,B33,'Spec.sk._uzt.izd. neaprēķina'!E:E)</f>
        <v>0</v>
      </c>
      <c r="AV33" s="10">
        <f>SUMIF('Spec.sk._uzt.izd. neaprēķina'!B:B,B33,'Spec.sk._uzt.izd. neaprēķina'!F:F)</f>
        <v>0</v>
      </c>
      <c r="AW33" s="11">
        <f t="shared" si="12"/>
        <v>2292</v>
      </c>
      <c r="AX33" s="37">
        <f t="shared" si="0"/>
        <v>411</v>
      </c>
      <c r="AY33" s="37">
        <f t="shared" si="13"/>
        <v>1881</v>
      </c>
      <c r="AZ33" s="38">
        <f t="shared" si="14"/>
        <v>1152</v>
      </c>
      <c r="BA33" s="38">
        <f t="shared" si="15"/>
        <v>530</v>
      </c>
      <c r="BB33" s="38">
        <f t="shared" si="16"/>
        <v>199</v>
      </c>
      <c r="BC33" s="32"/>
      <c r="BE33" s="32"/>
      <c r="BG33" s="43"/>
      <c r="BH33" s="3"/>
    </row>
    <row r="34" spans="1:60" s="7" customFormat="1" ht="15" customHeight="1" x14ac:dyDescent="0.25">
      <c r="A34" s="12">
        <f t="shared" si="1"/>
        <v>30</v>
      </c>
      <c r="B34" s="8" t="s">
        <v>22</v>
      </c>
      <c r="C34" s="21">
        <f t="shared" si="2"/>
        <v>166</v>
      </c>
      <c r="D34" s="10">
        <v>0</v>
      </c>
      <c r="E34" s="10">
        <v>65</v>
      </c>
      <c r="F34" s="10">
        <v>101</v>
      </c>
      <c r="G34" s="21">
        <f t="shared" si="3"/>
        <v>1175</v>
      </c>
      <c r="H34" s="10">
        <v>725</v>
      </c>
      <c r="I34" s="10">
        <v>340</v>
      </c>
      <c r="J34" s="10">
        <v>110</v>
      </c>
      <c r="K34" s="21">
        <f t="shared" si="4"/>
        <v>97</v>
      </c>
      <c r="L34" s="10">
        <v>58</v>
      </c>
      <c r="M34" s="10">
        <v>39</v>
      </c>
      <c r="N34" s="10">
        <v>0</v>
      </c>
      <c r="O34" s="23">
        <v>25</v>
      </c>
      <c r="P34" s="21">
        <f t="shared" si="5"/>
        <v>21</v>
      </c>
      <c r="Q34" s="10">
        <v>21</v>
      </c>
      <c r="R34" s="10">
        <v>0</v>
      </c>
      <c r="S34" s="10">
        <v>0</v>
      </c>
      <c r="T34" s="23">
        <v>5</v>
      </c>
      <c r="U34" s="21">
        <f t="shared" si="6"/>
        <v>23</v>
      </c>
      <c r="V34" s="10">
        <v>0</v>
      </c>
      <c r="W34" s="10">
        <v>0</v>
      </c>
      <c r="X34" s="10">
        <v>23</v>
      </c>
      <c r="Y34" s="21">
        <f t="shared" si="7"/>
        <v>0</v>
      </c>
      <c r="Z34" s="10">
        <v>0</v>
      </c>
      <c r="AA34" s="10">
        <v>0</v>
      </c>
      <c r="AB34" s="10">
        <v>0</v>
      </c>
      <c r="AC34" s="21">
        <f t="shared" si="8"/>
        <v>0</v>
      </c>
      <c r="AD34" s="10">
        <v>0</v>
      </c>
      <c r="AE34" s="10">
        <v>0</v>
      </c>
      <c r="AF34" s="10">
        <v>0</v>
      </c>
      <c r="AG34" s="23">
        <v>0</v>
      </c>
      <c r="AH34" s="21">
        <f t="shared" si="9"/>
        <v>0</v>
      </c>
      <c r="AI34" s="10">
        <v>0</v>
      </c>
      <c r="AJ34" s="10">
        <v>0</v>
      </c>
      <c r="AK34" s="10">
        <v>0</v>
      </c>
      <c r="AL34" s="21">
        <f t="shared" si="10"/>
        <v>0</v>
      </c>
      <c r="AM34" s="10"/>
      <c r="AN34" s="10"/>
      <c r="AO34" s="10"/>
      <c r="AP34" s="23"/>
      <c r="AQ34" s="23">
        <v>229</v>
      </c>
      <c r="AR34" s="23">
        <f>SUMIF('Spec.sk._uzt.izd. neaprēķina'!B:B,B34,'Spec.sk._uzt.izd. neaprēķina'!G:G)</f>
        <v>0</v>
      </c>
      <c r="AS34" s="21">
        <f t="shared" si="11"/>
        <v>0</v>
      </c>
      <c r="AT34" s="104">
        <f>SUMIF('Spec.sk._uzt.izd. neaprēķina'!B:B,B34,'Spec.sk._uzt.izd. neaprēķina'!D:D)</f>
        <v>0</v>
      </c>
      <c r="AU34" s="10">
        <f>SUMIF('Spec.sk._uzt.izd. neaprēķina'!B:B,B34,'Spec.sk._uzt.izd. neaprēķina'!E:E)</f>
        <v>0</v>
      </c>
      <c r="AV34" s="10">
        <f>SUMIF('Spec.sk._uzt.izd. neaprēķina'!B:B,B34,'Spec.sk._uzt.izd. neaprēķina'!F:F)</f>
        <v>0</v>
      </c>
      <c r="AW34" s="11">
        <f t="shared" si="12"/>
        <v>1741</v>
      </c>
      <c r="AX34" s="37">
        <f t="shared" si="0"/>
        <v>259</v>
      </c>
      <c r="AY34" s="37">
        <f t="shared" si="13"/>
        <v>1482</v>
      </c>
      <c r="AZ34" s="38">
        <f t="shared" si="14"/>
        <v>804</v>
      </c>
      <c r="BA34" s="38">
        <f t="shared" si="15"/>
        <v>444</v>
      </c>
      <c r="BB34" s="38">
        <f t="shared" si="16"/>
        <v>234</v>
      </c>
      <c r="BC34" s="32"/>
      <c r="BE34" s="32"/>
      <c r="BG34" s="43"/>
      <c r="BH34" s="3"/>
    </row>
    <row r="35" spans="1:60" s="7" customFormat="1" ht="15" customHeight="1" x14ac:dyDescent="0.25">
      <c r="A35" s="12">
        <f t="shared" si="1"/>
        <v>31</v>
      </c>
      <c r="B35" s="8" t="s">
        <v>23</v>
      </c>
      <c r="C35" s="21">
        <f t="shared" si="2"/>
        <v>0</v>
      </c>
      <c r="D35" s="10">
        <v>0</v>
      </c>
      <c r="E35" s="10">
        <v>0</v>
      </c>
      <c r="F35" s="10">
        <v>0</v>
      </c>
      <c r="G35" s="21">
        <f t="shared" si="3"/>
        <v>1866</v>
      </c>
      <c r="H35" s="10">
        <v>967</v>
      </c>
      <c r="I35" s="10">
        <v>644</v>
      </c>
      <c r="J35" s="10">
        <v>255</v>
      </c>
      <c r="K35" s="21">
        <f t="shared" si="4"/>
        <v>263</v>
      </c>
      <c r="L35" s="10">
        <v>141</v>
      </c>
      <c r="M35" s="10">
        <v>109</v>
      </c>
      <c r="N35" s="10">
        <v>13</v>
      </c>
      <c r="O35" s="23">
        <v>31</v>
      </c>
      <c r="P35" s="21">
        <f t="shared" si="5"/>
        <v>0</v>
      </c>
      <c r="Q35" s="10">
        <v>0</v>
      </c>
      <c r="R35" s="10">
        <v>0</v>
      </c>
      <c r="S35" s="10">
        <v>0</v>
      </c>
      <c r="T35" s="23">
        <v>0</v>
      </c>
      <c r="U35" s="21">
        <f t="shared" si="6"/>
        <v>24</v>
      </c>
      <c r="V35" s="10">
        <v>0</v>
      </c>
      <c r="W35" s="10">
        <v>0</v>
      </c>
      <c r="X35" s="10">
        <v>24</v>
      </c>
      <c r="Y35" s="21">
        <f t="shared" si="7"/>
        <v>0</v>
      </c>
      <c r="Z35" s="10">
        <v>0</v>
      </c>
      <c r="AA35" s="10">
        <v>0</v>
      </c>
      <c r="AB35" s="10">
        <v>0</v>
      </c>
      <c r="AC35" s="21">
        <f t="shared" si="8"/>
        <v>0</v>
      </c>
      <c r="AD35" s="10">
        <v>0</v>
      </c>
      <c r="AE35" s="10">
        <v>0</v>
      </c>
      <c r="AF35" s="10">
        <v>0</v>
      </c>
      <c r="AG35" s="23">
        <v>0</v>
      </c>
      <c r="AH35" s="21">
        <f t="shared" si="9"/>
        <v>0</v>
      </c>
      <c r="AI35" s="10">
        <v>0</v>
      </c>
      <c r="AJ35" s="10">
        <v>0</v>
      </c>
      <c r="AK35" s="10">
        <v>0</v>
      </c>
      <c r="AL35" s="21">
        <f t="shared" si="10"/>
        <v>0</v>
      </c>
      <c r="AM35" s="10"/>
      <c r="AN35" s="10"/>
      <c r="AO35" s="10"/>
      <c r="AP35" s="23"/>
      <c r="AQ35" s="23">
        <v>415</v>
      </c>
      <c r="AR35" s="23">
        <f>SUMIF('Spec.sk._uzt.izd. neaprēķina'!B:B,B35,'Spec.sk._uzt.izd. neaprēķina'!G:G)</f>
        <v>0</v>
      </c>
      <c r="AS35" s="21">
        <f t="shared" si="11"/>
        <v>0</v>
      </c>
      <c r="AT35" s="104">
        <f>SUMIF('Spec.sk._uzt.izd. neaprēķina'!B:B,B35,'Spec.sk._uzt.izd. neaprēķina'!D:D)</f>
        <v>0</v>
      </c>
      <c r="AU35" s="10">
        <f>SUMIF('Spec.sk._uzt.izd. neaprēķina'!B:B,B35,'Spec.sk._uzt.izd. neaprēķina'!E:E)</f>
        <v>0</v>
      </c>
      <c r="AV35" s="10">
        <f>SUMIF('Spec.sk._uzt.izd. neaprēķina'!B:B,B35,'Spec.sk._uzt.izd. neaprēķina'!F:F)</f>
        <v>0</v>
      </c>
      <c r="AW35" s="11">
        <f t="shared" si="12"/>
        <v>2599</v>
      </c>
      <c r="AX35" s="37">
        <f t="shared" si="0"/>
        <v>446</v>
      </c>
      <c r="AY35" s="37">
        <f t="shared" si="13"/>
        <v>2153</v>
      </c>
      <c r="AZ35" s="38">
        <f t="shared" si="14"/>
        <v>1108</v>
      </c>
      <c r="BA35" s="38">
        <f t="shared" si="15"/>
        <v>753</v>
      </c>
      <c r="BB35" s="38">
        <f t="shared" si="16"/>
        <v>292</v>
      </c>
      <c r="BC35" s="32"/>
      <c r="BE35" s="32"/>
      <c r="BG35" s="43"/>
      <c r="BH35" s="3"/>
    </row>
    <row r="36" spans="1:60" s="7" customFormat="1" ht="15" customHeight="1" x14ac:dyDescent="0.25">
      <c r="A36" s="12">
        <f t="shared" si="1"/>
        <v>32</v>
      </c>
      <c r="B36" s="8" t="s">
        <v>24</v>
      </c>
      <c r="C36" s="21">
        <f t="shared" si="2"/>
        <v>0</v>
      </c>
      <c r="D36" s="10">
        <v>0</v>
      </c>
      <c r="E36" s="10">
        <v>0</v>
      </c>
      <c r="F36" s="10">
        <v>0</v>
      </c>
      <c r="G36" s="21">
        <f t="shared" si="3"/>
        <v>3136</v>
      </c>
      <c r="H36" s="10">
        <v>2076</v>
      </c>
      <c r="I36" s="10">
        <v>899</v>
      </c>
      <c r="J36" s="10">
        <v>161</v>
      </c>
      <c r="K36" s="21">
        <f t="shared" si="4"/>
        <v>0</v>
      </c>
      <c r="L36" s="10">
        <v>0</v>
      </c>
      <c r="M36" s="10">
        <v>0</v>
      </c>
      <c r="N36" s="10">
        <v>0</v>
      </c>
      <c r="O36" s="23">
        <v>0</v>
      </c>
      <c r="P36" s="21">
        <f t="shared" si="5"/>
        <v>63</v>
      </c>
      <c r="Q36" s="10">
        <v>63</v>
      </c>
      <c r="R36" s="10">
        <v>0</v>
      </c>
      <c r="S36" s="10">
        <v>0</v>
      </c>
      <c r="T36" s="23">
        <v>63</v>
      </c>
      <c r="U36" s="21">
        <f t="shared" si="6"/>
        <v>0</v>
      </c>
      <c r="V36" s="10">
        <v>0</v>
      </c>
      <c r="W36" s="10">
        <v>0</v>
      </c>
      <c r="X36" s="10">
        <v>0</v>
      </c>
      <c r="Y36" s="21">
        <f t="shared" si="7"/>
        <v>0</v>
      </c>
      <c r="Z36" s="10">
        <v>0</v>
      </c>
      <c r="AA36" s="10">
        <v>0</v>
      </c>
      <c r="AB36" s="10">
        <v>0</v>
      </c>
      <c r="AC36" s="21">
        <f t="shared" si="8"/>
        <v>0</v>
      </c>
      <c r="AD36" s="10">
        <v>0</v>
      </c>
      <c r="AE36" s="10">
        <v>0</v>
      </c>
      <c r="AF36" s="10">
        <v>0</v>
      </c>
      <c r="AG36" s="23">
        <v>0</v>
      </c>
      <c r="AH36" s="21">
        <f t="shared" si="9"/>
        <v>0</v>
      </c>
      <c r="AI36" s="10">
        <v>0</v>
      </c>
      <c r="AJ36" s="10">
        <v>0</v>
      </c>
      <c r="AK36" s="10">
        <v>0</v>
      </c>
      <c r="AL36" s="21">
        <f t="shared" si="10"/>
        <v>0</v>
      </c>
      <c r="AM36" s="10"/>
      <c r="AN36" s="10"/>
      <c r="AO36" s="10"/>
      <c r="AP36" s="23"/>
      <c r="AQ36" s="23">
        <v>747</v>
      </c>
      <c r="AR36" s="23">
        <f>SUMIF('Spec.sk._uzt.izd. neaprēķina'!B:B,B36,'Spec.sk._uzt.izd. neaprēķina'!G:G)</f>
        <v>0</v>
      </c>
      <c r="AS36" s="21">
        <f t="shared" si="11"/>
        <v>0</v>
      </c>
      <c r="AT36" s="104">
        <f>SUMIF('Spec.sk._uzt.izd. neaprēķina'!B:B,B36,'Spec.sk._uzt.izd. neaprēķina'!D:D)</f>
        <v>0</v>
      </c>
      <c r="AU36" s="10">
        <f>SUMIF('Spec.sk._uzt.izd. neaprēķina'!B:B,B36,'Spec.sk._uzt.izd. neaprēķina'!E:E)</f>
        <v>0</v>
      </c>
      <c r="AV36" s="10">
        <f>SUMIF('Spec.sk._uzt.izd. neaprēķina'!B:B,B36,'Spec.sk._uzt.izd. neaprēķina'!F:F)</f>
        <v>0</v>
      </c>
      <c r="AW36" s="11">
        <f t="shared" si="12"/>
        <v>4009</v>
      </c>
      <c r="AX36" s="37">
        <f t="shared" si="0"/>
        <v>810</v>
      </c>
      <c r="AY36" s="37">
        <f t="shared" si="13"/>
        <v>3199</v>
      </c>
      <c r="AZ36" s="38">
        <f t="shared" si="14"/>
        <v>2139</v>
      </c>
      <c r="BA36" s="38">
        <f t="shared" si="15"/>
        <v>899</v>
      </c>
      <c r="BB36" s="38">
        <f t="shared" si="16"/>
        <v>161</v>
      </c>
      <c r="BC36" s="32"/>
      <c r="BE36" s="32"/>
      <c r="BG36" s="43"/>
      <c r="BH36" s="3"/>
    </row>
    <row r="37" spans="1:60" s="7" customFormat="1" ht="15" customHeight="1" x14ac:dyDescent="0.25">
      <c r="A37" s="12">
        <f t="shared" si="1"/>
        <v>33</v>
      </c>
      <c r="B37" s="8" t="s">
        <v>25</v>
      </c>
      <c r="C37" s="21">
        <f t="shared" si="2"/>
        <v>0</v>
      </c>
      <c r="D37" s="10">
        <v>0</v>
      </c>
      <c r="E37" s="10">
        <v>0</v>
      </c>
      <c r="F37" s="10">
        <v>0</v>
      </c>
      <c r="G37" s="21">
        <f t="shared" si="3"/>
        <v>2182</v>
      </c>
      <c r="H37" s="10">
        <v>1426</v>
      </c>
      <c r="I37" s="10">
        <v>608</v>
      </c>
      <c r="J37" s="10">
        <v>148</v>
      </c>
      <c r="K37" s="21">
        <f t="shared" si="4"/>
        <v>0</v>
      </c>
      <c r="L37" s="10">
        <v>0</v>
      </c>
      <c r="M37" s="10">
        <v>0</v>
      </c>
      <c r="N37" s="10">
        <v>0</v>
      </c>
      <c r="O37" s="23">
        <v>0</v>
      </c>
      <c r="P37" s="21">
        <f t="shared" si="5"/>
        <v>0</v>
      </c>
      <c r="Q37" s="10">
        <v>0</v>
      </c>
      <c r="R37" s="10">
        <v>0</v>
      </c>
      <c r="S37" s="10">
        <v>0</v>
      </c>
      <c r="T37" s="23">
        <v>0</v>
      </c>
      <c r="U37" s="21">
        <f t="shared" si="6"/>
        <v>0</v>
      </c>
      <c r="V37" s="10">
        <v>0</v>
      </c>
      <c r="W37" s="10">
        <v>0</v>
      </c>
      <c r="X37" s="10">
        <v>0</v>
      </c>
      <c r="Y37" s="21">
        <f t="shared" si="7"/>
        <v>0</v>
      </c>
      <c r="Z37" s="10">
        <v>0</v>
      </c>
      <c r="AA37" s="10">
        <v>0</v>
      </c>
      <c r="AB37" s="10">
        <v>0</v>
      </c>
      <c r="AC37" s="21">
        <f t="shared" si="8"/>
        <v>0</v>
      </c>
      <c r="AD37" s="10">
        <v>0</v>
      </c>
      <c r="AE37" s="10">
        <v>0</v>
      </c>
      <c r="AF37" s="10">
        <v>0</v>
      </c>
      <c r="AG37" s="23">
        <v>0</v>
      </c>
      <c r="AH37" s="21">
        <f t="shared" si="9"/>
        <v>0</v>
      </c>
      <c r="AI37" s="10">
        <v>0</v>
      </c>
      <c r="AJ37" s="10">
        <v>0</v>
      </c>
      <c r="AK37" s="10">
        <v>0</v>
      </c>
      <c r="AL37" s="21">
        <f t="shared" si="10"/>
        <v>0</v>
      </c>
      <c r="AM37" s="10"/>
      <c r="AN37" s="10"/>
      <c r="AO37" s="10"/>
      <c r="AP37" s="23"/>
      <c r="AQ37" s="23">
        <v>575</v>
      </c>
      <c r="AR37" s="23">
        <f>SUMIF('Spec.sk._uzt.izd. neaprēķina'!B:B,B37,'Spec.sk._uzt.izd. neaprēķina'!G:G)</f>
        <v>0</v>
      </c>
      <c r="AS37" s="21">
        <f t="shared" si="11"/>
        <v>0</v>
      </c>
      <c r="AT37" s="104">
        <f>SUMIF('Spec.sk._uzt.izd. neaprēķina'!B:B,B37,'Spec.sk._uzt.izd. neaprēķina'!D:D)</f>
        <v>0</v>
      </c>
      <c r="AU37" s="10">
        <f>SUMIF('Spec.sk._uzt.izd. neaprēķina'!B:B,B37,'Spec.sk._uzt.izd. neaprēķina'!E:E)</f>
        <v>0</v>
      </c>
      <c r="AV37" s="10">
        <f>SUMIF('Spec.sk._uzt.izd. neaprēķina'!B:B,B37,'Spec.sk._uzt.izd. neaprēķina'!F:F)</f>
        <v>0</v>
      </c>
      <c r="AW37" s="11">
        <f t="shared" si="12"/>
        <v>2757</v>
      </c>
      <c r="AX37" s="37">
        <f t="shared" si="0"/>
        <v>575</v>
      </c>
      <c r="AY37" s="37">
        <f t="shared" si="13"/>
        <v>2182</v>
      </c>
      <c r="AZ37" s="38">
        <f t="shared" si="14"/>
        <v>1426</v>
      </c>
      <c r="BA37" s="38">
        <f t="shared" si="15"/>
        <v>608</v>
      </c>
      <c r="BB37" s="38">
        <f t="shared" si="16"/>
        <v>148</v>
      </c>
      <c r="BC37" s="32"/>
      <c r="BE37" s="32"/>
      <c r="BG37" s="43"/>
      <c r="BH37" s="3"/>
    </row>
    <row r="38" spans="1:60" s="7" customFormat="1" ht="15" customHeight="1" x14ac:dyDescent="0.25">
      <c r="A38" s="12">
        <f t="shared" si="1"/>
        <v>34</v>
      </c>
      <c r="B38" s="8" t="s">
        <v>26</v>
      </c>
      <c r="C38" s="21">
        <f t="shared" si="2"/>
        <v>0</v>
      </c>
      <c r="D38" s="10">
        <v>0</v>
      </c>
      <c r="E38" s="10">
        <v>0</v>
      </c>
      <c r="F38" s="10">
        <v>0</v>
      </c>
      <c r="G38" s="21">
        <f t="shared" si="3"/>
        <v>2460</v>
      </c>
      <c r="H38" s="10">
        <v>1414</v>
      </c>
      <c r="I38" s="10">
        <v>778</v>
      </c>
      <c r="J38" s="10">
        <v>268</v>
      </c>
      <c r="K38" s="21">
        <f t="shared" si="4"/>
        <v>171</v>
      </c>
      <c r="L38" s="10">
        <v>114</v>
      </c>
      <c r="M38" s="10">
        <v>57</v>
      </c>
      <c r="N38" s="10">
        <v>0</v>
      </c>
      <c r="O38" s="23">
        <v>36</v>
      </c>
      <c r="P38" s="21">
        <f t="shared" si="5"/>
        <v>59</v>
      </c>
      <c r="Q38" s="10">
        <v>59</v>
      </c>
      <c r="R38" s="10">
        <v>0</v>
      </c>
      <c r="S38" s="10">
        <v>0</v>
      </c>
      <c r="T38" s="23">
        <v>22</v>
      </c>
      <c r="U38" s="21">
        <f t="shared" si="6"/>
        <v>0</v>
      </c>
      <c r="V38" s="10">
        <v>0</v>
      </c>
      <c r="W38" s="10">
        <v>0</v>
      </c>
      <c r="X38" s="10">
        <v>0</v>
      </c>
      <c r="Y38" s="21">
        <f t="shared" si="7"/>
        <v>182</v>
      </c>
      <c r="Z38" s="10">
        <v>133</v>
      </c>
      <c r="AA38" s="10">
        <v>49</v>
      </c>
      <c r="AB38" s="10">
        <v>0</v>
      </c>
      <c r="AC38" s="21">
        <f t="shared" si="8"/>
        <v>0</v>
      </c>
      <c r="AD38" s="10">
        <v>0</v>
      </c>
      <c r="AE38" s="10">
        <v>0</v>
      </c>
      <c r="AF38" s="10">
        <v>0</v>
      </c>
      <c r="AG38" s="23">
        <v>0</v>
      </c>
      <c r="AH38" s="21">
        <f t="shared" si="9"/>
        <v>0</v>
      </c>
      <c r="AI38" s="10">
        <v>0</v>
      </c>
      <c r="AJ38" s="10">
        <v>0</v>
      </c>
      <c r="AK38" s="10">
        <v>0</v>
      </c>
      <c r="AL38" s="21">
        <f t="shared" si="10"/>
        <v>0</v>
      </c>
      <c r="AM38" s="10"/>
      <c r="AN38" s="10"/>
      <c r="AO38" s="10"/>
      <c r="AP38" s="23"/>
      <c r="AQ38" s="23">
        <v>533</v>
      </c>
      <c r="AR38" s="23">
        <f>SUMIF('Spec.sk._uzt.izd. neaprēķina'!B:B,B38,'Spec.sk._uzt.izd. neaprēķina'!G:G)</f>
        <v>0</v>
      </c>
      <c r="AS38" s="21">
        <f t="shared" si="11"/>
        <v>0</v>
      </c>
      <c r="AT38" s="104">
        <f>SUMIF('Spec.sk._uzt.izd. neaprēķina'!B:B,B38,'Spec.sk._uzt.izd. neaprēķina'!D:D)</f>
        <v>0</v>
      </c>
      <c r="AU38" s="10">
        <f>SUMIF('Spec.sk._uzt.izd. neaprēķina'!B:B,B38,'Spec.sk._uzt.izd. neaprēķina'!E:E)</f>
        <v>0</v>
      </c>
      <c r="AV38" s="10">
        <f>SUMIF('Spec.sk._uzt.izd. neaprēķina'!B:B,B38,'Spec.sk._uzt.izd. neaprēķina'!F:F)</f>
        <v>0</v>
      </c>
      <c r="AW38" s="11">
        <f t="shared" si="12"/>
        <v>3463</v>
      </c>
      <c r="AX38" s="37">
        <f t="shared" si="0"/>
        <v>591</v>
      </c>
      <c r="AY38" s="37">
        <f t="shared" si="13"/>
        <v>2872</v>
      </c>
      <c r="AZ38" s="38">
        <f t="shared" si="14"/>
        <v>1720</v>
      </c>
      <c r="BA38" s="38">
        <f t="shared" si="15"/>
        <v>884</v>
      </c>
      <c r="BB38" s="38">
        <f t="shared" si="16"/>
        <v>268</v>
      </c>
      <c r="BC38" s="32"/>
      <c r="BE38" s="32"/>
      <c r="BG38" s="43"/>
      <c r="BH38" s="3"/>
    </row>
    <row r="39" spans="1:60" s="7" customFormat="1" ht="15" customHeight="1" x14ac:dyDescent="0.25">
      <c r="A39" s="12">
        <f t="shared" si="1"/>
        <v>35</v>
      </c>
      <c r="B39" s="8" t="s">
        <v>27</v>
      </c>
      <c r="C39" s="21">
        <f t="shared" si="2"/>
        <v>0</v>
      </c>
      <c r="D39" s="10">
        <v>0</v>
      </c>
      <c r="E39" s="10">
        <v>0</v>
      </c>
      <c r="F39" s="10">
        <v>0</v>
      </c>
      <c r="G39" s="21">
        <f t="shared" si="3"/>
        <v>854</v>
      </c>
      <c r="H39" s="10">
        <v>543</v>
      </c>
      <c r="I39" s="10">
        <v>262</v>
      </c>
      <c r="J39" s="10">
        <v>49</v>
      </c>
      <c r="K39" s="21">
        <f t="shared" si="4"/>
        <v>0</v>
      </c>
      <c r="L39" s="10">
        <v>0</v>
      </c>
      <c r="M39" s="10">
        <v>0</v>
      </c>
      <c r="N39" s="10">
        <v>0</v>
      </c>
      <c r="O39" s="23">
        <v>0</v>
      </c>
      <c r="P39" s="21">
        <f t="shared" si="5"/>
        <v>0</v>
      </c>
      <c r="Q39" s="10">
        <v>0</v>
      </c>
      <c r="R39" s="10">
        <v>0</v>
      </c>
      <c r="S39" s="10">
        <v>0</v>
      </c>
      <c r="T39" s="23">
        <v>0</v>
      </c>
      <c r="U39" s="21">
        <f t="shared" si="6"/>
        <v>0</v>
      </c>
      <c r="V39" s="10">
        <v>0</v>
      </c>
      <c r="W39" s="10">
        <v>0</v>
      </c>
      <c r="X39" s="10">
        <v>0</v>
      </c>
      <c r="Y39" s="21">
        <f t="shared" si="7"/>
        <v>0</v>
      </c>
      <c r="Z39" s="10">
        <v>0</v>
      </c>
      <c r="AA39" s="10">
        <v>0</v>
      </c>
      <c r="AB39" s="10">
        <v>0</v>
      </c>
      <c r="AC39" s="21">
        <f t="shared" si="8"/>
        <v>0</v>
      </c>
      <c r="AD39" s="10">
        <v>0</v>
      </c>
      <c r="AE39" s="10">
        <v>0</v>
      </c>
      <c r="AF39" s="10">
        <v>0</v>
      </c>
      <c r="AG39" s="23">
        <v>0</v>
      </c>
      <c r="AH39" s="21">
        <f t="shared" si="9"/>
        <v>0</v>
      </c>
      <c r="AI39" s="10">
        <v>0</v>
      </c>
      <c r="AJ39" s="10">
        <v>0</v>
      </c>
      <c r="AK39" s="10">
        <v>0</v>
      </c>
      <c r="AL39" s="21">
        <f t="shared" si="10"/>
        <v>0</v>
      </c>
      <c r="AM39" s="10"/>
      <c r="AN39" s="10"/>
      <c r="AO39" s="10"/>
      <c r="AP39" s="23"/>
      <c r="AQ39" s="23">
        <v>198</v>
      </c>
      <c r="AR39" s="23">
        <f>SUMIF('Spec.sk._uzt.izd. neaprēķina'!B:B,B39,'Spec.sk._uzt.izd. neaprēķina'!G:G)</f>
        <v>0</v>
      </c>
      <c r="AS39" s="21">
        <f t="shared" si="11"/>
        <v>0</v>
      </c>
      <c r="AT39" s="104">
        <f>SUMIF('Spec.sk._uzt.izd. neaprēķina'!B:B,B39,'Spec.sk._uzt.izd. neaprēķina'!D:D)</f>
        <v>0</v>
      </c>
      <c r="AU39" s="10">
        <f>SUMIF('Spec.sk._uzt.izd. neaprēķina'!B:B,B39,'Spec.sk._uzt.izd. neaprēķina'!E:E)</f>
        <v>0</v>
      </c>
      <c r="AV39" s="10">
        <f>SUMIF('Spec.sk._uzt.izd. neaprēķina'!B:B,B39,'Spec.sk._uzt.izd. neaprēķina'!F:F)</f>
        <v>0</v>
      </c>
      <c r="AW39" s="11">
        <f t="shared" si="12"/>
        <v>1052</v>
      </c>
      <c r="AX39" s="37">
        <f t="shared" si="0"/>
        <v>198</v>
      </c>
      <c r="AY39" s="37">
        <f t="shared" si="13"/>
        <v>854</v>
      </c>
      <c r="AZ39" s="38">
        <f t="shared" si="14"/>
        <v>543</v>
      </c>
      <c r="BA39" s="38">
        <f t="shared" si="15"/>
        <v>262</v>
      </c>
      <c r="BB39" s="38">
        <f t="shared" si="16"/>
        <v>49</v>
      </c>
      <c r="BC39" s="32"/>
      <c r="BE39" s="32"/>
      <c r="BG39" s="43"/>
      <c r="BH39" s="3"/>
    </row>
    <row r="40" spans="1:60" s="7" customFormat="1" ht="15" customHeight="1" x14ac:dyDescent="0.25">
      <c r="A40" s="12">
        <f t="shared" si="1"/>
        <v>36</v>
      </c>
      <c r="B40" s="8" t="s">
        <v>28</v>
      </c>
      <c r="C40" s="21">
        <f t="shared" si="2"/>
        <v>547</v>
      </c>
      <c r="D40" s="10">
        <v>0</v>
      </c>
      <c r="E40" s="10">
        <v>322</v>
      </c>
      <c r="F40" s="10">
        <v>225</v>
      </c>
      <c r="G40" s="21">
        <f t="shared" si="3"/>
        <v>3437</v>
      </c>
      <c r="H40" s="10">
        <v>2351</v>
      </c>
      <c r="I40" s="10">
        <v>831</v>
      </c>
      <c r="J40" s="10">
        <v>255</v>
      </c>
      <c r="K40" s="21">
        <f t="shared" si="4"/>
        <v>0</v>
      </c>
      <c r="L40" s="10">
        <v>0</v>
      </c>
      <c r="M40" s="10">
        <v>0</v>
      </c>
      <c r="N40" s="10">
        <v>0</v>
      </c>
      <c r="O40" s="23">
        <v>0</v>
      </c>
      <c r="P40" s="21">
        <f t="shared" si="5"/>
        <v>0</v>
      </c>
      <c r="Q40" s="10">
        <v>0</v>
      </c>
      <c r="R40" s="10">
        <v>0</v>
      </c>
      <c r="S40" s="10">
        <v>0</v>
      </c>
      <c r="T40" s="23">
        <v>0</v>
      </c>
      <c r="U40" s="21">
        <f t="shared" si="6"/>
        <v>10</v>
      </c>
      <c r="V40" s="10">
        <v>0</v>
      </c>
      <c r="W40" s="10">
        <v>2</v>
      </c>
      <c r="X40" s="10">
        <v>8</v>
      </c>
      <c r="Y40" s="21">
        <f t="shared" si="7"/>
        <v>24</v>
      </c>
      <c r="Z40" s="10">
        <v>8</v>
      </c>
      <c r="AA40" s="10">
        <v>7</v>
      </c>
      <c r="AB40" s="10">
        <v>9</v>
      </c>
      <c r="AC40" s="21">
        <f t="shared" si="8"/>
        <v>0</v>
      </c>
      <c r="AD40" s="10">
        <v>0</v>
      </c>
      <c r="AE40" s="10">
        <v>0</v>
      </c>
      <c r="AF40" s="10">
        <v>0</v>
      </c>
      <c r="AG40" s="23">
        <v>0</v>
      </c>
      <c r="AH40" s="21">
        <f t="shared" si="9"/>
        <v>0</v>
      </c>
      <c r="AI40" s="10">
        <v>0</v>
      </c>
      <c r="AJ40" s="10">
        <v>0</v>
      </c>
      <c r="AK40" s="10">
        <v>0</v>
      </c>
      <c r="AL40" s="21">
        <f t="shared" si="10"/>
        <v>0</v>
      </c>
      <c r="AM40" s="10"/>
      <c r="AN40" s="10"/>
      <c r="AO40" s="10"/>
      <c r="AP40" s="23"/>
      <c r="AQ40" s="23">
        <v>835</v>
      </c>
      <c r="AR40" s="23">
        <f>SUMIF('Spec.sk._uzt.izd. neaprēķina'!B:B,B40,'Spec.sk._uzt.izd. neaprēķina'!G:G)</f>
        <v>0</v>
      </c>
      <c r="AS40" s="21">
        <f t="shared" si="11"/>
        <v>0</v>
      </c>
      <c r="AT40" s="104">
        <f>SUMIF('Spec.sk._uzt.izd. neaprēķina'!B:B,B40,'Spec.sk._uzt.izd. neaprēķina'!D:D)</f>
        <v>0</v>
      </c>
      <c r="AU40" s="10">
        <f>SUMIF('Spec.sk._uzt.izd. neaprēķina'!B:B,B40,'Spec.sk._uzt.izd. neaprēķina'!E:E)</f>
        <v>0</v>
      </c>
      <c r="AV40" s="10">
        <f>SUMIF('Spec.sk._uzt.izd. neaprēķina'!B:B,B40,'Spec.sk._uzt.izd. neaprēķina'!F:F)</f>
        <v>0</v>
      </c>
      <c r="AW40" s="11">
        <f t="shared" si="12"/>
        <v>4853</v>
      </c>
      <c r="AX40" s="37">
        <f t="shared" si="0"/>
        <v>835</v>
      </c>
      <c r="AY40" s="37">
        <f t="shared" si="13"/>
        <v>4018</v>
      </c>
      <c r="AZ40" s="38">
        <f t="shared" si="14"/>
        <v>2359</v>
      </c>
      <c r="BA40" s="38">
        <f t="shared" si="15"/>
        <v>1162</v>
      </c>
      <c r="BB40" s="38">
        <f t="shared" si="16"/>
        <v>497</v>
      </c>
      <c r="BC40" s="32"/>
      <c r="BE40" s="32"/>
      <c r="BG40" s="43"/>
      <c r="BH40" s="3"/>
    </row>
    <row r="41" spans="1:60" s="7" customFormat="1" ht="15" customHeight="1" x14ac:dyDescent="0.25">
      <c r="A41" s="12">
        <f t="shared" si="1"/>
        <v>37</v>
      </c>
      <c r="B41" s="8" t="s">
        <v>29</v>
      </c>
      <c r="C41" s="21">
        <f t="shared" si="2"/>
        <v>0</v>
      </c>
      <c r="D41" s="10">
        <v>0</v>
      </c>
      <c r="E41" s="10">
        <v>0</v>
      </c>
      <c r="F41" s="10">
        <v>0</v>
      </c>
      <c r="G41" s="21">
        <f t="shared" si="3"/>
        <v>1670</v>
      </c>
      <c r="H41" s="10">
        <v>1034</v>
      </c>
      <c r="I41" s="10">
        <v>509</v>
      </c>
      <c r="J41" s="10">
        <v>127</v>
      </c>
      <c r="K41" s="21">
        <f t="shared" si="4"/>
        <v>103</v>
      </c>
      <c r="L41" s="10">
        <v>55</v>
      </c>
      <c r="M41" s="10">
        <v>48</v>
      </c>
      <c r="N41" s="10">
        <v>0</v>
      </c>
      <c r="O41" s="23">
        <v>31</v>
      </c>
      <c r="P41" s="21">
        <f t="shared" si="5"/>
        <v>43</v>
      </c>
      <c r="Q41" s="10">
        <v>43</v>
      </c>
      <c r="R41" s="10">
        <v>0</v>
      </c>
      <c r="S41" s="10">
        <v>0</v>
      </c>
      <c r="T41" s="23">
        <v>33</v>
      </c>
      <c r="U41" s="21">
        <f t="shared" si="6"/>
        <v>0</v>
      </c>
      <c r="V41" s="10">
        <v>0</v>
      </c>
      <c r="W41" s="10">
        <v>0</v>
      </c>
      <c r="X41" s="10">
        <v>0</v>
      </c>
      <c r="Y41" s="21">
        <f t="shared" si="7"/>
        <v>0</v>
      </c>
      <c r="Z41" s="10">
        <v>0</v>
      </c>
      <c r="AA41" s="10">
        <v>0</v>
      </c>
      <c r="AB41" s="10">
        <v>0</v>
      </c>
      <c r="AC41" s="21">
        <f t="shared" si="8"/>
        <v>0</v>
      </c>
      <c r="AD41" s="10">
        <v>0</v>
      </c>
      <c r="AE41" s="10">
        <v>0</v>
      </c>
      <c r="AF41" s="10">
        <v>0</v>
      </c>
      <c r="AG41" s="23">
        <v>0</v>
      </c>
      <c r="AH41" s="21">
        <f t="shared" si="9"/>
        <v>0</v>
      </c>
      <c r="AI41" s="10">
        <v>0</v>
      </c>
      <c r="AJ41" s="10">
        <v>0</v>
      </c>
      <c r="AK41" s="10">
        <v>0</v>
      </c>
      <c r="AL41" s="21">
        <f t="shared" si="10"/>
        <v>0</v>
      </c>
      <c r="AM41" s="10"/>
      <c r="AN41" s="10"/>
      <c r="AO41" s="10"/>
      <c r="AP41" s="23"/>
      <c r="AQ41" s="23">
        <v>346</v>
      </c>
      <c r="AR41" s="23">
        <f>SUMIF('Spec.sk._uzt.izd. neaprēķina'!B:B,B41,'Spec.sk._uzt.izd. neaprēķina'!G:G)</f>
        <v>0</v>
      </c>
      <c r="AS41" s="21">
        <f t="shared" si="11"/>
        <v>0</v>
      </c>
      <c r="AT41" s="104">
        <f>SUMIF('Spec.sk._uzt.izd. neaprēķina'!B:B,B41,'Spec.sk._uzt.izd. neaprēķina'!D:D)</f>
        <v>0</v>
      </c>
      <c r="AU41" s="10">
        <f>SUMIF('Spec.sk._uzt.izd. neaprēķina'!B:B,B41,'Spec.sk._uzt.izd. neaprēķina'!E:E)</f>
        <v>0</v>
      </c>
      <c r="AV41" s="10">
        <f>SUMIF('Spec.sk._uzt.izd. neaprēķina'!B:B,B41,'Spec.sk._uzt.izd. neaprēķina'!F:F)</f>
        <v>0</v>
      </c>
      <c r="AW41" s="11">
        <f t="shared" si="12"/>
        <v>2226</v>
      </c>
      <c r="AX41" s="37">
        <f t="shared" si="0"/>
        <v>410</v>
      </c>
      <c r="AY41" s="37">
        <f t="shared" si="13"/>
        <v>1816</v>
      </c>
      <c r="AZ41" s="38">
        <f t="shared" si="14"/>
        <v>1132</v>
      </c>
      <c r="BA41" s="38">
        <f t="shared" si="15"/>
        <v>557</v>
      </c>
      <c r="BB41" s="38">
        <f t="shared" si="16"/>
        <v>127</v>
      </c>
      <c r="BC41" s="32"/>
      <c r="BE41" s="32"/>
      <c r="BG41" s="43"/>
      <c r="BH41" s="3"/>
    </row>
    <row r="42" spans="1:60" s="7" customFormat="1" ht="15" customHeight="1" x14ac:dyDescent="0.25">
      <c r="A42" s="12">
        <f t="shared" si="1"/>
        <v>38</v>
      </c>
      <c r="B42" s="8" t="s">
        <v>30</v>
      </c>
      <c r="C42" s="21">
        <f t="shared" si="2"/>
        <v>648</v>
      </c>
      <c r="D42" s="10">
        <v>341</v>
      </c>
      <c r="E42" s="10">
        <v>175</v>
      </c>
      <c r="F42" s="10">
        <v>132</v>
      </c>
      <c r="G42" s="21">
        <f t="shared" si="3"/>
        <v>2461</v>
      </c>
      <c r="H42" s="10">
        <v>1439</v>
      </c>
      <c r="I42" s="10">
        <v>736</v>
      </c>
      <c r="J42" s="10">
        <v>286</v>
      </c>
      <c r="K42" s="21">
        <f t="shared" si="4"/>
        <v>83</v>
      </c>
      <c r="L42" s="10">
        <v>50</v>
      </c>
      <c r="M42" s="10">
        <v>33</v>
      </c>
      <c r="N42" s="10">
        <v>0</v>
      </c>
      <c r="O42" s="23">
        <v>34</v>
      </c>
      <c r="P42" s="21">
        <f t="shared" si="5"/>
        <v>54</v>
      </c>
      <c r="Q42" s="10">
        <v>54</v>
      </c>
      <c r="R42" s="10">
        <v>0</v>
      </c>
      <c r="S42" s="10">
        <v>0</v>
      </c>
      <c r="T42" s="23">
        <v>41</v>
      </c>
      <c r="U42" s="21">
        <f t="shared" si="6"/>
        <v>133</v>
      </c>
      <c r="V42" s="10">
        <v>0</v>
      </c>
      <c r="W42" s="10">
        <v>25</v>
      </c>
      <c r="X42" s="10">
        <v>108</v>
      </c>
      <c r="Y42" s="21">
        <f t="shared" si="7"/>
        <v>0</v>
      </c>
      <c r="Z42" s="10">
        <v>0</v>
      </c>
      <c r="AA42" s="10">
        <v>0</v>
      </c>
      <c r="AB42" s="10">
        <v>0</v>
      </c>
      <c r="AC42" s="21">
        <f t="shared" si="8"/>
        <v>0</v>
      </c>
      <c r="AD42" s="10">
        <v>0</v>
      </c>
      <c r="AE42" s="10">
        <v>0</v>
      </c>
      <c r="AF42" s="10">
        <v>0</v>
      </c>
      <c r="AG42" s="23">
        <v>0</v>
      </c>
      <c r="AH42" s="21">
        <f t="shared" si="9"/>
        <v>0</v>
      </c>
      <c r="AI42" s="10">
        <v>0</v>
      </c>
      <c r="AJ42" s="10">
        <v>0</v>
      </c>
      <c r="AK42" s="10">
        <v>0</v>
      </c>
      <c r="AL42" s="21">
        <f t="shared" si="10"/>
        <v>0</v>
      </c>
      <c r="AM42" s="10"/>
      <c r="AN42" s="10"/>
      <c r="AO42" s="10"/>
      <c r="AP42" s="23"/>
      <c r="AQ42" s="23">
        <v>678</v>
      </c>
      <c r="AR42" s="23">
        <f>SUMIF('Spec.sk._uzt.izd. neaprēķina'!B:B,B42,'Spec.sk._uzt.izd. neaprēķina'!G:G)</f>
        <v>0</v>
      </c>
      <c r="AS42" s="21">
        <f t="shared" si="11"/>
        <v>0</v>
      </c>
      <c r="AT42" s="104">
        <f>SUMIF('Spec.sk._uzt.izd. neaprēķina'!B:B,B42,'Spec.sk._uzt.izd. neaprēķina'!D:D)</f>
        <v>0</v>
      </c>
      <c r="AU42" s="10">
        <f>SUMIF('Spec.sk._uzt.izd. neaprēķina'!B:B,B42,'Spec.sk._uzt.izd. neaprēķina'!E:E)</f>
        <v>0</v>
      </c>
      <c r="AV42" s="10">
        <f>SUMIF('Spec.sk._uzt.izd. neaprēķina'!B:B,B42,'Spec.sk._uzt.izd. neaprēķina'!F:F)</f>
        <v>0</v>
      </c>
      <c r="AW42" s="11">
        <f t="shared" si="12"/>
        <v>4132</v>
      </c>
      <c r="AX42" s="37">
        <f t="shared" si="0"/>
        <v>753</v>
      </c>
      <c r="AY42" s="37">
        <f t="shared" si="13"/>
        <v>3379</v>
      </c>
      <c r="AZ42" s="38">
        <f t="shared" si="14"/>
        <v>1884</v>
      </c>
      <c r="BA42" s="38">
        <f t="shared" si="15"/>
        <v>969</v>
      </c>
      <c r="BB42" s="38">
        <f t="shared" si="16"/>
        <v>526</v>
      </c>
      <c r="BC42" s="32"/>
      <c r="BE42" s="32"/>
      <c r="BG42" s="43"/>
      <c r="BH42" s="3"/>
    </row>
    <row r="43" spans="1:60" s="7" customFormat="1" ht="15" customHeight="1" x14ac:dyDescent="0.25">
      <c r="A43" s="12">
        <f t="shared" si="1"/>
        <v>39</v>
      </c>
      <c r="B43" s="8" t="s">
        <v>31</v>
      </c>
      <c r="C43" s="21">
        <f t="shared" si="2"/>
        <v>700</v>
      </c>
      <c r="D43" s="10">
        <v>352</v>
      </c>
      <c r="E43" s="10">
        <v>196</v>
      </c>
      <c r="F43" s="10">
        <v>152</v>
      </c>
      <c r="G43" s="21">
        <f t="shared" si="3"/>
        <v>4060</v>
      </c>
      <c r="H43" s="10">
        <v>2430</v>
      </c>
      <c r="I43" s="10">
        <v>1254</v>
      </c>
      <c r="J43" s="10">
        <v>376</v>
      </c>
      <c r="K43" s="21">
        <f t="shared" si="4"/>
        <v>49</v>
      </c>
      <c r="L43" s="10">
        <v>28</v>
      </c>
      <c r="M43" s="10">
        <v>21</v>
      </c>
      <c r="N43" s="10">
        <v>0</v>
      </c>
      <c r="O43" s="23">
        <v>12</v>
      </c>
      <c r="P43" s="21">
        <f t="shared" si="5"/>
        <v>77</v>
      </c>
      <c r="Q43" s="10">
        <v>77</v>
      </c>
      <c r="R43" s="10">
        <v>0</v>
      </c>
      <c r="S43" s="10">
        <v>0</v>
      </c>
      <c r="T43" s="23">
        <v>54</v>
      </c>
      <c r="U43" s="21">
        <f t="shared" si="6"/>
        <v>63</v>
      </c>
      <c r="V43" s="10">
        <v>0</v>
      </c>
      <c r="W43" s="10">
        <v>22</v>
      </c>
      <c r="X43" s="10">
        <v>41</v>
      </c>
      <c r="Y43" s="21">
        <f t="shared" si="7"/>
        <v>40</v>
      </c>
      <c r="Z43" s="10">
        <v>0</v>
      </c>
      <c r="AA43" s="10">
        <v>0</v>
      </c>
      <c r="AB43" s="10">
        <v>40</v>
      </c>
      <c r="AC43" s="21">
        <f t="shared" si="8"/>
        <v>0</v>
      </c>
      <c r="AD43" s="10">
        <v>0</v>
      </c>
      <c r="AE43" s="10">
        <v>0</v>
      </c>
      <c r="AF43" s="10">
        <v>0</v>
      </c>
      <c r="AG43" s="23">
        <v>0</v>
      </c>
      <c r="AH43" s="21">
        <f t="shared" si="9"/>
        <v>0</v>
      </c>
      <c r="AI43" s="10">
        <v>0</v>
      </c>
      <c r="AJ43" s="10">
        <v>0</v>
      </c>
      <c r="AK43" s="10">
        <v>0</v>
      </c>
      <c r="AL43" s="21">
        <f t="shared" si="10"/>
        <v>0</v>
      </c>
      <c r="AM43" s="10"/>
      <c r="AN43" s="10"/>
      <c r="AO43" s="10"/>
      <c r="AP43" s="23"/>
      <c r="AQ43" s="23">
        <v>863</v>
      </c>
      <c r="AR43" s="23">
        <f>SUMIF('Spec.sk._uzt.izd. neaprēķina'!B:B,B43,'Spec.sk._uzt.izd. neaprēķina'!G:G)</f>
        <v>0</v>
      </c>
      <c r="AS43" s="21">
        <f t="shared" si="11"/>
        <v>0</v>
      </c>
      <c r="AT43" s="104">
        <f>SUMIF('Spec.sk._uzt.izd. neaprēķina'!B:B,B43,'Spec.sk._uzt.izd. neaprēķina'!D:D)</f>
        <v>0</v>
      </c>
      <c r="AU43" s="10">
        <f>SUMIF('Spec.sk._uzt.izd. neaprēķina'!B:B,B43,'Spec.sk._uzt.izd. neaprēķina'!E:E)</f>
        <v>0</v>
      </c>
      <c r="AV43" s="10">
        <f>SUMIF('Spec.sk._uzt.izd. neaprēķina'!B:B,B43,'Spec.sk._uzt.izd. neaprēķina'!F:F)</f>
        <v>0</v>
      </c>
      <c r="AW43" s="11">
        <f t="shared" si="12"/>
        <v>5918</v>
      </c>
      <c r="AX43" s="37">
        <f t="shared" si="0"/>
        <v>929</v>
      </c>
      <c r="AY43" s="37">
        <f t="shared" si="13"/>
        <v>4989</v>
      </c>
      <c r="AZ43" s="38">
        <f t="shared" si="14"/>
        <v>2887</v>
      </c>
      <c r="BA43" s="38">
        <f t="shared" si="15"/>
        <v>1493</v>
      </c>
      <c r="BB43" s="38">
        <f t="shared" si="16"/>
        <v>609</v>
      </c>
      <c r="BC43" s="32"/>
      <c r="BE43" s="32"/>
      <c r="BG43" s="43"/>
      <c r="BH43" s="3"/>
    </row>
    <row r="44" spans="1:60" s="7" customFormat="1" ht="15" customHeight="1" x14ac:dyDescent="0.25">
      <c r="A44" s="12">
        <f t="shared" si="1"/>
        <v>40</v>
      </c>
      <c r="B44" s="8" t="s">
        <v>32</v>
      </c>
      <c r="C44" s="21">
        <f t="shared" si="2"/>
        <v>0</v>
      </c>
      <c r="D44" s="10">
        <v>0</v>
      </c>
      <c r="E44" s="10">
        <v>0</v>
      </c>
      <c r="F44" s="10">
        <v>0</v>
      </c>
      <c r="G44" s="21">
        <f t="shared" si="3"/>
        <v>746</v>
      </c>
      <c r="H44" s="10">
        <v>426</v>
      </c>
      <c r="I44" s="10">
        <v>215</v>
      </c>
      <c r="J44" s="10">
        <v>105</v>
      </c>
      <c r="K44" s="21">
        <f t="shared" si="4"/>
        <v>0</v>
      </c>
      <c r="L44" s="10">
        <v>0</v>
      </c>
      <c r="M44" s="10">
        <v>0</v>
      </c>
      <c r="N44" s="10">
        <v>0</v>
      </c>
      <c r="O44" s="23">
        <v>0</v>
      </c>
      <c r="P44" s="21">
        <f t="shared" si="5"/>
        <v>0</v>
      </c>
      <c r="Q44" s="10">
        <v>0</v>
      </c>
      <c r="R44" s="10">
        <v>0</v>
      </c>
      <c r="S44" s="10">
        <v>0</v>
      </c>
      <c r="T44" s="23">
        <v>0</v>
      </c>
      <c r="U44" s="21">
        <f t="shared" si="6"/>
        <v>0</v>
      </c>
      <c r="V44" s="10">
        <v>0</v>
      </c>
      <c r="W44" s="10">
        <v>0</v>
      </c>
      <c r="X44" s="10">
        <v>0</v>
      </c>
      <c r="Y44" s="21">
        <f t="shared" si="7"/>
        <v>0</v>
      </c>
      <c r="Z44" s="10">
        <v>0</v>
      </c>
      <c r="AA44" s="10">
        <v>0</v>
      </c>
      <c r="AB44" s="10">
        <v>0</v>
      </c>
      <c r="AC44" s="21">
        <f t="shared" si="8"/>
        <v>0</v>
      </c>
      <c r="AD44" s="10">
        <v>0</v>
      </c>
      <c r="AE44" s="10">
        <v>0</v>
      </c>
      <c r="AF44" s="10">
        <v>0</v>
      </c>
      <c r="AG44" s="23">
        <v>0</v>
      </c>
      <c r="AH44" s="21">
        <f t="shared" si="9"/>
        <v>0</v>
      </c>
      <c r="AI44" s="10">
        <v>0</v>
      </c>
      <c r="AJ44" s="10">
        <v>0</v>
      </c>
      <c r="AK44" s="10">
        <v>0</v>
      </c>
      <c r="AL44" s="21">
        <f t="shared" si="10"/>
        <v>0</v>
      </c>
      <c r="AM44" s="10"/>
      <c r="AN44" s="10"/>
      <c r="AO44" s="10"/>
      <c r="AP44" s="23"/>
      <c r="AQ44" s="23">
        <v>177</v>
      </c>
      <c r="AR44" s="23">
        <f>SUMIF('Spec.sk._uzt.izd. neaprēķina'!B:B,B44,'Spec.sk._uzt.izd. neaprēķina'!G:G)</f>
        <v>0</v>
      </c>
      <c r="AS44" s="21">
        <f t="shared" si="11"/>
        <v>0</v>
      </c>
      <c r="AT44" s="104">
        <f>SUMIF('Spec.sk._uzt.izd. neaprēķina'!B:B,B44,'Spec.sk._uzt.izd. neaprēķina'!D:D)</f>
        <v>0</v>
      </c>
      <c r="AU44" s="10">
        <f>SUMIF('Spec.sk._uzt.izd. neaprēķina'!B:B,B44,'Spec.sk._uzt.izd. neaprēķina'!E:E)</f>
        <v>0</v>
      </c>
      <c r="AV44" s="10">
        <f>SUMIF('Spec.sk._uzt.izd. neaprēķina'!B:B,B44,'Spec.sk._uzt.izd. neaprēķina'!F:F)</f>
        <v>0</v>
      </c>
      <c r="AW44" s="11">
        <f t="shared" si="12"/>
        <v>923</v>
      </c>
      <c r="AX44" s="37">
        <f t="shared" si="0"/>
        <v>177</v>
      </c>
      <c r="AY44" s="37">
        <f t="shared" si="13"/>
        <v>746</v>
      </c>
      <c r="AZ44" s="38">
        <f t="shared" si="14"/>
        <v>426</v>
      </c>
      <c r="BA44" s="38">
        <f t="shared" si="15"/>
        <v>215</v>
      </c>
      <c r="BB44" s="38">
        <f t="shared" si="16"/>
        <v>105</v>
      </c>
      <c r="BC44" s="32"/>
      <c r="BE44" s="32"/>
      <c r="BG44" s="43"/>
      <c r="BH44" s="3"/>
    </row>
    <row r="45" spans="1:60" s="7" customFormat="1" ht="15" customHeight="1" x14ac:dyDescent="0.25">
      <c r="A45" s="12">
        <f t="shared" si="1"/>
        <v>41</v>
      </c>
      <c r="B45" s="8" t="s">
        <v>53</v>
      </c>
      <c r="C45" s="21">
        <f t="shared" si="2"/>
        <v>975</v>
      </c>
      <c r="D45" s="10">
        <v>0</v>
      </c>
      <c r="E45" s="10">
        <v>512</v>
      </c>
      <c r="F45" s="10">
        <v>463</v>
      </c>
      <c r="G45" s="21">
        <f t="shared" si="3"/>
        <v>5025</v>
      </c>
      <c r="H45" s="10">
        <v>3322</v>
      </c>
      <c r="I45" s="10">
        <v>1198</v>
      </c>
      <c r="J45" s="10">
        <v>505</v>
      </c>
      <c r="K45" s="21">
        <f t="shared" si="4"/>
        <v>0</v>
      </c>
      <c r="L45" s="10">
        <v>0</v>
      </c>
      <c r="M45" s="10">
        <v>0</v>
      </c>
      <c r="N45" s="10">
        <v>0</v>
      </c>
      <c r="O45" s="23">
        <v>0</v>
      </c>
      <c r="P45" s="21">
        <f t="shared" si="5"/>
        <v>14</v>
      </c>
      <c r="Q45" s="10">
        <v>14</v>
      </c>
      <c r="R45" s="10">
        <v>0</v>
      </c>
      <c r="S45" s="10">
        <v>0</v>
      </c>
      <c r="T45" s="23">
        <v>10</v>
      </c>
      <c r="U45" s="21">
        <f t="shared" si="6"/>
        <v>72</v>
      </c>
      <c r="V45" s="10">
        <v>0</v>
      </c>
      <c r="W45" s="10">
        <v>0</v>
      </c>
      <c r="X45" s="10">
        <v>72</v>
      </c>
      <c r="Y45" s="21">
        <f t="shared" si="7"/>
        <v>0</v>
      </c>
      <c r="Z45" s="10">
        <v>0</v>
      </c>
      <c r="AA45" s="10">
        <v>0</v>
      </c>
      <c r="AB45" s="10">
        <v>0</v>
      </c>
      <c r="AC45" s="21">
        <f t="shared" si="8"/>
        <v>0</v>
      </c>
      <c r="AD45" s="10">
        <v>0</v>
      </c>
      <c r="AE45" s="10">
        <v>0</v>
      </c>
      <c r="AF45" s="10">
        <v>0</v>
      </c>
      <c r="AG45" s="23">
        <v>0</v>
      </c>
      <c r="AH45" s="21">
        <f t="shared" si="9"/>
        <v>14</v>
      </c>
      <c r="AI45" s="10">
        <v>0</v>
      </c>
      <c r="AJ45" s="10">
        <v>0</v>
      </c>
      <c r="AK45" s="10">
        <v>14</v>
      </c>
      <c r="AL45" s="21">
        <f t="shared" si="10"/>
        <v>0</v>
      </c>
      <c r="AM45" s="10"/>
      <c r="AN45" s="10"/>
      <c r="AO45" s="10"/>
      <c r="AP45" s="23"/>
      <c r="AQ45" s="23">
        <v>1186</v>
      </c>
      <c r="AR45" s="23">
        <f>SUMIF('Spec.sk._uzt.izd. neaprēķina'!B:B,B45,'Spec.sk._uzt.izd. neaprēķina'!G:G)</f>
        <v>0</v>
      </c>
      <c r="AS45" s="21">
        <f t="shared" si="11"/>
        <v>0</v>
      </c>
      <c r="AT45" s="104">
        <f>SUMIF('Spec.sk._uzt.izd. neaprēķina'!B:B,B45,'Spec.sk._uzt.izd. neaprēķina'!D:D)</f>
        <v>0</v>
      </c>
      <c r="AU45" s="10">
        <f>SUMIF('Spec.sk._uzt.izd. neaprēķina'!B:B,B45,'Spec.sk._uzt.izd. neaprēķina'!E:E)</f>
        <v>0</v>
      </c>
      <c r="AV45" s="10">
        <f>SUMIF('Spec.sk._uzt.izd. neaprēķina'!B:B,B45,'Spec.sk._uzt.izd. neaprēķina'!F:F)</f>
        <v>0</v>
      </c>
      <c r="AW45" s="11">
        <f t="shared" si="12"/>
        <v>7296</v>
      </c>
      <c r="AX45" s="37">
        <f t="shared" si="0"/>
        <v>1196</v>
      </c>
      <c r="AY45" s="37">
        <f t="shared" si="13"/>
        <v>6100</v>
      </c>
      <c r="AZ45" s="38">
        <f t="shared" si="14"/>
        <v>3336</v>
      </c>
      <c r="BA45" s="38">
        <f t="shared" si="15"/>
        <v>1710</v>
      </c>
      <c r="BB45" s="38">
        <f t="shared" si="16"/>
        <v>1054</v>
      </c>
      <c r="BC45" s="32"/>
      <c r="BE45" s="32"/>
      <c r="BG45" s="43"/>
      <c r="BH45" s="3"/>
    </row>
    <row r="46" spans="1:60" s="7" customFormat="1" ht="15" customHeight="1" x14ac:dyDescent="0.25">
      <c r="A46" s="12">
        <f t="shared" si="1"/>
        <v>42</v>
      </c>
      <c r="B46" s="8" t="s">
        <v>33</v>
      </c>
      <c r="C46" s="21">
        <f t="shared" si="2"/>
        <v>0</v>
      </c>
      <c r="D46" s="10">
        <v>0</v>
      </c>
      <c r="E46" s="10">
        <v>0</v>
      </c>
      <c r="F46" s="10">
        <v>0</v>
      </c>
      <c r="G46" s="21">
        <f t="shared" si="3"/>
        <v>268</v>
      </c>
      <c r="H46" s="10">
        <v>141</v>
      </c>
      <c r="I46" s="10">
        <v>88</v>
      </c>
      <c r="J46" s="10">
        <v>39</v>
      </c>
      <c r="K46" s="21">
        <f t="shared" si="4"/>
        <v>0</v>
      </c>
      <c r="L46" s="10">
        <v>0</v>
      </c>
      <c r="M46" s="10">
        <v>0</v>
      </c>
      <c r="N46" s="10">
        <v>0</v>
      </c>
      <c r="O46" s="23">
        <v>0</v>
      </c>
      <c r="P46" s="21">
        <f t="shared" si="5"/>
        <v>0</v>
      </c>
      <c r="Q46" s="10">
        <v>0</v>
      </c>
      <c r="R46" s="10">
        <v>0</v>
      </c>
      <c r="S46" s="10">
        <v>0</v>
      </c>
      <c r="T46" s="23">
        <v>0</v>
      </c>
      <c r="U46" s="21">
        <f t="shared" si="6"/>
        <v>0</v>
      </c>
      <c r="V46" s="10">
        <v>0</v>
      </c>
      <c r="W46" s="10">
        <v>0</v>
      </c>
      <c r="X46" s="10">
        <v>0</v>
      </c>
      <c r="Y46" s="21">
        <f t="shared" si="7"/>
        <v>0</v>
      </c>
      <c r="Z46" s="10">
        <v>0</v>
      </c>
      <c r="AA46" s="10">
        <v>0</v>
      </c>
      <c r="AB46" s="10">
        <v>0</v>
      </c>
      <c r="AC46" s="21">
        <f t="shared" si="8"/>
        <v>0</v>
      </c>
      <c r="AD46" s="10">
        <v>0</v>
      </c>
      <c r="AE46" s="10">
        <v>0</v>
      </c>
      <c r="AF46" s="10">
        <v>0</v>
      </c>
      <c r="AG46" s="23">
        <v>0</v>
      </c>
      <c r="AH46" s="21">
        <f t="shared" si="9"/>
        <v>0</v>
      </c>
      <c r="AI46" s="10">
        <v>0</v>
      </c>
      <c r="AJ46" s="10">
        <v>0</v>
      </c>
      <c r="AK46" s="10">
        <v>0</v>
      </c>
      <c r="AL46" s="21">
        <f t="shared" si="10"/>
        <v>0</v>
      </c>
      <c r="AM46" s="10"/>
      <c r="AN46" s="10"/>
      <c r="AO46" s="10"/>
      <c r="AP46" s="23"/>
      <c r="AQ46" s="23">
        <v>54</v>
      </c>
      <c r="AR46" s="23">
        <f>SUMIF('Spec.sk._uzt.izd. neaprēķina'!B:B,B46,'Spec.sk._uzt.izd. neaprēķina'!G:G)</f>
        <v>0</v>
      </c>
      <c r="AS46" s="21">
        <f t="shared" si="11"/>
        <v>0</v>
      </c>
      <c r="AT46" s="104">
        <f>SUMIF('Spec.sk._uzt.izd. neaprēķina'!B:B,B46,'Spec.sk._uzt.izd. neaprēķina'!D:D)</f>
        <v>0</v>
      </c>
      <c r="AU46" s="10">
        <f>SUMIF('Spec.sk._uzt.izd. neaprēķina'!B:B,B46,'Spec.sk._uzt.izd. neaprēķina'!E:E)</f>
        <v>0</v>
      </c>
      <c r="AV46" s="10">
        <f>SUMIF('Spec.sk._uzt.izd. neaprēķina'!B:B,B46,'Spec.sk._uzt.izd. neaprēķina'!F:F)</f>
        <v>0</v>
      </c>
      <c r="AW46" s="11">
        <f t="shared" si="12"/>
        <v>322</v>
      </c>
      <c r="AX46" s="37">
        <f t="shared" si="0"/>
        <v>54</v>
      </c>
      <c r="AY46" s="37">
        <f t="shared" si="13"/>
        <v>268</v>
      </c>
      <c r="AZ46" s="38">
        <f t="shared" si="14"/>
        <v>141</v>
      </c>
      <c r="BA46" s="38">
        <f t="shared" si="15"/>
        <v>88</v>
      </c>
      <c r="BB46" s="38">
        <f t="shared" si="16"/>
        <v>39</v>
      </c>
      <c r="BC46" s="32"/>
      <c r="BE46" s="32"/>
      <c r="BG46" s="43"/>
      <c r="BH46" s="3"/>
    </row>
    <row r="47" spans="1:60" s="7" customFormat="1" ht="15" customHeight="1" thickBot="1" x14ac:dyDescent="0.3">
      <c r="A47" s="15">
        <f t="shared" si="1"/>
        <v>43</v>
      </c>
      <c r="B47" s="16" t="s">
        <v>34</v>
      </c>
      <c r="C47" s="21">
        <f t="shared" si="2"/>
        <v>0</v>
      </c>
      <c r="D47" s="17">
        <v>0</v>
      </c>
      <c r="E47" s="17">
        <v>0</v>
      </c>
      <c r="F47" s="17">
        <v>0</v>
      </c>
      <c r="G47" s="21">
        <f t="shared" si="3"/>
        <v>611</v>
      </c>
      <c r="H47" s="17">
        <v>393</v>
      </c>
      <c r="I47" s="17">
        <v>187</v>
      </c>
      <c r="J47" s="17">
        <v>31</v>
      </c>
      <c r="K47" s="21">
        <f t="shared" si="4"/>
        <v>227</v>
      </c>
      <c r="L47" s="17">
        <v>126</v>
      </c>
      <c r="M47" s="17">
        <v>101</v>
      </c>
      <c r="N47" s="17">
        <v>0</v>
      </c>
      <c r="O47" s="24">
        <v>25</v>
      </c>
      <c r="P47" s="21">
        <f t="shared" si="5"/>
        <v>0</v>
      </c>
      <c r="Q47" s="17">
        <v>0</v>
      </c>
      <c r="R47" s="17">
        <v>0</v>
      </c>
      <c r="S47" s="17">
        <v>0</v>
      </c>
      <c r="T47" s="24">
        <v>0</v>
      </c>
      <c r="U47" s="21">
        <f t="shared" si="6"/>
        <v>0</v>
      </c>
      <c r="V47" s="17">
        <v>0</v>
      </c>
      <c r="W47" s="17">
        <v>0</v>
      </c>
      <c r="X47" s="17">
        <v>0</v>
      </c>
      <c r="Y47" s="21">
        <f t="shared" si="7"/>
        <v>0</v>
      </c>
      <c r="Z47" s="17">
        <v>0</v>
      </c>
      <c r="AA47" s="17">
        <v>0</v>
      </c>
      <c r="AB47" s="17">
        <v>0</v>
      </c>
      <c r="AC47" s="21">
        <f t="shared" si="8"/>
        <v>0</v>
      </c>
      <c r="AD47" s="17">
        <v>0</v>
      </c>
      <c r="AE47" s="17">
        <v>0</v>
      </c>
      <c r="AF47" s="17">
        <v>0</v>
      </c>
      <c r="AG47" s="24">
        <v>0</v>
      </c>
      <c r="AH47" s="21">
        <f t="shared" si="9"/>
        <v>0</v>
      </c>
      <c r="AI47" s="17">
        <v>0</v>
      </c>
      <c r="AJ47" s="17">
        <v>0</v>
      </c>
      <c r="AK47" s="17">
        <v>0</v>
      </c>
      <c r="AL47" s="21">
        <f t="shared" si="10"/>
        <v>0</v>
      </c>
      <c r="AM47" s="17"/>
      <c r="AN47" s="17"/>
      <c r="AO47" s="17"/>
      <c r="AP47" s="24"/>
      <c r="AQ47" s="24">
        <v>163</v>
      </c>
      <c r="AR47" s="23">
        <f>SUMIF('Spec.sk._uzt.izd. neaprēķina'!B:B,B47,'Spec.sk._uzt.izd. neaprēķina'!G:G)</f>
        <v>0</v>
      </c>
      <c r="AS47" s="21">
        <f t="shared" si="11"/>
        <v>0</v>
      </c>
      <c r="AT47" s="104">
        <f>SUMIF('Spec.sk._uzt.izd. neaprēķina'!B:B,B47,'Spec.sk._uzt.izd. neaprēķina'!D:D)</f>
        <v>0</v>
      </c>
      <c r="AU47" s="10">
        <f>SUMIF('Spec.sk._uzt.izd. neaprēķina'!B:B,B47,'Spec.sk._uzt.izd. neaprēķina'!E:E)</f>
        <v>0</v>
      </c>
      <c r="AV47" s="10">
        <f>SUMIF('Spec.sk._uzt.izd. neaprēķina'!B:B,B47,'Spec.sk._uzt.izd. neaprēķina'!F:F)</f>
        <v>0</v>
      </c>
      <c r="AW47" s="11">
        <f t="shared" si="12"/>
        <v>1026</v>
      </c>
      <c r="AX47" s="39">
        <f t="shared" si="0"/>
        <v>188</v>
      </c>
      <c r="AY47" s="39">
        <f t="shared" si="13"/>
        <v>838</v>
      </c>
      <c r="AZ47" s="38">
        <f t="shared" si="14"/>
        <v>519</v>
      </c>
      <c r="BA47" s="38">
        <f t="shared" si="15"/>
        <v>288</v>
      </c>
      <c r="BB47" s="38">
        <f t="shared" si="16"/>
        <v>31</v>
      </c>
      <c r="BC47" s="32"/>
      <c r="BE47" s="32"/>
      <c r="BG47" s="43"/>
      <c r="BH47" s="3"/>
    </row>
    <row r="48" spans="1:60" s="7" customFormat="1" ht="19.2" customHeight="1" thickTop="1" thickBot="1" x14ac:dyDescent="0.3">
      <c r="A48" s="127" t="s">
        <v>1</v>
      </c>
      <c r="B48" s="128"/>
      <c r="C48" s="26">
        <f>SUM(C5:C47)</f>
        <v>19118</v>
      </c>
      <c r="D48" s="27">
        <f>SUM(D5:D47)</f>
        <v>3998</v>
      </c>
      <c r="E48" s="27">
        <f>SUM(E5:E47)</f>
        <v>7561</v>
      </c>
      <c r="F48" s="27">
        <f>SUM(F5:F47)</f>
        <v>7559</v>
      </c>
      <c r="G48" s="26">
        <f t="shared" ref="G48:BB48" si="17">SUM(G5:G47)</f>
        <v>173708</v>
      </c>
      <c r="H48" s="27">
        <f>SUM(H5:H47)</f>
        <v>105690</v>
      </c>
      <c r="I48" s="27">
        <f t="shared" si="17"/>
        <v>49157</v>
      </c>
      <c r="J48" s="27">
        <f t="shared" si="17"/>
        <v>18861</v>
      </c>
      <c r="K48" s="26">
        <f t="shared" si="17"/>
        <v>2683</v>
      </c>
      <c r="L48" s="27">
        <f>SUM(L5:L47)</f>
        <v>1638</v>
      </c>
      <c r="M48" s="27">
        <f>SUM(M5:M47)</f>
        <v>1032</v>
      </c>
      <c r="N48" s="27">
        <f>SUM(N5:N47)</f>
        <v>13</v>
      </c>
      <c r="O48" s="28">
        <f t="shared" si="17"/>
        <v>459</v>
      </c>
      <c r="P48" s="26">
        <f t="shared" si="17"/>
        <v>602</v>
      </c>
      <c r="Q48" s="27">
        <f t="shared" si="17"/>
        <v>602</v>
      </c>
      <c r="R48" s="27">
        <f t="shared" si="17"/>
        <v>0</v>
      </c>
      <c r="S48" s="27">
        <f t="shared" si="17"/>
        <v>0</v>
      </c>
      <c r="T48" s="28">
        <f t="shared" si="17"/>
        <v>319</v>
      </c>
      <c r="U48" s="26">
        <f t="shared" si="17"/>
        <v>1565</v>
      </c>
      <c r="V48" s="27">
        <f t="shared" si="17"/>
        <v>0</v>
      </c>
      <c r="W48" s="27">
        <f t="shared" si="17"/>
        <v>140</v>
      </c>
      <c r="X48" s="27">
        <f t="shared" si="17"/>
        <v>1425</v>
      </c>
      <c r="Y48" s="26">
        <f t="shared" si="17"/>
        <v>1257</v>
      </c>
      <c r="Z48" s="27">
        <f t="shared" si="17"/>
        <v>200</v>
      </c>
      <c r="AA48" s="27">
        <f t="shared" si="17"/>
        <v>125</v>
      </c>
      <c r="AB48" s="27">
        <f t="shared" si="17"/>
        <v>932</v>
      </c>
      <c r="AC48" s="26">
        <f t="shared" si="17"/>
        <v>3206</v>
      </c>
      <c r="AD48" s="27">
        <f t="shared" si="17"/>
        <v>1926</v>
      </c>
      <c r="AE48" s="27">
        <f t="shared" si="17"/>
        <v>838</v>
      </c>
      <c r="AF48" s="27">
        <f t="shared" si="17"/>
        <v>442</v>
      </c>
      <c r="AG48" s="28">
        <f t="shared" si="17"/>
        <v>77</v>
      </c>
      <c r="AH48" s="26">
        <f t="shared" si="17"/>
        <v>230</v>
      </c>
      <c r="AI48" s="27">
        <f t="shared" si="17"/>
        <v>1</v>
      </c>
      <c r="AJ48" s="27">
        <f t="shared" si="17"/>
        <v>62</v>
      </c>
      <c r="AK48" s="27">
        <f t="shared" si="17"/>
        <v>167</v>
      </c>
      <c r="AL48" s="26">
        <f t="shared" si="17"/>
        <v>762</v>
      </c>
      <c r="AM48" s="27">
        <f t="shared" si="17"/>
        <v>527</v>
      </c>
      <c r="AN48" s="27">
        <f t="shared" si="17"/>
        <v>172</v>
      </c>
      <c r="AO48" s="27">
        <f t="shared" si="17"/>
        <v>63</v>
      </c>
      <c r="AP48" s="28">
        <f t="shared" si="17"/>
        <v>11</v>
      </c>
      <c r="AQ48" s="28">
        <f t="shared" si="17"/>
        <v>38876</v>
      </c>
      <c r="AR48" s="28">
        <f t="shared" si="17"/>
        <v>107</v>
      </c>
      <c r="AS48" s="26">
        <f t="shared" si="17"/>
        <v>285</v>
      </c>
      <c r="AT48" s="27">
        <f t="shared" si="17"/>
        <v>190</v>
      </c>
      <c r="AU48" s="27">
        <f t="shared" si="17"/>
        <v>95</v>
      </c>
      <c r="AV48" s="27">
        <f t="shared" si="17"/>
        <v>0</v>
      </c>
      <c r="AW48" s="29">
        <f t="shared" si="17"/>
        <v>243265</v>
      </c>
      <c r="AX48" s="28">
        <f t="shared" si="17"/>
        <v>39849</v>
      </c>
      <c r="AY48" s="26">
        <f t="shared" si="17"/>
        <v>203416</v>
      </c>
      <c r="AZ48" s="27">
        <f t="shared" si="17"/>
        <v>114772</v>
      </c>
      <c r="BA48" s="27">
        <f t="shared" si="17"/>
        <v>59182</v>
      </c>
      <c r="BB48" s="27">
        <f t="shared" si="17"/>
        <v>29462</v>
      </c>
      <c r="BC48" s="32"/>
      <c r="BE48" s="32"/>
      <c r="BG48" s="43"/>
      <c r="BH48" s="3"/>
    </row>
    <row r="49" spans="1:55" s="14" customFormat="1" ht="16.95" customHeight="1" thickTop="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25"/>
      <c r="AR49" s="30"/>
      <c r="AS49" s="31"/>
      <c r="AT49" s="3"/>
      <c r="AU49" s="3"/>
      <c r="AV49" s="3"/>
      <c r="AW49" s="3"/>
      <c r="AX49" s="32"/>
      <c r="AY49" s="32"/>
      <c r="AZ49" s="141">
        <f>+AZ48+BA48</f>
        <v>173954</v>
      </c>
      <c r="BA49" s="141"/>
      <c r="BC49" s="32"/>
    </row>
    <row r="50" spans="1:55" s="14" customFormat="1" ht="16.95" customHeight="1" x14ac:dyDescent="0.25">
      <c r="A50" s="3"/>
      <c r="B50" s="3"/>
      <c r="C50" s="3">
        <v>19118</v>
      </c>
      <c r="D50" s="3">
        <v>3998</v>
      </c>
      <c r="E50" s="3">
        <v>7561</v>
      </c>
      <c r="F50" s="3">
        <v>7559</v>
      </c>
      <c r="G50" s="3">
        <v>173708</v>
      </c>
      <c r="H50" s="3">
        <v>105690</v>
      </c>
      <c r="I50" s="3">
        <v>49157</v>
      </c>
      <c r="J50" s="3">
        <v>18861</v>
      </c>
      <c r="K50" s="3">
        <v>2683</v>
      </c>
      <c r="L50" s="3">
        <v>1638</v>
      </c>
      <c r="M50" s="3">
        <v>1032</v>
      </c>
      <c r="N50" s="3">
        <v>13</v>
      </c>
      <c r="O50" s="3">
        <v>459</v>
      </c>
      <c r="P50" s="3">
        <v>602</v>
      </c>
      <c r="Q50" s="3">
        <v>602</v>
      </c>
      <c r="R50" s="3">
        <v>0</v>
      </c>
      <c r="S50" s="3">
        <v>0</v>
      </c>
      <c r="T50" s="3">
        <v>319</v>
      </c>
      <c r="U50" s="3">
        <v>1565</v>
      </c>
      <c r="V50" s="3">
        <v>0</v>
      </c>
      <c r="W50" s="3">
        <v>140</v>
      </c>
      <c r="X50" s="3">
        <v>1425</v>
      </c>
      <c r="Y50" s="3">
        <v>1257</v>
      </c>
      <c r="Z50" s="3">
        <v>200</v>
      </c>
      <c r="AA50" s="3">
        <v>125</v>
      </c>
      <c r="AB50" s="3">
        <v>932</v>
      </c>
      <c r="AC50" s="3">
        <v>3206</v>
      </c>
      <c r="AD50" s="3">
        <v>1926</v>
      </c>
      <c r="AE50" s="3">
        <v>838</v>
      </c>
      <c r="AF50" s="3">
        <v>442</v>
      </c>
      <c r="AG50" s="3">
        <v>77</v>
      </c>
      <c r="AH50" s="3">
        <v>230</v>
      </c>
      <c r="AI50" s="3">
        <v>1</v>
      </c>
      <c r="AJ50" s="3">
        <v>62</v>
      </c>
      <c r="AK50" s="3">
        <v>167</v>
      </c>
      <c r="AL50" s="3">
        <v>762</v>
      </c>
      <c r="AM50" s="3">
        <v>527</v>
      </c>
      <c r="AN50" s="3">
        <v>172</v>
      </c>
      <c r="AO50" s="3">
        <v>63</v>
      </c>
      <c r="AP50" s="3">
        <v>11</v>
      </c>
      <c r="AQ50" s="25">
        <v>38876</v>
      </c>
      <c r="AR50" s="30">
        <v>107</v>
      </c>
      <c r="AS50" s="31">
        <v>285</v>
      </c>
      <c r="AT50" s="3">
        <v>190</v>
      </c>
      <c r="AU50" s="3">
        <v>95</v>
      </c>
      <c r="AV50" s="3">
        <v>0</v>
      </c>
      <c r="AW50" s="3">
        <v>243265</v>
      </c>
      <c r="AX50" s="3">
        <v>39849</v>
      </c>
      <c r="AY50" s="3">
        <v>203416</v>
      </c>
      <c r="AZ50" s="107">
        <v>114772</v>
      </c>
      <c r="BA50" s="107">
        <v>59182</v>
      </c>
      <c r="BB50" s="108">
        <v>29462</v>
      </c>
      <c r="BC50" s="32"/>
    </row>
    <row r="51" spans="1:55" s="14" customFormat="1" ht="16.95" customHeight="1" x14ac:dyDescent="0.25">
      <c r="A51" s="3"/>
      <c r="B51" s="3"/>
      <c r="C51" s="3">
        <f>+C48-C50</f>
        <v>0</v>
      </c>
      <c r="D51" s="3">
        <f t="shared" ref="D51:BB51" si="18">+D48-D50</f>
        <v>0</v>
      </c>
      <c r="E51" s="3">
        <f t="shared" si="18"/>
        <v>0</v>
      </c>
      <c r="F51" s="3">
        <f t="shared" si="18"/>
        <v>0</v>
      </c>
      <c r="G51" s="3">
        <f t="shared" si="18"/>
        <v>0</v>
      </c>
      <c r="H51" s="3">
        <f t="shared" si="18"/>
        <v>0</v>
      </c>
      <c r="I51" s="3">
        <f t="shared" si="18"/>
        <v>0</v>
      </c>
      <c r="J51" s="3">
        <f t="shared" si="18"/>
        <v>0</v>
      </c>
      <c r="K51" s="3">
        <f t="shared" si="18"/>
        <v>0</v>
      </c>
      <c r="L51" s="3">
        <f t="shared" si="18"/>
        <v>0</v>
      </c>
      <c r="M51" s="3">
        <f t="shared" si="18"/>
        <v>0</v>
      </c>
      <c r="N51" s="3">
        <f t="shared" si="18"/>
        <v>0</v>
      </c>
      <c r="O51" s="3">
        <f t="shared" si="18"/>
        <v>0</v>
      </c>
      <c r="P51" s="3">
        <f t="shared" si="18"/>
        <v>0</v>
      </c>
      <c r="Q51" s="3">
        <f t="shared" si="18"/>
        <v>0</v>
      </c>
      <c r="R51" s="3">
        <f t="shared" si="18"/>
        <v>0</v>
      </c>
      <c r="S51" s="3">
        <f t="shared" si="18"/>
        <v>0</v>
      </c>
      <c r="T51" s="3">
        <f t="shared" si="18"/>
        <v>0</v>
      </c>
      <c r="U51" s="3">
        <f t="shared" si="18"/>
        <v>0</v>
      </c>
      <c r="V51" s="3">
        <f t="shared" si="18"/>
        <v>0</v>
      </c>
      <c r="W51" s="3">
        <f t="shared" si="18"/>
        <v>0</v>
      </c>
      <c r="X51" s="3">
        <f t="shared" si="18"/>
        <v>0</v>
      </c>
      <c r="Y51" s="3">
        <f t="shared" si="18"/>
        <v>0</v>
      </c>
      <c r="Z51" s="3">
        <f t="shared" si="18"/>
        <v>0</v>
      </c>
      <c r="AA51" s="3">
        <f t="shared" si="18"/>
        <v>0</v>
      </c>
      <c r="AB51" s="3">
        <f t="shared" si="18"/>
        <v>0</v>
      </c>
      <c r="AC51" s="3">
        <f t="shared" si="18"/>
        <v>0</v>
      </c>
      <c r="AD51" s="3">
        <f t="shared" si="18"/>
        <v>0</v>
      </c>
      <c r="AE51" s="3">
        <f t="shared" si="18"/>
        <v>0</v>
      </c>
      <c r="AF51" s="3">
        <f t="shared" si="18"/>
        <v>0</v>
      </c>
      <c r="AG51" s="3">
        <f t="shared" si="18"/>
        <v>0</v>
      </c>
      <c r="AH51" s="3">
        <f t="shared" si="18"/>
        <v>0</v>
      </c>
      <c r="AI51" s="3">
        <f t="shared" si="18"/>
        <v>0</v>
      </c>
      <c r="AJ51" s="3">
        <f t="shared" si="18"/>
        <v>0</v>
      </c>
      <c r="AK51" s="3">
        <f t="shared" si="18"/>
        <v>0</v>
      </c>
      <c r="AL51" s="3">
        <f t="shared" si="18"/>
        <v>0</v>
      </c>
      <c r="AM51" s="3">
        <f t="shared" si="18"/>
        <v>0</v>
      </c>
      <c r="AN51" s="3">
        <f t="shared" si="18"/>
        <v>0</v>
      </c>
      <c r="AO51" s="3">
        <f t="shared" si="18"/>
        <v>0</v>
      </c>
      <c r="AP51" s="3">
        <f t="shared" si="18"/>
        <v>0</v>
      </c>
      <c r="AQ51" s="3">
        <f t="shared" si="18"/>
        <v>0</v>
      </c>
      <c r="AR51" s="3">
        <f t="shared" si="18"/>
        <v>0</v>
      </c>
      <c r="AS51" s="3">
        <f t="shared" si="18"/>
        <v>0</v>
      </c>
      <c r="AT51" s="3">
        <f t="shared" si="18"/>
        <v>0</v>
      </c>
      <c r="AU51" s="3">
        <f t="shared" si="18"/>
        <v>0</v>
      </c>
      <c r="AV51" s="3">
        <f t="shared" si="18"/>
        <v>0</v>
      </c>
      <c r="AW51" s="3">
        <f t="shared" si="18"/>
        <v>0</v>
      </c>
      <c r="AX51" s="3">
        <f t="shared" si="18"/>
        <v>0</v>
      </c>
      <c r="AY51" s="3">
        <f t="shared" si="18"/>
        <v>0</v>
      </c>
      <c r="AZ51" s="3">
        <f t="shared" si="18"/>
        <v>0</v>
      </c>
      <c r="BA51" s="3">
        <f t="shared" si="18"/>
        <v>0</v>
      </c>
      <c r="BB51" s="3">
        <f t="shared" si="18"/>
        <v>0</v>
      </c>
      <c r="BC51" s="32"/>
    </row>
    <row r="52" spans="1:55" s="14" customFormat="1" ht="16.9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25"/>
      <c r="AR52" s="30"/>
      <c r="AS52" s="31"/>
      <c r="AT52" s="3"/>
      <c r="AU52" s="3"/>
      <c r="AV52" s="3"/>
      <c r="AW52" s="3"/>
      <c r="AX52" s="32"/>
      <c r="AY52" s="32"/>
      <c r="AZ52" s="106"/>
      <c r="BA52" s="106"/>
      <c r="BC52" s="32"/>
    </row>
    <row r="53" spans="1:55" s="14" customFormat="1" ht="16.9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25"/>
      <c r="AR53" s="30"/>
      <c r="AS53" s="31"/>
      <c r="AT53" s="3"/>
      <c r="AU53" s="3"/>
      <c r="AV53" s="3"/>
      <c r="AW53" s="3"/>
      <c r="AX53" s="32"/>
      <c r="AY53" s="32"/>
      <c r="AZ53" s="106"/>
      <c r="BA53" s="106"/>
      <c r="BC53" s="32"/>
    </row>
    <row r="54" spans="1:55" s="14" customFormat="1" ht="16.9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25"/>
      <c r="AR54" s="30"/>
      <c r="AS54" s="31"/>
      <c r="AT54" s="3"/>
      <c r="AU54" s="3"/>
      <c r="AV54" s="3"/>
      <c r="AW54" s="3"/>
      <c r="AX54" s="32"/>
      <c r="AY54" s="32"/>
      <c r="AZ54" s="106"/>
      <c r="BA54" s="106"/>
      <c r="BC54" s="32"/>
    </row>
    <row r="55" spans="1:55" s="14" customFormat="1" ht="16.9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25"/>
      <c r="AR55" s="30"/>
      <c r="AS55" s="31"/>
      <c r="AT55" s="3"/>
      <c r="AU55" s="3"/>
      <c r="AV55" s="3"/>
      <c r="AW55" s="3"/>
      <c r="AX55" s="32"/>
      <c r="AY55" s="32"/>
      <c r="AZ55" s="106"/>
      <c r="BA55" s="106"/>
      <c r="BC55" s="32"/>
    </row>
    <row r="56" spans="1:55" s="14" customFormat="1" ht="16.9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25"/>
      <c r="AR56" s="30"/>
      <c r="AS56" s="31"/>
      <c r="AT56" s="3"/>
      <c r="AU56" s="3"/>
      <c r="AV56" s="3"/>
      <c r="AW56" s="3"/>
      <c r="AX56" s="32"/>
      <c r="AY56" s="32"/>
      <c r="AZ56" s="106"/>
      <c r="BA56" s="106"/>
      <c r="BC56" s="32"/>
    </row>
    <row r="57" spans="1:55" s="14" customFormat="1" ht="16.9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25"/>
      <c r="AR57" s="30"/>
      <c r="AS57" s="31"/>
      <c r="AT57" s="3"/>
      <c r="AU57" s="3"/>
      <c r="AV57" s="3"/>
      <c r="AW57" s="3"/>
      <c r="AX57" s="32"/>
      <c r="AY57" s="32"/>
      <c r="AZ57" s="106"/>
      <c r="BA57" s="106"/>
      <c r="BC57" s="32"/>
    </row>
    <row r="58" spans="1:55" s="14" customFormat="1" ht="16.9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25"/>
      <c r="AR58" s="30"/>
      <c r="AS58" s="31"/>
      <c r="AT58" s="3"/>
      <c r="AU58" s="3"/>
      <c r="AV58" s="3"/>
      <c r="AW58" s="3"/>
      <c r="AX58" s="32"/>
      <c r="AY58" s="32"/>
      <c r="AZ58" s="106"/>
      <c r="BA58" s="106"/>
      <c r="BC58" s="32"/>
    </row>
    <row r="59" spans="1:55" s="14" customFormat="1" ht="16.9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25"/>
      <c r="AR59" s="30"/>
      <c r="AS59" s="31"/>
      <c r="AT59" s="3"/>
      <c r="AU59" s="3"/>
      <c r="AV59" s="3"/>
      <c r="AW59" s="3"/>
      <c r="AX59" s="32"/>
      <c r="AY59" s="32"/>
      <c r="AZ59" s="106"/>
      <c r="BA59" s="106"/>
      <c r="BC59" s="32"/>
    </row>
    <row r="60" spans="1:55" s="14" customFormat="1" ht="16.9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25"/>
      <c r="AR60" s="30"/>
      <c r="AS60" s="31"/>
      <c r="AT60" s="3"/>
      <c r="AU60" s="3"/>
      <c r="AV60" s="3"/>
      <c r="AW60" s="3"/>
      <c r="AX60" s="32"/>
      <c r="AY60" s="32"/>
      <c r="AZ60" s="106"/>
      <c r="BA60" s="106"/>
      <c r="BC60" s="32"/>
    </row>
    <row r="61" spans="1:55" s="4" customFormat="1" ht="58.2" customHeight="1" x14ac:dyDescent="0.25">
      <c r="A61" s="19" t="s">
        <v>43</v>
      </c>
      <c r="B61" s="145" t="s">
        <v>62</v>
      </c>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c r="AA61" s="145"/>
      <c r="AB61" s="145"/>
      <c r="AC61" s="145"/>
      <c r="AD61" s="145"/>
      <c r="AE61" s="145"/>
      <c r="AF61" s="145"/>
      <c r="AG61" s="145"/>
      <c r="AH61" s="145"/>
      <c r="AI61" s="145"/>
      <c r="AJ61" s="145"/>
      <c r="AK61" s="145"/>
      <c r="AL61" s="145"/>
      <c r="AM61" s="145"/>
      <c r="AN61" s="145"/>
      <c r="AO61" s="145"/>
      <c r="AP61" s="145"/>
      <c r="AQ61" s="145"/>
      <c r="AR61" s="145"/>
      <c r="AS61" s="145"/>
      <c r="AT61" s="145"/>
      <c r="AU61" s="145"/>
      <c r="AV61" s="145"/>
      <c r="AW61" s="145"/>
      <c r="AX61" s="32"/>
      <c r="AY61" s="32"/>
      <c r="BC61" s="32"/>
    </row>
    <row r="62" spans="1:55" s="4" customFormat="1" ht="20.399999999999999" customHeight="1" x14ac:dyDescent="0.25">
      <c r="A62" s="19"/>
      <c r="B62" s="67"/>
      <c r="C62" s="67"/>
      <c r="D62" s="67"/>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67"/>
      <c r="AI62" s="67"/>
      <c r="AJ62" s="67"/>
      <c r="AK62" s="67"/>
      <c r="AL62" s="67"/>
      <c r="AM62" s="67"/>
      <c r="AN62" s="67"/>
      <c r="AO62" s="67"/>
      <c r="AP62" s="67"/>
      <c r="AQ62" s="67"/>
      <c r="AR62" s="67"/>
      <c r="AS62" s="67"/>
      <c r="AT62" s="67"/>
      <c r="AU62" s="67"/>
      <c r="AV62" s="67"/>
      <c r="AW62" s="67"/>
      <c r="AX62" s="32"/>
      <c r="AY62" s="32"/>
      <c r="BC62" s="32"/>
    </row>
    <row r="63" spans="1:55" s="5" customFormat="1" ht="27" customHeight="1" x14ac:dyDescent="0.25">
      <c r="A63" s="139" t="s">
        <v>89</v>
      </c>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0"/>
      <c r="AE63" s="140"/>
      <c r="AF63" s="140"/>
      <c r="AG63" s="140"/>
      <c r="AH63" s="140"/>
      <c r="AI63" s="140"/>
      <c r="AJ63" s="140"/>
      <c r="AK63" s="140"/>
      <c r="AL63" s="140"/>
      <c r="AM63" s="140"/>
      <c r="AN63" s="140"/>
      <c r="AO63" s="140"/>
      <c r="AP63" s="140"/>
      <c r="AQ63" s="140"/>
      <c r="AR63" s="140"/>
      <c r="AS63" s="140"/>
      <c r="AT63" s="140"/>
      <c r="AU63" s="140"/>
      <c r="AV63" s="140"/>
      <c r="AW63" s="140"/>
    </row>
    <row r="64" spans="1:55" s="43" customFormat="1" ht="22.95" customHeight="1" x14ac:dyDescent="0.25">
      <c r="A64" s="146" t="s">
        <v>73</v>
      </c>
      <c r="B64" s="146"/>
      <c r="C64" s="148" t="s">
        <v>75</v>
      </c>
      <c r="D64" s="149" t="s">
        <v>69</v>
      </c>
      <c r="E64" s="150"/>
      <c r="F64" s="150"/>
      <c r="G64" s="150"/>
    </row>
    <row r="65" spans="1:49" s="43" customFormat="1" ht="18" customHeight="1" x14ac:dyDescent="0.25">
      <c r="A65" s="146"/>
      <c r="B65" s="146"/>
      <c r="C65" s="148"/>
      <c r="D65" s="147" t="s">
        <v>60</v>
      </c>
      <c r="E65" s="147" t="s">
        <v>76</v>
      </c>
      <c r="F65" s="147" t="s">
        <v>65</v>
      </c>
      <c r="G65" s="147" t="s">
        <v>63</v>
      </c>
    </row>
    <row r="66" spans="1:49" s="43" customFormat="1" ht="18" customHeight="1" x14ac:dyDescent="0.25">
      <c r="A66" s="146"/>
      <c r="B66" s="146"/>
      <c r="C66" s="148"/>
      <c r="D66" s="147"/>
      <c r="E66" s="147"/>
      <c r="F66" s="147"/>
      <c r="G66" s="147"/>
    </row>
    <row r="67" spans="1:49" s="43" customFormat="1" ht="27.6" customHeight="1" x14ac:dyDescent="0.25">
      <c r="A67" s="129" t="s">
        <v>71</v>
      </c>
      <c r="B67" s="129"/>
      <c r="C67" s="49">
        <f>SUM(D67:G67)</f>
        <v>13186</v>
      </c>
      <c r="D67" s="51"/>
      <c r="E67" s="38">
        <v>4706</v>
      </c>
      <c r="F67" s="38">
        <v>2971</v>
      </c>
      <c r="G67" s="38">
        <v>5509</v>
      </c>
      <c r="N67" s="3"/>
      <c r="O67" s="3"/>
      <c r="P67" s="3"/>
      <c r="Q67" s="3"/>
      <c r="R67" s="3"/>
    </row>
    <row r="68" spans="1:49" s="43" customFormat="1" ht="27.6" customHeight="1" x14ac:dyDescent="0.25">
      <c r="A68" s="129" t="s">
        <v>77</v>
      </c>
      <c r="B68" s="129"/>
      <c r="C68" s="49">
        <f>SUM(D68:G68)</f>
        <v>3688</v>
      </c>
      <c r="D68" s="45">
        <v>3688</v>
      </c>
      <c r="E68" s="38"/>
      <c r="F68" s="38"/>
      <c r="G68" s="38"/>
      <c r="N68" s="3"/>
      <c r="O68" s="3"/>
      <c r="P68" s="3"/>
      <c r="Q68" s="3"/>
      <c r="R68" s="3"/>
    </row>
    <row r="69" spans="1:49" s="43" customFormat="1" ht="27.6" customHeight="1" thickBot="1" x14ac:dyDescent="0.3">
      <c r="A69" s="152" t="s">
        <v>72</v>
      </c>
      <c r="B69" s="152"/>
      <c r="C69" s="50">
        <f>SUM(D69:G69)</f>
        <v>242</v>
      </c>
      <c r="D69" s="46">
        <v>242</v>
      </c>
      <c r="E69" s="47"/>
      <c r="F69" s="47"/>
      <c r="G69" s="47"/>
      <c r="N69" s="3"/>
      <c r="O69" s="3"/>
      <c r="P69" s="3"/>
      <c r="Q69" s="3"/>
      <c r="R69" s="3"/>
    </row>
    <row r="70" spans="1:49" s="43" customFormat="1" ht="27.6" customHeight="1" thickTop="1" thickBot="1" x14ac:dyDescent="0.3">
      <c r="A70" s="153" t="s">
        <v>1</v>
      </c>
      <c r="B70" s="153"/>
      <c r="C70" s="44">
        <f>SUM(C67:C69)</f>
        <v>17116</v>
      </c>
      <c r="D70" s="48">
        <f>SUM(D67:D69)</f>
        <v>3930</v>
      </c>
      <c r="E70" s="48">
        <f>SUM(E67:E69)</f>
        <v>4706</v>
      </c>
      <c r="F70" s="48">
        <f>SUM(F67:F69)</f>
        <v>2971</v>
      </c>
      <c r="G70" s="48">
        <f>SUM(G67:G69)</f>
        <v>5509</v>
      </c>
      <c r="N70" s="3"/>
      <c r="O70" s="3"/>
      <c r="P70" s="3"/>
      <c r="Q70" s="3"/>
      <c r="R70" s="3"/>
    </row>
    <row r="71" spans="1:49" ht="17.399999999999999" thickTop="1" x14ac:dyDescent="0.3">
      <c r="A71" s="3"/>
      <c r="B71" s="3"/>
      <c r="C71" s="3"/>
      <c r="D71" s="3"/>
      <c r="E71" s="151">
        <f>SUM(E70:G70)</f>
        <v>13186</v>
      </c>
      <c r="F71" s="151"/>
      <c r="G71" s="151"/>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18"/>
      <c r="AS71" s="3"/>
      <c r="AT71" s="3"/>
      <c r="AU71" s="3"/>
      <c r="AV71" s="3"/>
      <c r="AW71" s="3"/>
    </row>
    <row r="72" spans="1:49" x14ac:dyDescent="0.3">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18"/>
      <c r="AS72" s="3"/>
      <c r="AT72" s="3"/>
      <c r="AU72" s="3"/>
      <c r="AV72" s="3"/>
      <c r="AW72" s="3"/>
    </row>
    <row r="73" spans="1:49" ht="85.95" customHeight="1" x14ac:dyDescent="0.3">
      <c r="A73" s="154" t="s">
        <v>78</v>
      </c>
      <c r="B73" s="154"/>
      <c r="C73" s="52">
        <f>+C70+AW48</f>
        <v>260381</v>
      </c>
      <c r="D73" s="62">
        <f>+D70+AX48</f>
        <v>43779</v>
      </c>
      <c r="E73" s="62">
        <f>+E70+AZ48</f>
        <v>119478</v>
      </c>
      <c r="F73" s="62">
        <f>+F70+BA48</f>
        <v>62153</v>
      </c>
      <c r="G73" s="62">
        <f>+G70+BB48</f>
        <v>34971</v>
      </c>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18"/>
      <c r="AS73" s="3"/>
      <c r="AT73" s="3"/>
      <c r="AU73" s="3"/>
      <c r="AV73" s="3"/>
      <c r="AW73" s="3"/>
    </row>
    <row r="74" spans="1:49" x14ac:dyDescent="0.3">
      <c r="A74" s="3"/>
      <c r="B74" s="3"/>
      <c r="C74" s="3"/>
      <c r="D74" s="3"/>
      <c r="E74" s="155">
        <f>+E73+F73+G73</f>
        <v>216602</v>
      </c>
      <c r="F74" s="155"/>
      <c r="G74" s="155"/>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18"/>
      <c r="AS74" s="3"/>
      <c r="AT74" s="3"/>
      <c r="AU74" s="3"/>
      <c r="AV74" s="3"/>
      <c r="AW74" s="3"/>
    </row>
    <row r="75" spans="1:49" x14ac:dyDescent="0.3">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18"/>
      <c r="AS75" s="3"/>
      <c r="AT75" s="3"/>
      <c r="AU75" s="3"/>
      <c r="AV75" s="3"/>
      <c r="AW75" s="3"/>
    </row>
    <row r="76" spans="1:49"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18"/>
      <c r="AS76" s="3"/>
      <c r="AT76" s="3"/>
      <c r="AU76" s="3"/>
      <c r="AV76" s="3"/>
      <c r="AW76" s="3"/>
    </row>
    <row r="77" spans="1:49" x14ac:dyDescent="0.3">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18"/>
      <c r="AS77" s="3"/>
      <c r="AT77" s="3"/>
      <c r="AU77" s="3"/>
      <c r="AV77" s="3"/>
      <c r="AW77" s="3"/>
    </row>
    <row r="78" spans="1:49" x14ac:dyDescent="0.3">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18"/>
      <c r="AS78" s="3"/>
      <c r="AT78" s="3"/>
      <c r="AU78" s="3"/>
      <c r="AV78" s="3"/>
      <c r="AW78" s="3"/>
    </row>
    <row r="79" spans="1:49"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18"/>
      <c r="AS79" s="3"/>
      <c r="AT79" s="3"/>
      <c r="AU79" s="3"/>
      <c r="AV79" s="3"/>
      <c r="AW79" s="3"/>
    </row>
    <row r="80" spans="1:49" x14ac:dyDescent="0.3">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18"/>
      <c r="AS80" s="3"/>
      <c r="AT80" s="3"/>
      <c r="AU80" s="3"/>
      <c r="AV80" s="3"/>
      <c r="AW80" s="3"/>
    </row>
    <row r="81" spans="1:49" x14ac:dyDescent="0.3">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18"/>
      <c r="AS81" s="3"/>
      <c r="AT81" s="3"/>
      <c r="AU81" s="3"/>
      <c r="AV81" s="3"/>
      <c r="AW81" s="3"/>
    </row>
    <row r="82" spans="1:49" x14ac:dyDescent="0.3">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18"/>
      <c r="AS82" s="3"/>
      <c r="AT82" s="3"/>
      <c r="AU82" s="3"/>
      <c r="AV82" s="3"/>
      <c r="AW82" s="3"/>
    </row>
    <row r="83" spans="1:49" x14ac:dyDescent="0.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18"/>
      <c r="AS83" s="3"/>
      <c r="AT83" s="3"/>
      <c r="AU83" s="3"/>
      <c r="AV83" s="3"/>
      <c r="AW83" s="3"/>
    </row>
    <row r="84" spans="1:49" x14ac:dyDescent="0.3">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18"/>
      <c r="AS84" s="3"/>
      <c r="AT84" s="3"/>
      <c r="AU84" s="3"/>
      <c r="AV84" s="3"/>
      <c r="AW84" s="3"/>
    </row>
    <row r="85" spans="1:49" x14ac:dyDescent="0.3">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18"/>
      <c r="AS85" s="3"/>
      <c r="AT85" s="3"/>
      <c r="AU85" s="3"/>
      <c r="AV85" s="3"/>
      <c r="AW85" s="3"/>
    </row>
    <row r="86" spans="1:49" x14ac:dyDescent="0.3">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18"/>
      <c r="AS86" s="3"/>
      <c r="AT86" s="3"/>
      <c r="AU86" s="3"/>
      <c r="AV86" s="3"/>
      <c r="AW86" s="3"/>
    </row>
    <row r="87" spans="1:49" x14ac:dyDescent="0.3">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18"/>
      <c r="AS87" s="3"/>
      <c r="AT87" s="3"/>
      <c r="AU87" s="3"/>
      <c r="AV87" s="3"/>
      <c r="AW87" s="3"/>
    </row>
    <row r="88" spans="1:49" x14ac:dyDescent="0.3">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18"/>
      <c r="AS88" s="3"/>
      <c r="AT88" s="3"/>
      <c r="AU88" s="3"/>
      <c r="AV88" s="3"/>
      <c r="AW88" s="3"/>
    </row>
  </sheetData>
  <autoFilter ref="A4:BH51"/>
  <mergeCells count="34">
    <mergeCell ref="E74:G74"/>
    <mergeCell ref="E71:G71"/>
    <mergeCell ref="A68:B68"/>
    <mergeCell ref="A69:B69"/>
    <mergeCell ref="A70:B70"/>
    <mergeCell ref="A73:B73"/>
    <mergeCell ref="E65:E66"/>
    <mergeCell ref="F65:F66"/>
    <mergeCell ref="G65:G66"/>
    <mergeCell ref="A64:B66"/>
    <mergeCell ref="A67:B67"/>
    <mergeCell ref="C64:C66"/>
    <mergeCell ref="D64:G64"/>
    <mergeCell ref="D65:D66"/>
    <mergeCell ref="A1:AW1"/>
    <mergeCell ref="A48:B48"/>
    <mergeCell ref="B61:AW61"/>
    <mergeCell ref="A2:A4"/>
    <mergeCell ref="B2:B4"/>
    <mergeCell ref="K3:O3"/>
    <mergeCell ref="AH3:AK3"/>
    <mergeCell ref="U3:X3"/>
    <mergeCell ref="AC3:AG3"/>
    <mergeCell ref="Y3:AB3"/>
    <mergeCell ref="C3:F3"/>
    <mergeCell ref="AR3:AV3"/>
    <mergeCell ref="C2:BB2"/>
    <mergeCell ref="A63:AW63"/>
    <mergeCell ref="AL3:AP3"/>
    <mergeCell ref="AZ49:BA49"/>
    <mergeCell ref="AX3:BB3"/>
    <mergeCell ref="G3:J3"/>
    <mergeCell ref="AW3:AW4"/>
    <mergeCell ref="P3:T3"/>
  </mergeCells>
  <printOptions horizontalCentered="1"/>
  <pageMargins left="0.15748031496062992" right="0.15748031496062992" top="0.39370078740157483" bottom="0.43307086614173229" header="0.15748031496062992" footer="0.19685039370078741"/>
  <pageSetup paperSize="9" scale="42"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7"/>
  <sheetViews>
    <sheetView workbookViewId="0">
      <pane xSplit="2" ySplit="5" topLeftCell="C6" activePane="bottomRight" state="frozen"/>
      <selection pane="topRight" activeCell="C1" sqref="C1"/>
      <selection pane="bottomLeft" activeCell="A6" sqref="A6"/>
      <selection pane="bottomRight" activeCell="C3" sqref="C3:AE3"/>
    </sheetView>
  </sheetViews>
  <sheetFormatPr defaultRowHeight="13.8" x14ac:dyDescent="0.3"/>
  <cols>
    <col min="1" max="1" width="38.6640625" style="68" customWidth="1"/>
    <col min="2" max="2" width="22.88671875" style="68" bestFit="1" customWidth="1"/>
    <col min="3" max="31" width="7.88671875" style="68" customWidth="1"/>
    <col min="32" max="32" width="8.88671875" style="68"/>
    <col min="33" max="33" width="11.33203125" style="69" bestFit="1" customWidth="1"/>
    <col min="34" max="16384" width="8.88671875" style="68"/>
  </cols>
  <sheetData>
    <row r="1" spans="1:35" x14ac:dyDescent="0.3">
      <c r="A1" s="68" t="s">
        <v>91</v>
      </c>
    </row>
    <row r="3" spans="1:35" x14ac:dyDescent="0.3">
      <c r="A3" s="158" t="s">
        <v>90</v>
      </c>
      <c r="B3" s="156" t="s">
        <v>182</v>
      </c>
      <c r="C3" s="169" t="s">
        <v>162</v>
      </c>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c r="AD3" s="169"/>
      <c r="AE3" s="169"/>
    </row>
    <row r="4" spans="1:35" x14ac:dyDescent="0.3">
      <c r="A4" s="158"/>
      <c r="B4" s="157"/>
      <c r="C4" s="166" t="s">
        <v>165</v>
      </c>
      <c r="D4" s="167"/>
      <c r="E4" s="167"/>
      <c r="F4" s="167"/>
      <c r="G4" s="168"/>
      <c r="H4" s="159" t="s">
        <v>163</v>
      </c>
      <c r="I4" s="160"/>
      <c r="J4" s="160"/>
      <c r="K4" s="160"/>
      <c r="L4" s="161"/>
      <c r="M4" s="159" t="s">
        <v>167</v>
      </c>
      <c r="N4" s="160"/>
      <c r="O4" s="160"/>
      <c r="P4" s="160"/>
      <c r="Q4" s="161"/>
      <c r="R4" s="159" t="s">
        <v>168</v>
      </c>
      <c r="S4" s="160"/>
      <c r="T4" s="160"/>
      <c r="U4" s="160"/>
      <c r="V4" s="161"/>
      <c r="W4" s="164" t="s">
        <v>169</v>
      </c>
      <c r="X4" s="164"/>
      <c r="Y4" s="164"/>
      <c r="Z4" s="164"/>
      <c r="AA4" s="164" t="s">
        <v>170</v>
      </c>
      <c r="AB4" s="164"/>
      <c r="AC4" s="164"/>
      <c r="AD4" s="164"/>
      <c r="AE4" s="170" t="s">
        <v>171</v>
      </c>
      <c r="AG4" s="69" t="s">
        <v>166</v>
      </c>
      <c r="AI4" s="165"/>
    </row>
    <row r="5" spans="1:35" ht="27.6" x14ac:dyDescent="0.3">
      <c r="A5" s="158"/>
      <c r="B5" s="157"/>
      <c r="C5" s="74" t="s">
        <v>164</v>
      </c>
      <c r="D5" s="75" t="s">
        <v>64</v>
      </c>
      <c r="E5" s="75" t="s">
        <v>65</v>
      </c>
      <c r="F5" s="75" t="s">
        <v>63</v>
      </c>
      <c r="G5" s="78" t="s">
        <v>172</v>
      </c>
      <c r="H5" s="73" t="s">
        <v>164</v>
      </c>
      <c r="I5" s="70" t="s">
        <v>64</v>
      </c>
      <c r="J5" s="70" t="s">
        <v>65</v>
      </c>
      <c r="K5" s="70" t="s">
        <v>63</v>
      </c>
      <c r="L5" s="78" t="s">
        <v>172</v>
      </c>
      <c r="M5" s="73" t="s">
        <v>164</v>
      </c>
      <c r="N5" s="70" t="s">
        <v>64</v>
      </c>
      <c r="O5" s="70" t="s">
        <v>65</v>
      </c>
      <c r="P5" s="70" t="s">
        <v>63</v>
      </c>
      <c r="Q5" s="78" t="s">
        <v>172</v>
      </c>
      <c r="R5" s="73" t="s">
        <v>164</v>
      </c>
      <c r="S5" s="70" t="s">
        <v>64</v>
      </c>
      <c r="T5" s="70" t="s">
        <v>65</v>
      </c>
      <c r="U5" s="70" t="s">
        <v>63</v>
      </c>
      <c r="V5" s="78" t="s">
        <v>172</v>
      </c>
      <c r="W5" s="73" t="s">
        <v>164</v>
      </c>
      <c r="X5" s="70" t="s">
        <v>64</v>
      </c>
      <c r="Y5" s="70" t="s">
        <v>65</v>
      </c>
      <c r="Z5" s="70" t="s">
        <v>63</v>
      </c>
      <c r="AA5" s="73" t="s">
        <v>164</v>
      </c>
      <c r="AB5" s="70" t="s">
        <v>64</v>
      </c>
      <c r="AC5" s="70" t="s">
        <v>65</v>
      </c>
      <c r="AD5" s="70" t="s">
        <v>63</v>
      </c>
      <c r="AE5" s="171"/>
      <c r="AI5" s="165"/>
    </row>
    <row r="6" spans="1:35" x14ac:dyDescent="0.3">
      <c r="A6" s="71" t="s">
        <v>92</v>
      </c>
      <c r="B6" s="79" t="s">
        <v>93</v>
      </c>
      <c r="C6" s="81">
        <f t="shared" ref="C6:C43" si="0">SUBTOTAL(9,D6:F6)</f>
        <v>0</v>
      </c>
      <c r="D6" s="76">
        <f t="shared" ref="D6:D43" si="1">+I6+N6+S6+X6+AB6</f>
        <v>0</v>
      </c>
      <c r="E6" s="76">
        <f t="shared" ref="E6:E43" si="2">+J6+O6+T6+Y6+AC6</f>
        <v>0</v>
      </c>
      <c r="F6" s="76">
        <f t="shared" ref="F6:F43" si="3">+K6+P6+U6+Z6+AD6</f>
        <v>0</v>
      </c>
      <c r="G6" s="82">
        <f t="shared" ref="G6:G43" si="4">+L6+Q6+V6+AE6</f>
        <v>0</v>
      </c>
      <c r="H6" s="83">
        <f t="shared" ref="H6:H43" si="5">SUBTOTAL(9,I6:K6)</f>
        <v>0</v>
      </c>
      <c r="I6" s="71"/>
      <c r="J6" s="71"/>
      <c r="K6" s="71"/>
      <c r="L6" s="88"/>
      <c r="M6" s="83">
        <f t="shared" ref="M6:M43" si="6">SUBTOTAL(9,N6:P6)</f>
        <v>0</v>
      </c>
      <c r="N6" s="71"/>
      <c r="O6" s="71"/>
      <c r="P6" s="71"/>
      <c r="Q6" s="84"/>
      <c r="R6" s="83">
        <f t="shared" ref="R6:R43" si="7">SUBTOTAL(9,S6:U6)</f>
        <v>0</v>
      </c>
      <c r="S6" s="71"/>
      <c r="T6" s="85"/>
      <c r="U6" s="85"/>
      <c r="V6" s="88"/>
      <c r="W6" s="83">
        <f t="shared" ref="W6:W43" si="8">SUBTOTAL(9,X6:Z6)</f>
        <v>0</v>
      </c>
      <c r="X6" s="85"/>
      <c r="Y6" s="85"/>
      <c r="Z6" s="86"/>
      <c r="AA6" s="83">
        <f t="shared" ref="AA6:AA43" si="9">SUBTOTAL(9,AB6:AD6)</f>
        <v>0</v>
      </c>
      <c r="AB6" s="85"/>
      <c r="AC6" s="85"/>
      <c r="AD6" s="86"/>
      <c r="AE6" s="90"/>
      <c r="AG6" s="69">
        <v>0</v>
      </c>
      <c r="AH6" s="77">
        <f t="shared" ref="AH6:AH43" si="10">+AG6-C6-G6</f>
        <v>0</v>
      </c>
    </row>
    <row r="7" spans="1:35" x14ac:dyDescent="0.3">
      <c r="A7" s="72" t="s">
        <v>94</v>
      </c>
      <c r="B7" s="80" t="s">
        <v>93</v>
      </c>
      <c r="C7" s="81">
        <f t="shared" si="0"/>
        <v>0</v>
      </c>
      <c r="D7" s="76">
        <f t="shared" si="1"/>
        <v>0</v>
      </c>
      <c r="E7" s="76">
        <f t="shared" si="2"/>
        <v>0</v>
      </c>
      <c r="F7" s="76">
        <f t="shared" si="3"/>
        <v>0</v>
      </c>
      <c r="G7" s="82">
        <f t="shared" si="4"/>
        <v>0</v>
      </c>
      <c r="H7" s="83">
        <f t="shared" si="5"/>
        <v>0</v>
      </c>
      <c r="I7" s="72"/>
      <c r="J7" s="72"/>
      <c r="K7" s="72"/>
      <c r="L7" s="84"/>
      <c r="M7" s="83">
        <f t="shared" si="6"/>
        <v>0</v>
      </c>
      <c r="N7" s="72"/>
      <c r="O7" s="72"/>
      <c r="P7" s="72"/>
      <c r="Q7" s="84"/>
      <c r="R7" s="83">
        <f t="shared" si="7"/>
        <v>0</v>
      </c>
      <c r="S7" s="72"/>
      <c r="T7" s="85"/>
      <c r="U7" s="85"/>
      <c r="V7" s="84"/>
      <c r="W7" s="83">
        <f t="shared" si="8"/>
        <v>0</v>
      </c>
      <c r="X7" s="85"/>
      <c r="Y7" s="85"/>
      <c r="Z7" s="86"/>
      <c r="AA7" s="83">
        <f t="shared" si="9"/>
        <v>0</v>
      </c>
      <c r="AB7" s="85"/>
      <c r="AC7" s="85"/>
      <c r="AD7" s="86"/>
      <c r="AE7" s="91"/>
      <c r="AG7" s="69">
        <v>0</v>
      </c>
      <c r="AH7" s="77">
        <f t="shared" si="10"/>
        <v>0</v>
      </c>
    </row>
    <row r="8" spans="1:35" x14ac:dyDescent="0.3">
      <c r="A8" s="72" t="s">
        <v>95</v>
      </c>
      <c r="B8" s="80" t="s">
        <v>93</v>
      </c>
      <c r="C8" s="81">
        <f t="shared" si="0"/>
        <v>0</v>
      </c>
      <c r="D8" s="76">
        <f t="shared" si="1"/>
        <v>0</v>
      </c>
      <c r="E8" s="76">
        <f t="shared" si="2"/>
        <v>0</v>
      </c>
      <c r="F8" s="76">
        <f t="shared" si="3"/>
        <v>0</v>
      </c>
      <c r="G8" s="82">
        <f t="shared" si="4"/>
        <v>0</v>
      </c>
      <c r="H8" s="83">
        <f t="shared" si="5"/>
        <v>0</v>
      </c>
      <c r="I8" s="72"/>
      <c r="J8" s="72"/>
      <c r="K8" s="72"/>
      <c r="L8" s="84"/>
      <c r="M8" s="83">
        <f t="shared" si="6"/>
        <v>0</v>
      </c>
      <c r="N8" s="72"/>
      <c r="O8" s="72"/>
      <c r="P8" s="72"/>
      <c r="Q8" s="84"/>
      <c r="R8" s="83">
        <f t="shared" si="7"/>
        <v>0</v>
      </c>
      <c r="S8" s="72"/>
      <c r="T8" s="85"/>
      <c r="U8" s="85"/>
      <c r="V8" s="84"/>
      <c r="W8" s="83">
        <f t="shared" si="8"/>
        <v>0</v>
      </c>
      <c r="X8" s="85"/>
      <c r="Y8" s="85"/>
      <c r="Z8" s="86"/>
      <c r="AA8" s="83">
        <f t="shared" si="9"/>
        <v>0</v>
      </c>
      <c r="AB8" s="85"/>
      <c r="AC8" s="85"/>
      <c r="AD8" s="86"/>
      <c r="AE8" s="91"/>
      <c r="AG8" s="69">
        <v>0</v>
      </c>
      <c r="AH8" s="77">
        <f t="shared" si="10"/>
        <v>0</v>
      </c>
    </row>
    <row r="9" spans="1:35" x14ac:dyDescent="0.3">
      <c r="A9" s="72" t="s">
        <v>96</v>
      </c>
      <c r="B9" s="80" t="s">
        <v>93</v>
      </c>
      <c r="C9" s="81">
        <f t="shared" si="0"/>
        <v>0</v>
      </c>
      <c r="D9" s="76">
        <f t="shared" si="1"/>
        <v>0</v>
      </c>
      <c r="E9" s="76">
        <f t="shared" si="2"/>
        <v>0</v>
      </c>
      <c r="F9" s="76">
        <f t="shared" si="3"/>
        <v>0</v>
      </c>
      <c r="G9" s="82">
        <f t="shared" si="4"/>
        <v>0</v>
      </c>
      <c r="H9" s="83">
        <f t="shared" si="5"/>
        <v>0</v>
      </c>
      <c r="I9" s="72"/>
      <c r="J9" s="72"/>
      <c r="K9" s="72"/>
      <c r="L9" s="84"/>
      <c r="M9" s="83">
        <f t="shared" si="6"/>
        <v>0</v>
      </c>
      <c r="N9" s="72"/>
      <c r="O9" s="72"/>
      <c r="P9" s="72"/>
      <c r="Q9" s="84"/>
      <c r="R9" s="83">
        <f t="shared" si="7"/>
        <v>0</v>
      </c>
      <c r="S9" s="72"/>
      <c r="T9" s="85"/>
      <c r="U9" s="85"/>
      <c r="V9" s="84"/>
      <c r="W9" s="83">
        <f t="shared" si="8"/>
        <v>0</v>
      </c>
      <c r="X9" s="85"/>
      <c r="Y9" s="85"/>
      <c r="Z9" s="86"/>
      <c r="AA9" s="83">
        <f t="shared" si="9"/>
        <v>0</v>
      </c>
      <c r="AB9" s="85"/>
      <c r="AC9" s="85"/>
      <c r="AD9" s="86"/>
      <c r="AE9" s="91"/>
      <c r="AG9" s="69">
        <v>0</v>
      </c>
      <c r="AH9" s="77">
        <f t="shared" si="10"/>
        <v>0</v>
      </c>
    </row>
    <row r="10" spans="1:35" x14ac:dyDescent="0.3">
      <c r="A10" s="72" t="s">
        <v>97</v>
      </c>
      <c r="B10" s="80" t="s">
        <v>98</v>
      </c>
      <c r="C10" s="81">
        <f t="shared" si="0"/>
        <v>0</v>
      </c>
      <c r="D10" s="76">
        <f t="shared" si="1"/>
        <v>0</v>
      </c>
      <c r="E10" s="76">
        <f t="shared" si="2"/>
        <v>0</v>
      </c>
      <c r="F10" s="76">
        <f t="shared" si="3"/>
        <v>0</v>
      </c>
      <c r="G10" s="82">
        <f t="shared" si="4"/>
        <v>0</v>
      </c>
      <c r="H10" s="83">
        <f t="shared" si="5"/>
        <v>0</v>
      </c>
      <c r="I10" s="72"/>
      <c r="J10" s="72"/>
      <c r="K10" s="72"/>
      <c r="L10" s="84"/>
      <c r="M10" s="83">
        <f t="shared" si="6"/>
        <v>0</v>
      </c>
      <c r="N10" s="72"/>
      <c r="O10" s="72"/>
      <c r="P10" s="72"/>
      <c r="Q10" s="84"/>
      <c r="R10" s="83">
        <f t="shared" si="7"/>
        <v>0</v>
      </c>
      <c r="S10" s="72"/>
      <c r="T10" s="85"/>
      <c r="U10" s="85"/>
      <c r="V10" s="84"/>
      <c r="W10" s="83">
        <f t="shared" si="8"/>
        <v>0</v>
      </c>
      <c r="X10" s="85"/>
      <c r="Y10" s="85"/>
      <c r="Z10" s="86"/>
      <c r="AA10" s="83">
        <f t="shared" si="9"/>
        <v>0</v>
      </c>
      <c r="AB10" s="85"/>
      <c r="AC10" s="85"/>
      <c r="AD10" s="86"/>
      <c r="AE10" s="91"/>
      <c r="AG10" s="69">
        <v>0</v>
      </c>
      <c r="AH10" s="77">
        <f t="shared" si="10"/>
        <v>0</v>
      </c>
    </row>
    <row r="11" spans="1:35" x14ac:dyDescent="0.3">
      <c r="A11" s="72" t="s">
        <v>99</v>
      </c>
      <c r="B11" s="80" t="s">
        <v>100</v>
      </c>
      <c r="C11" s="81">
        <f t="shared" si="0"/>
        <v>0</v>
      </c>
      <c r="D11" s="76">
        <f t="shared" si="1"/>
        <v>0</v>
      </c>
      <c r="E11" s="76">
        <f t="shared" si="2"/>
        <v>0</v>
      </c>
      <c r="F11" s="76">
        <f t="shared" si="3"/>
        <v>0</v>
      </c>
      <c r="G11" s="82">
        <f t="shared" si="4"/>
        <v>0</v>
      </c>
      <c r="H11" s="83">
        <f t="shared" si="5"/>
        <v>0</v>
      </c>
      <c r="I11" s="72"/>
      <c r="J11" s="72"/>
      <c r="K11" s="72"/>
      <c r="L11" s="84"/>
      <c r="M11" s="83">
        <f t="shared" si="6"/>
        <v>0</v>
      </c>
      <c r="N11" s="72"/>
      <c r="O11" s="72"/>
      <c r="P11" s="72"/>
      <c r="Q11" s="84"/>
      <c r="R11" s="83">
        <f t="shared" si="7"/>
        <v>0</v>
      </c>
      <c r="S11" s="72"/>
      <c r="T11" s="85"/>
      <c r="U11" s="85"/>
      <c r="V11" s="84"/>
      <c r="W11" s="83">
        <f t="shared" si="8"/>
        <v>0</v>
      </c>
      <c r="X11" s="85"/>
      <c r="Y11" s="85"/>
      <c r="Z11" s="86"/>
      <c r="AA11" s="83">
        <f t="shared" si="9"/>
        <v>0</v>
      </c>
      <c r="AB11" s="85"/>
      <c r="AC11" s="85"/>
      <c r="AD11" s="86"/>
      <c r="AE11" s="91"/>
      <c r="AG11" s="69">
        <v>0</v>
      </c>
      <c r="AH11" s="77">
        <f t="shared" si="10"/>
        <v>0</v>
      </c>
    </row>
    <row r="12" spans="1:35" x14ac:dyDescent="0.3">
      <c r="A12" s="72" t="s">
        <v>101</v>
      </c>
      <c r="B12" s="80" t="s">
        <v>102</v>
      </c>
      <c r="C12" s="81">
        <f t="shared" si="0"/>
        <v>0</v>
      </c>
      <c r="D12" s="76">
        <f t="shared" si="1"/>
        <v>0</v>
      </c>
      <c r="E12" s="76">
        <f t="shared" si="2"/>
        <v>0</v>
      </c>
      <c r="F12" s="76">
        <f t="shared" si="3"/>
        <v>0</v>
      </c>
      <c r="G12" s="82">
        <f t="shared" si="4"/>
        <v>0</v>
      </c>
      <c r="H12" s="83">
        <f t="shared" si="5"/>
        <v>0</v>
      </c>
      <c r="I12" s="72"/>
      <c r="J12" s="72"/>
      <c r="K12" s="72"/>
      <c r="L12" s="84"/>
      <c r="M12" s="83">
        <f t="shared" si="6"/>
        <v>0</v>
      </c>
      <c r="N12" s="72"/>
      <c r="O12" s="72"/>
      <c r="P12" s="72"/>
      <c r="Q12" s="84"/>
      <c r="R12" s="83">
        <f t="shared" si="7"/>
        <v>0</v>
      </c>
      <c r="S12" s="72"/>
      <c r="T12" s="85"/>
      <c r="U12" s="85"/>
      <c r="V12" s="84"/>
      <c r="W12" s="83">
        <f t="shared" si="8"/>
        <v>0</v>
      </c>
      <c r="X12" s="85"/>
      <c r="Y12" s="85"/>
      <c r="Z12" s="86"/>
      <c r="AA12" s="83">
        <f t="shared" si="9"/>
        <v>0</v>
      </c>
      <c r="AB12" s="85"/>
      <c r="AC12" s="85"/>
      <c r="AD12" s="86"/>
      <c r="AE12" s="91"/>
      <c r="AG12" s="69">
        <v>0</v>
      </c>
      <c r="AH12" s="77">
        <f t="shared" si="10"/>
        <v>0</v>
      </c>
    </row>
    <row r="13" spans="1:35" x14ac:dyDescent="0.3">
      <c r="A13" s="72" t="s">
        <v>103</v>
      </c>
      <c r="B13" s="80" t="s">
        <v>104</v>
      </c>
      <c r="C13" s="81">
        <f t="shared" si="0"/>
        <v>0</v>
      </c>
      <c r="D13" s="76">
        <f t="shared" si="1"/>
        <v>0</v>
      </c>
      <c r="E13" s="76">
        <f t="shared" si="2"/>
        <v>0</v>
      </c>
      <c r="F13" s="76">
        <f t="shared" si="3"/>
        <v>0</v>
      </c>
      <c r="G13" s="82">
        <f t="shared" si="4"/>
        <v>0</v>
      </c>
      <c r="H13" s="83">
        <f t="shared" si="5"/>
        <v>0</v>
      </c>
      <c r="I13" s="72"/>
      <c r="J13" s="72"/>
      <c r="K13" s="72"/>
      <c r="L13" s="84"/>
      <c r="M13" s="83">
        <f t="shared" si="6"/>
        <v>0</v>
      </c>
      <c r="N13" s="72"/>
      <c r="O13" s="72"/>
      <c r="P13" s="72"/>
      <c r="Q13" s="84"/>
      <c r="R13" s="83">
        <f t="shared" si="7"/>
        <v>0</v>
      </c>
      <c r="S13" s="72"/>
      <c r="T13" s="85"/>
      <c r="U13" s="85"/>
      <c r="V13" s="84"/>
      <c r="W13" s="83">
        <f t="shared" si="8"/>
        <v>0</v>
      </c>
      <c r="X13" s="85"/>
      <c r="Y13" s="85"/>
      <c r="Z13" s="86"/>
      <c r="AA13" s="83">
        <f t="shared" si="9"/>
        <v>0</v>
      </c>
      <c r="AB13" s="85"/>
      <c r="AC13" s="85"/>
      <c r="AD13" s="86"/>
      <c r="AE13" s="91"/>
      <c r="AG13" s="69">
        <v>0</v>
      </c>
      <c r="AH13" s="77">
        <f t="shared" si="10"/>
        <v>0</v>
      </c>
    </row>
    <row r="14" spans="1:35" x14ac:dyDescent="0.3">
      <c r="A14" s="72" t="s">
        <v>105</v>
      </c>
      <c r="B14" s="80" t="s">
        <v>106</v>
      </c>
      <c r="C14" s="81">
        <f t="shared" si="0"/>
        <v>0</v>
      </c>
      <c r="D14" s="76">
        <f t="shared" si="1"/>
        <v>0</v>
      </c>
      <c r="E14" s="76">
        <f t="shared" si="2"/>
        <v>0</v>
      </c>
      <c r="F14" s="76">
        <f t="shared" si="3"/>
        <v>0</v>
      </c>
      <c r="G14" s="82">
        <f t="shared" si="4"/>
        <v>0</v>
      </c>
      <c r="H14" s="83">
        <f t="shared" si="5"/>
        <v>0</v>
      </c>
      <c r="I14" s="72"/>
      <c r="J14" s="72"/>
      <c r="K14" s="72"/>
      <c r="L14" s="84"/>
      <c r="M14" s="83">
        <f t="shared" si="6"/>
        <v>0</v>
      </c>
      <c r="N14" s="72"/>
      <c r="O14" s="72"/>
      <c r="P14" s="72"/>
      <c r="Q14" s="84"/>
      <c r="R14" s="83">
        <f t="shared" si="7"/>
        <v>0</v>
      </c>
      <c r="S14" s="72"/>
      <c r="T14" s="85"/>
      <c r="U14" s="85"/>
      <c r="V14" s="84"/>
      <c r="W14" s="83">
        <f t="shared" si="8"/>
        <v>0</v>
      </c>
      <c r="X14" s="85"/>
      <c r="Y14" s="85"/>
      <c r="Z14" s="86"/>
      <c r="AA14" s="83">
        <f t="shared" si="9"/>
        <v>0</v>
      </c>
      <c r="AB14" s="85"/>
      <c r="AC14" s="85"/>
      <c r="AD14" s="86"/>
      <c r="AE14" s="91"/>
      <c r="AG14" s="69">
        <v>0</v>
      </c>
      <c r="AH14" s="77">
        <f t="shared" si="10"/>
        <v>0</v>
      </c>
    </row>
    <row r="15" spans="1:35" x14ac:dyDescent="0.3">
      <c r="A15" s="72" t="s">
        <v>107</v>
      </c>
      <c r="B15" s="80" t="s">
        <v>108</v>
      </c>
      <c r="C15" s="81">
        <f t="shared" si="0"/>
        <v>0</v>
      </c>
      <c r="D15" s="76">
        <f t="shared" si="1"/>
        <v>0</v>
      </c>
      <c r="E15" s="76">
        <f t="shared" si="2"/>
        <v>0</v>
      </c>
      <c r="F15" s="76">
        <f t="shared" si="3"/>
        <v>0</v>
      </c>
      <c r="G15" s="82">
        <f t="shared" si="4"/>
        <v>0</v>
      </c>
      <c r="H15" s="83">
        <f t="shared" si="5"/>
        <v>0</v>
      </c>
      <c r="I15" s="72"/>
      <c r="J15" s="72"/>
      <c r="K15" s="72"/>
      <c r="L15" s="84"/>
      <c r="M15" s="83">
        <f t="shared" si="6"/>
        <v>0</v>
      </c>
      <c r="N15" s="72"/>
      <c r="O15" s="72"/>
      <c r="P15" s="72"/>
      <c r="Q15" s="84"/>
      <c r="R15" s="83">
        <f t="shared" si="7"/>
        <v>0</v>
      </c>
      <c r="S15" s="72"/>
      <c r="T15" s="85"/>
      <c r="U15" s="85"/>
      <c r="V15" s="84"/>
      <c r="W15" s="83">
        <f t="shared" si="8"/>
        <v>0</v>
      </c>
      <c r="X15" s="85"/>
      <c r="Y15" s="85"/>
      <c r="Z15" s="86"/>
      <c r="AA15" s="83">
        <f t="shared" si="9"/>
        <v>0</v>
      </c>
      <c r="AB15" s="85"/>
      <c r="AC15" s="85"/>
      <c r="AD15" s="86"/>
      <c r="AE15" s="91"/>
      <c r="AG15" s="69">
        <v>0</v>
      </c>
      <c r="AH15" s="77">
        <f t="shared" si="10"/>
        <v>0</v>
      </c>
    </row>
    <row r="16" spans="1:35" x14ac:dyDescent="0.3">
      <c r="A16" s="72" t="s">
        <v>109</v>
      </c>
      <c r="B16" s="80" t="s">
        <v>110</v>
      </c>
      <c r="C16" s="81">
        <f t="shared" si="0"/>
        <v>0</v>
      </c>
      <c r="D16" s="76">
        <f t="shared" si="1"/>
        <v>0</v>
      </c>
      <c r="E16" s="76">
        <f t="shared" si="2"/>
        <v>0</v>
      </c>
      <c r="F16" s="76">
        <f t="shared" si="3"/>
        <v>0</v>
      </c>
      <c r="G16" s="82">
        <f t="shared" si="4"/>
        <v>0</v>
      </c>
      <c r="H16" s="83">
        <f t="shared" si="5"/>
        <v>0</v>
      </c>
      <c r="I16" s="72"/>
      <c r="J16" s="72"/>
      <c r="K16" s="72"/>
      <c r="L16" s="84"/>
      <c r="M16" s="83">
        <f t="shared" si="6"/>
        <v>0</v>
      </c>
      <c r="N16" s="72"/>
      <c r="O16" s="72"/>
      <c r="P16" s="72"/>
      <c r="Q16" s="84"/>
      <c r="R16" s="83">
        <f t="shared" si="7"/>
        <v>0</v>
      </c>
      <c r="S16" s="72"/>
      <c r="T16" s="85"/>
      <c r="U16" s="85"/>
      <c r="V16" s="84"/>
      <c r="W16" s="83">
        <f t="shared" si="8"/>
        <v>0</v>
      </c>
      <c r="X16" s="85"/>
      <c r="Y16" s="85"/>
      <c r="Z16" s="86"/>
      <c r="AA16" s="83">
        <f t="shared" si="9"/>
        <v>0</v>
      </c>
      <c r="AB16" s="85"/>
      <c r="AC16" s="85"/>
      <c r="AD16" s="86"/>
      <c r="AE16" s="91"/>
      <c r="AG16" s="69">
        <v>0</v>
      </c>
      <c r="AH16" s="77">
        <f t="shared" si="10"/>
        <v>0</v>
      </c>
    </row>
    <row r="17" spans="1:34" x14ac:dyDescent="0.3">
      <c r="A17" s="72" t="s">
        <v>111</v>
      </c>
      <c r="B17" s="80" t="s">
        <v>112</v>
      </c>
      <c r="C17" s="81">
        <f t="shared" si="0"/>
        <v>0</v>
      </c>
      <c r="D17" s="76">
        <f t="shared" si="1"/>
        <v>0</v>
      </c>
      <c r="E17" s="76">
        <f t="shared" si="2"/>
        <v>0</v>
      </c>
      <c r="F17" s="76">
        <f t="shared" si="3"/>
        <v>0</v>
      </c>
      <c r="G17" s="82">
        <f t="shared" si="4"/>
        <v>0</v>
      </c>
      <c r="H17" s="83">
        <f t="shared" si="5"/>
        <v>0</v>
      </c>
      <c r="I17" s="72"/>
      <c r="J17" s="72"/>
      <c r="K17" s="72"/>
      <c r="L17" s="84"/>
      <c r="M17" s="83">
        <f t="shared" si="6"/>
        <v>0</v>
      </c>
      <c r="N17" s="72"/>
      <c r="O17" s="72"/>
      <c r="P17" s="72"/>
      <c r="Q17" s="84"/>
      <c r="R17" s="83">
        <f t="shared" si="7"/>
        <v>0</v>
      </c>
      <c r="S17" s="72"/>
      <c r="T17" s="85"/>
      <c r="U17" s="85"/>
      <c r="V17" s="84"/>
      <c r="W17" s="83">
        <f t="shared" si="8"/>
        <v>0</v>
      </c>
      <c r="X17" s="85"/>
      <c r="Y17" s="85"/>
      <c r="Z17" s="86"/>
      <c r="AA17" s="83">
        <f t="shared" si="9"/>
        <v>0</v>
      </c>
      <c r="AB17" s="85"/>
      <c r="AC17" s="85"/>
      <c r="AD17" s="86"/>
      <c r="AE17" s="91"/>
      <c r="AG17" s="69">
        <v>0</v>
      </c>
      <c r="AH17" s="77">
        <f t="shared" si="10"/>
        <v>0</v>
      </c>
    </row>
    <row r="18" spans="1:34" x14ac:dyDescent="0.3">
      <c r="A18" s="72" t="s">
        <v>113</v>
      </c>
      <c r="B18" s="80" t="s">
        <v>114</v>
      </c>
      <c r="C18" s="81">
        <f t="shared" si="0"/>
        <v>0</v>
      </c>
      <c r="D18" s="76">
        <f t="shared" si="1"/>
        <v>0</v>
      </c>
      <c r="E18" s="76">
        <f t="shared" si="2"/>
        <v>0</v>
      </c>
      <c r="F18" s="76">
        <f t="shared" si="3"/>
        <v>0</v>
      </c>
      <c r="G18" s="82">
        <f t="shared" si="4"/>
        <v>0</v>
      </c>
      <c r="H18" s="83">
        <f t="shared" si="5"/>
        <v>0</v>
      </c>
      <c r="I18" s="72"/>
      <c r="J18" s="72"/>
      <c r="K18" s="72"/>
      <c r="L18" s="84"/>
      <c r="M18" s="83">
        <f t="shared" si="6"/>
        <v>0</v>
      </c>
      <c r="N18" s="72"/>
      <c r="O18" s="72"/>
      <c r="P18" s="72"/>
      <c r="Q18" s="84"/>
      <c r="R18" s="83">
        <f t="shared" si="7"/>
        <v>0</v>
      </c>
      <c r="S18" s="72"/>
      <c r="T18" s="85"/>
      <c r="U18" s="85"/>
      <c r="V18" s="84"/>
      <c r="W18" s="83">
        <f t="shared" si="8"/>
        <v>0</v>
      </c>
      <c r="X18" s="85"/>
      <c r="Y18" s="85"/>
      <c r="Z18" s="86"/>
      <c r="AA18" s="83">
        <f t="shared" si="9"/>
        <v>0</v>
      </c>
      <c r="AB18" s="85"/>
      <c r="AC18" s="85"/>
      <c r="AD18" s="86"/>
      <c r="AE18" s="91"/>
      <c r="AG18" s="69">
        <v>0</v>
      </c>
      <c r="AH18" s="77">
        <f t="shared" si="10"/>
        <v>0</v>
      </c>
    </row>
    <row r="19" spans="1:34" x14ac:dyDescent="0.3">
      <c r="A19" s="72" t="s">
        <v>115</v>
      </c>
      <c r="B19" s="80" t="s">
        <v>116</v>
      </c>
      <c r="C19" s="81">
        <f t="shared" si="0"/>
        <v>0</v>
      </c>
      <c r="D19" s="76">
        <f t="shared" si="1"/>
        <v>0</v>
      </c>
      <c r="E19" s="76">
        <f t="shared" si="2"/>
        <v>0</v>
      </c>
      <c r="F19" s="76">
        <f t="shared" si="3"/>
        <v>0</v>
      </c>
      <c r="G19" s="82">
        <f t="shared" si="4"/>
        <v>0</v>
      </c>
      <c r="H19" s="83">
        <f t="shared" si="5"/>
        <v>0</v>
      </c>
      <c r="I19" s="72"/>
      <c r="J19" s="72"/>
      <c r="K19" s="72"/>
      <c r="L19" s="84"/>
      <c r="M19" s="83">
        <f t="shared" si="6"/>
        <v>0</v>
      </c>
      <c r="N19" s="72"/>
      <c r="O19" s="72"/>
      <c r="P19" s="72"/>
      <c r="Q19" s="84"/>
      <c r="R19" s="83">
        <f t="shared" si="7"/>
        <v>0</v>
      </c>
      <c r="S19" s="72"/>
      <c r="T19" s="85"/>
      <c r="U19" s="85"/>
      <c r="V19" s="84"/>
      <c r="W19" s="83">
        <f t="shared" si="8"/>
        <v>0</v>
      </c>
      <c r="X19" s="85"/>
      <c r="Y19" s="85"/>
      <c r="Z19" s="86"/>
      <c r="AA19" s="83">
        <f t="shared" si="9"/>
        <v>0</v>
      </c>
      <c r="AB19" s="85"/>
      <c r="AC19" s="85"/>
      <c r="AD19" s="86"/>
      <c r="AE19" s="91"/>
      <c r="AG19" s="69">
        <v>0</v>
      </c>
      <c r="AH19" s="77">
        <f t="shared" si="10"/>
        <v>0</v>
      </c>
    </row>
    <row r="20" spans="1:34" x14ac:dyDescent="0.3">
      <c r="A20" s="72" t="s">
        <v>117</v>
      </c>
      <c r="B20" s="80" t="s">
        <v>108</v>
      </c>
      <c r="C20" s="81">
        <f t="shared" si="0"/>
        <v>0</v>
      </c>
      <c r="D20" s="76">
        <f t="shared" si="1"/>
        <v>0</v>
      </c>
      <c r="E20" s="76">
        <f t="shared" si="2"/>
        <v>0</v>
      </c>
      <c r="F20" s="76">
        <f t="shared" si="3"/>
        <v>0</v>
      </c>
      <c r="G20" s="82">
        <f t="shared" si="4"/>
        <v>0</v>
      </c>
      <c r="H20" s="83">
        <f t="shared" si="5"/>
        <v>0</v>
      </c>
      <c r="I20" s="72"/>
      <c r="J20" s="72"/>
      <c r="K20" s="72"/>
      <c r="L20" s="84"/>
      <c r="M20" s="83">
        <f t="shared" si="6"/>
        <v>0</v>
      </c>
      <c r="N20" s="72"/>
      <c r="O20" s="72"/>
      <c r="P20" s="72"/>
      <c r="Q20" s="84"/>
      <c r="R20" s="83">
        <f t="shared" si="7"/>
        <v>0</v>
      </c>
      <c r="S20" s="72"/>
      <c r="T20" s="85"/>
      <c r="U20" s="85"/>
      <c r="V20" s="84"/>
      <c r="W20" s="83">
        <f t="shared" si="8"/>
        <v>0</v>
      </c>
      <c r="X20" s="85"/>
      <c r="Y20" s="85"/>
      <c r="Z20" s="86"/>
      <c r="AA20" s="83">
        <f t="shared" si="9"/>
        <v>0</v>
      </c>
      <c r="AB20" s="85"/>
      <c r="AC20" s="85"/>
      <c r="AD20" s="86"/>
      <c r="AE20" s="91"/>
      <c r="AG20" s="69">
        <v>0</v>
      </c>
      <c r="AH20" s="77">
        <f t="shared" si="10"/>
        <v>0</v>
      </c>
    </row>
    <row r="21" spans="1:34" x14ac:dyDescent="0.3">
      <c r="A21" s="72" t="s">
        <v>118</v>
      </c>
      <c r="B21" s="80" t="s">
        <v>119</v>
      </c>
      <c r="C21" s="81">
        <f t="shared" si="0"/>
        <v>0</v>
      </c>
      <c r="D21" s="76">
        <f t="shared" si="1"/>
        <v>0</v>
      </c>
      <c r="E21" s="76">
        <f t="shared" si="2"/>
        <v>0</v>
      </c>
      <c r="F21" s="76">
        <f t="shared" si="3"/>
        <v>0</v>
      </c>
      <c r="G21" s="82">
        <f t="shared" si="4"/>
        <v>0</v>
      </c>
      <c r="H21" s="83">
        <f t="shared" si="5"/>
        <v>0</v>
      </c>
      <c r="I21" s="72"/>
      <c r="J21" s="72"/>
      <c r="K21" s="72"/>
      <c r="L21" s="84"/>
      <c r="M21" s="83">
        <f t="shared" si="6"/>
        <v>0</v>
      </c>
      <c r="N21" s="72"/>
      <c r="O21" s="72"/>
      <c r="P21" s="72"/>
      <c r="Q21" s="84"/>
      <c r="R21" s="83">
        <f t="shared" si="7"/>
        <v>0</v>
      </c>
      <c r="S21" s="72"/>
      <c r="T21" s="85"/>
      <c r="U21" s="85"/>
      <c r="V21" s="84"/>
      <c r="W21" s="83">
        <f t="shared" si="8"/>
        <v>0</v>
      </c>
      <c r="X21" s="85"/>
      <c r="Y21" s="85"/>
      <c r="Z21" s="86"/>
      <c r="AA21" s="83">
        <f t="shared" si="9"/>
        <v>0</v>
      </c>
      <c r="AB21" s="85"/>
      <c r="AC21" s="85"/>
      <c r="AD21" s="86"/>
      <c r="AE21" s="91"/>
      <c r="AG21" s="69">
        <v>0</v>
      </c>
      <c r="AH21" s="77">
        <f t="shared" si="10"/>
        <v>0</v>
      </c>
    </row>
    <row r="22" spans="1:34" x14ac:dyDescent="0.3">
      <c r="A22" s="72" t="s">
        <v>120</v>
      </c>
      <c r="B22" s="80" t="s">
        <v>121</v>
      </c>
      <c r="C22" s="81">
        <f t="shared" si="0"/>
        <v>0</v>
      </c>
      <c r="D22" s="76">
        <f t="shared" si="1"/>
        <v>0</v>
      </c>
      <c r="E22" s="76">
        <f t="shared" si="2"/>
        <v>0</v>
      </c>
      <c r="F22" s="76">
        <f t="shared" si="3"/>
        <v>0</v>
      </c>
      <c r="G22" s="82">
        <f t="shared" si="4"/>
        <v>0</v>
      </c>
      <c r="H22" s="83">
        <f t="shared" si="5"/>
        <v>0</v>
      </c>
      <c r="I22" s="72"/>
      <c r="J22" s="72"/>
      <c r="K22" s="72"/>
      <c r="L22" s="84"/>
      <c r="M22" s="83">
        <f t="shared" si="6"/>
        <v>0</v>
      </c>
      <c r="N22" s="72"/>
      <c r="O22" s="72"/>
      <c r="P22" s="72"/>
      <c r="Q22" s="84"/>
      <c r="R22" s="83">
        <f t="shared" si="7"/>
        <v>0</v>
      </c>
      <c r="S22" s="72"/>
      <c r="T22" s="85"/>
      <c r="U22" s="85"/>
      <c r="V22" s="84"/>
      <c r="W22" s="83">
        <f t="shared" si="8"/>
        <v>0</v>
      </c>
      <c r="X22" s="85"/>
      <c r="Y22" s="85"/>
      <c r="Z22" s="86"/>
      <c r="AA22" s="83">
        <f t="shared" si="9"/>
        <v>0</v>
      </c>
      <c r="AB22" s="85"/>
      <c r="AC22" s="85"/>
      <c r="AD22" s="86"/>
      <c r="AE22" s="91"/>
      <c r="AG22" s="69">
        <v>0</v>
      </c>
      <c r="AH22" s="77">
        <f t="shared" si="10"/>
        <v>0</v>
      </c>
    </row>
    <row r="23" spans="1:34" x14ac:dyDescent="0.3">
      <c r="A23" s="72" t="s">
        <v>122</v>
      </c>
      <c r="B23" s="80" t="s">
        <v>123</v>
      </c>
      <c r="C23" s="81">
        <f t="shared" si="0"/>
        <v>0</v>
      </c>
      <c r="D23" s="76">
        <f t="shared" si="1"/>
        <v>0</v>
      </c>
      <c r="E23" s="76">
        <f t="shared" si="2"/>
        <v>0</v>
      </c>
      <c r="F23" s="76">
        <f t="shared" si="3"/>
        <v>0</v>
      </c>
      <c r="G23" s="82">
        <f t="shared" si="4"/>
        <v>0</v>
      </c>
      <c r="H23" s="83">
        <f t="shared" si="5"/>
        <v>0</v>
      </c>
      <c r="I23" s="72"/>
      <c r="J23" s="72"/>
      <c r="K23" s="72"/>
      <c r="L23" s="84"/>
      <c r="M23" s="83">
        <f t="shared" si="6"/>
        <v>0</v>
      </c>
      <c r="N23" s="72"/>
      <c r="O23" s="72"/>
      <c r="P23" s="72"/>
      <c r="Q23" s="84"/>
      <c r="R23" s="83">
        <f t="shared" si="7"/>
        <v>0</v>
      </c>
      <c r="S23" s="72"/>
      <c r="T23" s="85"/>
      <c r="U23" s="85"/>
      <c r="V23" s="84"/>
      <c r="W23" s="83">
        <f t="shared" si="8"/>
        <v>0</v>
      </c>
      <c r="X23" s="85"/>
      <c r="Y23" s="85"/>
      <c r="Z23" s="86"/>
      <c r="AA23" s="83">
        <f t="shared" si="9"/>
        <v>0</v>
      </c>
      <c r="AB23" s="85"/>
      <c r="AC23" s="85"/>
      <c r="AD23" s="86"/>
      <c r="AE23" s="91"/>
      <c r="AG23" s="69">
        <v>0</v>
      </c>
      <c r="AH23" s="77">
        <f t="shared" si="10"/>
        <v>0</v>
      </c>
    </row>
    <row r="24" spans="1:34" x14ac:dyDescent="0.3">
      <c r="A24" s="72" t="s">
        <v>124</v>
      </c>
      <c r="B24" s="80" t="s">
        <v>125</v>
      </c>
      <c r="C24" s="81">
        <f t="shared" si="0"/>
        <v>0</v>
      </c>
      <c r="D24" s="76">
        <f t="shared" si="1"/>
        <v>0</v>
      </c>
      <c r="E24" s="76">
        <f t="shared" si="2"/>
        <v>0</v>
      </c>
      <c r="F24" s="76">
        <f t="shared" si="3"/>
        <v>0</v>
      </c>
      <c r="G24" s="82">
        <f t="shared" si="4"/>
        <v>0</v>
      </c>
      <c r="H24" s="83">
        <f t="shared" si="5"/>
        <v>0</v>
      </c>
      <c r="I24" s="72"/>
      <c r="J24" s="72"/>
      <c r="K24" s="72"/>
      <c r="L24" s="84"/>
      <c r="M24" s="83">
        <f t="shared" si="6"/>
        <v>0</v>
      </c>
      <c r="N24" s="72"/>
      <c r="O24" s="72"/>
      <c r="P24" s="72"/>
      <c r="Q24" s="84"/>
      <c r="R24" s="83">
        <f t="shared" si="7"/>
        <v>0</v>
      </c>
      <c r="S24" s="72"/>
      <c r="T24" s="85"/>
      <c r="U24" s="85"/>
      <c r="V24" s="84"/>
      <c r="W24" s="83">
        <f t="shared" si="8"/>
        <v>0</v>
      </c>
      <c r="X24" s="85"/>
      <c r="Y24" s="85"/>
      <c r="Z24" s="86"/>
      <c r="AA24" s="83">
        <f t="shared" si="9"/>
        <v>0</v>
      </c>
      <c r="AB24" s="85"/>
      <c r="AC24" s="85"/>
      <c r="AD24" s="86"/>
      <c r="AE24" s="91"/>
      <c r="AG24" s="69">
        <v>0</v>
      </c>
      <c r="AH24" s="77">
        <f t="shared" si="10"/>
        <v>0</v>
      </c>
    </row>
    <row r="25" spans="1:34" x14ac:dyDescent="0.3">
      <c r="A25" s="72" t="s">
        <v>126</v>
      </c>
      <c r="B25" s="80" t="s">
        <v>127</v>
      </c>
      <c r="C25" s="81">
        <f t="shared" si="0"/>
        <v>0</v>
      </c>
      <c r="D25" s="76">
        <f t="shared" si="1"/>
        <v>0</v>
      </c>
      <c r="E25" s="76">
        <f t="shared" si="2"/>
        <v>0</v>
      </c>
      <c r="F25" s="76">
        <f t="shared" si="3"/>
        <v>0</v>
      </c>
      <c r="G25" s="82">
        <f t="shared" si="4"/>
        <v>0</v>
      </c>
      <c r="H25" s="83">
        <f t="shared" si="5"/>
        <v>0</v>
      </c>
      <c r="I25" s="72"/>
      <c r="J25" s="72"/>
      <c r="K25" s="72"/>
      <c r="L25" s="84"/>
      <c r="M25" s="83">
        <f t="shared" si="6"/>
        <v>0</v>
      </c>
      <c r="N25" s="72"/>
      <c r="O25" s="72"/>
      <c r="P25" s="72"/>
      <c r="Q25" s="84"/>
      <c r="R25" s="83">
        <f t="shared" si="7"/>
        <v>0</v>
      </c>
      <c r="S25" s="72"/>
      <c r="T25" s="85"/>
      <c r="U25" s="85"/>
      <c r="V25" s="84"/>
      <c r="W25" s="83">
        <f t="shared" si="8"/>
        <v>0</v>
      </c>
      <c r="X25" s="85"/>
      <c r="Y25" s="85"/>
      <c r="Z25" s="86"/>
      <c r="AA25" s="83">
        <f t="shared" si="9"/>
        <v>0</v>
      </c>
      <c r="AB25" s="85"/>
      <c r="AC25" s="85"/>
      <c r="AD25" s="86"/>
      <c r="AE25" s="91"/>
      <c r="AG25" s="69">
        <v>0</v>
      </c>
      <c r="AH25" s="77">
        <f t="shared" si="10"/>
        <v>0</v>
      </c>
    </row>
    <row r="26" spans="1:34" x14ac:dyDescent="0.3">
      <c r="A26" s="72" t="s">
        <v>128</v>
      </c>
      <c r="B26" s="80" t="s">
        <v>129</v>
      </c>
      <c r="C26" s="81">
        <f t="shared" si="0"/>
        <v>0</v>
      </c>
      <c r="D26" s="76">
        <f t="shared" si="1"/>
        <v>0</v>
      </c>
      <c r="E26" s="76">
        <f t="shared" si="2"/>
        <v>0</v>
      </c>
      <c r="F26" s="76">
        <f t="shared" si="3"/>
        <v>0</v>
      </c>
      <c r="G26" s="82">
        <f t="shared" si="4"/>
        <v>0</v>
      </c>
      <c r="H26" s="83">
        <f t="shared" si="5"/>
        <v>0</v>
      </c>
      <c r="I26" s="72"/>
      <c r="J26" s="72"/>
      <c r="K26" s="72"/>
      <c r="L26" s="84"/>
      <c r="M26" s="83">
        <f t="shared" si="6"/>
        <v>0</v>
      </c>
      <c r="N26" s="72"/>
      <c r="O26" s="72"/>
      <c r="P26" s="72"/>
      <c r="Q26" s="84"/>
      <c r="R26" s="83">
        <f t="shared" si="7"/>
        <v>0</v>
      </c>
      <c r="S26" s="72"/>
      <c r="T26" s="85"/>
      <c r="U26" s="85"/>
      <c r="V26" s="84"/>
      <c r="W26" s="83">
        <f t="shared" si="8"/>
        <v>0</v>
      </c>
      <c r="X26" s="85"/>
      <c r="Y26" s="85"/>
      <c r="Z26" s="86"/>
      <c r="AA26" s="83">
        <f t="shared" si="9"/>
        <v>0</v>
      </c>
      <c r="AB26" s="85"/>
      <c r="AC26" s="85"/>
      <c r="AD26" s="86"/>
      <c r="AE26" s="91"/>
      <c r="AG26" s="69">
        <v>0</v>
      </c>
      <c r="AH26" s="77">
        <f t="shared" si="10"/>
        <v>0</v>
      </c>
    </row>
    <row r="27" spans="1:34" x14ac:dyDescent="0.3">
      <c r="A27" s="72" t="s">
        <v>130</v>
      </c>
      <c r="B27" s="80" t="s">
        <v>131</v>
      </c>
      <c r="C27" s="81">
        <f t="shared" si="0"/>
        <v>0</v>
      </c>
      <c r="D27" s="76">
        <f t="shared" si="1"/>
        <v>0</v>
      </c>
      <c r="E27" s="76">
        <f t="shared" si="2"/>
        <v>0</v>
      </c>
      <c r="F27" s="76">
        <f t="shared" si="3"/>
        <v>0</v>
      </c>
      <c r="G27" s="82">
        <f t="shared" si="4"/>
        <v>0</v>
      </c>
      <c r="H27" s="83">
        <f t="shared" si="5"/>
        <v>0</v>
      </c>
      <c r="I27" s="72"/>
      <c r="J27" s="72"/>
      <c r="K27" s="72"/>
      <c r="L27" s="84"/>
      <c r="M27" s="83">
        <f t="shared" si="6"/>
        <v>0</v>
      </c>
      <c r="N27" s="72"/>
      <c r="O27" s="72"/>
      <c r="P27" s="72"/>
      <c r="Q27" s="84"/>
      <c r="R27" s="83">
        <f t="shared" si="7"/>
        <v>0</v>
      </c>
      <c r="S27" s="72"/>
      <c r="T27" s="85"/>
      <c r="U27" s="85"/>
      <c r="V27" s="84"/>
      <c r="W27" s="83">
        <f t="shared" si="8"/>
        <v>0</v>
      </c>
      <c r="X27" s="85"/>
      <c r="Y27" s="85"/>
      <c r="Z27" s="86"/>
      <c r="AA27" s="83">
        <f t="shared" si="9"/>
        <v>0</v>
      </c>
      <c r="AB27" s="85"/>
      <c r="AC27" s="85"/>
      <c r="AD27" s="86"/>
      <c r="AE27" s="91"/>
      <c r="AG27" s="69">
        <v>0</v>
      </c>
      <c r="AH27" s="77">
        <f t="shared" si="10"/>
        <v>0</v>
      </c>
    </row>
    <row r="28" spans="1:34" x14ac:dyDescent="0.3">
      <c r="A28" s="72" t="s">
        <v>132</v>
      </c>
      <c r="B28" s="80" t="s">
        <v>104</v>
      </c>
      <c r="C28" s="81">
        <f t="shared" si="0"/>
        <v>0</v>
      </c>
      <c r="D28" s="76">
        <f t="shared" si="1"/>
        <v>0</v>
      </c>
      <c r="E28" s="76">
        <f t="shared" si="2"/>
        <v>0</v>
      </c>
      <c r="F28" s="76">
        <f t="shared" si="3"/>
        <v>0</v>
      </c>
      <c r="G28" s="82">
        <f t="shared" si="4"/>
        <v>0</v>
      </c>
      <c r="H28" s="83">
        <f t="shared" si="5"/>
        <v>0</v>
      </c>
      <c r="I28" s="72"/>
      <c r="J28" s="72"/>
      <c r="K28" s="72"/>
      <c r="L28" s="84"/>
      <c r="M28" s="83">
        <f t="shared" si="6"/>
        <v>0</v>
      </c>
      <c r="N28" s="72"/>
      <c r="O28" s="72"/>
      <c r="P28" s="72"/>
      <c r="Q28" s="84"/>
      <c r="R28" s="83">
        <f t="shared" si="7"/>
        <v>0</v>
      </c>
      <c r="S28" s="72"/>
      <c r="T28" s="85"/>
      <c r="U28" s="85"/>
      <c r="V28" s="84"/>
      <c r="W28" s="83">
        <f t="shared" si="8"/>
        <v>0</v>
      </c>
      <c r="X28" s="85"/>
      <c r="Y28" s="85"/>
      <c r="Z28" s="86"/>
      <c r="AA28" s="83">
        <f t="shared" si="9"/>
        <v>0</v>
      </c>
      <c r="AB28" s="85"/>
      <c r="AC28" s="85"/>
      <c r="AD28" s="86"/>
      <c r="AE28" s="91"/>
      <c r="AG28" s="69">
        <v>0</v>
      </c>
      <c r="AH28" s="77">
        <f t="shared" si="10"/>
        <v>0</v>
      </c>
    </row>
    <row r="29" spans="1:34" x14ac:dyDescent="0.3">
      <c r="A29" s="72" t="s">
        <v>133</v>
      </c>
      <c r="B29" s="80" t="s">
        <v>102</v>
      </c>
      <c r="C29" s="81">
        <f t="shared" si="0"/>
        <v>0</v>
      </c>
      <c r="D29" s="76">
        <f t="shared" si="1"/>
        <v>0</v>
      </c>
      <c r="E29" s="76">
        <f t="shared" si="2"/>
        <v>0</v>
      </c>
      <c r="F29" s="76">
        <f t="shared" si="3"/>
        <v>0</v>
      </c>
      <c r="G29" s="82">
        <f t="shared" si="4"/>
        <v>0</v>
      </c>
      <c r="H29" s="83">
        <f t="shared" si="5"/>
        <v>0</v>
      </c>
      <c r="I29" s="72"/>
      <c r="J29" s="72"/>
      <c r="K29" s="72"/>
      <c r="L29" s="84"/>
      <c r="M29" s="83">
        <f t="shared" si="6"/>
        <v>0</v>
      </c>
      <c r="N29" s="72"/>
      <c r="O29" s="72"/>
      <c r="P29" s="72"/>
      <c r="Q29" s="84"/>
      <c r="R29" s="83">
        <f t="shared" si="7"/>
        <v>0</v>
      </c>
      <c r="S29" s="72"/>
      <c r="T29" s="85"/>
      <c r="U29" s="85"/>
      <c r="V29" s="84"/>
      <c r="W29" s="83">
        <f t="shared" si="8"/>
        <v>0</v>
      </c>
      <c r="X29" s="85"/>
      <c r="Y29" s="85"/>
      <c r="Z29" s="86"/>
      <c r="AA29" s="83">
        <f t="shared" si="9"/>
        <v>0</v>
      </c>
      <c r="AB29" s="85"/>
      <c r="AC29" s="85"/>
      <c r="AD29" s="86"/>
      <c r="AE29" s="91"/>
      <c r="AG29" s="69">
        <v>0</v>
      </c>
      <c r="AH29" s="77">
        <f t="shared" si="10"/>
        <v>0</v>
      </c>
    </row>
    <row r="30" spans="1:34" x14ac:dyDescent="0.3">
      <c r="A30" s="72" t="s">
        <v>134</v>
      </c>
      <c r="B30" s="80" t="s">
        <v>135</v>
      </c>
      <c r="C30" s="81">
        <f t="shared" si="0"/>
        <v>0</v>
      </c>
      <c r="D30" s="76">
        <f t="shared" si="1"/>
        <v>0</v>
      </c>
      <c r="E30" s="76">
        <f t="shared" si="2"/>
        <v>0</v>
      </c>
      <c r="F30" s="76">
        <f t="shared" si="3"/>
        <v>0</v>
      </c>
      <c r="G30" s="82">
        <f t="shared" si="4"/>
        <v>0</v>
      </c>
      <c r="H30" s="83">
        <f t="shared" si="5"/>
        <v>0</v>
      </c>
      <c r="I30" s="72"/>
      <c r="J30" s="72"/>
      <c r="K30" s="72"/>
      <c r="L30" s="84"/>
      <c r="M30" s="83">
        <f t="shared" si="6"/>
        <v>0</v>
      </c>
      <c r="N30" s="72"/>
      <c r="O30" s="72"/>
      <c r="P30" s="72"/>
      <c r="Q30" s="84"/>
      <c r="R30" s="83">
        <f t="shared" si="7"/>
        <v>0</v>
      </c>
      <c r="S30" s="72"/>
      <c r="T30" s="85"/>
      <c r="U30" s="85"/>
      <c r="V30" s="84"/>
      <c r="W30" s="83">
        <f t="shared" si="8"/>
        <v>0</v>
      </c>
      <c r="X30" s="85"/>
      <c r="Y30" s="85"/>
      <c r="Z30" s="86"/>
      <c r="AA30" s="83">
        <f t="shared" si="9"/>
        <v>0</v>
      </c>
      <c r="AB30" s="85"/>
      <c r="AC30" s="85"/>
      <c r="AD30" s="86"/>
      <c r="AE30" s="91"/>
      <c r="AG30" s="69">
        <v>0</v>
      </c>
      <c r="AH30" s="77">
        <f t="shared" si="10"/>
        <v>0</v>
      </c>
    </row>
    <row r="31" spans="1:34" x14ac:dyDescent="0.3">
      <c r="A31" s="72" t="s">
        <v>136</v>
      </c>
      <c r="B31" s="80" t="s">
        <v>137</v>
      </c>
      <c r="C31" s="81">
        <f t="shared" si="0"/>
        <v>0</v>
      </c>
      <c r="D31" s="76">
        <f t="shared" si="1"/>
        <v>0</v>
      </c>
      <c r="E31" s="76">
        <f t="shared" si="2"/>
        <v>0</v>
      </c>
      <c r="F31" s="76">
        <f t="shared" si="3"/>
        <v>0</v>
      </c>
      <c r="G31" s="82">
        <f t="shared" si="4"/>
        <v>0</v>
      </c>
      <c r="H31" s="83">
        <f t="shared" si="5"/>
        <v>0</v>
      </c>
      <c r="I31" s="72"/>
      <c r="J31" s="72"/>
      <c r="K31" s="72"/>
      <c r="L31" s="84"/>
      <c r="M31" s="83">
        <f t="shared" si="6"/>
        <v>0</v>
      </c>
      <c r="N31" s="72"/>
      <c r="O31" s="72"/>
      <c r="P31" s="72"/>
      <c r="Q31" s="84"/>
      <c r="R31" s="83">
        <f t="shared" si="7"/>
        <v>0</v>
      </c>
      <c r="S31" s="72"/>
      <c r="T31" s="85"/>
      <c r="U31" s="85"/>
      <c r="V31" s="84"/>
      <c r="W31" s="83">
        <f t="shared" si="8"/>
        <v>0</v>
      </c>
      <c r="X31" s="85"/>
      <c r="Y31" s="85"/>
      <c r="Z31" s="86"/>
      <c r="AA31" s="83">
        <f t="shared" si="9"/>
        <v>0</v>
      </c>
      <c r="AB31" s="85"/>
      <c r="AC31" s="85"/>
      <c r="AD31" s="86"/>
      <c r="AE31" s="91"/>
      <c r="AG31" s="69">
        <v>0</v>
      </c>
      <c r="AH31" s="77">
        <f t="shared" si="10"/>
        <v>0</v>
      </c>
    </row>
    <row r="32" spans="1:34" x14ac:dyDescent="0.3">
      <c r="A32" s="72" t="s">
        <v>138</v>
      </c>
      <c r="B32" s="80" t="s">
        <v>106</v>
      </c>
      <c r="C32" s="81">
        <f t="shared" si="0"/>
        <v>0</v>
      </c>
      <c r="D32" s="76">
        <f t="shared" si="1"/>
        <v>0</v>
      </c>
      <c r="E32" s="76">
        <f t="shared" si="2"/>
        <v>0</v>
      </c>
      <c r="F32" s="76">
        <f t="shared" si="3"/>
        <v>0</v>
      </c>
      <c r="G32" s="82">
        <f t="shared" si="4"/>
        <v>0</v>
      </c>
      <c r="H32" s="83">
        <f t="shared" si="5"/>
        <v>0</v>
      </c>
      <c r="I32" s="72"/>
      <c r="J32" s="72"/>
      <c r="K32" s="72"/>
      <c r="L32" s="84"/>
      <c r="M32" s="83">
        <f t="shared" si="6"/>
        <v>0</v>
      </c>
      <c r="N32" s="72"/>
      <c r="O32" s="72"/>
      <c r="P32" s="72"/>
      <c r="Q32" s="84"/>
      <c r="R32" s="83">
        <f t="shared" si="7"/>
        <v>0</v>
      </c>
      <c r="S32" s="72"/>
      <c r="T32" s="85"/>
      <c r="U32" s="85"/>
      <c r="V32" s="84"/>
      <c r="W32" s="83">
        <f t="shared" si="8"/>
        <v>0</v>
      </c>
      <c r="X32" s="85"/>
      <c r="Y32" s="85"/>
      <c r="Z32" s="86"/>
      <c r="AA32" s="83">
        <f t="shared" si="9"/>
        <v>0</v>
      </c>
      <c r="AB32" s="85"/>
      <c r="AC32" s="85"/>
      <c r="AD32" s="86"/>
      <c r="AE32" s="91"/>
      <c r="AG32" s="69">
        <v>0</v>
      </c>
      <c r="AH32" s="77">
        <f t="shared" si="10"/>
        <v>0</v>
      </c>
    </row>
    <row r="33" spans="1:34" x14ac:dyDescent="0.3">
      <c r="A33" s="72" t="s">
        <v>139</v>
      </c>
      <c r="B33" s="80" t="s">
        <v>140</v>
      </c>
      <c r="C33" s="81">
        <f t="shared" si="0"/>
        <v>0</v>
      </c>
      <c r="D33" s="76">
        <f t="shared" si="1"/>
        <v>0</v>
      </c>
      <c r="E33" s="76">
        <f t="shared" si="2"/>
        <v>0</v>
      </c>
      <c r="F33" s="76">
        <f t="shared" si="3"/>
        <v>0</v>
      </c>
      <c r="G33" s="82">
        <f t="shared" si="4"/>
        <v>0</v>
      </c>
      <c r="H33" s="83">
        <f t="shared" si="5"/>
        <v>0</v>
      </c>
      <c r="I33" s="72"/>
      <c r="J33" s="72"/>
      <c r="K33" s="72"/>
      <c r="L33" s="84"/>
      <c r="M33" s="83">
        <f t="shared" si="6"/>
        <v>0</v>
      </c>
      <c r="N33" s="72"/>
      <c r="O33" s="72"/>
      <c r="P33" s="72"/>
      <c r="Q33" s="84"/>
      <c r="R33" s="83">
        <f t="shared" si="7"/>
        <v>0</v>
      </c>
      <c r="S33" s="72"/>
      <c r="T33" s="85"/>
      <c r="U33" s="85"/>
      <c r="V33" s="84"/>
      <c r="W33" s="83">
        <f t="shared" si="8"/>
        <v>0</v>
      </c>
      <c r="X33" s="85"/>
      <c r="Y33" s="85"/>
      <c r="Z33" s="86"/>
      <c r="AA33" s="83">
        <f t="shared" si="9"/>
        <v>0</v>
      </c>
      <c r="AB33" s="85"/>
      <c r="AC33" s="85"/>
      <c r="AD33" s="86"/>
      <c r="AE33" s="91"/>
      <c r="AG33" s="69">
        <v>0</v>
      </c>
      <c r="AH33" s="77">
        <f t="shared" si="10"/>
        <v>0</v>
      </c>
    </row>
    <row r="34" spans="1:34" x14ac:dyDescent="0.3">
      <c r="A34" s="72" t="s">
        <v>141</v>
      </c>
      <c r="B34" s="80" t="s">
        <v>142</v>
      </c>
      <c r="C34" s="81">
        <f t="shared" si="0"/>
        <v>0</v>
      </c>
      <c r="D34" s="76">
        <f t="shared" si="1"/>
        <v>0</v>
      </c>
      <c r="E34" s="76">
        <f t="shared" si="2"/>
        <v>0</v>
      </c>
      <c r="F34" s="76">
        <f t="shared" si="3"/>
        <v>0</v>
      </c>
      <c r="G34" s="82">
        <f t="shared" si="4"/>
        <v>0</v>
      </c>
      <c r="H34" s="83">
        <f t="shared" si="5"/>
        <v>0</v>
      </c>
      <c r="I34" s="72"/>
      <c r="J34" s="72"/>
      <c r="K34" s="72"/>
      <c r="L34" s="84"/>
      <c r="M34" s="83">
        <f t="shared" si="6"/>
        <v>0</v>
      </c>
      <c r="N34" s="72"/>
      <c r="O34" s="72"/>
      <c r="P34" s="72"/>
      <c r="Q34" s="84"/>
      <c r="R34" s="83">
        <f t="shared" si="7"/>
        <v>0</v>
      </c>
      <c r="S34" s="72"/>
      <c r="T34" s="85"/>
      <c r="U34" s="85"/>
      <c r="V34" s="84"/>
      <c r="W34" s="83">
        <f t="shared" si="8"/>
        <v>0</v>
      </c>
      <c r="X34" s="85"/>
      <c r="Y34" s="85"/>
      <c r="Z34" s="86"/>
      <c r="AA34" s="83">
        <f t="shared" si="9"/>
        <v>0</v>
      </c>
      <c r="AB34" s="85"/>
      <c r="AC34" s="85"/>
      <c r="AD34" s="86"/>
      <c r="AE34" s="91"/>
      <c r="AG34" s="69">
        <v>0</v>
      </c>
      <c r="AH34" s="77">
        <f t="shared" si="10"/>
        <v>0</v>
      </c>
    </row>
    <row r="35" spans="1:34" x14ac:dyDescent="0.3">
      <c r="A35" s="72" t="s">
        <v>143</v>
      </c>
      <c r="B35" s="80" t="s">
        <v>144</v>
      </c>
      <c r="C35" s="81">
        <f t="shared" si="0"/>
        <v>0</v>
      </c>
      <c r="D35" s="76">
        <f t="shared" si="1"/>
        <v>0</v>
      </c>
      <c r="E35" s="76">
        <f t="shared" si="2"/>
        <v>0</v>
      </c>
      <c r="F35" s="76">
        <f t="shared" si="3"/>
        <v>0</v>
      </c>
      <c r="G35" s="82">
        <f t="shared" si="4"/>
        <v>0</v>
      </c>
      <c r="H35" s="83">
        <f t="shared" si="5"/>
        <v>0</v>
      </c>
      <c r="I35" s="72"/>
      <c r="J35" s="72"/>
      <c r="K35" s="72"/>
      <c r="L35" s="84"/>
      <c r="M35" s="83">
        <f t="shared" si="6"/>
        <v>0</v>
      </c>
      <c r="N35" s="72"/>
      <c r="O35" s="72"/>
      <c r="P35" s="72"/>
      <c r="Q35" s="84"/>
      <c r="R35" s="83">
        <f t="shared" si="7"/>
        <v>0</v>
      </c>
      <c r="S35" s="72"/>
      <c r="T35" s="85"/>
      <c r="U35" s="85"/>
      <c r="V35" s="84"/>
      <c r="W35" s="83">
        <f t="shared" si="8"/>
        <v>0</v>
      </c>
      <c r="X35" s="85"/>
      <c r="Y35" s="85"/>
      <c r="Z35" s="86"/>
      <c r="AA35" s="83">
        <f t="shared" si="9"/>
        <v>0</v>
      </c>
      <c r="AB35" s="85"/>
      <c r="AC35" s="85"/>
      <c r="AD35" s="86"/>
      <c r="AE35" s="91"/>
      <c r="AG35" s="69">
        <v>0</v>
      </c>
      <c r="AH35" s="77">
        <f t="shared" si="10"/>
        <v>0</v>
      </c>
    </row>
    <row r="36" spans="1:34" x14ac:dyDescent="0.3">
      <c r="A36" s="72" t="s">
        <v>145</v>
      </c>
      <c r="B36" s="80" t="s">
        <v>93</v>
      </c>
      <c r="C36" s="81">
        <f t="shared" si="0"/>
        <v>0</v>
      </c>
      <c r="D36" s="76">
        <f t="shared" si="1"/>
        <v>0</v>
      </c>
      <c r="E36" s="76">
        <f t="shared" si="2"/>
        <v>0</v>
      </c>
      <c r="F36" s="76">
        <f t="shared" si="3"/>
        <v>0</v>
      </c>
      <c r="G36" s="82">
        <f t="shared" si="4"/>
        <v>0</v>
      </c>
      <c r="H36" s="83">
        <f t="shared" si="5"/>
        <v>0</v>
      </c>
      <c r="I36" s="72"/>
      <c r="J36" s="72"/>
      <c r="K36" s="72"/>
      <c r="L36" s="84"/>
      <c r="M36" s="83">
        <f t="shared" si="6"/>
        <v>0</v>
      </c>
      <c r="N36" s="72"/>
      <c r="O36" s="72"/>
      <c r="P36" s="72"/>
      <c r="Q36" s="84"/>
      <c r="R36" s="83">
        <f t="shared" si="7"/>
        <v>0</v>
      </c>
      <c r="S36" s="72"/>
      <c r="T36" s="85"/>
      <c r="U36" s="85"/>
      <c r="V36" s="84"/>
      <c r="W36" s="83">
        <f t="shared" si="8"/>
        <v>0</v>
      </c>
      <c r="X36" s="85"/>
      <c r="Y36" s="85"/>
      <c r="Z36" s="86"/>
      <c r="AA36" s="83">
        <f t="shared" si="9"/>
        <v>0</v>
      </c>
      <c r="AB36" s="85"/>
      <c r="AC36" s="85"/>
      <c r="AD36" s="86"/>
      <c r="AE36" s="91"/>
      <c r="AG36" s="69">
        <v>0</v>
      </c>
      <c r="AH36" s="77">
        <f t="shared" si="10"/>
        <v>0</v>
      </c>
    </row>
    <row r="37" spans="1:34" x14ac:dyDescent="0.3">
      <c r="A37" s="72" t="s">
        <v>146</v>
      </c>
      <c r="B37" s="80" t="s">
        <v>93</v>
      </c>
      <c r="C37" s="81">
        <f t="shared" si="0"/>
        <v>0</v>
      </c>
      <c r="D37" s="76">
        <f t="shared" si="1"/>
        <v>0</v>
      </c>
      <c r="E37" s="76">
        <f t="shared" si="2"/>
        <v>0</v>
      </c>
      <c r="F37" s="76">
        <f t="shared" si="3"/>
        <v>0</v>
      </c>
      <c r="G37" s="82">
        <f t="shared" si="4"/>
        <v>0</v>
      </c>
      <c r="H37" s="83">
        <f t="shared" si="5"/>
        <v>0</v>
      </c>
      <c r="I37" s="72"/>
      <c r="J37" s="72"/>
      <c r="K37" s="72"/>
      <c r="L37" s="84"/>
      <c r="M37" s="83">
        <f t="shared" si="6"/>
        <v>0</v>
      </c>
      <c r="N37" s="72"/>
      <c r="O37" s="72"/>
      <c r="P37" s="72"/>
      <c r="Q37" s="84"/>
      <c r="R37" s="83">
        <f t="shared" si="7"/>
        <v>0</v>
      </c>
      <c r="S37" s="72"/>
      <c r="T37" s="85"/>
      <c r="U37" s="85"/>
      <c r="V37" s="84"/>
      <c r="W37" s="83">
        <f t="shared" si="8"/>
        <v>0</v>
      </c>
      <c r="X37" s="85"/>
      <c r="Y37" s="85"/>
      <c r="Z37" s="86"/>
      <c r="AA37" s="83">
        <f t="shared" si="9"/>
        <v>0</v>
      </c>
      <c r="AB37" s="85"/>
      <c r="AC37" s="85"/>
      <c r="AD37" s="86"/>
      <c r="AE37" s="91"/>
      <c r="AG37" s="69">
        <v>0</v>
      </c>
      <c r="AH37" s="77">
        <f t="shared" si="10"/>
        <v>0</v>
      </c>
    </row>
    <row r="38" spans="1:34" x14ac:dyDescent="0.3">
      <c r="A38" s="72" t="s">
        <v>147</v>
      </c>
      <c r="B38" s="80" t="s">
        <v>93</v>
      </c>
      <c r="C38" s="81">
        <f t="shared" si="0"/>
        <v>0</v>
      </c>
      <c r="D38" s="76">
        <f t="shared" si="1"/>
        <v>0</v>
      </c>
      <c r="E38" s="76">
        <f t="shared" si="2"/>
        <v>0</v>
      </c>
      <c r="F38" s="76">
        <f t="shared" si="3"/>
        <v>0</v>
      </c>
      <c r="G38" s="82">
        <f t="shared" si="4"/>
        <v>0</v>
      </c>
      <c r="H38" s="83">
        <f t="shared" si="5"/>
        <v>0</v>
      </c>
      <c r="I38" s="72"/>
      <c r="J38" s="72"/>
      <c r="K38" s="72"/>
      <c r="L38" s="84"/>
      <c r="M38" s="83">
        <f t="shared" si="6"/>
        <v>0</v>
      </c>
      <c r="N38" s="72"/>
      <c r="O38" s="72"/>
      <c r="P38" s="72"/>
      <c r="Q38" s="84"/>
      <c r="R38" s="83">
        <f t="shared" si="7"/>
        <v>0</v>
      </c>
      <c r="S38" s="72"/>
      <c r="T38" s="85"/>
      <c r="U38" s="85"/>
      <c r="V38" s="84"/>
      <c r="W38" s="83">
        <f t="shared" si="8"/>
        <v>0</v>
      </c>
      <c r="X38" s="85"/>
      <c r="Y38" s="85"/>
      <c r="Z38" s="86"/>
      <c r="AA38" s="83">
        <f t="shared" si="9"/>
        <v>0</v>
      </c>
      <c r="AB38" s="85"/>
      <c r="AC38" s="85"/>
      <c r="AD38" s="86"/>
      <c r="AE38" s="91"/>
      <c r="AG38" s="69">
        <v>0</v>
      </c>
      <c r="AH38" s="77">
        <f t="shared" si="10"/>
        <v>0</v>
      </c>
    </row>
    <row r="39" spans="1:34" x14ac:dyDescent="0.3">
      <c r="A39" s="72" t="s">
        <v>148</v>
      </c>
      <c r="B39" s="80" t="s">
        <v>149</v>
      </c>
      <c r="C39" s="81">
        <f t="shared" si="0"/>
        <v>0</v>
      </c>
      <c r="D39" s="76">
        <f t="shared" si="1"/>
        <v>0</v>
      </c>
      <c r="E39" s="76">
        <f t="shared" si="2"/>
        <v>0</v>
      </c>
      <c r="F39" s="76">
        <f t="shared" si="3"/>
        <v>0</v>
      </c>
      <c r="G39" s="82">
        <f t="shared" si="4"/>
        <v>0</v>
      </c>
      <c r="H39" s="83">
        <f t="shared" si="5"/>
        <v>0</v>
      </c>
      <c r="I39" s="72"/>
      <c r="J39" s="72"/>
      <c r="K39" s="72"/>
      <c r="L39" s="84"/>
      <c r="M39" s="83">
        <f t="shared" si="6"/>
        <v>0</v>
      </c>
      <c r="N39" s="72"/>
      <c r="O39" s="72"/>
      <c r="P39" s="72"/>
      <c r="Q39" s="84"/>
      <c r="R39" s="83">
        <f t="shared" si="7"/>
        <v>0</v>
      </c>
      <c r="S39" s="72"/>
      <c r="T39" s="85"/>
      <c r="U39" s="85"/>
      <c r="V39" s="84"/>
      <c r="W39" s="83">
        <f t="shared" si="8"/>
        <v>0</v>
      </c>
      <c r="X39" s="85"/>
      <c r="Y39" s="85"/>
      <c r="Z39" s="86"/>
      <c r="AA39" s="83">
        <f t="shared" si="9"/>
        <v>0</v>
      </c>
      <c r="AB39" s="85"/>
      <c r="AC39" s="85"/>
      <c r="AD39" s="86"/>
      <c r="AE39" s="91"/>
      <c r="AG39" s="69">
        <v>0</v>
      </c>
      <c r="AH39" s="77">
        <f t="shared" si="10"/>
        <v>0</v>
      </c>
    </row>
    <row r="40" spans="1:34" x14ac:dyDescent="0.3">
      <c r="A40" s="72" t="s">
        <v>150</v>
      </c>
      <c r="B40" s="80" t="s">
        <v>98</v>
      </c>
      <c r="C40" s="81">
        <f t="shared" si="0"/>
        <v>82</v>
      </c>
      <c r="D40" s="76">
        <f t="shared" si="1"/>
        <v>60</v>
      </c>
      <c r="E40" s="76">
        <f t="shared" si="2"/>
        <v>22</v>
      </c>
      <c r="F40" s="76">
        <f t="shared" si="3"/>
        <v>0</v>
      </c>
      <c r="G40" s="82">
        <f t="shared" si="4"/>
        <v>0</v>
      </c>
      <c r="H40" s="83">
        <f t="shared" si="5"/>
        <v>13</v>
      </c>
      <c r="I40" s="72">
        <v>5</v>
      </c>
      <c r="J40" s="72">
        <v>8</v>
      </c>
      <c r="K40" s="72">
        <v>0</v>
      </c>
      <c r="L40" s="84"/>
      <c r="M40" s="83">
        <f t="shared" si="6"/>
        <v>1</v>
      </c>
      <c r="N40" s="72">
        <v>1</v>
      </c>
      <c r="O40" s="72">
        <v>0</v>
      </c>
      <c r="P40" s="72">
        <v>0</v>
      </c>
      <c r="Q40" s="84"/>
      <c r="R40" s="83">
        <f t="shared" si="7"/>
        <v>0</v>
      </c>
      <c r="S40" s="72"/>
      <c r="T40" s="85"/>
      <c r="U40" s="85"/>
      <c r="V40" s="84"/>
      <c r="W40" s="83">
        <f t="shared" si="8"/>
        <v>68</v>
      </c>
      <c r="X40" s="85">
        <v>54</v>
      </c>
      <c r="Y40" s="85">
        <v>14</v>
      </c>
      <c r="Z40" s="86">
        <v>0</v>
      </c>
      <c r="AA40" s="83">
        <f t="shared" si="9"/>
        <v>0</v>
      </c>
      <c r="AB40" s="85"/>
      <c r="AC40" s="85"/>
      <c r="AD40" s="86"/>
      <c r="AE40" s="87"/>
      <c r="AG40" s="69">
        <v>82</v>
      </c>
      <c r="AH40" s="77">
        <f t="shared" si="10"/>
        <v>0</v>
      </c>
    </row>
    <row r="41" spans="1:34" x14ac:dyDescent="0.3">
      <c r="A41" s="72" t="s">
        <v>151</v>
      </c>
      <c r="B41" s="80" t="s">
        <v>152</v>
      </c>
      <c r="C41" s="81">
        <f t="shared" si="0"/>
        <v>0</v>
      </c>
      <c r="D41" s="76">
        <f t="shared" si="1"/>
        <v>0</v>
      </c>
      <c r="E41" s="76">
        <f t="shared" si="2"/>
        <v>0</v>
      </c>
      <c r="F41" s="76">
        <f t="shared" si="3"/>
        <v>0</v>
      </c>
      <c r="G41" s="82">
        <f t="shared" si="4"/>
        <v>0</v>
      </c>
      <c r="H41" s="83">
        <f t="shared" si="5"/>
        <v>0</v>
      </c>
      <c r="I41" s="72"/>
      <c r="J41" s="72"/>
      <c r="K41" s="72"/>
      <c r="L41" s="84"/>
      <c r="M41" s="83">
        <f t="shared" si="6"/>
        <v>0</v>
      </c>
      <c r="N41" s="72"/>
      <c r="O41" s="72"/>
      <c r="P41" s="72"/>
      <c r="Q41" s="84"/>
      <c r="R41" s="83">
        <f t="shared" si="7"/>
        <v>0</v>
      </c>
      <c r="S41" s="72"/>
      <c r="T41" s="85"/>
      <c r="U41" s="85"/>
      <c r="V41" s="84"/>
      <c r="W41" s="83">
        <f t="shared" si="8"/>
        <v>0</v>
      </c>
      <c r="X41" s="85"/>
      <c r="Y41" s="85"/>
      <c r="Z41" s="86"/>
      <c r="AA41" s="83">
        <f t="shared" si="9"/>
        <v>0</v>
      </c>
      <c r="AB41" s="85"/>
      <c r="AC41" s="85"/>
      <c r="AD41" s="86"/>
      <c r="AE41" s="91"/>
      <c r="AG41" s="69">
        <v>0</v>
      </c>
      <c r="AH41" s="77">
        <f t="shared" si="10"/>
        <v>0</v>
      </c>
    </row>
    <row r="42" spans="1:34" x14ac:dyDescent="0.3">
      <c r="A42" s="72" t="s">
        <v>153</v>
      </c>
      <c r="B42" s="80" t="s">
        <v>154</v>
      </c>
      <c r="C42" s="81">
        <f t="shared" si="0"/>
        <v>83</v>
      </c>
      <c r="D42" s="76">
        <f t="shared" si="1"/>
        <v>55</v>
      </c>
      <c r="E42" s="76">
        <f t="shared" si="2"/>
        <v>28</v>
      </c>
      <c r="F42" s="76">
        <f t="shared" si="3"/>
        <v>0</v>
      </c>
      <c r="G42" s="82">
        <f t="shared" si="4"/>
        <v>18</v>
      </c>
      <c r="H42" s="83">
        <f t="shared" si="5"/>
        <v>0</v>
      </c>
      <c r="I42" s="72"/>
      <c r="J42" s="72"/>
      <c r="K42" s="72"/>
      <c r="L42" s="84">
        <v>2</v>
      </c>
      <c r="M42" s="83">
        <f t="shared" si="6"/>
        <v>0</v>
      </c>
      <c r="N42" s="72"/>
      <c r="O42" s="72"/>
      <c r="P42" s="72"/>
      <c r="Q42" s="84">
        <v>7</v>
      </c>
      <c r="R42" s="83">
        <f t="shared" si="7"/>
        <v>38</v>
      </c>
      <c r="S42" s="72">
        <v>25</v>
      </c>
      <c r="T42" s="85">
        <v>13</v>
      </c>
      <c r="U42" s="85">
        <v>0</v>
      </c>
      <c r="V42" s="89">
        <v>9</v>
      </c>
      <c r="W42" s="83">
        <f t="shared" si="8"/>
        <v>45</v>
      </c>
      <c r="X42" s="85">
        <v>30</v>
      </c>
      <c r="Y42" s="85">
        <v>15</v>
      </c>
      <c r="Z42" s="86">
        <v>0</v>
      </c>
      <c r="AA42" s="83">
        <f t="shared" si="9"/>
        <v>0</v>
      </c>
      <c r="AB42" s="85"/>
      <c r="AC42" s="85"/>
      <c r="AD42" s="86"/>
      <c r="AE42" s="87"/>
      <c r="AG42" s="69">
        <v>101</v>
      </c>
      <c r="AH42" s="77">
        <f t="shared" si="10"/>
        <v>0</v>
      </c>
    </row>
    <row r="43" spans="1:34" x14ac:dyDescent="0.3">
      <c r="A43" s="72" t="s">
        <v>155</v>
      </c>
      <c r="B43" s="80" t="s">
        <v>121</v>
      </c>
      <c r="C43" s="81">
        <f t="shared" si="0"/>
        <v>0</v>
      </c>
      <c r="D43" s="76">
        <f t="shared" si="1"/>
        <v>0</v>
      </c>
      <c r="E43" s="76">
        <f t="shared" si="2"/>
        <v>0</v>
      </c>
      <c r="F43" s="76">
        <f t="shared" si="3"/>
        <v>0</v>
      </c>
      <c r="G43" s="82">
        <f t="shared" si="4"/>
        <v>0</v>
      </c>
      <c r="H43" s="83">
        <f t="shared" si="5"/>
        <v>0</v>
      </c>
      <c r="I43" s="72"/>
      <c r="J43" s="72"/>
      <c r="K43" s="72"/>
      <c r="L43" s="84"/>
      <c r="M43" s="83">
        <f t="shared" si="6"/>
        <v>0</v>
      </c>
      <c r="N43" s="72"/>
      <c r="O43" s="72"/>
      <c r="P43" s="72"/>
      <c r="Q43" s="84"/>
      <c r="R43" s="83">
        <f t="shared" si="7"/>
        <v>0</v>
      </c>
      <c r="S43" s="72"/>
      <c r="T43" s="85"/>
      <c r="U43" s="85"/>
      <c r="V43" s="89"/>
      <c r="W43" s="83">
        <f t="shared" si="8"/>
        <v>0</v>
      </c>
      <c r="X43" s="85"/>
      <c r="Y43" s="85"/>
      <c r="Z43" s="86"/>
      <c r="AA43" s="83">
        <f t="shared" si="9"/>
        <v>0</v>
      </c>
      <c r="AB43" s="85"/>
      <c r="AC43" s="85"/>
      <c r="AD43" s="86"/>
      <c r="AE43" s="91"/>
      <c r="AG43" s="69">
        <v>0</v>
      </c>
      <c r="AH43" s="77">
        <f t="shared" si="10"/>
        <v>0</v>
      </c>
    </row>
    <row r="44" spans="1:34" x14ac:dyDescent="0.3">
      <c r="A44" s="72" t="s">
        <v>156</v>
      </c>
      <c r="B44" s="80" t="s">
        <v>104</v>
      </c>
      <c r="C44" s="81">
        <f>SUBTOTAL(9,D44:F44)</f>
        <v>120</v>
      </c>
      <c r="D44" s="76">
        <f t="shared" ref="D44:F46" si="11">+I44+N44+S44+X44+AB44</f>
        <v>75</v>
      </c>
      <c r="E44" s="76">
        <f t="shared" si="11"/>
        <v>45</v>
      </c>
      <c r="F44" s="76">
        <f t="shared" si="11"/>
        <v>0</v>
      </c>
      <c r="G44" s="82">
        <f>+L44+Q44+V44+AE44</f>
        <v>89</v>
      </c>
      <c r="H44" s="83">
        <f>SUBTOTAL(9,I44:K44)</f>
        <v>0</v>
      </c>
      <c r="I44" s="72"/>
      <c r="J44" s="72"/>
      <c r="K44" s="72"/>
      <c r="L44" s="84"/>
      <c r="M44" s="83">
        <f>SUBTOTAL(9,N44:P44)</f>
        <v>15</v>
      </c>
      <c r="N44" s="72">
        <v>4</v>
      </c>
      <c r="O44" s="72">
        <v>11</v>
      </c>
      <c r="P44" s="72">
        <v>0</v>
      </c>
      <c r="Q44" s="84">
        <v>3</v>
      </c>
      <c r="R44" s="83">
        <f>SUBTOTAL(9,S44:U44)</f>
        <v>9</v>
      </c>
      <c r="S44" s="72">
        <v>4</v>
      </c>
      <c r="T44" s="85">
        <v>5</v>
      </c>
      <c r="U44" s="85">
        <v>0</v>
      </c>
      <c r="V44" s="89">
        <v>75</v>
      </c>
      <c r="W44" s="83">
        <f>SUBTOTAL(9,X44:Z44)</f>
        <v>56</v>
      </c>
      <c r="X44" s="85">
        <v>31</v>
      </c>
      <c r="Y44" s="85">
        <v>25</v>
      </c>
      <c r="Z44" s="86">
        <v>0</v>
      </c>
      <c r="AA44" s="83">
        <f>SUBTOTAL(9,AB44:AD44)</f>
        <v>40</v>
      </c>
      <c r="AB44" s="85">
        <v>36</v>
      </c>
      <c r="AC44" s="85">
        <v>4</v>
      </c>
      <c r="AD44" s="86">
        <v>0</v>
      </c>
      <c r="AE44" s="87">
        <v>11</v>
      </c>
      <c r="AG44" s="69">
        <v>209</v>
      </c>
      <c r="AH44" s="77">
        <f>+AG44-C44-G44</f>
        <v>0</v>
      </c>
    </row>
    <row r="45" spans="1:34" x14ac:dyDescent="0.3">
      <c r="A45" s="72" t="s">
        <v>157</v>
      </c>
      <c r="B45" s="80" t="s">
        <v>158</v>
      </c>
      <c r="C45" s="81">
        <f>SUBTOTAL(9,D45:F45)</f>
        <v>0</v>
      </c>
      <c r="D45" s="76">
        <f t="shared" si="11"/>
        <v>0</v>
      </c>
      <c r="E45" s="76">
        <f t="shared" si="11"/>
        <v>0</v>
      </c>
      <c r="F45" s="76">
        <f t="shared" si="11"/>
        <v>0</v>
      </c>
      <c r="G45" s="82">
        <f>+L45+Q45+V45+AE45</f>
        <v>0</v>
      </c>
      <c r="H45" s="83">
        <f>SUBTOTAL(9,I45:K45)</f>
        <v>0</v>
      </c>
      <c r="I45" s="72"/>
      <c r="J45" s="72"/>
      <c r="K45" s="72"/>
      <c r="L45" s="84"/>
      <c r="M45" s="83">
        <f>SUBTOTAL(9,N45:P45)</f>
        <v>0</v>
      </c>
      <c r="N45" s="72"/>
      <c r="O45" s="72"/>
      <c r="P45" s="72"/>
      <c r="Q45" s="84"/>
      <c r="R45" s="83">
        <f>SUBTOTAL(9,S45:U45)</f>
        <v>0</v>
      </c>
      <c r="S45" s="72"/>
      <c r="T45" s="85"/>
      <c r="U45" s="85"/>
      <c r="V45" s="89"/>
      <c r="W45" s="83">
        <f>SUBTOTAL(9,X45:Z45)</f>
        <v>0</v>
      </c>
      <c r="X45" s="85"/>
      <c r="Y45" s="85"/>
      <c r="Z45" s="86"/>
      <c r="AA45" s="83">
        <f>SUBTOTAL(9,AB45:AD45)</f>
        <v>0</v>
      </c>
      <c r="AB45" s="85"/>
      <c r="AC45" s="85"/>
      <c r="AD45" s="86"/>
      <c r="AE45" s="91"/>
      <c r="AG45" s="69">
        <v>0</v>
      </c>
      <c r="AH45" s="77">
        <f>+AG45-C45-G45</f>
        <v>0</v>
      </c>
    </row>
    <row r="46" spans="1:34" x14ac:dyDescent="0.3">
      <c r="A46" s="92" t="s">
        <v>159</v>
      </c>
      <c r="B46" s="93" t="s">
        <v>160</v>
      </c>
      <c r="C46" s="94">
        <f>SUBTOTAL(9,D46:F46)</f>
        <v>0</v>
      </c>
      <c r="D46" s="95">
        <f t="shared" si="11"/>
        <v>0</v>
      </c>
      <c r="E46" s="95">
        <f t="shared" si="11"/>
        <v>0</v>
      </c>
      <c r="F46" s="95">
        <f t="shared" si="11"/>
        <v>0</v>
      </c>
      <c r="G46" s="96">
        <f>+L46+Q46+V46+AE46</f>
        <v>0</v>
      </c>
      <c r="H46" s="97">
        <f>SUBTOTAL(9,I46:K46)</f>
        <v>0</v>
      </c>
      <c r="I46" s="92"/>
      <c r="J46" s="92"/>
      <c r="K46" s="92"/>
      <c r="L46" s="98"/>
      <c r="M46" s="97">
        <f>SUBTOTAL(9,N46:P46)</f>
        <v>0</v>
      </c>
      <c r="N46" s="92"/>
      <c r="O46" s="92"/>
      <c r="P46" s="92"/>
      <c r="Q46" s="98"/>
      <c r="R46" s="97">
        <f>SUBTOTAL(9,S46:U46)</f>
        <v>0</v>
      </c>
      <c r="S46" s="92"/>
      <c r="T46" s="85"/>
      <c r="U46" s="85"/>
      <c r="V46" s="99"/>
      <c r="W46" s="97">
        <f>SUBTOTAL(9,X46:Z46)</f>
        <v>0</v>
      </c>
      <c r="X46" s="85"/>
      <c r="Y46" s="85"/>
      <c r="Z46" s="86"/>
      <c r="AA46" s="97">
        <f>SUBTOTAL(9,AB46:AD46)</f>
        <v>0</v>
      </c>
      <c r="AB46" s="85"/>
      <c r="AC46" s="85"/>
      <c r="AD46" s="86"/>
      <c r="AE46" s="100"/>
      <c r="AG46" s="69">
        <v>0</v>
      </c>
      <c r="AH46" s="77">
        <f>+AG46-C46-G46</f>
        <v>0</v>
      </c>
    </row>
    <row r="47" spans="1:34" x14ac:dyDescent="0.3">
      <c r="A47" s="162" t="s">
        <v>161</v>
      </c>
      <c r="B47" s="163"/>
      <c r="C47" s="101">
        <f t="shared" ref="C47:AE47" si="12">SUM(C6:C46)</f>
        <v>285</v>
      </c>
      <c r="D47" s="101">
        <f t="shared" si="12"/>
        <v>190</v>
      </c>
      <c r="E47" s="101">
        <f t="shared" si="12"/>
        <v>95</v>
      </c>
      <c r="F47" s="101">
        <f t="shared" si="12"/>
        <v>0</v>
      </c>
      <c r="G47" s="102">
        <f t="shared" si="12"/>
        <v>107</v>
      </c>
      <c r="H47" s="103">
        <f t="shared" si="12"/>
        <v>13</v>
      </c>
      <c r="I47" s="103">
        <f t="shared" si="12"/>
        <v>5</v>
      </c>
      <c r="J47" s="103">
        <f t="shared" si="12"/>
        <v>8</v>
      </c>
      <c r="K47" s="103">
        <f t="shared" si="12"/>
        <v>0</v>
      </c>
      <c r="L47" s="102">
        <f t="shared" si="12"/>
        <v>2</v>
      </c>
      <c r="M47" s="103">
        <f t="shared" si="12"/>
        <v>16</v>
      </c>
      <c r="N47" s="103">
        <f t="shared" si="12"/>
        <v>5</v>
      </c>
      <c r="O47" s="103">
        <f t="shared" si="12"/>
        <v>11</v>
      </c>
      <c r="P47" s="103">
        <f t="shared" si="12"/>
        <v>0</v>
      </c>
      <c r="Q47" s="102">
        <f t="shared" si="12"/>
        <v>10</v>
      </c>
      <c r="R47" s="103">
        <f t="shared" si="12"/>
        <v>47</v>
      </c>
      <c r="S47" s="103">
        <f t="shared" si="12"/>
        <v>29</v>
      </c>
      <c r="T47" s="103">
        <f t="shared" si="12"/>
        <v>18</v>
      </c>
      <c r="U47" s="103">
        <f t="shared" si="12"/>
        <v>0</v>
      </c>
      <c r="V47" s="102">
        <f t="shared" si="12"/>
        <v>84</v>
      </c>
      <c r="W47" s="103">
        <f t="shared" si="12"/>
        <v>169</v>
      </c>
      <c r="X47" s="103">
        <f t="shared" si="12"/>
        <v>115</v>
      </c>
      <c r="Y47" s="103">
        <f t="shared" si="12"/>
        <v>54</v>
      </c>
      <c r="Z47" s="103">
        <f t="shared" si="12"/>
        <v>0</v>
      </c>
      <c r="AA47" s="103">
        <f t="shared" si="12"/>
        <v>40</v>
      </c>
      <c r="AB47" s="103">
        <f t="shared" si="12"/>
        <v>36</v>
      </c>
      <c r="AC47" s="103">
        <f t="shared" si="12"/>
        <v>4</v>
      </c>
      <c r="AD47" s="103">
        <f t="shared" si="12"/>
        <v>0</v>
      </c>
      <c r="AE47" s="102">
        <f t="shared" si="12"/>
        <v>11</v>
      </c>
      <c r="AG47" s="69">
        <f>SUM(AG6:AG46)</f>
        <v>392</v>
      </c>
      <c r="AH47" s="77">
        <f>+AG47-C47-G47</f>
        <v>0</v>
      </c>
    </row>
  </sheetData>
  <autoFilter ref="A5:AI5"/>
  <mergeCells count="12">
    <mergeCell ref="AA4:AD4"/>
    <mergeCell ref="AI4:AI5"/>
    <mergeCell ref="H4:L4"/>
    <mergeCell ref="C4:G4"/>
    <mergeCell ref="M4:Q4"/>
    <mergeCell ref="AE4:AE5"/>
    <mergeCell ref="B3:B5"/>
    <mergeCell ref="A3:A5"/>
    <mergeCell ref="R4:V4"/>
    <mergeCell ref="A47:B47"/>
    <mergeCell ref="W4:Z4"/>
    <mergeCell ref="C3:A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KOPSAVILKUMS</vt:lpstr>
      <vt:lpstr>Fin.</vt:lpstr>
      <vt:lpstr>Izgl._01.09.22.</vt:lpstr>
      <vt:lpstr>Spec.sk._uzt.izd. neaprēķina</vt:lpstr>
      <vt:lpstr>Fin.!Print_Area</vt:lpstr>
      <vt:lpstr>Izgl._01.09.22.!Print_Area</vt:lpstr>
      <vt:lpstr>Fin.!Print_Titles</vt:lpstr>
      <vt:lpstr>Izgl._01.09.22.!Print_Titles</vt:lpstr>
    </vt:vector>
  </TitlesOfParts>
  <Company>IZM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ipavlovica</dc:creator>
  <cp:lastModifiedBy>Initra Pavloviča</cp:lastModifiedBy>
  <cp:lastPrinted>2022-02-02T10:46:05Z</cp:lastPrinted>
  <dcterms:created xsi:type="dcterms:W3CDTF">1999-01-05T13:31:52Z</dcterms:created>
  <dcterms:modified xsi:type="dcterms:W3CDTF">2022-09-16T16:53:44Z</dcterms:modified>
</cp:coreProperties>
</file>