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Kopsavilkuma_nod\Projekti\2021\MK_neapguves_ekonomija_uz300821\MK_ekonomija_uz_LNG_uz151121\"/>
    </mc:Choice>
  </mc:AlternateContent>
  <bookViews>
    <workbookView xWindow="0" yWindow="0" windowWidth="17292" windowHeight="7404"/>
  </bookViews>
  <sheets>
    <sheet name="pielikums" sheetId="1" r:id="rId1"/>
  </sheets>
  <definedNames>
    <definedName name="_xlnm.Print_Titles" localSheetId="0">pielikums!$5:$6</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61" i="1" l="1"/>
  <c r="C55" i="1"/>
  <c r="C51" i="1"/>
  <c r="C50" i="1"/>
  <c r="C46" i="1"/>
  <c r="C45" i="1"/>
  <c r="C44" i="1" s="1"/>
  <c r="C43" i="1"/>
  <c r="C42" i="1" s="1"/>
  <c r="C39" i="1"/>
  <c r="C33" i="1"/>
  <c r="C25" i="1"/>
  <c r="C22" i="1"/>
  <c r="C20" i="1"/>
  <c r="C14" i="1"/>
  <c r="C13" i="1" s="1"/>
  <c r="C8" i="1"/>
  <c r="C7" i="1" l="1"/>
</calcChain>
</file>

<file path=xl/sharedStrings.xml><?xml version="1.0" encoding="utf-8"?>
<sst xmlns="http://schemas.openxmlformats.org/spreadsheetml/2006/main" count="101" uniqueCount="86">
  <si>
    <t>Prognozētā valsts pamatbudžeta līdzekļu ekonomija izdevumiem no dotācijas no vispārējiem ieņēmumiem, kuru iespējams pārdalīt uz budžeta resora “74.Gadskārtējā valsts budžeta izpildes procesā pārdalāmais finansējums” programmu 02.00.00 “Līdzekļi neparedzētiem gadījumiem”</t>
  </si>
  <si>
    <t>Ministrija/Programma/ apakšprogramma (kods un nosaukums)</t>
  </si>
  <si>
    <t>Pasākums/komentārs</t>
  </si>
  <si>
    <r>
      <t xml:space="preserve">Prognozētā neapguve, </t>
    </r>
    <r>
      <rPr>
        <b/>
        <i/>
        <sz val="10"/>
        <rFont val="Times New Roman"/>
        <family val="1"/>
        <charset val="186"/>
      </rPr>
      <t>euro</t>
    </r>
  </si>
  <si>
    <t>KOPĀ:</t>
  </si>
  <si>
    <t>10. Aizsardzības ministrija</t>
  </si>
  <si>
    <t>28.00.00 "Ģeodēzija un kartogrāfija"</t>
  </si>
  <si>
    <t>Ārvalstu un iekšzemes komandējumu izdevumu samazinājums, izdevumu samazinājums par profesionālās darbības pakalpojumiem un sabiedriskajām attiecībām</t>
  </si>
  <si>
    <t>30.00.00 "Valsts aizsardzības politikas realizācija"</t>
  </si>
  <si>
    <t>Ārvalstu  komandējumu izdevumu samazinājums, izdevumu samazinājums sabiedriskajām attiecībām</t>
  </si>
  <si>
    <t>34.00.00 "Jaunsardzes centrs"</t>
  </si>
  <si>
    <t>Izdevumu samazinājums pasākumiem, kas saistīti ar jauniešu iesaisti (VAM, nometnes, pārgājieni, sporta sacensības u.c.)</t>
  </si>
  <si>
    <t>97.00.00 "Nozaru vadība un politikas plānošana"</t>
  </si>
  <si>
    <t>Iekšzemes komandējumu izdevumu samazinājums, izdevumu samazinājums par apmācībām un kvalifikācijas celšanu</t>
  </si>
  <si>
    <t>11. Ārlietu ministrija</t>
  </si>
  <si>
    <t>01.04.00 "Diplomātiskās misijas ārvalstīs"</t>
  </si>
  <si>
    <t>Samazinājums no prioritārā pasākuma "Vēstniecības Austrālijā atvēršana un darbības nodrošināšana"</t>
  </si>
  <si>
    <t>Samazinājums no prioritārā pasākuma "Latvijas ārlietu dienesta personāla spēju attīstība"</t>
  </si>
  <si>
    <t>Samazinājums no pasākuma "Nepieciešamie papildu resursi saistībā ar Eiropas Savienības un Apvienotās Karalistes sarunām par izstāšanos no Eiropas Savienības"</t>
  </si>
  <si>
    <t>Samazinājums no pasākuma "Pakalpojumu pieejamības ārvalstu pilsoņiem – vīzu pieteicējiem vēstniecībā Indijā nodrošināšana un pārstāvniecību telpu nodrošinājumam"</t>
  </si>
  <si>
    <t>Preces un pakalpojumi (ekonomija no komandējumiem un dienesta braucieniem un citiem pārstāvības un uzturēšanas izdevumiem)</t>
  </si>
  <si>
    <t>01.06.00 "Konsulārais nodrošinājums"</t>
  </si>
  <si>
    <t>Preces un pakalpojumi (ekonomija no vīzu ielīmju iegādēm)</t>
  </si>
  <si>
    <t>97.00.00 "Nozaru vadība un politiku plānošana"</t>
  </si>
  <si>
    <t>Samazinājums no pasākuma "Pasākumu plāns noziedzīgi iegūtu līdzekļu legalizācijas, terorisma un proliferācijas finansēšanas novēršanai laikposmam no 2020. līdz 2022.gadam" (17.12.2019 MK sēdes protokols Nr.59 77. § )</t>
  </si>
  <si>
    <t>Covid-19 krīzes pārvarēšanas un ekonomikas atlabšanas pasākums "Informācijas un komunikāciju tehnoloģiju funkcionalitātes nodrošināšana pieaugošo kiberdraudu apstākļos"</t>
  </si>
  <si>
    <t>12. Ekonomikas ministrija</t>
  </si>
  <si>
    <t>26.01.00 "Iekšējais tirgus un patērētāju tiesību aizsardzība"</t>
  </si>
  <si>
    <t>Ņemot vērā izmaiņas informācijas sistēmu attīstībā, programmētāju noslodzi un nepieejamību, nebūs iespējams izmantot  visu finansējumu, kas paredzēts informācijas sistēmas attīstībai.</t>
  </si>
  <si>
    <t xml:space="preserve">26.02.00 “Konkurences politikas ieviešana” </t>
  </si>
  <si>
    <t xml:space="preserve">Iespējamā neizpilde saistīta ar nenotikušajiem ārvalstu komandējumiem sakarā ar Covid-19 pandēmijas ietkmē noteiktajiem ierobežojumiem, t. sk. 35 000 euro no plānotā finansējuma paredzētajiem pasākumiem ECN+ direktīvas ieviešanai. </t>
  </si>
  <si>
    <t xml:space="preserve">29.02.00 “Elektroenerģijas lietotāju atbalsts” </t>
  </si>
  <si>
    <t xml:space="preserve">Iespējamā neizpilde saistīta ar faktiski mazāku dotācijas nepieciešamību energoietilpīgo apstrādes rūpniecības uzņēmumiem </t>
  </si>
  <si>
    <t>29.06.00 "Enerģētikas jautājumu administrēšana"</t>
  </si>
  <si>
    <t>Sakarā ar kadru mainību un amata vietu nenokomplektēšanu, ekonomija atlīdzībā</t>
  </si>
  <si>
    <t xml:space="preserve">30.00.00 “Tūrisma politikas ieviešana” </t>
  </si>
  <si>
    <t xml:space="preserve">Iespējamā neizpilde saistīta ar Apvienotās Baltijas valstu sanāksmju organizēšanu,
sanāksmes notiek tiešsaistē, kā arī ar ar Covid-19 ierobežojumu dēļ atcelto dalību Latvijas Tūrisma gadatirgū.  </t>
  </si>
  <si>
    <t>Iespējamā neizpilde saistīta ar vietējā tūrisma veicināšanas pasākumiem.
Paredzētais TV raidījuma projekts sākotnēji bija plānots 2021.gada ietvaros, bet sakarā ar izmaiņām TV programmas plānojumā, sadalīsies 2021.gada beigās un 2022.gada sākumā, gala maksājums jāveic 2022.gadā.</t>
  </si>
  <si>
    <t xml:space="preserve">97.00.00 “Nozaru vadība un politikas plānošana” </t>
  </si>
  <si>
    <t>Iespējamā neizpilde saistīta ar nenotikušajiem ārvalstu komandējumiem sakarā ar Covid-19 pandēmijas ietekmē noteiktajiem ierobežojumiem</t>
  </si>
  <si>
    <t>13. Finanšu ministrija</t>
  </si>
  <si>
    <t>KOPĀ</t>
  </si>
  <si>
    <t xml:space="preserve">31.01.00 “Budžeta izpilde” </t>
  </si>
  <si>
    <t>Mērķa finansējums starptautisko un LV sankciju un NILLTFN prasību ieviešanai un SAP migrācijai.</t>
  </si>
  <si>
    <t>31.02.00 "Valsts parāda vadība"</t>
  </si>
  <si>
    <t>Mazākas, nekā sākotnēji tika plānots, komisijas maksas bankām par eiroobligāciju emisiju organizēšanu starptautiskajos finanšu tirgos, kā arī mazāki izdevumi par POS termināļu izmantošanu maksas par budžeta iestāžu sniegtajiem pakalpojumiem iekasēšanai ar maksājumu kartēm (EKK 2000).</t>
  </si>
  <si>
    <t>Mazāki, nekā sākotnēji plānoti: 1) procentu (kupona) un diskonta maksājumi par ASV dolāros emitētajām obligācijām, jo USD/EUR grāmatošanas kurss attiecīgo maksājumu dienā bija labāks nekā budžetā plānots; 2)   procentu maksājumi par papildu laidieniem apgrozībā esošajām eiroobligācijām iekšējiem investoriem ar kupona samaksas termiņiem līdz 2021.gada beigām; 3) procentu maksājumi par VK kontu atlikumiem, kuriem tiek piemērota negatīva procentu likme (EKK 4000).</t>
  </si>
  <si>
    <t>39.02.00 "Izložu un azartspēļu organizēšanas un norises uzraudzība"</t>
  </si>
  <si>
    <t>Prioritārais pasākums "Izložu un azartspēļu uzraudzības inspekcijas darbības spēju stiprināšana, ieskaitot pakalpojumu un procesu modernizēšanu un pilnveidošanu".</t>
  </si>
  <si>
    <t>Prioritārais pasākums “Noziedzīgi iegūtu līdzekļu legalizācijas un terorisma finansēšanas risku ierobežošana”.</t>
  </si>
  <si>
    <t xml:space="preserve">Atcelti darba braucieni un komandējumi. </t>
  </si>
  <si>
    <t>Gadskārtējais maksājums Eiropas Rekonstrukcijas un Attīstības Bankai 2021.gadā ir mazāks kā sākotnēji plānots.</t>
  </si>
  <si>
    <t>2021.gadā stipendijas izmaksātas mazākā apmērā kā plānots.</t>
  </si>
  <si>
    <t>15. Izglītības un zinātnes ministrija</t>
  </si>
  <si>
    <t>01.07.00 Dotācija brīvpusdienu nodrošināšanai 1.,2.,3. un 4. klases izglītojamiem</t>
  </si>
  <si>
    <t xml:space="preserve">Līdzfinansējumu nodrošināšana 1., 2., 3. un 4. klašu izglītojamo ēdināšanai neatkarīgi no izglītības iestādes dibinātāja statusa. Brīvpusdienu nepagūtais finansējums 2021.gadam  galvenokārt veidojas no  ekonomijas par  skolēnu brīvlaika pagarinājumu (janvārī, februārī, oktobrī) un no pašvaldību neapgūta finansējuma ieturēšanas, izpildot Ministru kabineta 2019. gada 10. decembra noteikumi Nr. 614 “Kārtība, kādā aprēķina, piešķir un izlieto valsts budžetā paredzētos līdzekļus izglītojamo ēdināšanai” 9.1  punktu. </t>
  </si>
  <si>
    <t>16. Zemkopības ministrija</t>
  </si>
  <si>
    <t>20.01.00 "Pārtikas drošības un veterinārmedicīnas valsts uzraudzība un kontrole"</t>
  </si>
  <si>
    <t>EKK 2111 - iekšzemes mācību, darba un dienesta komandējumi, darba braucieni - dienas nauda - 268 euro
EKK 2121 - ārvalstu komandējumi/dienas nauda - 2000 euro
EKK 2122 - ārvalstu komandējumi/pārējie komandējumu izdevumi - 4000 euro
EKK 2235 - Izdevumi par saņemtajiem mācību pakalpojumiem - 3000 euro</t>
  </si>
  <si>
    <t>18. Labklājības ministrija</t>
  </si>
  <si>
    <t>97.02.00 "Nozares centralizēto funkciju izpilde"</t>
  </si>
  <si>
    <t xml:space="preserve">Izdevumu ekonomija VSAA programmatūras izstrādei, kas bija plānota prioritārā pasākuma "Atbalsts minimālo ienākumu palielināšanai" ieviešanai, saistībā ar to, ka faktiskā darbietilpība izmaiņu ieviešanai bija mazāka kā plānots.
Tika plānots, ka ieviešanai 2021.gadā nepieciešamas 535 c/d, t.i., 535c/dx471,90 euro = 252 467 euro. Savukārt, faktiskā darbietilpība ir 518,88 c/d, t.i., 518,88c/dx471,90 euro = 244 860 euro. </t>
  </si>
  <si>
    <t>05.01.00 "Sociālās rehabilitācijas valsts programmas"</t>
  </si>
  <si>
    <t xml:space="preserve">Izdevumu ekonomija asistenta pakalpojuma pašvaldībās nodrošināšanai. Jaunais tiesiskais regulējums par asistenta pakalpojuma nodrošināšanu pēc jaunajiem nosacījumiem stājās spēkā 2021.gada 1.jūlijā. Savukārt personām, kurām asistenta pakalpojums bija piešķirts līdz Ministru kabineta 2021.gada 18.maija noteikumu Nr.316 “Noteikumi par asistenta, pavadoņa un aprūpes pakalpojumu personām ar invaliditāti”  spēkā stāšanās dienai, ir tiesības asistenta pakalpojumu izmantot saskaņā ar Ministru kabineta 2012. gada 18. decembra noteikumiem Nr. 942 "Kārtība, kādā piešķir un finansē asistenta pakalpojumu pašvaldībā, augstskolā un koledžā" un noslēgto līgumu par asistenta pakalpojuma sniegšanu līdz sociālā dienesta pieņemtā lēmuma par asistenta pakalpojuma piešķiršanu darbības perioda beigām, bet ne ilgāk kā līdz 2021. gada 31. decembrim. Tādejādi personām, kurām asistenta pakalpojums piešķirts līdz jaunā tiesiskā regulējuma spēkā stāšanās dienai, asistenta pakalpojumu ir iespējams saņemt līdzšinējā kārtībā un personas pakāpeniski tiek ietvertas jaunajā pakalpojuma nodrošināšanas modelī, tādejādi nodrošinot tiesiskās paļāvības principa ievērošanu. 
 Pārejas periodā no 01.07.2021. līdz 31.12.2021. gan pašvaldību sociālie dienesti, gan asistenta pakalpojuma saņēmēji un viņu asistenti pielāgojas jaunajam tiesiskajam regulējumam, jo būtiski ir mainīti asistenta pakalpojuma piešķiršanas un nodrošināšanas principi, pārejot no pakalpojuma stundu skaita izlietojuma individuālas vērtēšanas un kontroles uz konstantu stundu skaitu mēnesī, ko persona var izmantot atbilstoši saviem ieskatiem. 
2021.gada augustā jauno asistenta pakalpojuma piemērēšanas kārtību izmantojušas 3 552 personas no kopumā aptuveni 9 500 asistentiem. 
LM prognozē, ka  visām personām 2022.gadā pārejot uz jauno asistenta pakalpojuma nodrošināšanas kārtību, kā arī pašvaldību sociālajiem dienestiem pielāgojoties jaunā tiesiskā regulējuma piemērošanai, izmantoto asistenta pakalpojuma stundu skaits palielināsies, atbilstoši iepriekš prognozētajam. 
</t>
  </si>
  <si>
    <t>19. Tieslietu ministrija</t>
  </si>
  <si>
    <t xml:space="preserve">03.03.00 “Juridiskās palīdzības nodrošināšana” </t>
  </si>
  <si>
    <t>Samazinājās izdevumi juridiskās palīdzības sniedzējiem, jo samazinājies pieprasījuma skaits pēc valsts nodrošinātās juridiskās palīdzības.                     
• Covid – 19 ietekmē atliktās procesuālās darbības, klientu pieņemšanas pārtraukšana (karantīnas ieslodzījuma vietās un tikai neatliekamās procesuālās darbības pirmstiesas izmeklēšanas iestādēs, līdz ar ko juridiskās palīdzības sniedzējs netiekas ar klientu klātienē un nav ceļa izdevumi un dubultās izmaksas juridiskās palīdzības sniegšanai ieslodzījuma vietās)
• Covid – 19 ietekmē tiesas sēdes atlikšana uz nenoteiktu laiku
• Tiesas sēdes no mutvārda procesa pārlikšana uz rakstveida procesu (saīsinās lietas izskatīšanas laiks).</t>
  </si>
  <si>
    <t>09.02.00. "Fizisko personu datu aizsardzība"</t>
  </si>
  <si>
    <t xml:space="preserve">Atlīdzībai (EKK 1000), sakarā ar vakantām amata vietām. </t>
  </si>
  <si>
    <t xml:space="preserve">09.05.00 "Dotācijas relīģiskajām organizācijām un nodibinājumiem" </t>
  </si>
  <si>
    <t>Ņemot vērā Covid-19 izplatību 1991.gada barikāžu 30 gadu atceres pasākumu nodrošināšanas laikā bija jāievēro Ministru kabineta noteiktie epidemioloģiskās drošības pasākumi, kas nosaka pulcēšanās prasības un ierobežojumus, līdz ar to atsevišķās izdevumu pozīcijās bija nepieciešami mazāki finanšu līdzekļi nekā sākotnēji noslēgtajā līgumā ar 1991.gada barikāžu dalībnieku biedrību.</t>
  </si>
  <si>
    <t>43.00.00 "Satversmes aizsardzība"</t>
  </si>
  <si>
    <t xml:space="preserve"> Prioritārā pasākuma “Satversmes aizsardzības biroja darbības nodrošināšana” . </t>
  </si>
  <si>
    <t>21. Vides aizsardzības un reģionālās attīstības ministrija</t>
  </si>
  <si>
    <t>21.13.00 "Nozares vides projekti"</t>
  </si>
  <si>
    <t>Latvijas vides aizsardzības fonda projekti</t>
  </si>
  <si>
    <t xml:space="preserve">23.02.00 “Vides pārraudzības valsts birojs” </t>
  </si>
  <si>
    <t>Vides pārraudzības valsts biroja iestādes darbības nodrošināšanas izdevumi</t>
  </si>
  <si>
    <t xml:space="preserve">30.00.00 “Attīstības nacionālie atbalsta instrumenti” </t>
  </si>
  <si>
    <t>Prioritārais pasākums "Administratīvi teritoriālās reformas īstenošana"</t>
  </si>
  <si>
    <t>Pasākums "'Uzturēšanas izdevumu transferti pašvaldībām likuma "Par zemes privatizāciju lauku apvidos"prasību izpildei"</t>
  </si>
  <si>
    <t>22. Kultūras ministrija</t>
  </si>
  <si>
    <t>19.07.00 "Mākslas un literatūra"</t>
  </si>
  <si>
    <t>Nacionālās koncertzāles projekta īstenošana</t>
  </si>
  <si>
    <t>Pielikums</t>
  </si>
  <si>
    <t>Prioitārais pasākums "Administratīvi teritoriālās reformas īstenošana. Valsts mērķdotācija kopīga jaunveidojamā novada pašvaldības administratīvās struktūras projekta izstrādei." Jaunizveidojamo pašvaldību teritorijas attīstības plānošanas dokumentu projektu valsts līdzfinansējums.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</si>
</sst>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6" x14ac:knownFonts="1">
    <font>
      <sz val="12"/>
      <color theme="1"/>
      <name val="Times New Roman"/>
      <family val="2"/>
      <charset val="186"/>
    </font>
    <font>
      <sz val="11"/>
      <color theme="1"/>
      <name val="Calibri"/>
      <family val="2"/>
      <charset val="186"/>
      <scheme val="minor"/>
    </font>
    <font>
      <sz val="10"/>
      <color theme="1"/>
      <name val="Times New Roman"/>
      <family val="1"/>
      <charset val="186"/>
    </font>
    <font>
      <sz val="10"/>
      <color theme="1"/>
      <name val="Times New Roman"/>
      <family val="2"/>
      <charset val="186"/>
    </font>
    <font>
      <sz val="11"/>
      <color theme="1"/>
      <name val="Calibri"/>
      <family val="2"/>
      <charset val="204"/>
      <scheme val="minor"/>
    </font>
    <font>
      <b/>
      <i/>
      <sz val="10"/>
      <name val="Times New Roman"/>
      <family val="1"/>
      <charset val="186"/>
    </font>
    <font>
      <sz val="9"/>
      <color theme="1"/>
      <name val="Times New Roman"/>
      <family val="2"/>
      <charset val="186"/>
    </font>
    <font>
      <sz val="10"/>
      <name val="Times New Roman"/>
      <family val="1"/>
      <charset val="186"/>
    </font>
    <font>
      <sz val="8"/>
      <color theme="1"/>
      <name val="Times New Roman"/>
      <family val="2"/>
      <charset val="186"/>
    </font>
    <font>
      <b/>
      <sz val="10"/>
      <name val="Times New Roman"/>
      <family val="1"/>
      <charset val="186"/>
    </font>
    <font>
      <sz val="12"/>
      <name val="Times New Roman"/>
      <family val="1"/>
      <charset val="186"/>
    </font>
    <font>
      <sz val="14"/>
      <name val="Times New Roman"/>
      <family val="1"/>
      <charset val="186"/>
    </font>
    <font>
      <b/>
      <sz val="14"/>
      <name val="Times New Roman"/>
      <family val="1"/>
      <charset val="186"/>
    </font>
    <font>
      <i/>
      <sz val="10"/>
      <name val="Times New Roman"/>
      <family val="1"/>
      <charset val="186"/>
    </font>
    <font>
      <sz val="9"/>
      <name val="Times New Roman"/>
      <family val="1"/>
      <charset val="186"/>
    </font>
    <font>
      <sz val="11"/>
      <name val="Times New Roman"/>
      <family val="1"/>
      <charset val="186"/>
    </font>
  </fonts>
  <fills count="6">
    <fill>
      <patternFill patternType="none"/>
    </fill>
    <fill>
      <patternFill patternType="gray125"/>
    </fill>
    <fill>
      <patternFill patternType="solid">
        <fgColor theme="0" tint="-0.14999847407452621"/>
        <bgColor indexed="64"/>
      </patternFill>
    </fill>
    <fill>
      <patternFill patternType="solid">
        <fgColor theme="5" tint="0.59999389629810485"/>
        <bgColor indexed="64"/>
      </patternFill>
    </fill>
    <fill>
      <patternFill patternType="solid">
        <fgColor theme="7" tint="0.59999389629810485"/>
        <bgColor indexed="64"/>
      </patternFill>
    </fill>
    <fill>
      <patternFill patternType="solid">
        <fgColor theme="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s>
  <cellStyleXfs count="3">
    <xf numFmtId="0" fontId="0" fillId="0" borderId="0"/>
    <xf numFmtId="0" fontId="4" fillId="0" borderId="0"/>
    <xf numFmtId="0" fontId="1" fillId="0" borderId="0"/>
  </cellStyleXfs>
  <cellXfs count="59">
    <xf numFmtId="0" fontId="0" fillId="0" borderId="0" xfId="0"/>
    <xf numFmtId="3" fontId="2" fillId="0" borderId="0" xfId="0" applyNumberFormat="1" applyFont="1" applyAlignment="1">
      <alignment vertical="center" wrapText="1"/>
    </xf>
    <xf numFmtId="3" fontId="3" fillId="0" borderId="0" xfId="0" applyNumberFormat="1" applyFont="1" applyFill="1" applyAlignment="1">
      <alignment wrapText="1"/>
    </xf>
    <xf numFmtId="3" fontId="3" fillId="0" borderId="0" xfId="0" applyNumberFormat="1" applyFont="1" applyAlignment="1">
      <alignment wrapText="1"/>
    </xf>
    <xf numFmtId="3" fontId="3" fillId="0" borderId="0" xfId="0" applyNumberFormat="1" applyFont="1" applyAlignment="1">
      <alignment vertical="center" wrapText="1"/>
    </xf>
    <xf numFmtId="3" fontId="6" fillId="0" borderId="0" xfId="0" applyNumberFormat="1" applyFont="1" applyAlignment="1">
      <alignment horizontal="center" vertical="center" wrapText="1"/>
    </xf>
    <xf numFmtId="3" fontId="3" fillId="0" borderId="0" xfId="0" applyNumberFormat="1" applyFont="1" applyAlignment="1">
      <alignment horizontal="center" vertical="center" wrapText="1"/>
    </xf>
    <xf numFmtId="3" fontId="0" fillId="0" borderId="0" xfId="0" applyNumberFormat="1" applyFont="1" applyAlignment="1">
      <alignment wrapText="1"/>
    </xf>
    <xf numFmtId="3" fontId="7" fillId="0" borderId="1" xfId="0" applyNumberFormat="1" applyFont="1" applyBorder="1" applyAlignment="1">
      <alignment vertical="center" wrapText="1"/>
    </xf>
    <xf numFmtId="0" fontId="2" fillId="0" borderId="0" xfId="0" applyFont="1" applyAlignment="1">
      <alignment vertical="center"/>
    </xf>
    <xf numFmtId="3" fontId="7" fillId="0" borderId="1" xfId="2" applyNumberFormat="1" applyFont="1" applyFill="1" applyBorder="1" applyAlignment="1">
      <alignment vertical="center" wrapText="1"/>
    </xf>
    <xf numFmtId="49" fontId="7" fillId="0" borderId="1" xfId="2" applyNumberFormat="1" applyFont="1" applyFill="1" applyBorder="1" applyAlignment="1">
      <alignment vertical="center" wrapText="1"/>
    </xf>
    <xf numFmtId="3" fontId="7" fillId="0" borderId="1" xfId="0" applyNumberFormat="1" applyFont="1" applyFill="1" applyBorder="1" applyAlignment="1">
      <alignment vertical="center" wrapText="1"/>
    </xf>
    <xf numFmtId="3" fontId="8" fillId="0" borderId="0" xfId="0" applyNumberFormat="1" applyFont="1" applyAlignment="1">
      <alignment horizontal="center" wrapText="1"/>
    </xf>
    <xf numFmtId="3" fontId="0" fillId="0" borderId="0" xfId="0" applyNumberFormat="1" applyAlignment="1">
      <alignment vertical="center" wrapText="1"/>
    </xf>
    <xf numFmtId="3" fontId="0" fillId="0" borderId="0" xfId="0" applyNumberFormat="1" applyFont="1" applyAlignment="1">
      <alignment vertical="center" wrapText="1"/>
    </xf>
    <xf numFmtId="3" fontId="9" fillId="4" borderId="1" xfId="0" applyNumberFormat="1" applyFont="1" applyFill="1" applyBorder="1" applyAlignment="1">
      <alignment vertical="center" wrapText="1"/>
    </xf>
    <xf numFmtId="3" fontId="9" fillId="4" borderId="1" xfId="0" applyNumberFormat="1" applyFont="1" applyFill="1" applyBorder="1" applyAlignment="1">
      <alignment horizontal="right" wrapText="1"/>
    </xf>
    <xf numFmtId="3" fontId="9" fillId="4" borderId="1" xfId="0" applyNumberFormat="1" applyFont="1" applyFill="1" applyBorder="1" applyAlignment="1">
      <alignment wrapText="1"/>
    </xf>
    <xf numFmtId="3" fontId="10" fillId="0" borderId="0" xfId="0" applyNumberFormat="1" applyFont="1" applyAlignment="1">
      <alignment wrapText="1"/>
    </xf>
    <xf numFmtId="3" fontId="10" fillId="0" borderId="0" xfId="0" applyNumberFormat="1" applyFont="1" applyAlignment="1">
      <alignment vertical="center" wrapText="1"/>
    </xf>
    <xf numFmtId="3" fontId="10" fillId="0" borderId="0" xfId="0" applyNumberFormat="1" applyFont="1" applyFill="1" applyAlignment="1">
      <alignment vertical="center" wrapText="1"/>
    </xf>
    <xf numFmtId="3" fontId="0" fillId="0" borderId="0" xfId="0" applyNumberFormat="1" applyFont="1" applyAlignment="1">
      <alignment vertical="top" wrapText="1"/>
    </xf>
    <xf numFmtId="3" fontId="2" fillId="0" borderId="0" xfId="0" applyNumberFormat="1" applyFont="1" applyFill="1" applyAlignment="1">
      <alignment vertical="center" wrapText="1"/>
    </xf>
    <xf numFmtId="3" fontId="7" fillId="0" borderId="3" xfId="0" applyNumberFormat="1" applyFont="1" applyFill="1" applyBorder="1" applyAlignment="1">
      <alignment horizontal="left" vertical="center" wrapText="1"/>
    </xf>
    <xf numFmtId="3" fontId="7" fillId="0" borderId="4" xfId="0" applyNumberFormat="1" applyFont="1" applyFill="1" applyBorder="1" applyAlignment="1">
      <alignment horizontal="left" vertical="center" wrapText="1"/>
    </xf>
    <xf numFmtId="3" fontId="7" fillId="0" borderId="3" xfId="0" applyNumberFormat="1" applyFont="1" applyFill="1" applyBorder="1" applyAlignment="1">
      <alignment horizontal="right" vertical="center" wrapText="1"/>
    </xf>
    <xf numFmtId="3" fontId="7" fillId="0" borderId="4" xfId="0" applyNumberFormat="1" applyFont="1" applyFill="1" applyBorder="1" applyAlignment="1">
      <alignment horizontal="right" vertical="center" wrapText="1"/>
    </xf>
    <xf numFmtId="3" fontId="7" fillId="0" borderId="0" xfId="0" applyNumberFormat="1" applyFont="1" applyAlignment="1">
      <alignment vertical="center" wrapText="1"/>
    </xf>
    <xf numFmtId="3" fontId="11" fillId="0" borderId="0" xfId="0" applyNumberFormat="1" applyFont="1" applyAlignment="1">
      <alignment horizontal="right" vertical="center" wrapText="1"/>
    </xf>
    <xf numFmtId="3" fontId="7" fillId="0" borderId="0" xfId="0" applyNumberFormat="1" applyFont="1" applyAlignment="1">
      <alignment horizontal="right" vertical="center" wrapText="1"/>
    </xf>
    <xf numFmtId="3" fontId="12" fillId="0" borderId="0" xfId="0" applyNumberFormat="1" applyFont="1" applyAlignment="1">
      <alignment horizontal="center" wrapText="1"/>
    </xf>
    <xf numFmtId="3" fontId="13" fillId="0" borderId="0" xfId="0" applyNumberFormat="1" applyFont="1" applyAlignment="1">
      <alignment vertical="center" wrapText="1"/>
    </xf>
    <xf numFmtId="3" fontId="9" fillId="2" borderId="1" xfId="1" applyNumberFormat="1" applyFont="1" applyFill="1" applyBorder="1" applyAlignment="1">
      <alignment horizontal="center" vertical="center" wrapText="1"/>
    </xf>
    <xf numFmtId="3" fontId="14" fillId="2" borderId="1" xfId="0" applyNumberFormat="1" applyFont="1" applyFill="1" applyBorder="1" applyAlignment="1">
      <alignment horizontal="center" vertical="center" wrapText="1"/>
    </xf>
    <xf numFmtId="3" fontId="7" fillId="3" borderId="1" xfId="0" applyNumberFormat="1" applyFont="1" applyFill="1" applyBorder="1" applyAlignment="1">
      <alignment horizontal="center" vertical="center" wrapText="1"/>
    </xf>
    <xf numFmtId="3" fontId="9" fillId="3" borderId="1" xfId="0" applyNumberFormat="1" applyFont="1" applyFill="1" applyBorder="1" applyAlignment="1">
      <alignment horizontal="right" vertical="center" wrapText="1"/>
    </xf>
    <xf numFmtId="3" fontId="9" fillId="4" borderId="1" xfId="0" applyNumberFormat="1" applyFont="1" applyFill="1" applyBorder="1" applyAlignment="1">
      <alignment horizontal="right" vertical="center" wrapText="1"/>
    </xf>
    <xf numFmtId="49" fontId="7" fillId="0" borderId="1" xfId="0" applyNumberFormat="1" applyFont="1" applyFill="1" applyBorder="1" applyAlignment="1">
      <alignment vertical="center" wrapText="1"/>
    </xf>
    <xf numFmtId="3" fontId="9" fillId="4" borderId="2" xfId="0" applyNumberFormat="1" applyFont="1" applyFill="1" applyBorder="1" applyAlignment="1">
      <alignment vertical="center" wrapText="1"/>
    </xf>
    <xf numFmtId="3" fontId="9" fillId="0" borderId="1" xfId="2" applyNumberFormat="1" applyFont="1" applyFill="1" applyBorder="1" applyAlignment="1">
      <alignment horizontal="right" vertical="center" wrapText="1"/>
    </xf>
    <xf numFmtId="3" fontId="9" fillId="0" borderId="1" xfId="2" applyNumberFormat="1" applyFont="1" applyFill="1" applyBorder="1" applyAlignment="1">
      <alignment vertical="center" wrapText="1"/>
    </xf>
    <xf numFmtId="3" fontId="9" fillId="0" borderId="1" xfId="2" applyNumberFormat="1" applyFont="1" applyFill="1" applyBorder="1" applyAlignment="1">
      <alignment vertical="center"/>
    </xf>
    <xf numFmtId="0" fontId="7" fillId="0" borderId="1" xfId="2" applyFont="1" applyBorder="1" applyAlignment="1">
      <alignment vertical="center"/>
    </xf>
    <xf numFmtId="3" fontId="7" fillId="0" borderId="1" xfId="2" applyNumberFormat="1" applyFont="1" applyFill="1" applyBorder="1" applyAlignment="1">
      <alignment horizontal="left" vertical="center" wrapText="1"/>
    </xf>
    <xf numFmtId="3" fontId="7" fillId="0" borderId="1" xfId="0" applyNumberFormat="1" applyFont="1" applyFill="1" applyBorder="1" applyAlignment="1">
      <alignment horizontal="right" vertical="center" wrapText="1"/>
    </xf>
    <xf numFmtId="3" fontId="7" fillId="0" borderId="1" xfId="0" applyNumberFormat="1" applyFont="1" applyBorder="1" applyAlignment="1">
      <alignment horizontal="left" vertical="center" wrapText="1"/>
    </xf>
    <xf numFmtId="3" fontId="7" fillId="0" borderId="1" xfId="0" applyNumberFormat="1" applyFont="1" applyBorder="1" applyAlignment="1">
      <alignment horizontal="justify" vertical="center" wrapText="1"/>
    </xf>
    <xf numFmtId="3" fontId="7" fillId="0" borderId="3" xfId="0" applyNumberFormat="1" applyFont="1" applyBorder="1" applyAlignment="1">
      <alignment horizontal="left" vertical="center" wrapText="1"/>
    </xf>
    <xf numFmtId="3" fontId="7" fillId="0" borderId="4" xfId="0" applyNumberFormat="1" applyFont="1" applyBorder="1" applyAlignment="1">
      <alignment horizontal="left" vertical="center" wrapText="1"/>
    </xf>
    <xf numFmtId="3" fontId="7" fillId="0" borderId="6" xfId="0" applyNumberFormat="1" applyFont="1" applyBorder="1" applyAlignment="1">
      <alignment horizontal="left" vertical="center" wrapText="1"/>
    </xf>
    <xf numFmtId="3" fontId="7" fillId="0" borderId="3" xfId="0" applyNumberFormat="1" applyFont="1" applyFill="1" applyBorder="1" applyAlignment="1">
      <alignment vertical="center" wrapText="1"/>
    </xf>
    <xf numFmtId="3" fontId="7" fillId="0" borderId="3" xfId="0" applyNumberFormat="1" applyFont="1" applyBorder="1" applyAlignment="1">
      <alignment vertical="center" wrapText="1"/>
    </xf>
    <xf numFmtId="3" fontId="7" fillId="0" borderId="7" xfId="0" applyNumberFormat="1" applyFont="1" applyFill="1" applyBorder="1" applyAlignment="1">
      <alignment vertical="center" wrapText="1"/>
    </xf>
    <xf numFmtId="3" fontId="15" fillId="0" borderId="1" xfId="0" applyNumberFormat="1" applyFont="1" applyFill="1" applyBorder="1" applyAlignment="1">
      <alignment vertical="center" wrapText="1"/>
    </xf>
    <xf numFmtId="3" fontId="7" fillId="5" borderId="1" xfId="0" applyNumberFormat="1" applyFont="1" applyFill="1" applyBorder="1" applyAlignment="1">
      <alignment vertical="center" wrapText="1"/>
    </xf>
    <xf numFmtId="3" fontId="7" fillId="0" borderId="1" xfId="0" applyNumberFormat="1" applyFont="1" applyFill="1" applyBorder="1" applyAlignment="1">
      <alignment horizontal="left" vertical="center" wrapText="1"/>
    </xf>
    <xf numFmtId="3" fontId="7" fillId="0" borderId="1" xfId="0" applyNumberFormat="1" applyFont="1" applyFill="1" applyBorder="1" applyAlignment="1">
      <alignment horizontal="justify" vertical="center" wrapText="1"/>
    </xf>
    <xf numFmtId="3" fontId="7" fillId="0" borderId="5" xfId="0" applyNumberFormat="1" applyFont="1" applyFill="1" applyBorder="1" applyAlignment="1">
      <alignment horizontal="justify" vertical="center" wrapText="1"/>
    </xf>
  </cellXfs>
  <cellStyles count="3">
    <cellStyle name="Normal" xfId="0" builtinId="0"/>
    <cellStyle name="Normal 2" xfId="1"/>
    <cellStyle name="Normal 5"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D62"/>
  <sheetViews>
    <sheetView tabSelected="1" zoomScale="70" zoomScaleNormal="70" workbookViewId="0">
      <selection activeCell="B36" sqref="B36"/>
    </sheetView>
  </sheetViews>
  <sheetFormatPr defaultColWidth="9" defaultRowHeight="13.2" x14ac:dyDescent="0.25"/>
  <cols>
    <col min="1" max="1" width="43.69921875" style="4" customWidth="1"/>
    <col min="2" max="2" width="89.3984375" style="1" customWidth="1"/>
    <col min="3" max="3" width="29" style="4" customWidth="1"/>
    <col min="4" max="16384" width="9" style="3"/>
  </cols>
  <sheetData>
    <row r="1" spans="1:4" ht="18" x14ac:dyDescent="0.25">
      <c r="A1" s="28"/>
      <c r="B1" s="20"/>
      <c r="C1" s="29" t="s">
        <v>84</v>
      </c>
      <c r="D1" s="2"/>
    </row>
    <row r="2" spans="1:4" ht="21.75" customHeight="1" x14ac:dyDescent="0.25">
      <c r="A2" s="28"/>
      <c r="B2" s="30"/>
      <c r="C2" s="30"/>
      <c r="D2" s="2"/>
    </row>
    <row r="3" spans="1:4" ht="36" customHeight="1" x14ac:dyDescent="0.3">
      <c r="A3" s="31" t="s">
        <v>0</v>
      </c>
      <c r="B3" s="31"/>
      <c r="C3" s="31"/>
    </row>
    <row r="4" spans="1:4" ht="18.75" customHeight="1" x14ac:dyDescent="0.25">
      <c r="A4" s="28"/>
      <c r="B4" s="28"/>
      <c r="C4" s="32"/>
    </row>
    <row r="5" spans="1:4" ht="50.4" customHeight="1" x14ac:dyDescent="0.25">
      <c r="A5" s="33" t="s">
        <v>1</v>
      </c>
      <c r="B5" s="33" t="s">
        <v>2</v>
      </c>
      <c r="C5" s="33" t="s">
        <v>3</v>
      </c>
    </row>
    <row r="6" spans="1:4" s="5" customFormat="1" ht="18" customHeight="1" x14ac:dyDescent="0.3">
      <c r="A6" s="34">
        <v>1</v>
      </c>
      <c r="B6" s="34">
        <v>2</v>
      </c>
      <c r="C6" s="34">
        <v>3</v>
      </c>
    </row>
    <row r="7" spans="1:4" s="6" customFormat="1" ht="27" customHeight="1" x14ac:dyDescent="0.3">
      <c r="A7" s="35"/>
      <c r="B7" s="36" t="s">
        <v>4</v>
      </c>
      <c r="C7" s="36">
        <f>C8+C13+C25+C33+C42+C44+C46+C50+C55+C61</f>
        <v>19361129</v>
      </c>
    </row>
    <row r="8" spans="1:4" s="7" customFormat="1" ht="23.4" customHeight="1" x14ac:dyDescent="0.3">
      <c r="A8" s="16" t="s">
        <v>5</v>
      </c>
      <c r="B8" s="37" t="s">
        <v>4</v>
      </c>
      <c r="C8" s="16">
        <f>SUM(C9:C12)</f>
        <v>540558</v>
      </c>
    </row>
    <row r="9" spans="1:4" ht="32.4" customHeight="1" x14ac:dyDescent="0.25">
      <c r="A9" s="38" t="s">
        <v>6</v>
      </c>
      <c r="B9" s="8" t="s">
        <v>7</v>
      </c>
      <c r="C9" s="8">
        <v>28900</v>
      </c>
    </row>
    <row r="10" spans="1:4" ht="21" customHeight="1" x14ac:dyDescent="0.25">
      <c r="A10" s="38" t="s">
        <v>8</v>
      </c>
      <c r="B10" s="8" t="s">
        <v>9</v>
      </c>
      <c r="C10" s="8">
        <v>190853</v>
      </c>
    </row>
    <row r="11" spans="1:4" ht="21" customHeight="1" x14ac:dyDescent="0.25">
      <c r="A11" s="38" t="s">
        <v>10</v>
      </c>
      <c r="B11" s="8" t="s">
        <v>11</v>
      </c>
      <c r="C11" s="8">
        <v>313323</v>
      </c>
    </row>
    <row r="12" spans="1:4" ht="21" customHeight="1" x14ac:dyDescent="0.25">
      <c r="A12" s="38" t="s">
        <v>12</v>
      </c>
      <c r="B12" s="8" t="s">
        <v>13</v>
      </c>
      <c r="C12" s="8">
        <v>7482</v>
      </c>
    </row>
    <row r="13" spans="1:4" customFormat="1" ht="21" customHeight="1" x14ac:dyDescent="0.3">
      <c r="A13" s="39" t="s">
        <v>14</v>
      </c>
      <c r="B13" s="37" t="s">
        <v>4</v>
      </c>
      <c r="C13" s="16">
        <f>C14+C20+C22</f>
        <v>1008180</v>
      </c>
    </row>
    <row r="14" spans="1:4" s="9" customFormat="1" ht="21" customHeight="1" x14ac:dyDescent="0.3">
      <c r="A14" s="10" t="s">
        <v>15</v>
      </c>
      <c r="B14" s="40" t="s">
        <v>4</v>
      </c>
      <c r="C14" s="41">
        <f>SUM(C15:C19)</f>
        <v>824380</v>
      </c>
    </row>
    <row r="15" spans="1:4" s="9" customFormat="1" ht="22.95" customHeight="1" x14ac:dyDescent="0.3">
      <c r="A15" s="10"/>
      <c r="B15" s="10" t="s">
        <v>16</v>
      </c>
      <c r="C15" s="10">
        <v>406500</v>
      </c>
    </row>
    <row r="16" spans="1:4" s="9" customFormat="1" ht="22.95" customHeight="1" x14ac:dyDescent="0.3">
      <c r="A16" s="10"/>
      <c r="B16" s="10" t="s">
        <v>17</v>
      </c>
      <c r="C16" s="10">
        <v>5380</v>
      </c>
    </row>
    <row r="17" spans="1:3" s="9" customFormat="1" ht="31.95" customHeight="1" x14ac:dyDescent="0.3">
      <c r="A17" s="10"/>
      <c r="B17" s="10" t="s">
        <v>18</v>
      </c>
      <c r="C17" s="10">
        <v>92400</v>
      </c>
    </row>
    <row r="18" spans="1:3" s="9" customFormat="1" ht="33" customHeight="1" x14ac:dyDescent="0.3">
      <c r="A18" s="10"/>
      <c r="B18" s="10" t="s">
        <v>19</v>
      </c>
      <c r="C18" s="10">
        <v>50100</v>
      </c>
    </row>
    <row r="19" spans="1:3" s="9" customFormat="1" ht="31.95" customHeight="1" x14ac:dyDescent="0.3">
      <c r="A19" s="10"/>
      <c r="B19" s="10" t="s">
        <v>20</v>
      </c>
      <c r="C19" s="10">
        <v>270000</v>
      </c>
    </row>
    <row r="20" spans="1:3" s="9" customFormat="1" ht="23.4" customHeight="1" x14ac:dyDescent="0.3">
      <c r="A20" s="10" t="s">
        <v>21</v>
      </c>
      <c r="B20" s="40" t="s">
        <v>4</v>
      </c>
      <c r="C20" s="42">
        <f>C21</f>
        <v>107800</v>
      </c>
    </row>
    <row r="21" spans="1:3" s="9" customFormat="1" ht="18.600000000000001" customHeight="1" x14ac:dyDescent="0.3">
      <c r="A21" s="43"/>
      <c r="B21" s="10" t="s">
        <v>22</v>
      </c>
      <c r="C21" s="10">
        <v>107800</v>
      </c>
    </row>
    <row r="22" spans="1:3" s="9" customFormat="1" ht="24.6" customHeight="1" x14ac:dyDescent="0.3">
      <c r="A22" s="10" t="s">
        <v>23</v>
      </c>
      <c r="B22" s="40" t="s">
        <v>4</v>
      </c>
      <c r="C22" s="41">
        <f>SUM(C23:C24)</f>
        <v>76000</v>
      </c>
    </row>
    <row r="23" spans="1:3" s="9" customFormat="1" ht="30.6" customHeight="1" x14ac:dyDescent="0.3">
      <c r="A23" s="10"/>
      <c r="B23" s="44" t="s">
        <v>24</v>
      </c>
      <c r="C23" s="10">
        <v>26000</v>
      </c>
    </row>
    <row r="24" spans="1:3" s="9" customFormat="1" ht="31.95" customHeight="1" x14ac:dyDescent="0.3">
      <c r="A24" s="10"/>
      <c r="B24" s="11" t="s">
        <v>25</v>
      </c>
      <c r="C24" s="10">
        <v>50000</v>
      </c>
    </row>
    <row r="25" spans="1:3" ht="23.4" customHeight="1" x14ac:dyDescent="0.25">
      <c r="A25" s="16" t="s">
        <v>26</v>
      </c>
      <c r="B25" s="37" t="s">
        <v>4</v>
      </c>
      <c r="C25" s="16">
        <f>SUM(C26:C32)</f>
        <v>3733500</v>
      </c>
    </row>
    <row r="26" spans="1:3" s="4" customFormat="1" ht="30.6" customHeight="1" x14ac:dyDescent="0.3">
      <c r="A26" s="12" t="s">
        <v>27</v>
      </c>
      <c r="B26" s="12" t="s">
        <v>28</v>
      </c>
      <c r="C26" s="45">
        <v>50000</v>
      </c>
    </row>
    <row r="27" spans="1:3" s="4" customFormat="1" ht="30.6" customHeight="1" x14ac:dyDescent="0.3">
      <c r="A27" s="12" t="s">
        <v>29</v>
      </c>
      <c r="B27" s="12" t="s">
        <v>30</v>
      </c>
      <c r="C27" s="12">
        <v>65000</v>
      </c>
    </row>
    <row r="28" spans="1:3" s="4" customFormat="1" ht="22.95" customHeight="1" x14ac:dyDescent="0.3">
      <c r="A28" s="12" t="s">
        <v>31</v>
      </c>
      <c r="B28" s="12" t="s">
        <v>32</v>
      </c>
      <c r="C28" s="45">
        <v>3500000</v>
      </c>
    </row>
    <row r="29" spans="1:3" s="4" customFormat="1" ht="22.95" customHeight="1" x14ac:dyDescent="0.3">
      <c r="A29" s="12" t="s">
        <v>33</v>
      </c>
      <c r="B29" s="12" t="s">
        <v>34</v>
      </c>
      <c r="C29" s="45">
        <v>35000</v>
      </c>
    </row>
    <row r="30" spans="1:3" s="4" customFormat="1" ht="34.200000000000003" customHeight="1" x14ac:dyDescent="0.3">
      <c r="A30" s="12" t="s">
        <v>35</v>
      </c>
      <c r="B30" s="12" t="s">
        <v>36</v>
      </c>
      <c r="C30" s="45">
        <v>3500</v>
      </c>
    </row>
    <row r="31" spans="1:3" s="4" customFormat="1" ht="47.4" customHeight="1" x14ac:dyDescent="0.3">
      <c r="A31" s="12" t="s">
        <v>35</v>
      </c>
      <c r="B31" s="12" t="s">
        <v>37</v>
      </c>
      <c r="C31" s="45">
        <v>20000</v>
      </c>
    </row>
    <row r="32" spans="1:3" s="4" customFormat="1" ht="36.6" customHeight="1" x14ac:dyDescent="0.3">
      <c r="A32" s="12" t="s">
        <v>38</v>
      </c>
      <c r="B32" s="12" t="s">
        <v>39</v>
      </c>
      <c r="C32" s="12">
        <v>60000</v>
      </c>
    </row>
    <row r="33" spans="1:3" s="13" customFormat="1" ht="21" customHeight="1" x14ac:dyDescent="0.2">
      <c r="A33" s="16" t="s">
        <v>40</v>
      </c>
      <c r="B33" s="37" t="s">
        <v>41</v>
      </c>
      <c r="C33" s="16">
        <f>SUM(C34:C41)</f>
        <v>5096533</v>
      </c>
    </row>
    <row r="34" spans="1:3" s="14" customFormat="1" ht="24" customHeight="1" x14ac:dyDescent="0.3">
      <c r="A34" s="46" t="s">
        <v>42</v>
      </c>
      <c r="B34" s="57" t="s">
        <v>43</v>
      </c>
      <c r="C34" s="12">
        <v>116733</v>
      </c>
    </row>
    <row r="35" spans="1:3" s="14" customFormat="1" ht="50.4" customHeight="1" x14ac:dyDescent="0.3">
      <c r="A35" s="48" t="s">
        <v>44</v>
      </c>
      <c r="B35" s="57" t="s">
        <v>45</v>
      </c>
      <c r="C35" s="12">
        <v>230000</v>
      </c>
    </row>
    <row r="36" spans="1:3" s="14" customFormat="1" ht="61.8" customHeight="1" x14ac:dyDescent="0.3">
      <c r="A36" s="49"/>
      <c r="B36" s="58" t="s">
        <v>46</v>
      </c>
      <c r="C36" s="12">
        <v>4500000</v>
      </c>
    </row>
    <row r="37" spans="1:3" s="14" customFormat="1" ht="27.6" customHeight="1" x14ac:dyDescent="0.3">
      <c r="A37" s="48" t="s">
        <v>47</v>
      </c>
      <c r="B37" s="58" t="s">
        <v>48</v>
      </c>
      <c r="C37" s="12">
        <v>19000</v>
      </c>
    </row>
    <row r="38" spans="1:3" s="15" customFormat="1" ht="24" customHeight="1" x14ac:dyDescent="0.3">
      <c r="A38" s="49"/>
      <c r="B38" s="58" t="s">
        <v>49</v>
      </c>
      <c r="C38" s="12">
        <v>2000</v>
      </c>
    </row>
    <row r="39" spans="1:3" s="15" customFormat="1" ht="25.2" customHeight="1" x14ac:dyDescent="0.3">
      <c r="A39" s="48" t="s">
        <v>38</v>
      </c>
      <c r="B39" s="57" t="s">
        <v>50</v>
      </c>
      <c r="C39" s="12">
        <f>157900+30000</f>
        <v>187900</v>
      </c>
    </row>
    <row r="40" spans="1:3" s="15" customFormat="1" ht="22.2" customHeight="1" x14ac:dyDescent="0.3">
      <c r="A40" s="50"/>
      <c r="B40" s="47" t="s">
        <v>51</v>
      </c>
      <c r="C40" s="8">
        <v>11900</v>
      </c>
    </row>
    <row r="41" spans="1:3" s="15" customFormat="1" ht="18" customHeight="1" x14ac:dyDescent="0.3">
      <c r="A41" s="49"/>
      <c r="B41" s="47" t="s">
        <v>52</v>
      </c>
      <c r="C41" s="8">
        <v>29000</v>
      </c>
    </row>
    <row r="42" spans="1:3" s="7" customFormat="1" ht="27" customHeight="1" x14ac:dyDescent="0.3">
      <c r="A42" s="16" t="s">
        <v>53</v>
      </c>
      <c r="B42" s="37" t="s">
        <v>4</v>
      </c>
      <c r="C42" s="16">
        <f>C43</f>
        <v>684074</v>
      </c>
    </row>
    <row r="43" spans="1:3" s="7" customFormat="1" ht="72.599999999999994" customHeight="1" x14ac:dyDescent="0.3">
      <c r="A43" s="12" t="s">
        <v>54</v>
      </c>
      <c r="B43" s="8" t="s">
        <v>55</v>
      </c>
      <c r="C43" s="12">
        <f>3979465-3295391</f>
        <v>684074</v>
      </c>
    </row>
    <row r="44" spans="1:3" s="7" customFormat="1" ht="23.4" customHeight="1" x14ac:dyDescent="0.3">
      <c r="A44" s="16" t="s">
        <v>56</v>
      </c>
      <c r="B44" s="37" t="s">
        <v>4</v>
      </c>
      <c r="C44" s="16">
        <f>C45</f>
        <v>2368</v>
      </c>
    </row>
    <row r="45" spans="1:3" s="7" customFormat="1" ht="62.4" customHeight="1" x14ac:dyDescent="0.3">
      <c r="A45" s="51" t="s">
        <v>57</v>
      </c>
      <c r="B45" s="52" t="s">
        <v>58</v>
      </c>
      <c r="C45" s="53">
        <f>(3000+4000+2000+268)-6900</f>
        <v>2368</v>
      </c>
    </row>
    <row r="46" spans="1:3" s="19" customFormat="1" ht="23.4" customHeight="1" x14ac:dyDescent="0.3">
      <c r="A46" s="16" t="s">
        <v>59</v>
      </c>
      <c r="B46" s="17"/>
      <c r="C46" s="18">
        <f>C47+C48</f>
        <v>818746</v>
      </c>
    </row>
    <row r="47" spans="1:3" s="20" customFormat="1" ht="61.2" customHeight="1" x14ac:dyDescent="0.3">
      <c r="A47" s="12" t="s">
        <v>60</v>
      </c>
      <c r="B47" s="12" t="s">
        <v>61</v>
      </c>
      <c r="C47" s="12">
        <v>7607</v>
      </c>
    </row>
    <row r="48" spans="1:3" s="20" customFormat="1" ht="87" customHeight="1" x14ac:dyDescent="0.3">
      <c r="A48" s="24" t="s">
        <v>62</v>
      </c>
      <c r="B48" s="24" t="s">
        <v>63</v>
      </c>
      <c r="C48" s="26">
        <v>811139</v>
      </c>
    </row>
    <row r="49" spans="1:3" s="21" customFormat="1" ht="171.6" customHeight="1" x14ac:dyDescent="0.3">
      <c r="A49" s="25"/>
      <c r="B49" s="25"/>
      <c r="C49" s="27"/>
    </row>
    <row r="50" spans="1:3" s="7" customFormat="1" ht="24" customHeight="1" x14ac:dyDescent="0.3">
      <c r="A50" s="16" t="s">
        <v>64</v>
      </c>
      <c r="B50" s="37" t="s">
        <v>4</v>
      </c>
      <c r="C50" s="16">
        <f>SUM(C51:C54)</f>
        <v>358279</v>
      </c>
    </row>
    <row r="51" spans="1:3" s="22" customFormat="1" ht="126" customHeight="1" x14ac:dyDescent="0.3">
      <c r="A51" s="54" t="s">
        <v>65</v>
      </c>
      <c r="B51" s="54" t="s">
        <v>66</v>
      </c>
      <c r="C51" s="55">
        <f>177744-12705</f>
        <v>165039</v>
      </c>
    </row>
    <row r="52" spans="1:3" s="22" customFormat="1" ht="27" customHeight="1" x14ac:dyDescent="0.3">
      <c r="A52" s="12" t="s">
        <v>67</v>
      </c>
      <c r="B52" s="12" t="s">
        <v>68</v>
      </c>
      <c r="C52" s="12">
        <v>111000</v>
      </c>
    </row>
    <row r="53" spans="1:3" s="4" customFormat="1" ht="59.4" customHeight="1" x14ac:dyDescent="0.3">
      <c r="A53" s="12" t="s">
        <v>69</v>
      </c>
      <c r="B53" s="12" t="s">
        <v>70</v>
      </c>
      <c r="C53" s="12">
        <v>1150</v>
      </c>
    </row>
    <row r="54" spans="1:3" s="4" customFormat="1" ht="21.6" customHeight="1" x14ac:dyDescent="0.3">
      <c r="A54" s="12" t="s">
        <v>71</v>
      </c>
      <c r="B54" s="12" t="s">
        <v>72</v>
      </c>
      <c r="C54" s="12">
        <v>81090</v>
      </c>
    </row>
    <row r="55" spans="1:3" s="7" customFormat="1" ht="25.2" customHeight="1" x14ac:dyDescent="0.3">
      <c r="A55" s="16" t="s">
        <v>73</v>
      </c>
      <c r="B55" s="37" t="s">
        <v>4</v>
      </c>
      <c r="C55" s="16">
        <f>SUM(C56:C60)</f>
        <v>153279</v>
      </c>
    </row>
    <row r="56" spans="1:3" s="23" customFormat="1" ht="22.95" customHeight="1" x14ac:dyDescent="0.3">
      <c r="A56" s="12" t="s">
        <v>74</v>
      </c>
      <c r="B56" s="56" t="s">
        <v>75</v>
      </c>
      <c r="C56" s="12">
        <v>33611</v>
      </c>
    </row>
    <row r="57" spans="1:3" s="23" customFormat="1" ht="22.95" customHeight="1" x14ac:dyDescent="0.3">
      <c r="A57" s="12" t="s">
        <v>76</v>
      </c>
      <c r="B57" s="56" t="s">
        <v>77</v>
      </c>
      <c r="C57" s="12">
        <v>2440</v>
      </c>
    </row>
    <row r="58" spans="1:3" s="1" customFormat="1" ht="37.950000000000003" customHeight="1" x14ac:dyDescent="0.3">
      <c r="A58" s="12" t="s">
        <v>78</v>
      </c>
      <c r="B58" s="12" t="s">
        <v>85</v>
      </c>
      <c r="C58" s="12">
        <v>97228</v>
      </c>
    </row>
    <row r="59" spans="1:3" s="1" customFormat="1" ht="19.95" customHeight="1" x14ac:dyDescent="0.3">
      <c r="A59" s="12" t="s">
        <v>78</v>
      </c>
      <c r="B59" s="12" t="s">
        <v>79</v>
      </c>
      <c r="C59" s="12">
        <v>10000</v>
      </c>
    </row>
    <row r="60" spans="1:3" s="1" customFormat="1" ht="19.95" customHeight="1" x14ac:dyDescent="0.3">
      <c r="A60" s="12" t="s">
        <v>78</v>
      </c>
      <c r="B60" s="12" t="s">
        <v>80</v>
      </c>
      <c r="C60" s="12">
        <v>10000</v>
      </c>
    </row>
    <row r="61" spans="1:3" ht="27" customHeight="1" x14ac:dyDescent="0.25">
      <c r="A61" s="16" t="s">
        <v>81</v>
      </c>
      <c r="B61" s="37" t="s">
        <v>4</v>
      </c>
      <c r="C61" s="16">
        <f>SUM(C62:C63)</f>
        <v>6965612</v>
      </c>
    </row>
    <row r="62" spans="1:3" ht="27" customHeight="1" x14ac:dyDescent="0.25">
      <c r="A62" s="12" t="s">
        <v>82</v>
      </c>
      <c r="B62" s="56" t="s">
        <v>83</v>
      </c>
      <c r="C62" s="12">
        <v>6965612</v>
      </c>
    </row>
  </sheetData>
  <mergeCells count="7">
    <mergeCell ref="A3:C3"/>
    <mergeCell ref="A35:A36"/>
    <mergeCell ref="A37:A38"/>
    <mergeCell ref="A39:A41"/>
    <mergeCell ref="A48:A49"/>
    <mergeCell ref="B48:B49"/>
    <mergeCell ref="C48:C49"/>
  </mergeCells>
  <pageMargins left="0.95" right="0.11811023622047245" top="0.45" bottom="0.32" header="0" footer="0"/>
  <pageSetup paperSize="9" scale="75" fitToHeight="0" orientation="landscape" r:id="rId1"/>
  <headerFooter>
    <oddFooter>&amp;L&amp;F&amp;C&amp;P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pielikums</vt:lpstr>
      <vt:lpstr>pielikums!Print_Titles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Zane Adijāne</dc:creator>
  <cp:lastModifiedBy>Zane Adijāne</cp:lastModifiedBy>
  <dcterms:created xsi:type="dcterms:W3CDTF">2021-11-17T11:40:21Z</dcterms:created>
  <dcterms:modified xsi:type="dcterms:W3CDTF">2021-11-17T12:52:34Z</dcterms:modified>
</cp:coreProperties>
</file>