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vnozare.pri\vm\Redirect_profiles\VM_Igors_Belovs\My Documents\Darba mape\MK_rīkojuma_projekti\2023\ZVA\ZVA_budzeta_groz\270323\"/>
    </mc:Choice>
  </mc:AlternateContent>
  <xr:revisionPtr revIDLastSave="0" documentId="8_{1A44B7AC-C46F-4124-82D1-156E0EF44563}" xr6:coauthVersionLast="47" xr6:coauthVersionMax="47" xr10:uidLastSave="{00000000-0000-0000-0000-000000000000}"/>
  <bookViews>
    <workbookView xWindow="28680" yWindow="-120" windowWidth="29040" windowHeight="15840"/>
  </bookViews>
  <sheets>
    <sheet name="2023." sheetId="4" r:id="rId1"/>
    <sheet name="2024." sheetId="5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5" i="4" l="1"/>
  <c r="H5" i="4"/>
  <c r="L18" i="4"/>
  <c r="L19" i="4"/>
  <c r="F6" i="4"/>
  <c r="F7" i="4"/>
  <c r="F8" i="4"/>
  <c r="F9" i="4"/>
  <c r="F10" i="4"/>
  <c r="F11" i="4"/>
  <c r="F12" i="4"/>
  <c r="F13" i="4"/>
  <c r="F14" i="4"/>
  <c r="F15" i="4"/>
  <c r="F5" i="4"/>
  <c r="D16" i="5"/>
  <c r="E15" i="5"/>
  <c r="L15" i="5"/>
  <c r="E14" i="5"/>
  <c r="H14" i="5"/>
  <c r="I14" i="5"/>
  <c r="E13" i="5"/>
  <c r="H13" i="5"/>
  <c r="E12" i="5"/>
  <c r="F12" i="5"/>
  <c r="E11" i="5"/>
  <c r="L11" i="5"/>
  <c r="E10" i="5"/>
  <c r="F10" i="5"/>
  <c r="G10" i="5"/>
  <c r="E9" i="5"/>
  <c r="F9" i="5"/>
  <c r="E8" i="5"/>
  <c r="L8" i="5"/>
  <c r="E7" i="5"/>
  <c r="L7" i="5"/>
  <c r="E6" i="5"/>
  <c r="F6" i="5"/>
  <c r="E5" i="5"/>
  <c r="L5" i="5"/>
  <c r="D16" i="4"/>
  <c r="E15" i="4"/>
  <c r="E14" i="4"/>
  <c r="L14" i="4"/>
  <c r="E13" i="4"/>
  <c r="E12" i="4"/>
  <c r="E11" i="4"/>
  <c r="L11" i="4"/>
  <c r="E10" i="4"/>
  <c r="H10" i="4"/>
  <c r="E9" i="4"/>
  <c r="L9" i="4"/>
  <c r="E8" i="4"/>
  <c r="E7" i="4"/>
  <c r="G7" i="4"/>
  <c r="E6" i="4"/>
  <c r="H6" i="4"/>
  <c r="H5" i="5"/>
  <c r="F5" i="5"/>
  <c r="H11" i="4"/>
  <c r="F15" i="5"/>
  <c r="G15" i="5"/>
  <c r="I15" i="5"/>
  <c r="H15" i="5"/>
  <c r="H12" i="5"/>
  <c r="L14" i="5"/>
  <c r="F7" i="5"/>
  <c r="G7" i="5"/>
  <c r="L10" i="5"/>
  <c r="H11" i="5"/>
  <c r="L13" i="5"/>
  <c r="L9" i="5"/>
  <c r="H10" i="5"/>
  <c r="L12" i="5"/>
  <c r="F11" i="5"/>
  <c r="G11" i="5"/>
  <c r="I11" i="5"/>
  <c r="F14" i="5"/>
  <c r="H7" i="5"/>
  <c r="L12" i="4"/>
  <c r="H12" i="4"/>
  <c r="L10" i="4"/>
  <c r="G10" i="4"/>
  <c r="L7" i="4"/>
  <c r="L8" i="4"/>
  <c r="H7" i="4"/>
  <c r="H8" i="4"/>
  <c r="H9" i="4"/>
  <c r="G9" i="4"/>
  <c r="I9" i="4"/>
  <c r="G14" i="4"/>
  <c r="I14" i="4"/>
  <c r="H14" i="4"/>
  <c r="G14" i="5"/>
  <c r="I7" i="5"/>
  <c r="J7" i="5"/>
  <c r="K7" i="5"/>
  <c r="G6" i="5"/>
  <c r="G12" i="5"/>
  <c r="I12" i="5"/>
  <c r="J14" i="4"/>
  <c r="K14" i="4"/>
  <c r="J15" i="5"/>
  <c r="K15" i="5"/>
  <c r="J11" i="5"/>
  <c r="K11" i="5"/>
  <c r="G12" i="4"/>
  <c r="I12" i="4"/>
  <c r="G13" i="4"/>
  <c r="I13" i="4"/>
  <c r="J14" i="5"/>
  <c r="K14" i="5"/>
  <c r="G9" i="5"/>
  <c r="G15" i="4"/>
  <c r="I15" i="4"/>
  <c r="G5" i="4"/>
  <c r="I5" i="4"/>
  <c r="F16" i="4"/>
  <c r="J9" i="4"/>
  <c r="K9" i="4"/>
  <c r="G8" i="4"/>
  <c r="I8" i="4"/>
  <c r="I5" i="5"/>
  <c r="L5" i="4"/>
  <c r="L16" i="4"/>
  <c r="I10" i="5"/>
  <c r="G5" i="5"/>
  <c r="L13" i="4"/>
  <c r="L6" i="4"/>
  <c r="I7" i="4"/>
  <c r="L6" i="5"/>
  <c r="L16" i="5"/>
  <c r="H8" i="5"/>
  <c r="H16" i="5"/>
  <c r="H15" i="4"/>
  <c r="L15" i="4"/>
  <c r="H6" i="5"/>
  <c r="I6" i="5"/>
  <c r="F8" i="5"/>
  <c r="I10" i="4"/>
  <c r="H9" i="5"/>
  <c r="I9" i="5"/>
  <c r="F13" i="5"/>
  <c r="F16" i="5"/>
  <c r="H13" i="4"/>
  <c r="H16" i="4"/>
  <c r="J12" i="4"/>
  <c r="K12" i="4"/>
  <c r="J9" i="5"/>
  <c r="K9" i="5"/>
  <c r="J6" i="5"/>
  <c r="K6" i="5"/>
  <c r="G16" i="5"/>
  <c r="L19" i="5"/>
  <c r="J7" i="4"/>
  <c r="K7" i="4"/>
  <c r="J12" i="5"/>
  <c r="K12" i="5"/>
  <c r="J5" i="4"/>
  <c r="K5" i="4"/>
  <c r="G16" i="4"/>
  <c r="J10" i="4"/>
  <c r="K10" i="4"/>
  <c r="J15" i="4"/>
  <c r="K15" i="4"/>
  <c r="G8" i="5"/>
  <c r="I8" i="5"/>
  <c r="G13" i="5"/>
  <c r="I13" i="5"/>
  <c r="J13" i="4"/>
  <c r="K13" i="4"/>
  <c r="J5" i="5"/>
  <c r="K5" i="5"/>
  <c r="J8" i="4"/>
  <c r="K8" i="4"/>
  <c r="G11" i="4"/>
  <c r="I11" i="4"/>
  <c r="G6" i="4"/>
  <c r="I6" i="4"/>
  <c r="J10" i="5"/>
  <c r="K10" i="5"/>
  <c r="J8" i="5"/>
  <c r="K8" i="5"/>
  <c r="K16" i="5"/>
  <c r="I16" i="5"/>
  <c r="J6" i="4"/>
  <c r="K6" i="4"/>
  <c r="I16" i="4"/>
  <c r="J11" i="4"/>
  <c r="J16" i="4"/>
  <c r="L20" i="4"/>
  <c r="J13" i="5"/>
  <c r="J16" i="5"/>
  <c r="L18" i="5"/>
  <c r="L20" i="5"/>
  <c r="K13" i="5"/>
  <c r="K11" i="4"/>
  <c r="K16" i="4"/>
</calcChain>
</file>

<file path=xl/sharedStrings.xml><?xml version="1.0" encoding="utf-8"?>
<sst xmlns="http://schemas.openxmlformats.org/spreadsheetml/2006/main" count="60" uniqueCount="32">
  <si>
    <t>Zāļu valsts aģentūras amatu saraksta izmaiņas</t>
  </si>
  <si>
    <t>Esošā amatalga</t>
  </si>
  <si>
    <t xml:space="preserve">Mēnešalgas pieaugums  </t>
  </si>
  <si>
    <t>Amata vietas</t>
  </si>
  <si>
    <t>** Pabalsti -  slimības nauda, bēru pabalst (apliekamā daļa), atlaišanas pabalsts, atvaļinājuma pabalsts</t>
  </si>
  <si>
    <t>Kopā  EUR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</si>
  <si>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</si>
  <si>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</si>
  <si>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</si>
  <si>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</si>
  <si>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</si>
  <si>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</si>
  <si>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</si>
  <si>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</si>
  <si>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</si>
  <si>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Mēatalgu grupa</t>
  </si>
  <si>
    <t xml:space="preserve">Atvaļinājuma pabalsts 50% EKK 1221 EUR  </t>
  </si>
  <si>
    <t xml:space="preserve">Kopā
 EUR   </t>
  </si>
  <si>
    <t xml:space="preserve"> VSAOI 23.59% EKK 1210 EUR</t>
  </si>
  <si>
    <t>Kopā ar VSAOI EUR</t>
  </si>
  <si>
    <t>Piemaksa
 10 % *
EUR</t>
  </si>
  <si>
    <r>
      <t xml:space="preserve">EKK 1200 </t>
    </r>
    <r>
      <rPr>
        <i/>
        <sz val="10"/>
        <color indexed="8"/>
        <rFont val="Times New Roman"/>
        <family val="1"/>
        <charset val="186"/>
      </rPr>
      <t xml:space="preserve">(Darba devēja valsts sociālās apdrošināšanas obligātās iemaksas, pabalsti un kompensācijas) </t>
    </r>
    <r>
      <rPr>
        <sz val="10"/>
        <color indexed="8"/>
        <rFont val="Times New Roman"/>
        <family val="1"/>
        <charset val="186"/>
      </rPr>
      <t xml:space="preserve">KOPĀ </t>
    </r>
  </si>
  <si>
    <r>
      <t>EKK 1100 (</t>
    </r>
    <r>
      <rPr>
        <i/>
        <sz val="10"/>
        <color indexed="8"/>
        <rFont val="Times New Roman"/>
        <family val="1"/>
        <charset val="186"/>
      </rPr>
      <t>Atalgojums</t>
    </r>
    <r>
      <rPr>
        <sz val="10"/>
        <color indexed="8"/>
        <rFont val="Times New Roman"/>
        <family val="1"/>
        <charset val="186"/>
      </rPr>
      <t xml:space="preserve">) KOPĀ </t>
    </r>
  </si>
  <si>
    <r>
      <t>EKK 1000 (</t>
    </r>
    <r>
      <rPr>
        <i/>
        <sz val="10"/>
        <color indexed="8"/>
        <rFont val="Times New Roman"/>
        <family val="1"/>
        <charset val="186"/>
      </rPr>
      <t>Atlīdzība</t>
    </r>
    <r>
      <rPr>
        <sz val="10"/>
        <color indexed="8"/>
        <rFont val="Times New Roman"/>
        <family val="1"/>
        <charset val="186"/>
      </rPr>
      <t xml:space="preserve">) KOPĀ </t>
    </r>
  </si>
  <si>
    <t>* Piemaksas - samaksa par virsstundu darbu, piemaksas par papildu pienākumu pildīšanu, piemaksa par nozīmīgu ieguldījumu institūcijas stratēģisko mērķu sasniegšanā</t>
  </si>
  <si>
    <t>15.</t>
  </si>
  <si>
    <t>Pieaugums
 12 mēn.  EUR</t>
  </si>
  <si>
    <t>Slimības nauda un pabalsti 24%**
 EKK 1228 EUR</t>
  </si>
  <si>
    <t>Slimības nauda un pabalsti 24%**
EKK 1228 EUR</t>
  </si>
  <si>
    <t>Pieaugums
 5 mēn. (01.08.2023.-31.12.2023.) EUR</t>
  </si>
  <si>
    <t>Pielikums Nr.1 MK rīkojuma projekta “Par Zāļu valsts aģentūras 2023. gada budžeta apstiprināšanu”  anotācijai</t>
  </si>
  <si>
    <t>Pielikums Nr.2 MK rīkojuma projekta “Par Zāļu valsts aģentūras 2023. gada budžeta apstiprināšanu”  anotācijai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</si>
</sst>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0"/>
      <name val="Arial"/>
    </font>
    <font>
      <b/>
      <sz val="14"/>
      <name val="Times New Roman"/>
      <family val="1"/>
    </font>
    <font>
      <sz val="10"/>
      <name val="Times New Roman"/>
      <family val="1"/>
      <charset val="186"/>
    </font>
    <font>
      <sz val="10"/>
      <color indexed="8"/>
      <name val="Times New Roman"/>
      <family val="1"/>
      <charset val="186"/>
    </font>
    <font>
      <sz val="9"/>
      <name val="Times New Roman"/>
      <family val="1"/>
      <charset val="186"/>
    </font>
    <font>
      <i/>
      <sz val="10"/>
      <color indexed="8"/>
      <name val="Times New Roman"/>
      <family val="1"/>
      <charset val="186"/>
    </font>
    <font>
      <b/>
      <u/>
      <sz val="9"/>
      <name val="Times New Roman"/>
      <family val="1"/>
      <charset val="186"/>
    </font>
    <font>
      <b/>
      <sz val="12"/>
      <name val="Times New Roman"/>
      <family val="1"/>
    </font>
    <font>
      <sz val="11"/>
      <color theme="1"/>
      <name val="Calibri"/>
      <family val="2"/>
      <charset val="186"/>
      <scheme val="minor"/>
    </font>
    <font>
      <sz val="11"/>
      <color theme="1"/>
      <name val="Times New Roman"/>
      <family val="1"/>
    </font>
    <font>
      <b/>
      <sz val="10"/>
      <color theme="1"/>
      <name val="Times New Roman"/>
      <family val="1"/>
      <charset val="186"/>
    </font>
    <font>
      <sz val="9"/>
      <color rgb="FF000000"/>
      <name val="Times New Roman"/>
      <family val="1"/>
      <charset val="186"/>
    </font>
    <font>
      <sz val="9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9"/>
      <color rgb="FF333333"/>
      <name val="Times New Roman"/>
      <family val="1"/>
      <charset val="186"/>
    </font>
    <font>
      <sz val="9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DDEBF7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0" fontId="8" fillId="0" borderId="0"/>
  </cellStyleXfs>
  <cellXfs count="30">
    <xf numFmtId="0" fontId="0" fillId="0" borderId="0" xfId="0"/>
    <xf numFmtId="0" fontId="9" fillId="0" borderId="0" xfId="1" applyFont="1"/>
    <xf numFmtId="2" fontId="9" fillId="0" borderId="0" xfId="1" applyNumberFormat="1" applyFont="1"/>
    <xf numFmtId="0" fontId="2" fillId="0" borderId="0" xfId="0" applyFont="1"/>
    <xf numFmtId="0" fontId="9" fillId="0" borderId="0" xfId="1" applyFont="1" applyAlignment="1">
      <alignment wrapText="1"/>
    </xf>
    <xf numFmtId="4" fontId="10" fillId="0" borderId="1" xfId="1" applyNumberFormat="1" applyFont="1" applyBorder="1"/>
    <xf numFmtId="4" fontId="10" fillId="0" borderId="0" xfId="1" applyNumberFormat="1" applyFont="1" applyBorder="1"/>
    <xf numFmtId="0" fontId="11" fillId="2" borderId="2" xfId="1" applyFont="1" applyFill="1" applyBorder="1" applyAlignment="1">
      <alignment horizontal="center" vertical="center" wrapText="1"/>
    </xf>
    <xf numFmtId="2" fontId="11" fillId="2" borderId="2" xfId="1" applyNumberFormat="1" applyFont="1" applyFill="1" applyBorder="1" applyAlignment="1">
      <alignment horizontal="center" vertical="center" wrapText="1"/>
    </xf>
    <xf numFmtId="0" fontId="12" fillId="3" borderId="2" xfId="1" applyFont="1" applyFill="1" applyBorder="1" applyAlignment="1">
      <alignment horizontal="center" vertical="center" wrapText="1"/>
    </xf>
    <xf numFmtId="2" fontId="12" fillId="3" borderId="2" xfId="1" applyNumberFormat="1" applyFont="1" applyFill="1" applyBorder="1" applyAlignment="1">
      <alignment horizontal="center" vertical="center" wrapText="1"/>
    </xf>
    <xf numFmtId="2" fontId="4" fillId="3" borderId="2" xfId="1" applyNumberFormat="1" applyFont="1" applyFill="1" applyBorder="1" applyAlignment="1">
      <alignment horizontal="center" vertical="center" wrapText="1"/>
    </xf>
    <xf numFmtId="4" fontId="4" fillId="0" borderId="3" xfId="0" applyNumberFormat="1" applyFont="1" applyBorder="1" applyAlignment="1">
      <alignment horizontal="center"/>
    </xf>
    <xf numFmtId="1" fontId="4" fillId="4" borderId="3" xfId="0" applyNumberFormat="1" applyFont="1" applyFill="1" applyBorder="1" applyAlignment="1">
      <alignment horizontal="center" wrapText="1"/>
    </xf>
    <xf numFmtId="4" fontId="4" fillId="0" borderId="0" xfId="0" applyNumberFormat="1" applyFont="1" applyAlignment="1">
      <alignment horizontal="center"/>
    </xf>
    <xf numFmtId="0" fontId="13" fillId="0" borderId="0" xfId="1" applyFont="1"/>
    <xf numFmtId="0" fontId="13" fillId="0" borderId="0" xfId="1" applyFont="1" applyAlignment="1">
      <alignment wrapText="1"/>
    </xf>
    <xf numFmtId="0" fontId="13" fillId="0" borderId="0" xfId="1" applyFont="1" applyAlignment="1">
      <alignment vertical="center" wrapText="1"/>
    </xf>
    <xf numFmtId="0" fontId="13" fillId="0" borderId="4" xfId="1" applyFont="1" applyBorder="1" applyAlignment="1">
      <alignment horizontal="left" vertical="center"/>
    </xf>
    <xf numFmtId="0" fontId="13" fillId="0" borderId="0" xfId="1" applyFont="1" applyBorder="1" applyAlignment="1">
      <alignment horizontal="left" vertical="center"/>
    </xf>
    <xf numFmtId="4" fontId="6" fillId="0" borderId="0" xfId="0" applyNumberFormat="1" applyFont="1" applyAlignment="1">
      <alignment horizontal="center"/>
    </xf>
    <xf numFmtId="0" fontId="1" fillId="0" borderId="0" xfId="1" applyFont="1" applyAlignment="1"/>
    <xf numFmtId="49" fontId="14" fillId="5" borderId="3" xfId="0" applyNumberFormat="1" applyFont="1" applyFill="1" applyBorder="1" applyAlignment="1">
      <alignment horizontal="center" vertical="center" wrapText="1"/>
    </xf>
    <xf numFmtId="0" fontId="13" fillId="0" borderId="0" xfId="1" applyFont="1" applyAlignment="1">
      <alignment horizontal="left" wrapText="1"/>
    </xf>
    <xf numFmtId="0" fontId="13" fillId="0" borderId="0" xfId="1" applyFont="1" applyAlignment="1">
      <alignment horizontal="left" vertical="center" wrapText="1"/>
    </xf>
    <xf numFmtId="0" fontId="13" fillId="0" borderId="5" xfId="1" applyFont="1" applyBorder="1" applyAlignment="1">
      <alignment horizontal="left" vertical="center" wrapText="1"/>
    </xf>
    <xf numFmtId="0" fontId="13" fillId="0" borderId="6" xfId="1" applyFont="1" applyBorder="1" applyAlignment="1">
      <alignment horizontal="left" vertical="center" wrapText="1"/>
    </xf>
    <xf numFmtId="0" fontId="13" fillId="0" borderId="7" xfId="1" applyFont="1" applyBorder="1" applyAlignment="1">
      <alignment horizontal="left" vertical="center" wrapText="1"/>
    </xf>
    <xf numFmtId="0" fontId="7" fillId="0" borderId="0" xfId="1" applyFont="1" applyAlignment="1">
      <alignment horizontal="center"/>
    </xf>
    <xf numFmtId="0" fontId="15" fillId="0" borderId="0" xfId="1" applyFont="1" applyAlignment="1">
      <alignment horizont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F0000"/>
      <rgbColor rgb="00007F00"/>
      <rgbColor rgb="0000007F"/>
      <rgbColor rgb="007F7F00"/>
      <rgbColor rgb="007F007F"/>
      <rgbColor rgb="00007F7F"/>
      <rgbColor rgb="00C0C0C0"/>
      <rgbColor rgb="007F7F7F"/>
      <rgbColor rgb="009999FF"/>
      <rgbColor rgb="00993366"/>
      <rgbColor rgb="00FFFFCC"/>
      <rgbColor rgb="00CCFFFF"/>
      <rgbColor rgb="00660066"/>
      <rgbColor rgb="00FF7F7F"/>
      <rgbColor rgb="000066CC"/>
      <rgbColor rgb="00CCCCFF"/>
      <rgbColor rgb="0000007F"/>
      <rgbColor rgb="00FF00FF"/>
      <rgbColor rgb="00FFFF00"/>
      <rgbColor rgb="0000FFFF"/>
      <rgbColor rgb="007F007F"/>
      <rgbColor rgb="007F0000"/>
      <rgbColor rgb="00007F7F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0"/>
  <sheetViews>
    <sheetView tabSelected="1" view="pageBreakPreview" zoomScaleNormal="100" zoomScaleSheetLayoutView="100" workbookViewId="0">
      <selection activeCell="I1" sqref="I1:L1"/>
    </sheetView>
  </sheetViews>
  <sheetFormatPr defaultRowHeight="12.75" x14ac:dyDescent="0.2"/>
  <cols>
    <col min="3" max="3" width="11.140625" customWidth="1"/>
    <col min="6" max="6" width="12.5703125" customWidth="1"/>
    <col min="7" max="7" width="11" customWidth="1"/>
    <col min="8" max="8" width="12.28515625" customWidth="1"/>
    <col min="9" max="9" width="10.5703125" customWidth="1"/>
    <col min="10" max="10" width="10.28515625" customWidth="1"/>
    <col min="11" max="11" width="9.85546875" customWidth="1"/>
    <col min="12" max="12" width="10.42578125" bestFit="1" customWidth="1"/>
    <col min="14" max="14" width="9" bestFit="1" customWidth="1"/>
  </cols>
  <sheetData>
    <row r="1" spans="1:14" ht="31.5" customHeight="1" x14ac:dyDescent="0.25">
      <c r="A1" s="4"/>
      <c r="B1" s="1"/>
      <c r="C1" s="1"/>
      <c r="D1" s="2"/>
      <c r="E1" s="1"/>
      <c r="F1" s="1"/>
      <c r="G1" s="2"/>
      <c r="H1" s="2"/>
      <c r="I1" s="29" t="s">
        <v>30</v>
      </c>
      <c r="J1" s="29"/>
      <c r="K1" s="29"/>
      <c r="L1" s="29"/>
      <c r="M1" s="2"/>
    </row>
    <row r="2" spans="1:14" ht="4.5" hidden="1" customHeight="1" x14ac:dyDescent="0.3">
      <c r="A2" s="28" t="s">
        <v>0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1"/>
      <c r="N2" s="21"/>
    </row>
    <row r="4" spans="1:14" ht="72" x14ac:dyDescent="0.2">
      <c r="A4" s="7" t="s">
        <v>15</v>
      </c>
      <c r="B4" s="8" t="s">
        <v>1</v>
      </c>
      <c r="C4" s="9" t="s">
        <v>2</v>
      </c>
      <c r="D4" s="9" t="s">
        <v>3</v>
      </c>
      <c r="E4" s="10" t="s">
        <v>5</v>
      </c>
      <c r="F4" s="10" t="s">
        <v>29</v>
      </c>
      <c r="G4" s="11" t="s">
        <v>20</v>
      </c>
      <c r="H4" s="10" t="s">
        <v>16</v>
      </c>
      <c r="I4" s="10" t="s">
        <v>17</v>
      </c>
      <c r="J4" s="10" t="s">
        <v>18</v>
      </c>
      <c r="K4" s="10" t="s">
        <v>19</v>
      </c>
      <c r="L4" s="10" t="s">
        <v>27</v>
      </c>
      <c r="M4" s="3"/>
      <c r="N4" s="3"/>
    </row>
    <row r="5" spans="1:14" x14ac:dyDescent="0.2">
      <c r="A5" s="22" t="s">
        <v>6</v>
      </c>
      <c r="B5" s="12">
        <v>942</v>
      </c>
      <c r="C5" s="12">
        <v>70</v>
      </c>
      <c r="D5" s="13">
        <v>2</v>
      </c>
      <c r="E5" s="12">
        <f>C5*D5</f>
        <v>140</v>
      </c>
      <c r="F5" s="12">
        <f>E5*5</f>
        <v>700</v>
      </c>
      <c r="G5" s="12">
        <f>F5*0.1</f>
        <v>70</v>
      </c>
      <c r="H5" s="12">
        <f>E5*0.5</f>
        <v>70</v>
      </c>
      <c r="I5" s="12">
        <f>F5+G5+H5</f>
        <v>840</v>
      </c>
      <c r="J5" s="12">
        <f>I5*0.2359</f>
        <v>198.15600000000001</v>
      </c>
      <c r="K5" s="12">
        <f>I5+J5</f>
        <v>1038.1559999999999</v>
      </c>
      <c r="L5" s="12">
        <f>E5*0.24</f>
        <v>33.6</v>
      </c>
      <c r="M5" s="3"/>
    </row>
    <row r="6" spans="1:14" x14ac:dyDescent="0.2">
      <c r="A6" s="22" t="s">
        <v>7</v>
      </c>
      <c r="B6" s="12">
        <v>1055</v>
      </c>
      <c r="C6" s="12">
        <v>80</v>
      </c>
      <c r="D6" s="13">
        <v>15</v>
      </c>
      <c r="E6" s="12">
        <f t="shared" ref="E6:E15" si="0">C6*D6</f>
        <v>1200</v>
      </c>
      <c r="F6" s="12">
        <f t="shared" ref="F6:F15" si="1">E6*5</f>
        <v>6000</v>
      </c>
      <c r="G6" s="12">
        <f t="shared" ref="G6:G16" si="2">F6*0.1</f>
        <v>600</v>
      </c>
      <c r="H6" s="12">
        <f t="shared" ref="H6:H15" si="3">E6*0.5</f>
        <v>600</v>
      </c>
      <c r="I6" s="12">
        <f t="shared" ref="I6:I15" si="4">F6+G6+H6</f>
        <v>7200</v>
      </c>
      <c r="J6" s="12">
        <f t="shared" ref="J6:J15" si="5">I6*0.2359</f>
        <v>1698.48</v>
      </c>
      <c r="K6" s="12">
        <f t="shared" ref="K6:K15" si="6">I6+J6</f>
        <v>8898.48</v>
      </c>
      <c r="L6" s="12">
        <f t="shared" ref="L6:L15" si="7">E6*0.24</f>
        <v>288</v>
      </c>
      <c r="M6" s="3"/>
    </row>
    <row r="7" spans="1:14" x14ac:dyDescent="0.2">
      <c r="A7" s="22" t="s">
        <v>8</v>
      </c>
      <c r="B7" s="12">
        <v>1263</v>
      </c>
      <c r="C7" s="12">
        <v>95</v>
      </c>
      <c r="D7" s="13">
        <v>10</v>
      </c>
      <c r="E7" s="12">
        <f t="shared" si="0"/>
        <v>950</v>
      </c>
      <c r="F7" s="12">
        <f t="shared" si="1"/>
        <v>4750</v>
      </c>
      <c r="G7" s="12">
        <f t="shared" si="2"/>
        <v>475</v>
      </c>
      <c r="H7" s="12">
        <f t="shared" si="3"/>
        <v>475</v>
      </c>
      <c r="I7" s="12">
        <f t="shared" si="4"/>
        <v>5700</v>
      </c>
      <c r="J7" s="12">
        <f t="shared" si="5"/>
        <v>1344.6299999999999</v>
      </c>
      <c r="K7" s="12">
        <f t="shared" si="6"/>
        <v>7044.63</v>
      </c>
      <c r="L7" s="12">
        <f t="shared" si="7"/>
        <v>228</v>
      </c>
      <c r="M7" s="3"/>
    </row>
    <row r="8" spans="1:14" x14ac:dyDescent="0.2">
      <c r="A8" s="22" t="s">
        <v>9</v>
      </c>
      <c r="B8" s="12">
        <v>1356</v>
      </c>
      <c r="C8" s="12">
        <v>101</v>
      </c>
      <c r="D8" s="13">
        <v>16</v>
      </c>
      <c r="E8" s="12">
        <f t="shared" si="0"/>
        <v>1616</v>
      </c>
      <c r="F8" s="12">
        <f t="shared" si="1"/>
        <v>8080</v>
      </c>
      <c r="G8" s="12">
        <f t="shared" si="2"/>
        <v>808</v>
      </c>
      <c r="H8" s="12">
        <f t="shared" si="3"/>
        <v>808</v>
      </c>
      <c r="I8" s="12">
        <f t="shared" si="4"/>
        <v>9696</v>
      </c>
      <c r="J8" s="12">
        <f t="shared" si="5"/>
        <v>2287.2864</v>
      </c>
      <c r="K8" s="12">
        <f t="shared" si="6"/>
        <v>11983.286400000001</v>
      </c>
      <c r="L8" s="12">
        <f t="shared" si="7"/>
        <v>387.84</v>
      </c>
      <c r="M8" s="3"/>
    </row>
    <row r="9" spans="1:14" x14ac:dyDescent="0.2">
      <c r="A9" s="22" t="s">
        <v>10</v>
      </c>
      <c r="B9" s="12">
        <v>1469</v>
      </c>
      <c r="C9" s="12">
        <v>180</v>
      </c>
      <c r="D9" s="13">
        <v>15</v>
      </c>
      <c r="E9" s="12">
        <f t="shared" si="0"/>
        <v>2700</v>
      </c>
      <c r="F9" s="12">
        <f t="shared" si="1"/>
        <v>13500</v>
      </c>
      <c r="G9" s="12">
        <f t="shared" si="2"/>
        <v>1350</v>
      </c>
      <c r="H9" s="12">
        <f t="shared" si="3"/>
        <v>1350</v>
      </c>
      <c r="I9" s="12">
        <f t="shared" si="4"/>
        <v>16200</v>
      </c>
      <c r="J9" s="12">
        <f t="shared" si="5"/>
        <v>3821.58</v>
      </c>
      <c r="K9" s="12">
        <f t="shared" si="6"/>
        <v>20021.580000000002</v>
      </c>
      <c r="L9" s="12">
        <f t="shared" si="7"/>
        <v>648</v>
      </c>
      <c r="M9" s="3"/>
    </row>
    <row r="10" spans="1:14" x14ac:dyDescent="0.2">
      <c r="A10" s="22" t="s">
        <v>10</v>
      </c>
      <c r="B10" s="12">
        <v>1517</v>
      </c>
      <c r="C10" s="12">
        <v>219</v>
      </c>
      <c r="D10" s="13">
        <v>37</v>
      </c>
      <c r="E10" s="12">
        <f t="shared" si="0"/>
        <v>8103</v>
      </c>
      <c r="F10" s="12">
        <f t="shared" si="1"/>
        <v>40515</v>
      </c>
      <c r="G10" s="12">
        <f t="shared" si="2"/>
        <v>4051.5</v>
      </c>
      <c r="H10" s="12">
        <f t="shared" si="3"/>
        <v>4051.5</v>
      </c>
      <c r="I10" s="12">
        <f t="shared" si="4"/>
        <v>48618</v>
      </c>
      <c r="J10" s="12">
        <f t="shared" si="5"/>
        <v>11468.986199999999</v>
      </c>
      <c r="K10" s="12">
        <f t="shared" si="6"/>
        <v>60086.986199999999</v>
      </c>
      <c r="L10" s="12">
        <f t="shared" si="7"/>
        <v>1944.72</v>
      </c>
      <c r="M10" s="3"/>
    </row>
    <row r="11" spans="1:14" x14ac:dyDescent="0.2">
      <c r="A11" s="22" t="s">
        <v>11</v>
      </c>
      <c r="B11" s="12">
        <v>1620</v>
      </c>
      <c r="C11" s="12">
        <v>374</v>
      </c>
      <c r="D11" s="13">
        <v>20</v>
      </c>
      <c r="E11" s="12">
        <f t="shared" si="0"/>
        <v>7480</v>
      </c>
      <c r="F11" s="12">
        <f t="shared" si="1"/>
        <v>37400</v>
      </c>
      <c r="G11" s="12">
        <f t="shared" si="2"/>
        <v>3740</v>
      </c>
      <c r="H11" s="12">
        <f t="shared" si="3"/>
        <v>3740</v>
      </c>
      <c r="I11" s="12">
        <f t="shared" si="4"/>
        <v>44880</v>
      </c>
      <c r="J11" s="12">
        <f t="shared" si="5"/>
        <v>10587.191999999999</v>
      </c>
      <c r="K11" s="12">
        <f t="shared" si="6"/>
        <v>55467.191999999995</v>
      </c>
      <c r="L11" s="12">
        <f t="shared" si="7"/>
        <v>1795.2</v>
      </c>
      <c r="M11" s="3"/>
    </row>
    <row r="12" spans="1:14" x14ac:dyDescent="0.2">
      <c r="A12" s="22" t="s">
        <v>12</v>
      </c>
      <c r="B12" s="12">
        <v>1902</v>
      </c>
      <c r="C12" s="12">
        <v>456</v>
      </c>
      <c r="D12" s="13">
        <v>28</v>
      </c>
      <c r="E12" s="12">
        <f t="shared" si="0"/>
        <v>12768</v>
      </c>
      <c r="F12" s="12">
        <f t="shared" si="1"/>
        <v>63840</v>
      </c>
      <c r="G12" s="12">
        <f t="shared" si="2"/>
        <v>6384</v>
      </c>
      <c r="H12" s="12">
        <f t="shared" si="3"/>
        <v>6384</v>
      </c>
      <c r="I12" s="12">
        <f t="shared" si="4"/>
        <v>76608</v>
      </c>
      <c r="J12" s="12">
        <f t="shared" si="5"/>
        <v>18071.8272</v>
      </c>
      <c r="K12" s="12">
        <f t="shared" si="6"/>
        <v>94679.8272</v>
      </c>
      <c r="L12" s="12">
        <f t="shared" si="7"/>
        <v>3064.3199999999997</v>
      </c>
      <c r="M12" s="3"/>
    </row>
    <row r="13" spans="1:14" x14ac:dyDescent="0.2">
      <c r="A13" s="22" t="s">
        <v>13</v>
      </c>
      <c r="B13" s="12">
        <v>2214</v>
      </c>
      <c r="C13" s="12">
        <v>557</v>
      </c>
      <c r="D13" s="13">
        <v>10</v>
      </c>
      <c r="E13" s="12">
        <f t="shared" si="0"/>
        <v>5570</v>
      </c>
      <c r="F13" s="12">
        <f t="shared" si="1"/>
        <v>27850</v>
      </c>
      <c r="G13" s="12">
        <f t="shared" si="2"/>
        <v>2785</v>
      </c>
      <c r="H13" s="12">
        <f t="shared" si="3"/>
        <v>2785</v>
      </c>
      <c r="I13" s="12">
        <f t="shared" si="4"/>
        <v>33420</v>
      </c>
      <c r="J13" s="12">
        <f t="shared" si="5"/>
        <v>7883.7780000000002</v>
      </c>
      <c r="K13" s="12">
        <f t="shared" si="6"/>
        <v>41303.777999999998</v>
      </c>
      <c r="L13" s="12">
        <f t="shared" si="7"/>
        <v>1336.8</v>
      </c>
      <c r="M13" s="3"/>
    </row>
    <row r="14" spans="1:14" x14ac:dyDescent="0.2">
      <c r="A14" s="22" t="s">
        <v>14</v>
      </c>
      <c r="B14" s="12">
        <v>2558</v>
      </c>
      <c r="C14" s="12">
        <v>879</v>
      </c>
      <c r="D14" s="13">
        <v>2</v>
      </c>
      <c r="E14" s="12">
        <f t="shared" si="0"/>
        <v>1758</v>
      </c>
      <c r="F14" s="12">
        <f t="shared" si="1"/>
        <v>8790</v>
      </c>
      <c r="G14" s="12">
        <f t="shared" si="2"/>
        <v>879</v>
      </c>
      <c r="H14" s="12">
        <f t="shared" si="3"/>
        <v>879</v>
      </c>
      <c r="I14" s="12">
        <f t="shared" si="4"/>
        <v>10548</v>
      </c>
      <c r="J14" s="12">
        <f t="shared" si="5"/>
        <v>2488.2732000000001</v>
      </c>
      <c r="K14" s="12">
        <f t="shared" si="6"/>
        <v>13036.2732</v>
      </c>
      <c r="L14" s="12">
        <f t="shared" si="7"/>
        <v>421.91999999999996</v>
      </c>
      <c r="M14" s="3"/>
    </row>
    <row r="15" spans="1:14" x14ac:dyDescent="0.2">
      <c r="A15" s="22" t="s">
        <v>25</v>
      </c>
      <c r="B15" s="12">
        <v>4827</v>
      </c>
      <c r="C15" s="12">
        <v>359</v>
      </c>
      <c r="D15" s="13">
        <v>1</v>
      </c>
      <c r="E15" s="12">
        <f t="shared" si="0"/>
        <v>359</v>
      </c>
      <c r="F15" s="12">
        <f t="shared" si="1"/>
        <v>1795</v>
      </c>
      <c r="G15" s="12">
        <f t="shared" si="2"/>
        <v>179.5</v>
      </c>
      <c r="H15" s="12">
        <f t="shared" si="3"/>
        <v>179.5</v>
      </c>
      <c r="I15" s="12">
        <f t="shared" si="4"/>
        <v>2154</v>
      </c>
      <c r="J15" s="12">
        <f t="shared" si="5"/>
        <v>508.12860000000001</v>
      </c>
      <c r="K15" s="12">
        <f t="shared" si="6"/>
        <v>2662.1286</v>
      </c>
      <c r="L15" s="12">
        <f t="shared" si="7"/>
        <v>86.16</v>
      </c>
      <c r="M15" s="3"/>
    </row>
    <row r="16" spans="1:14" x14ac:dyDescent="0.2">
      <c r="A16" s="3"/>
      <c r="B16" s="14"/>
      <c r="C16" s="14"/>
      <c r="D16" s="20">
        <f>SUM(D5:D15)</f>
        <v>156</v>
      </c>
      <c r="E16" s="20"/>
      <c r="F16" s="20">
        <f>SUM(F5:F15)</f>
        <v>213220</v>
      </c>
      <c r="G16" s="20">
        <f t="shared" si="2"/>
        <v>21322</v>
      </c>
      <c r="H16" s="20">
        <f>SUM(H5:H15)</f>
        <v>21322</v>
      </c>
      <c r="I16" s="20">
        <f>SUM(I5:I15)</f>
        <v>255864</v>
      </c>
      <c r="J16" s="20">
        <f>SUM(J5:J15)</f>
        <v>60358.317599999995</v>
      </c>
      <c r="K16" s="20">
        <f>SUM(K5:K15)</f>
        <v>316222.31760000001</v>
      </c>
      <c r="L16" s="20">
        <f>SUM(L5:L15)</f>
        <v>10234.56</v>
      </c>
      <c r="M16" s="3"/>
      <c r="N16" s="3"/>
    </row>
    <row r="17" spans="1:14" x14ac:dyDescent="0.2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</row>
    <row r="18" spans="1:14" ht="48.75" customHeight="1" x14ac:dyDescent="0.2">
      <c r="A18" s="23" t="s">
        <v>24</v>
      </c>
      <c r="B18" s="23"/>
      <c r="C18" s="23"/>
      <c r="D18" s="23"/>
      <c r="E18" s="23"/>
      <c r="F18" s="23"/>
      <c r="G18" s="16"/>
      <c r="H18" s="25" t="s">
        <v>21</v>
      </c>
      <c r="I18" s="26"/>
      <c r="J18" s="26"/>
      <c r="K18" s="27"/>
      <c r="L18" s="5">
        <f>H16+J16+L16</f>
        <v>91914.877599999993</v>
      </c>
    </row>
    <row r="19" spans="1:14" ht="36" customHeight="1" x14ac:dyDescent="0.2">
      <c r="A19" s="24" t="s">
        <v>4</v>
      </c>
      <c r="B19" s="24"/>
      <c r="C19" s="24"/>
      <c r="D19" s="24"/>
      <c r="E19" s="24"/>
      <c r="F19" s="24"/>
      <c r="G19" s="17"/>
      <c r="H19" s="18" t="s">
        <v>22</v>
      </c>
      <c r="I19" s="18"/>
      <c r="J19" s="18"/>
      <c r="K19" s="18"/>
      <c r="L19" s="6">
        <f>F16+G16</f>
        <v>234542</v>
      </c>
    </row>
    <row r="20" spans="1:14" x14ac:dyDescent="0.2">
      <c r="A20" s="16"/>
      <c r="B20" s="15"/>
      <c r="C20" s="15"/>
      <c r="D20" s="15"/>
      <c r="E20" s="15"/>
      <c r="F20" s="15"/>
      <c r="G20" s="15"/>
      <c r="H20" s="19" t="s">
        <v>23</v>
      </c>
      <c r="I20" s="19"/>
      <c r="J20" s="19"/>
      <c r="K20" s="19"/>
      <c r="L20" s="6">
        <f>L18+L19</f>
        <v>326456.87760000001</v>
      </c>
    </row>
  </sheetData>
  <mergeCells count="5">
    <mergeCell ref="A18:F18"/>
    <mergeCell ref="A19:F19"/>
    <mergeCell ref="H18:K18"/>
    <mergeCell ref="A2:L2"/>
    <mergeCell ref="I1:L1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"/>
  <sheetViews>
    <sheetView view="pageBreakPreview" zoomScale="115" zoomScaleNormal="100" zoomScaleSheetLayoutView="115" workbookViewId="0">
      <selection activeCell="F5" sqref="F5"/>
    </sheetView>
  </sheetViews>
  <sheetFormatPr defaultRowHeight="12.75" x14ac:dyDescent="0.2"/>
  <cols>
    <col min="6" max="6" width="9.85546875" customWidth="1"/>
    <col min="9" max="9" width="10.42578125" customWidth="1"/>
    <col min="10" max="10" width="10.28515625" customWidth="1"/>
    <col min="11" max="11" width="9.85546875" customWidth="1"/>
    <col min="12" max="12" width="10.42578125" bestFit="1" customWidth="1"/>
  </cols>
  <sheetData>
    <row r="1" spans="1:12" ht="45.75" customHeight="1" x14ac:dyDescent="0.25">
      <c r="A1" s="4"/>
      <c r="B1" s="1"/>
      <c r="C1" s="1"/>
      <c r="D1" s="2"/>
      <c r="E1" s="1"/>
      <c r="F1" s="1"/>
      <c r="G1" s="2"/>
      <c r="H1" s="2"/>
      <c r="I1" s="2"/>
      <c r="J1" s="29" t="s">
        <v>31</v>
      </c>
      <c r="K1" s="29"/>
      <c r="L1" s="29"/>
    </row>
    <row r="2" spans="1:12" ht="15.75" x14ac:dyDescent="0.25">
      <c r="A2" s="28" t="s">
        <v>0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</row>
    <row r="4" spans="1:12" ht="72" x14ac:dyDescent="0.2">
      <c r="A4" s="7" t="s">
        <v>15</v>
      </c>
      <c r="B4" s="8" t="s">
        <v>1</v>
      </c>
      <c r="C4" s="9" t="s">
        <v>2</v>
      </c>
      <c r="D4" s="9" t="s">
        <v>3</v>
      </c>
      <c r="E4" s="10" t="s">
        <v>5</v>
      </c>
      <c r="F4" s="10" t="s">
        <v>26</v>
      </c>
      <c r="G4" s="11" t="s">
        <v>20</v>
      </c>
      <c r="H4" s="10" t="s">
        <v>16</v>
      </c>
      <c r="I4" s="10" t="s">
        <v>17</v>
      </c>
      <c r="J4" s="10" t="s">
        <v>18</v>
      </c>
      <c r="K4" s="10" t="s">
        <v>19</v>
      </c>
      <c r="L4" s="10" t="s">
        <v>28</v>
      </c>
    </row>
    <row r="5" spans="1:12" x14ac:dyDescent="0.2">
      <c r="A5" s="22" t="s">
        <v>6</v>
      </c>
      <c r="B5" s="12">
        <v>942</v>
      </c>
      <c r="C5" s="12">
        <v>70</v>
      </c>
      <c r="D5" s="13">
        <v>2</v>
      </c>
      <c r="E5" s="12">
        <f>C5*D5</f>
        <v>140</v>
      </c>
      <c r="F5" s="12">
        <f>E5*12</f>
        <v>1680</v>
      </c>
      <c r="G5" s="12">
        <f>F5*0.1</f>
        <v>168</v>
      </c>
      <c r="H5" s="12">
        <f>E5*0.5</f>
        <v>70</v>
      </c>
      <c r="I5" s="12">
        <f>F5+G5+H5</f>
        <v>1918</v>
      </c>
      <c r="J5" s="12">
        <f>I5*0.2359</f>
        <v>452.45620000000002</v>
      </c>
      <c r="K5" s="12">
        <f>I5+J5</f>
        <v>2370.4562000000001</v>
      </c>
      <c r="L5" s="12">
        <f>E5*0.24</f>
        <v>33.6</v>
      </c>
    </row>
    <row r="6" spans="1:12" x14ac:dyDescent="0.2">
      <c r="A6" s="22" t="s">
        <v>7</v>
      </c>
      <c r="B6" s="12">
        <v>1055</v>
      </c>
      <c r="C6" s="12">
        <v>80</v>
      </c>
      <c r="D6" s="13">
        <v>15</v>
      </c>
      <c r="E6" s="12">
        <f t="shared" ref="E6:E15" si="0">C6*D6</f>
        <v>1200</v>
      </c>
      <c r="F6" s="12">
        <f t="shared" ref="F6:F15" si="1">E6*12</f>
        <v>14400</v>
      </c>
      <c r="G6" s="12">
        <f t="shared" ref="G6:G16" si="2">F6*0.1</f>
        <v>1440</v>
      </c>
      <c r="H6" s="12">
        <f t="shared" ref="H6:H15" si="3">E6*0.5</f>
        <v>600</v>
      </c>
      <c r="I6" s="12">
        <f t="shared" ref="I6:I15" si="4">F6+G6+H6</f>
        <v>16440</v>
      </c>
      <c r="J6" s="12">
        <f t="shared" ref="J6:J15" si="5">I6*0.2359</f>
        <v>3878.1959999999999</v>
      </c>
      <c r="K6" s="12">
        <f t="shared" ref="K6:K15" si="6">I6+J6</f>
        <v>20318.196</v>
      </c>
      <c r="L6" s="12">
        <f t="shared" ref="L6:L15" si="7">E6*0.24</f>
        <v>288</v>
      </c>
    </row>
    <row r="7" spans="1:12" x14ac:dyDescent="0.2">
      <c r="A7" s="22" t="s">
        <v>8</v>
      </c>
      <c r="B7" s="12">
        <v>1263</v>
      </c>
      <c r="C7" s="12">
        <v>95</v>
      </c>
      <c r="D7" s="13">
        <v>10</v>
      </c>
      <c r="E7" s="12">
        <f t="shared" si="0"/>
        <v>950</v>
      </c>
      <c r="F7" s="12">
        <f t="shared" si="1"/>
        <v>11400</v>
      </c>
      <c r="G7" s="12">
        <f t="shared" si="2"/>
        <v>1140</v>
      </c>
      <c r="H7" s="12">
        <f t="shared" si="3"/>
        <v>475</v>
      </c>
      <c r="I7" s="12">
        <f t="shared" si="4"/>
        <v>13015</v>
      </c>
      <c r="J7" s="12">
        <f t="shared" si="5"/>
        <v>3070.2384999999999</v>
      </c>
      <c r="K7" s="12">
        <f t="shared" si="6"/>
        <v>16085.238499999999</v>
      </c>
      <c r="L7" s="12">
        <f t="shared" si="7"/>
        <v>228</v>
      </c>
    </row>
    <row r="8" spans="1:12" x14ac:dyDescent="0.2">
      <c r="A8" s="22" t="s">
        <v>9</v>
      </c>
      <c r="B8" s="12">
        <v>1356</v>
      </c>
      <c r="C8" s="12">
        <v>101</v>
      </c>
      <c r="D8" s="13">
        <v>16</v>
      </c>
      <c r="E8" s="12">
        <f t="shared" si="0"/>
        <v>1616</v>
      </c>
      <c r="F8" s="12">
        <f t="shared" si="1"/>
        <v>19392</v>
      </c>
      <c r="G8" s="12">
        <f t="shared" si="2"/>
        <v>1939.2</v>
      </c>
      <c r="H8" s="12">
        <f t="shared" si="3"/>
        <v>808</v>
      </c>
      <c r="I8" s="12">
        <f t="shared" si="4"/>
        <v>22139.200000000001</v>
      </c>
      <c r="J8" s="12">
        <f t="shared" si="5"/>
        <v>5222.6372799999999</v>
      </c>
      <c r="K8" s="12">
        <f t="shared" si="6"/>
        <v>27361.83728</v>
      </c>
      <c r="L8" s="12">
        <f t="shared" si="7"/>
        <v>387.84</v>
      </c>
    </row>
    <row r="9" spans="1:12" x14ac:dyDescent="0.2">
      <c r="A9" s="22" t="s">
        <v>10</v>
      </c>
      <c r="B9" s="12">
        <v>1469</v>
      </c>
      <c r="C9" s="12">
        <v>180</v>
      </c>
      <c r="D9" s="13">
        <v>15</v>
      </c>
      <c r="E9" s="12">
        <f t="shared" si="0"/>
        <v>2700</v>
      </c>
      <c r="F9" s="12">
        <f t="shared" si="1"/>
        <v>32400</v>
      </c>
      <c r="G9" s="12">
        <f t="shared" si="2"/>
        <v>3240</v>
      </c>
      <c r="H9" s="12">
        <f t="shared" si="3"/>
        <v>1350</v>
      </c>
      <c r="I9" s="12">
        <f t="shared" si="4"/>
        <v>36990</v>
      </c>
      <c r="J9" s="12">
        <f t="shared" si="5"/>
        <v>8725.9410000000007</v>
      </c>
      <c r="K9" s="12">
        <f t="shared" si="6"/>
        <v>45715.940999999999</v>
      </c>
      <c r="L9" s="12">
        <f t="shared" si="7"/>
        <v>648</v>
      </c>
    </row>
    <row r="10" spans="1:12" x14ac:dyDescent="0.2">
      <c r="A10" s="22" t="s">
        <v>10</v>
      </c>
      <c r="B10" s="12">
        <v>1517</v>
      </c>
      <c r="C10" s="12">
        <v>219</v>
      </c>
      <c r="D10" s="13">
        <v>37</v>
      </c>
      <c r="E10" s="12">
        <f t="shared" si="0"/>
        <v>8103</v>
      </c>
      <c r="F10" s="12">
        <f t="shared" si="1"/>
        <v>97236</v>
      </c>
      <c r="G10" s="12">
        <f t="shared" si="2"/>
        <v>9723.6</v>
      </c>
      <c r="H10" s="12">
        <f t="shared" si="3"/>
        <v>4051.5</v>
      </c>
      <c r="I10" s="12">
        <f t="shared" si="4"/>
        <v>111011.1</v>
      </c>
      <c r="J10" s="12">
        <f t="shared" si="5"/>
        <v>26187.518490000002</v>
      </c>
      <c r="K10" s="12">
        <f t="shared" si="6"/>
        <v>137198.61849000002</v>
      </c>
      <c r="L10" s="12">
        <f t="shared" si="7"/>
        <v>1944.72</v>
      </c>
    </row>
    <row r="11" spans="1:12" x14ac:dyDescent="0.2">
      <c r="A11" s="22" t="s">
        <v>11</v>
      </c>
      <c r="B11" s="12">
        <v>1620</v>
      </c>
      <c r="C11" s="12">
        <v>374</v>
      </c>
      <c r="D11" s="13">
        <v>20</v>
      </c>
      <c r="E11" s="12">
        <f t="shared" si="0"/>
        <v>7480</v>
      </c>
      <c r="F11" s="12">
        <f t="shared" si="1"/>
        <v>89760</v>
      </c>
      <c r="G11" s="12">
        <f t="shared" si="2"/>
        <v>8976</v>
      </c>
      <c r="H11" s="12">
        <f t="shared" si="3"/>
        <v>3740</v>
      </c>
      <c r="I11" s="12">
        <f t="shared" si="4"/>
        <v>102476</v>
      </c>
      <c r="J11" s="12">
        <f t="shared" si="5"/>
        <v>24174.088400000001</v>
      </c>
      <c r="K11" s="12">
        <f t="shared" si="6"/>
        <v>126650.08840000001</v>
      </c>
      <c r="L11" s="12">
        <f t="shared" si="7"/>
        <v>1795.2</v>
      </c>
    </row>
    <row r="12" spans="1:12" x14ac:dyDescent="0.2">
      <c r="A12" s="22" t="s">
        <v>12</v>
      </c>
      <c r="B12" s="12">
        <v>1902</v>
      </c>
      <c r="C12" s="12">
        <v>456</v>
      </c>
      <c r="D12" s="13">
        <v>28</v>
      </c>
      <c r="E12" s="12">
        <f t="shared" si="0"/>
        <v>12768</v>
      </c>
      <c r="F12" s="12">
        <f t="shared" si="1"/>
        <v>153216</v>
      </c>
      <c r="G12" s="12">
        <f t="shared" si="2"/>
        <v>15321.6</v>
      </c>
      <c r="H12" s="12">
        <f t="shared" si="3"/>
        <v>6384</v>
      </c>
      <c r="I12" s="12">
        <f t="shared" si="4"/>
        <v>174921.60000000001</v>
      </c>
      <c r="J12" s="12">
        <f t="shared" si="5"/>
        <v>41264.005440000001</v>
      </c>
      <c r="K12" s="12">
        <f t="shared" si="6"/>
        <v>216185.60544000001</v>
      </c>
      <c r="L12" s="12">
        <f t="shared" si="7"/>
        <v>3064.3199999999997</v>
      </c>
    </row>
    <row r="13" spans="1:12" x14ac:dyDescent="0.2">
      <c r="A13" s="22" t="s">
        <v>13</v>
      </c>
      <c r="B13" s="12">
        <v>2214</v>
      </c>
      <c r="C13" s="12">
        <v>557</v>
      </c>
      <c r="D13" s="13">
        <v>10</v>
      </c>
      <c r="E13" s="12">
        <f t="shared" si="0"/>
        <v>5570</v>
      </c>
      <c r="F13" s="12">
        <f t="shared" si="1"/>
        <v>66840</v>
      </c>
      <c r="G13" s="12">
        <f t="shared" si="2"/>
        <v>6684</v>
      </c>
      <c r="H13" s="12">
        <f t="shared" si="3"/>
        <v>2785</v>
      </c>
      <c r="I13" s="12">
        <f t="shared" si="4"/>
        <v>76309</v>
      </c>
      <c r="J13" s="12">
        <f t="shared" si="5"/>
        <v>18001.293099999999</v>
      </c>
      <c r="K13" s="12">
        <f t="shared" si="6"/>
        <v>94310.293099999995</v>
      </c>
      <c r="L13" s="12">
        <f t="shared" si="7"/>
        <v>1336.8</v>
      </c>
    </row>
    <row r="14" spans="1:12" x14ac:dyDescent="0.2">
      <c r="A14" s="22" t="s">
        <v>14</v>
      </c>
      <c r="B14" s="12">
        <v>2558</v>
      </c>
      <c r="C14" s="12">
        <v>879</v>
      </c>
      <c r="D14" s="13">
        <v>2</v>
      </c>
      <c r="E14" s="12">
        <f t="shared" si="0"/>
        <v>1758</v>
      </c>
      <c r="F14" s="12">
        <f t="shared" si="1"/>
        <v>21096</v>
      </c>
      <c r="G14" s="12">
        <f t="shared" si="2"/>
        <v>2109.6</v>
      </c>
      <c r="H14" s="12">
        <f t="shared" si="3"/>
        <v>879</v>
      </c>
      <c r="I14" s="12">
        <f t="shared" si="4"/>
        <v>24084.6</v>
      </c>
      <c r="J14" s="12">
        <f t="shared" si="5"/>
        <v>5681.5571399999999</v>
      </c>
      <c r="K14" s="12">
        <f t="shared" si="6"/>
        <v>29766.157139999999</v>
      </c>
      <c r="L14" s="12">
        <f t="shared" si="7"/>
        <v>421.91999999999996</v>
      </c>
    </row>
    <row r="15" spans="1:12" x14ac:dyDescent="0.2">
      <c r="A15" s="22" t="s">
        <v>25</v>
      </c>
      <c r="B15" s="12">
        <v>4827</v>
      </c>
      <c r="C15" s="12">
        <v>359</v>
      </c>
      <c r="D15" s="13">
        <v>1</v>
      </c>
      <c r="E15" s="12">
        <f t="shared" si="0"/>
        <v>359</v>
      </c>
      <c r="F15" s="12">
        <f t="shared" si="1"/>
        <v>4308</v>
      </c>
      <c r="G15" s="12">
        <f t="shared" si="2"/>
        <v>430.8</v>
      </c>
      <c r="H15" s="12">
        <f t="shared" si="3"/>
        <v>179.5</v>
      </c>
      <c r="I15" s="12">
        <f t="shared" si="4"/>
        <v>4918.3</v>
      </c>
      <c r="J15" s="12">
        <f t="shared" si="5"/>
        <v>1160.2269699999999</v>
      </c>
      <c r="K15" s="12">
        <f t="shared" si="6"/>
        <v>6078.5269699999999</v>
      </c>
      <c r="L15" s="12">
        <f t="shared" si="7"/>
        <v>86.16</v>
      </c>
    </row>
    <row r="16" spans="1:12" x14ac:dyDescent="0.2">
      <c r="A16" s="3"/>
      <c r="B16" s="14"/>
      <c r="C16" s="14"/>
      <c r="D16" s="20">
        <f>SUM(D5:D15)</f>
        <v>156</v>
      </c>
      <c r="E16" s="20"/>
      <c r="F16" s="20">
        <f>SUM(F5:F15)</f>
        <v>511728</v>
      </c>
      <c r="G16" s="20">
        <f t="shared" si="2"/>
        <v>51172.800000000003</v>
      </c>
      <c r="H16" s="20">
        <f>SUM(H5:H15)</f>
        <v>21322</v>
      </c>
      <c r="I16" s="20">
        <f>SUM(I5:I15)</f>
        <v>584222.80000000005</v>
      </c>
      <c r="J16" s="20">
        <f>SUM(J5:J15)</f>
        <v>137818.15852</v>
      </c>
      <c r="K16" s="20">
        <f>SUM(K5:K15)</f>
        <v>722040.95851999999</v>
      </c>
      <c r="L16" s="20">
        <f>SUM(L5:L15)</f>
        <v>10234.56</v>
      </c>
    </row>
    <row r="17" spans="1:12" x14ac:dyDescent="0.2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</row>
    <row r="18" spans="1:12" ht="36.75" customHeight="1" x14ac:dyDescent="0.2">
      <c r="A18" s="23" t="s">
        <v>24</v>
      </c>
      <c r="B18" s="23"/>
      <c r="C18" s="23"/>
      <c r="D18" s="23"/>
      <c r="E18" s="23"/>
      <c r="F18" s="23"/>
      <c r="G18" s="16"/>
      <c r="H18" s="25" t="s">
        <v>21</v>
      </c>
      <c r="I18" s="26"/>
      <c r="J18" s="26"/>
      <c r="K18" s="27"/>
      <c r="L18" s="5">
        <f>H16+J16+L16</f>
        <v>169374.71851999999</v>
      </c>
    </row>
    <row r="19" spans="1:12" ht="27" customHeight="1" x14ac:dyDescent="0.2">
      <c r="A19" s="24" t="s">
        <v>4</v>
      </c>
      <c r="B19" s="24"/>
      <c r="C19" s="24"/>
      <c r="D19" s="24"/>
      <c r="E19" s="24"/>
      <c r="F19" s="24"/>
      <c r="G19" s="17"/>
      <c r="H19" s="18" t="s">
        <v>22</v>
      </c>
      <c r="I19" s="18"/>
      <c r="J19" s="18"/>
      <c r="K19" s="18"/>
      <c r="L19" s="6">
        <f>F16+G16</f>
        <v>562900.80000000005</v>
      </c>
    </row>
    <row r="20" spans="1:12" x14ac:dyDescent="0.2">
      <c r="A20" s="16"/>
      <c r="B20" s="15"/>
      <c r="C20" s="15"/>
      <c r="D20" s="15"/>
      <c r="E20" s="15"/>
      <c r="F20" s="15"/>
      <c r="G20" s="15"/>
      <c r="H20" s="19" t="s">
        <v>23</v>
      </c>
      <c r="I20" s="19"/>
      <c r="J20" s="19"/>
      <c r="K20" s="19"/>
      <c r="L20" s="6">
        <f>L18+L19</f>
        <v>732275.51852000004</v>
      </c>
    </row>
  </sheetData>
  <mergeCells count="5">
    <mergeCell ref="A2:L2"/>
    <mergeCell ref="A18:F18"/>
    <mergeCell ref="H18:K18"/>
    <mergeCell ref="A19:F19"/>
    <mergeCell ref="J1:L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2023.</vt:lpstr>
      <vt:lpstr>2024.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Tatjana Berdņikova</dc:creator>
  <cp:lastModifiedBy>Igors Belovs</cp:lastModifiedBy>
  <cp:lastPrinted>2023-06-27T08:22:14Z</cp:lastPrinted>
  <dcterms:created xsi:type="dcterms:W3CDTF">2020-09-23T13:17:37Z</dcterms:created>
  <dcterms:modified xsi:type="dcterms:W3CDTF">2023-07-11T13:40:54Z</dcterms:modified>
</cp:coreProperties>
</file>