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maK\Downloads\Sakralais_LNG_2025\2dublis\TAMES\"/>
    </mc:Choice>
  </mc:AlternateContent>
  <xr:revisionPtr revIDLastSave="1" documentId="13_ncr:1_{19F52DD2-362B-43FE-95F3-8694636B0786}" xr6:coauthVersionLast="47" xr6:coauthVersionMax="47" xr10:uidLastSave="{8CB209D9-DA79-427C-B238-DC6412FE7D95}"/>
  <bookViews>
    <workbookView xWindow="28680" yWindow="1590" windowWidth="29040" windowHeight="15720" firstSheet="1" xr2:uid="{00000000-000D-0000-FFFF-FFFF00000000}"/>
  </bookViews>
  <sheets>
    <sheet name="Kopa" sheetId="10" r:id="rId1"/>
    <sheet name="E Ass fasades posm" sheetId="8" r:id="rId2"/>
    <sheet name="Karaosta sānu ieejas mezgls" sheetId="9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0" l="1"/>
  <c r="B3" i="10"/>
  <c r="B2" i="10"/>
  <c r="N59" i="9"/>
  <c r="M59" i="9"/>
  <c r="K59" i="9"/>
  <c r="G59" i="9"/>
  <c r="J59" i="9" s="1"/>
  <c r="N58" i="9"/>
  <c r="M58" i="9"/>
  <c r="L58" i="9"/>
  <c r="O58" i="9" s="1"/>
  <c r="K58" i="9"/>
  <c r="J58" i="9"/>
  <c r="G58" i="9"/>
  <c r="N57" i="9"/>
  <c r="M57" i="9"/>
  <c r="L57" i="9"/>
  <c r="O57" i="9" s="1"/>
  <c r="K57" i="9"/>
  <c r="G57" i="9"/>
  <c r="J57" i="9" s="1"/>
  <c r="N56" i="9"/>
  <c r="M56" i="9"/>
  <c r="L56" i="9"/>
  <c r="O56" i="9" s="1"/>
  <c r="K56" i="9"/>
  <c r="G56" i="9"/>
  <c r="J56" i="9" s="1"/>
  <c r="N55" i="9"/>
  <c r="M55" i="9"/>
  <c r="K55" i="9"/>
  <c r="G55" i="9"/>
  <c r="L55" i="9" s="1"/>
  <c r="O55" i="9" s="1"/>
  <c r="N54" i="9"/>
  <c r="M54" i="9"/>
  <c r="K54" i="9"/>
  <c r="G54" i="9"/>
  <c r="L54" i="9" s="1"/>
  <c r="O54" i="9" s="1"/>
  <c r="N51" i="9"/>
  <c r="M51" i="9"/>
  <c r="K51" i="9"/>
  <c r="G51" i="9"/>
  <c r="L51" i="9" s="1"/>
  <c r="O51" i="9" s="1"/>
  <c r="N50" i="9"/>
  <c r="M50" i="9"/>
  <c r="L50" i="9"/>
  <c r="O50" i="9" s="1"/>
  <c r="K50" i="9"/>
  <c r="J50" i="9"/>
  <c r="G50" i="9"/>
  <c r="N49" i="9"/>
  <c r="M49" i="9"/>
  <c r="L49" i="9"/>
  <c r="O49" i="9" s="1"/>
  <c r="K49" i="9"/>
  <c r="G49" i="9"/>
  <c r="J49" i="9" s="1"/>
  <c r="N48" i="9"/>
  <c r="M48" i="9"/>
  <c r="K48" i="9"/>
  <c r="G48" i="9"/>
  <c r="J48" i="9" s="1"/>
  <c r="N47" i="9"/>
  <c r="M47" i="9"/>
  <c r="K47" i="9"/>
  <c r="G47" i="9"/>
  <c r="L47" i="9" s="1"/>
  <c r="O47" i="9" s="1"/>
  <c r="N46" i="9"/>
  <c r="M46" i="9"/>
  <c r="K46" i="9"/>
  <c r="G46" i="9"/>
  <c r="L46" i="9" s="1"/>
  <c r="O46" i="9" s="1"/>
  <c r="N45" i="9"/>
  <c r="M45" i="9"/>
  <c r="K45" i="9"/>
  <c r="G45" i="9"/>
  <c r="J45" i="9" s="1"/>
  <c r="N44" i="9"/>
  <c r="M44" i="9"/>
  <c r="L44" i="9"/>
  <c r="O44" i="9" s="1"/>
  <c r="K44" i="9"/>
  <c r="J44" i="9"/>
  <c r="G44" i="9"/>
  <c r="N41" i="9"/>
  <c r="M41" i="9"/>
  <c r="L41" i="9"/>
  <c r="O41" i="9" s="1"/>
  <c r="K41" i="9"/>
  <c r="G41" i="9"/>
  <c r="J41" i="9" s="1"/>
  <c r="N40" i="9"/>
  <c r="M40" i="9"/>
  <c r="L40" i="9"/>
  <c r="O40" i="9" s="1"/>
  <c r="K40" i="9"/>
  <c r="G40" i="9"/>
  <c r="J40" i="9" s="1"/>
  <c r="N39" i="9"/>
  <c r="M39" i="9"/>
  <c r="K39" i="9"/>
  <c r="G39" i="9"/>
  <c r="L39" i="9" s="1"/>
  <c r="O39" i="9" s="1"/>
  <c r="N38" i="9"/>
  <c r="M38" i="9"/>
  <c r="K38" i="9"/>
  <c r="G38" i="9"/>
  <c r="L38" i="9" s="1"/>
  <c r="O38" i="9" s="1"/>
  <c r="N37" i="9"/>
  <c r="M37" i="9"/>
  <c r="K37" i="9"/>
  <c r="G37" i="9"/>
  <c r="J37" i="9" s="1"/>
  <c r="N36" i="9"/>
  <c r="M36" i="9"/>
  <c r="L36" i="9"/>
  <c r="O36" i="9" s="1"/>
  <c r="K36" i="9"/>
  <c r="J36" i="9"/>
  <c r="G36" i="9"/>
  <c r="N35" i="9"/>
  <c r="M35" i="9"/>
  <c r="L35" i="9"/>
  <c r="O35" i="9" s="1"/>
  <c r="K35" i="9"/>
  <c r="G35" i="9"/>
  <c r="J35" i="9" s="1"/>
  <c r="N34" i="9"/>
  <c r="M34" i="9"/>
  <c r="K34" i="9"/>
  <c r="G34" i="9"/>
  <c r="J34" i="9" s="1"/>
  <c r="N33" i="9"/>
  <c r="M33" i="9"/>
  <c r="K33" i="9"/>
  <c r="G33" i="9"/>
  <c r="L33" i="9" s="1"/>
  <c r="O33" i="9" s="1"/>
  <c r="N32" i="9"/>
  <c r="M32" i="9"/>
  <c r="K32" i="9"/>
  <c r="G32" i="9"/>
  <c r="L32" i="9" s="1"/>
  <c r="O32" i="9" s="1"/>
  <c r="N31" i="9"/>
  <c r="M31" i="9"/>
  <c r="K31" i="9"/>
  <c r="G31" i="9"/>
  <c r="J31" i="9" s="1"/>
  <c r="N30" i="9"/>
  <c r="M30" i="9"/>
  <c r="L30" i="9"/>
  <c r="O30" i="9" s="1"/>
  <c r="K30" i="9"/>
  <c r="J30" i="9"/>
  <c r="G30" i="9"/>
  <c r="N29" i="9"/>
  <c r="M29" i="9"/>
  <c r="K29" i="9"/>
  <c r="G29" i="9"/>
  <c r="J29" i="9" s="1"/>
  <c r="N28" i="9"/>
  <c r="M28" i="9"/>
  <c r="L28" i="9"/>
  <c r="O28" i="9" s="1"/>
  <c r="K28" i="9"/>
  <c r="G28" i="9"/>
  <c r="J28" i="9" s="1"/>
  <c r="N27" i="9"/>
  <c r="M27" i="9"/>
  <c r="K27" i="9"/>
  <c r="G27" i="9"/>
  <c r="L27" i="9" s="1"/>
  <c r="O27" i="9" s="1"/>
  <c r="N24" i="9"/>
  <c r="M24" i="9"/>
  <c r="K24" i="9"/>
  <c r="G24" i="9"/>
  <c r="L24" i="9" s="1"/>
  <c r="O24" i="9" s="1"/>
  <c r="N23" i="9"/>
  <c r="M23" i="9"/>
  <c r="K23" i="9"/>
  <c r="G23" i="9"/>
  <c r="L23" i="9" s="1"/>
  <c r="O23" i="9" s="1"/>
  <c r="N22" i="9"/>
  <c r="M22" i="9"/>
  <c r="L22" i="9"/>
  <c r="O22" i="9" s="1"/>
  <c r="K22" i="9"/>
  <c r="J22" i="9"/>
  <c r="G22" i="9"/>
  <c r="N21" i="9"/>
  <c r="M21" i="9"/>
  <c r="L21" i="9"/>
  <c r="O21" i="9" s="1"/>
  <c r="K21" i="9"/>
  <c r="G21" i="9"/>
  <c r="J21" i="9" s="1"/>
  <c r="N19" i="9"/>
  <c r="M19" i="9"/>
  <c r="K19" i="9"/>
  <c r="G19" i="9"/>
  <c r="L19" i="9" s="1"/>
  <c r="O19" i="9" s="1"/>
  <c r="N16" i="9"/>
  <c r="M16" i="9"/>
  <c r="K16" i="9"/>
  <c r="G16" i="9"/>
  <c r="L16" i="9" s="1"/>
  <c r="O16" i="9" s="1"/>
  <c r="N15" i="9"/>
  <c r="M15" i="9"/>
  <c r="K15" i="9"/>
  <c r="G15" i="9"/>
  <c r="J15" i="9" s="1"/>
  <c r="N14" i="9"/>
  <c r="N62" i="9" s="1"/>
  <c r="M14" i="9"/>
  <c r="M62" i="9" s="1"/>
  <c r="K14" i="9"/>
  <c r="K62" i="9" s="1"/>
  <c r="G14" i="9"/>
  <c r="L14" i="9" s="1"/>
  <c r="O14" i="9" l="1"/>
  <c r="J32" i="9"/>
  <c r="J46" i="9"/>
  <c r="J27" i="9"/>
  <c r="L37" i="9"/>
  <c r="O37" i="9" s="1"/>
  <c r="L34" i="9"/>
  <c r="O34" i="9" s="1"/>
  <c r="L48" i="9"/>
  <c r="O48" i="9" s="1"/>
  <c r="J14" i="9"/>
  <c r="J38" i="9"/>
  <c r="J16" i="9"/>
  <c r="J47" i="9"/>
  <c r="L59" i="9"/>
  <c r="O59" i="9" s="1"/>
  <c r="J51" i="9"/>
  <c r="L15" i="9"/>
  <c r="O15" i="9" s="1"/>
  <c r="J54" i="9"/>
  <c r="L31" i="9"/>
  <c r="O31" i="9" s="1"/>
  <c r="J33" i="9"/>
  <c r="L45" i="9"/>
  <c r="O45" i="9" s="1"/>
  <c r="J23" i="9"/>
  <c r="J39" i="9"/>
  <c r="J55" i="9"/>
  <c r="J19" i="9"/>
  <c r="L29" i="9"/>
  <c r="O29" i="9" s="1"/>
  <c r="J24" i="9"/>
  <c r="O62" i="9" l="1"/>
  <c r="L62" i="9"/>
  <c r="O64" i="9" l="1"/>
  <c r="O63" i="9" s="1"/>
  <c r="O8" i="9"/>
  <c r="N30" i="8" l="1"/>
  <c r="M30" i="8"/>
  <c r="K30" i="8"/>
  <c r="G30" i="8"/>
  <c r="J30" i="8" s="1"/>
  <c r="N29" i="8"/>
  <c r="M29" i="8"/>
  <c r="K29" i="8"/>
  <c r="G29" i="8"/>
  <c r="L29" i="8" s="1"/>
  <c r="N28" i="8"/>
  <c r="M28" i="8"/>
  <c r="K28" i="8"/>
  <c r="G28" i="8"/>
  <c r="J28" i="8" s="1"/>
  <c r="N27" i="8"/>
  <c r="M27" i="8"/>
  <c r="K27" i="8"/>
  <c r="G27" i="8"/>
  <c r="L27" i="8" s="1"/>
  <c r="N26" i="8"/>
  <c r="M26" i="8"/>
  <c r="K26" i="8"/>
  <c r="G26" i="8"/>
  <c r="J26" i="8" s="1"/>
  <c r="N25" i="8"/>
  <c r="M25" i="8"/>
  <c r="K25" i="8"/>
  <c r="G25" i="8"/>
  <c r="L25" i="8" s="1"/>
  <c r="N24" i="8"/>
  <c r="M24" i="8"/>
  <c r="K24" i="8"/>
  <c r="G24" i="8"/>
  <c r="L24" i="8" s="1"/>
  <c r="N23" i="8"/>
  <c r="M23" i="8"/>
  <c r="K23" i="8"/>
  <c r="G23" i="8"/>
  <c r="J23" i="8" s="1"/>
  <c r="N19" i="8"/>
  <c r="M19" i="8"/>
  <c r="K19" i="8"/>
  <c r="G19" i="8"/>
  <c r="J19" i="8" s="1"/>
  <c r="N16" i="8"/>
  <c r="M16" i="8"/>
  <c r="K16" i="8"/>
  <c r="G16" i="8"/>
  <c r="J16" i="8" s="1"/>
  <c r="N15" i="8"/>
  <c r="M15" i="8"/>
  <c r="K15" i="8"/>
  <c r="G15" i="8"/>
  <c r="J15" i="8" s="1"/>
  <c r="N14" i="8"/>
  <c r="N35" i="8" s="1"/>
  <c r="M14" i="8"/>
  <c r="K14" i="8"/>
  <c r="G14" i="8"/>
  <c r="J14" i="8" s="1"/>
  <c r="K35" i="8" l="1"/>
  <c r="L19" i="8"/>
  <c r="O19" i="8" s="1"/>
  <c r="L30" i="8"/>
  <c r="O30" i="8" s="1"/>
  <c r="O27" i="8"/>
  <c r="L14" i="8"/>
  <c r="O14" i="8" s="1"/>
  <c r="M35" i="8"/>
  <c r="L15" i="8"/>
  <c r="O15" i="8" s="1"/>
  <c r="J29" i="8"/>
  <c r="L26" i="8"/>
  <c r="O26" i="8" s="1"/>
  <c r="L23" i="8"/>
  <c r="O23" i="8" s="1"/>
  <c r="O29" i="8"/>
  <c r="J27" i="8"/>
  <c r="O24" i="8"/>
  <c r="O25" i="8"/>
  <c r="L28" i="8"/>
  <c r="O28" i="8" s="1"/>
  <c r="J24" i="8"/>
  <c r="L16" i="8"/>
  <c r="O16" i="8" s="1"/>
  <c r="J25" i="8"/>
  <c r="O35" i="8" l="1"/>
  <c r="O37" i="8" s="1"/>
  <c r="L35" i="8"/>
  <c r="O36" i="8" l="1"/>
  <c r="O8" i="8"/>
</calcChain>
</file>

<file path=xl/sharedStrings.xml><?xml version="1.0" encoding="utf-8"?>
<sst xmlns="http://schemas.openxmlformats.org/spreadsheetml/2006/main" count="185" uniqueCount="87">
  <si>
    <t>Darbi</t>
  </si>
  <si>
    <t>Summa</t>
  </si>
  <si>
    <t>ASS E sienas posma ķieģeļu virsmas restaurācija</t>
  </si>
  <si>
    <t>Portiku griestu plaknes un iejas mezgla restaurācija</t>
  </si>
  <si>
    <t>Kopā:</t>
  </si>
  <si>
    <t>Lokālā tāme Nr.1</t>
  </si>
  <si>
    <t>ASS E sienas posma ķieģeļu virsmas restaurācija.</t>
  </si>
  <si>
    <t>Pasūtītājs: Latvijas Pareizticīgā baznīca, Reģ. Nr.90000085869</t>
  </si>
  <si>
    <t xml:space="preserve">Izpildītājs: </t>
  </si>
  <si>
    <t>Objekts: Liepājas Svētā Nikolaja Jūras katedrāles fasāžu atjaunošana</t>
  </si>
  <si>
    <t>Tāme sastādīta 2026. gada cenās</t>
  </si>
  <si>
    <r>
      <t xml:space="preserve">Tāmes izmaksas, </t>
    </r>
    <r>
      <rPr>
        <i/>
        <sz val="10"/>
        <rFont val="Times New Roman"/>
        <family val="1"/>
      </rPr>
      <t>euro</t>
    </r>
  </si>
  <si>
    <t>Nr.p.k.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</si>
  <si>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</si>
  <si>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</si>
  <si>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</si>
  <si>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</si>
  <si>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</si>
  <si>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</si>
  <si>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</si>
  <si>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</t>
  </si>
  <si>
    <t>Būvizstrādājumi</t>
  </si>
  <si>
    <t>Mehānismi</t>
  </si>
  <si>
    <t>Kopā</t>
  </si>
  <si>
    <t>Darbietilpība (c/h)</t>
  </si>
  <si>
    <t>Būvlaukums</t>
  </si>
  <si>
    <t>Saliekams būvniecības žogs</t>
  </si>
  <si>
    <t>mēn.</t>
  </si>
  <si>
    <t>Būvtāfele</t>
  </si>
  <si>
    <t>gb.</t>
  </si>
  <si>
    <t>Būvlaukuma elektroapgāde</t>
  </si>
  <si>
    <t>men.</t>
  </si>
  <si>
    <t>Portiku griestu plaknes atjaunošana</t>
  </si>
  <si>
    <t>Restaurācijas darbu dokumentācija</t>
  </si>
  <si>
    <t>Restaurācijas darbu atskaites sagatavošana 4eks.</t>
  </si>
  <si>
    <t>kompl.</t>
  </si>
  <si>
    <t>Restaurācijas darbi</t>
  </si>
  <si>
    <t xml:space="preserve"> ASS E sienas posma ķieģēlu virsmas restaurācija.</t>
  </si>
  <si>
    <t xml:space="preserve">Sastatņu montāža, demontāža, īre restaurācijas darbiem, aizsargtīls. </t>
  </si>
  <si>
    <t xml:space="preserve">m2 </t>
  </si>
  <si>
    <t>Fasāžu mazgāšana, attīrīšana</t>
  </si>
  <si>
    <t>m2</t>
  </si>
  <si>
    <t>Nestabilo šuvju demontāža, saudzīgi izzāģējot</t>
  </si>
  <si>
    <t>Mūra šuvojuma restaurācija</t>
  </si>
  <si>
    <t>Estētiski nepieciešamo ķieģeļu virsmu tonāls retušs ar lazūru</t>
  </si>
  <si>
    <t>Erodējušo mūra posmu pārmūrēšana</t>
  </si>
  <si>
    <t xml:space="preserve">Ķieģeļu izdrupumu atjaunošana </t>
  </si>
  <si>
    <t>Virsmu pārklāšana ar hidrofobu</t>
  </si>
  <si>
    <t>Izmaksas kopā, t. sk. darba devēja sociālais nodoklis 23,59%</t>
  </si>
  <si>
    <t>PVN 21 %</t>
  </si>
  <si>
    <t>Kopā  Ar PVN</t>
  </si>
  <si>
    <t xml:space="preserve">Sastādīja:                                            </t>
  </si>
  <si>
    <t>Tāme sastādīta 2026. gada 19. augustā</t>
  </si>
  <si>
    <t xml:space="preserve">Pārbaudīja:                               </t>
  </si>
  <si>
    <t>Apstiprinu:</t>
  </si>
  <si>
    <t>(paraksts*)</t>
  </si>
  <si>
    <t>*</t>
  </si>
  <si>
    <t>Portiku griestu plaknei mazgāšana, attīrīšana</t>
  </si>
  <si>
    <t>Dokoratīva noslēgakmeņa apakšējas daļas restaurācija, detaļa "Z"</t>
  </si>
  <si>
    <t>Portiku griestu plaknei viekt apmetuma atjaunošanu
un krāsošanu saskaņā ar krāsu risinājumiem un atjaunošanas darbu aprakstu tabulā ''Portiku griestu apmesto plakņu atjaunošana</t>
  </si>
  <si>
    <t xml:space="preserve"> ASS 4/E-F Iejas lieveņa sānu mala un ASS 5/E-F Iejas lieveņa sānu mala.</t>
  </si>
  <si>
    <t>Majolikas flīžu M 7 restaurācija</t>
  </si>
  <si>
    <t>gab</t>
  </si>
  <si>
    <t>Majolikas flīžu M 7-1 restaurācija</t>
  </si>
  <si>
    <t xml:space="preserve">Majolikas flīžu M 7-1 izgatavošana no jauna </t>
  </si>
  <si>
    <t>Majolikas flīžu M 14 restaurācija</t>
  </si>
  <si>
    <t xml:space="preserve">Majolikas flīžu M 14 izgatavošana no jauna </t>
  </si>
  <si>
    <t>Majolikas flīžu M 15 restaurācija</t>
  </si>
  <si>
    <t xml:space="preserve">Majolikas flīžu M 15 izgatavošana no jauna </t>
  </si>
  <si>
    <t>Iejas lieveņa sānu malu cokola atjaunošana</t>
  </si>
  <si>
    <t>Smilšakmens plākšņu apdares attīrīšana no atmosfēras piesārņojuma un pārkrāsojumiem</t>
  </si>
  <si>
    <t>Granīta plākšņu apdares attīrīšana no atmosfēras piesārņojuma un pārkrāsojumiem</t>
  </si>
  <si>
    <t>Sekundāro cementa javas pielabojumu saudzīga demontāža</t>
  </si>
  <si>
    <t xml:space="preserve">Šuvju demontāža </t>
  </si>
  <si>
    <t xml:space="preserve">Smilšakmens būtisko izdrupumu atjaunošana </t>
  </si>
  <si>
    <t>Smilšakmens laboto vietu lokāla tonālā retuša ar lazūru</t>
  </si>
  <si>
    <t xml:space="preserve">Šuvju atjaunošana </t>
  </si>
  <si>
    <t>Iejas lieveņa- trepju priekšējās sienas atjaunošana</t>
  </si>
  <si>
    <t>Demontāža un pamatnes sagatavošana</t>
  </si>
  <si>
    <t>Smilšakmens/dolomīta bloku izmaksas (Igaunija)</t>
  </si>
  <si>
    <t>m3</t>
  </si>
  <si>
    <t>Jauno smilšakmens bloku mūrēšana un enkurošana</t>
  </si>
  <si>
    <t>Vidus masīva protezēšana (10 gab. protēžu izgatavošana/iestrāde)</t>
  </si>
  <si>
    <t>Mūra šuvošana, virsmu apstrāde, aizsargpārklājumi</t>
  </si>
  <si>
    <t>Materiālu loģistika, transports, tehnika</t>
  </si>
  <si>
    <t xml:space="preserve">Sastādīja:                                                   </t>
  </si>
  <si>
    <t xml:space="preserve">Pārbaudīja: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</si>
</sst>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[$-426]General"/>
    <numFmt numFmtId="166" formatCode="_-* #,##0.00\ _L_s_-;\-* #,##0.00\ _L_s_-;_-* &quot;-&quot;??\ _L_s_-;_-@_-"/>
    <numFmt numFmtId="167" formatCode="0.00_ ;[Red]\-0.00\ "/>
  </numFmts>
  <fonts count="34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  <charset val="186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186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186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Arial Cyr"/>
      <charset val="204"/>
    </font>
    <font>
      <b/>
      <sz val="24"/>
      <color indexed="8"/>
      <name val="Arial Cyr"/>
      <charset val="204"/>
    </font>
    <font>
      <sz val="18"/>
      <color indexed="8"/>
      <name val="Arial Cyr"/>
      <charset val="204"/>
    </font>
    <font>
      <sz val="12"/>
      <color indexed="8"/>
      <name val="Arial Cyr"/>
      <charset val="204"/>
    </font>
    <font>
      <sz val="10"/>
      <color indexed="63"/>
      <name val="Arial Cyr"/>
      <charset val="204"/>
    </font>
    <font>
      <i/>
      <sz val="10"/>
      <color indexed="23"/>
      <name val="Arial Cyr"/>
      <charset val="204"/>
    </font>
    <font>
      <sz val="10"/>
      <color indexed="17"/>
      <name val="Arial Cyr"/>
      <charset val="204"/>
    </font>
    <font>
      <sz val="10"/>
      <color indexed="19"/>
      <name val="Arial Cyr"/>
      <charset val="204"/>
    </font>
    <font>
      <sz val="10"/>
      <color indexed="16"/>
      <name val="Arial Cyr"/>
      <charset val="204"/>
    </font>
    <font>
      <b/>
      <sz val="10"/>
      <color indexed="9"/>
      <name val="Arial Cyr"/>
      <charset val="204"/>
    </font>
    <font>
      <b/>
      <sz val="10"/>
      <color indexed="8"/>
      <name val="Arial Cyr"/>
      <charset val="204"/>
    </font>
    <font>
      <sz val="10"/>
      <color indexed="9"/>
      <name val="Arial Cyr"/>
      <charset val="204"/>
    </font>
    <font>
      <sz val="10"/>
      <name val="Arial"/>
      <family val="2"/>
      <charset val="1"/>
    </font>
    <font>
      <sz val="10"/>
      <color indexed="8"/>
      <name val="BaltTimes"/>
      <charset val="186"/>
    </font>
    <font>
      <sz val="10"/>
      <color rgb="FF000000"/>
      <name val="Times New Roman"/>
      <family val="1"/>
    </font>
    <font>
      <sz val="11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  <charset val="186"/>
    </font>
    <font>
      <sz val="10"/>
      <name val="Times New Roman"/>
      <family val="1"/>
      <charset val="204"/>
    </font>
    <font>
      <b/>
      <i/>
      <u/>
      <sz val="1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165" fontId="2" fillId="0" borderId="0"/>
    <xf numFmtId="0" fontId="5" fillId="0" borderId="0"/>
    <xf numFmtId="0" fontId="6" fillId="0" borderId="0"/>
    <xf numFmtId="0" fontId="5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/>
    <xf numFmtId="0" fontId="5" fillId="0" borderId="0"/>
    <xf numFmtId="0" fontId="11" fillId="0" borderId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1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0" applyNumberFormat="0" applyBorder="0" applyAlignment="0" applyProtection="0"/>
    <xf numFmtId="0" fontId="24" fillId="0" borderId="0" applyBorder="0" applyProtection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7" fillId="0" borderId="0" applyFill="0" applyBorder="0" applyAlignment="0" applyProtection="0"/>
    <xf numFmtId="0" fontId="18" fillId="9" borderId="0" applyNumberFormat="0" applyBorder="0" applyAlignment="0" applyProtection="0"/>
    <xf numFmtId="0" fontId="5" fillId="0" borderId="0"/>
    <xf numFmtId="0" fontId="11" fillId="0" borderId="0"/>
    <xf numFmtId="0" fontId="5" fillId="0" borderId="0"/>
    <xf numFmtId="0" fontId="7" fillId="0" borderId="0"/>
    <xf numFmtId="0" fontId="15" fillId="9" borderId="4" applyNumberFormat="0" applyAlignment="0" applyProtection="0"/>
    <xf numFmtId="9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7" fillId="0" borderId="0"/>
    <xf numFmtId="0" fontId="5" fillId="0" borderId="0"/>
    <xf numFmtId="0" fontId="6" fillId="0" borderId="0"/>
    <xf numFmtId="0" fontId="23" fillId="0" borderId="0"/>
    <xf numFmtId="0" fontId="11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5" fontId="3" fillId="2" borderId="0" xfId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2" fontId="4" fillId="0" borderId="0" xfId="0" applyNumberFormat="1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2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1" fillId="0" borderId="3" xfId="5" applyFont="1" applyBorder="1" applyAlignment="1">
      <alignment horizontal="center" vertical="center" wrapText="1"/>
    </xf>
    <xf numFmtId="0" fontId="1" fillId="0" borderId="3" xfId="3" applyFont="1" applyBorder="1" applyAlignment="1">
      <alignment horizontal="center" vertical="center" textRotation="90" wrapText="1"/>
    </xf>
    <xf numFmtId="0" fontId="1" fillId="0" borderId="2" xfId="5" applyFont="1" applyBorder="1" applyAlignment="1">
      <alignment horizontal="left" vertical="center" wrapText="1"/>
    </xf>
    <xf numFmtId="0" fontId="1" fillId="0" borderId="2" xfId="5" applyFont="1" applyBorder="1" applyAlignment="1">
      <alignment horizontal="center" vertical="center" wrapText="1"/>
    </xf>
    <xf numFmtId="167" fontId="1" fillId="0" borderId="2" xfId="5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2" xfId="5" applyNumberFormat="1" applyFont="1" applyBorder="1" applyAlignment="1">
      <alignment horizontal="center" vertic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167" fontId="1" fillId="2" borderId="2" xfId="6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4" fontId="1" fillId="0" borderId="2" xfId="7" applyNumberFormat="1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167" fontId="9" fillId="0" borderId="2" xfId="5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67" fontId="9" fillId="2" borderId="2" xfId="0" applyNumberFormat="1" applyFont="1" applyFill="1" applyBorder="1" applyAlignment="1">
      <alignment horizontal="center" vertical="center" wrapText="1"/>
    </xf>
    <xf numFmtId="167" fontId="9" fillId="2" borderId="2" xfId="6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/>
    <xf numFmtId="0" fontId="1" fillId="0" borderId="0" xfId="8" applyFont="1"/>
    <xf numFmtId="0" fontId="1" fillId="0" borderId="0" xfId="2" applyFont="1" applyAlignment="1">
      <alignment horizontal="left"/>
    </xf>
    <xf numFmtId="0" fontId="4" fillId="0" borderId="0" xfId="0" applyFont="1"/>
    <xf numFmtId="4" fontId="4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4" fillId="0" borderId="0" xfId="2" applyFont="1"/>
    <xf numFmtId="0" fontId="4" fillId="0" borderId="0" xfId="0" applyFont="1" applyAlignment="1">
      <alignment horizontal="left" vertical="center"/>
    </xf>
    <xf numFmtId="4" fontId="4" fillId="0" borderId="0" xfId="2" applyNumberFormat="1" applyFont="1" applyAlignment="1">
      <alignment horizontal="right" vertical="center"/>
    </xf>
    <xf numFmtId="4" fontId="4" fillId="0" borderId="0" xfId="2" applyNumberFormat="1" applyFont="1" applyAlignment="1">
      <alignment horizontal="center" vertical="center"/>
    </xf>
    <xf numFmtId="0" fontId="28" fillId="0" borderId="0" xfId="0" applyFont="1"/>
    <xf numFmtId="4" fontId="1" fillId="2" borderId="2" xfId="7" applyNumberFormat="1" applyFont="1" applyFill="1" applyBorder="1" applyAlignment="1">
      <alignment horizontal="center" vertical="center" wrapText="1"/>
    </xf>
    <xf numFmtId="4" fontId="26" fillId="2" borderId="2" xfId="9" applyNumberFormat="1" applyFont="1" applyFill="1" applyBorder="1" applyAlignment="1">
      <alignment horizontal="center" vertical="center"/>
    </xf>
    <xf numFmtId="0" fontId="4" fillId="0" borderId="2" xfId="5" applyFont="1" applyBorder="1" applyAlignment="1">
      <alignment horizontal="center" vertical="center" wrapText="1"/>
    </xf>
    <xf numFmtId="0" fontId="25" fillId="2" borderId="2" xfId="9" applyFont="1" applyFill="1" applyBorder="1" applyAlignment="1">
      <alignment horizontal="left" vertical="center" wrapText="1"/>
    </xf>
    <xf numFmtId="0" fontId="27" fillId="2" borderId="2" xfId="9" applyFont="1" applyFill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/>
    </xf>
    <xf numFmtId="167" fontId="29" fillId="2" borderId="2" xfId="0" applyNumberFormat="1" applyFont="1" applyFill="1" applyBorder="1" applyAlignment="1">
      <alignment horizontal="center" vertical="center" wrapText="1"/>
    </xf>
    <xf numFmtId="167" fontId="29" fillId="2" borderId="2" xfId="6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7" fontId="9" fillId="2" borderId="9" xfId="6" applyNumberFormat="1" applyFont="1" applyFill="1" applyBorder="1" applyAlignment="1">
      <alignment horizontal="center" vertical="center" wrapText="1"/>
    </xf>
    <xf numFmtId="167" fontId="29" fillId="2" borderId="9" xfId="6" applyNumberFormat="1" applyFont="1" applyFill="1" applyBorder="1" applyAlignment="1">
      <alignment horizontal="center" vertical="center" wrapText="1"/>
    </xf>
    <xf numFmtId="167" fontId="4" fillId="2" borderId="9" xfId="6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" fillId="0" borderId="13" xfId="0" applyFont="1" applyBorder="1"/>
    <xf numFmtId="4" fontId="4" fillId="0" borderId="13" xfId="2" applyNumberFormat="1" applyFont="1" applyBorder="1" applyAlignment="1">
      <alignment horizontal="right" vertical="center"/>
    </xf>
    <xf numFmtId="4" fontId="4" fillId="0" borderId="13" xfId="2" applyNumberFormat="1" applyFont="1" applyBorder="1" applyAlignment="1">
      <alignment horizontal="center" vertical="center"/>
    </xf>
    <xf numFmtId="4" fontId="4" fillId="0" borderId="14" xfId="2" applyNumberFormat="1" applyFont="1" applyBorder="1" applyAlignment="1">
      <alignment horizontal="center" vertical="center"/>
    </xf>
    <xf numFmtId="0" fontId="1" fillId="0" borderId="17" xfId="3" applyFont="1" applyBorder="1" applyAlignment="1">
      <alignment horizontal="center" vertical="center" textRotation="90" wrapText="1"/>
    </xf>
    <xf numFmtId="166" fontId="1" fillId="2" borderId="17" xfId="4" applyNumberFormat="1" applyFont="1" applyFill="1" applyBorder="1" applyAlignment="1">
      <alignment horizontal="center" vertical="center" textRotation="90" wrapText="1"/>
    </xf>
    <xf numFmtId="166" fontId="4" fillId="0" borderId="17" xfId="4" applyNumberFormat="1" applyFont="1" applyFill="1" applyBorder="1" applyAlignment="1">
      <alignment horizontal="center" vertical="center" textRotation="90" wrapText="1"/>
    </xf>
    <xf numFmtId="166" fontId="1" fillId="0" borderId="17" xfId="4" applyNumberFormat="1" applyFont="1" applyFill="1" applyBorder="1" applyAlignment="1">
      <alignment horizontal="center" vertical="center" textRotation="90" wrapText="1"/>
    </xf>
    <xf numFmtId="0" fontId="4" fillId="0" borderId="18" xfId="3" applyFont="1" applyBorder="1" applyAlignment="1">
      <alignment horizontal="center" vertical="center" textRotation="90" wrapText="1"/>
    </xf>
    <xf numFmtId="4" fontId="4" fillId="0" borderId="15" xfId="2" applyNumberFormat="1" applyFont="1" applyBorder="1" applyAlignment="1">
      <alignment horizontal="center" vertical="center"/>
    </xf>
    <xf numFmtId="4" fontId="4" fillId="0" borderId="19" xfId="2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 wrapText="1"/>
    </xf>
    <xf numFmtId="0" fontId="1" fillId="0" borderId="20" xfId="5" applyFont="1" applyBorder="1" applyAlignment="1">
      <alignment horizontal="center" vertical="center" wrapText="1"/>
    </xf>
    <xf numFmtId="0" fontId="1" fillId="0" borderId="20" xfId="3" applyFont="1" applyBorder="1" applyAlignment="1">
      <alignment horizontal="center" vertical="center" textRotation="90" wrapText="1"/>
    </xf>
    <xf numFmtId="0" fontId="4" fillId="0" borderId="20" xfId="3" applyFont="1" applyBorder="1" applyAlignment="1">
      <alignment horizontal="center" vertical="center" textRotation="90" wrapText="1"/>
    </xf>
    <xf numFmtId="166" fontId="1" fillId="0" borderId="20" xfId="4" applyNumberFormat="1" applyFont="1" applyFill="1" applyBorder="1" applyAlignment="1">
      <alignment horizontal="center" vertical="center" textRotation="90" wrapText="1"/>
    </xf>
    <xf numFmtId="0" fontId="4" fillId="0" borderId="21" xfId="3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/>
    </xf>
    <xf numFmtId="0" fontId="1" fillId="0" borderId="17" xfId="5" applyFont="1" applyBorder="1" applyAlignment="1">
      <alignment horizontal="left" vertical="center" wrapText="1"/>
    </xf>
    <xf numFmtId="0" fontId="1" fillId="0" borderId="17" xfId="5" applyFont="1" applyBorder="1" applyAlignment="1">
      <alignment horizontal="center" vertical="center" wrapText="1"/>
    </xf>
    <xf numFmtId="167" fontId="1" fillId="0" borderId="17" xfId="5" applyNumberFormat="1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center" vertical="center" wrapText="1"/>
    </xf>
    <xf numFmtId="2" fontId="1" fillId="0" borderId="17" xfId="5" applyNumberFormat="1" applyFont="1" applyBorder="1" applyAlignment="1">
      <alignment horizontal="center" vertical="center" wrapText="1"/>
    </xf>
    <xf numFmtId="2" fontId="1" fillId="2" borderId="17" xfId="0" applyNumberFormat="1" applyFont="1" applyFill="1" applyBorder="1" applyAlignment="1">
      <alignment horizontal="center" vertical="center" wrapText="1"/>
    </xf>
    <xf numFmtId="167" fontId="4" fillId="2" borderId="17" xfId="0" applyNumberFormat="1" applyFont="1" applyFill="1" applyBorder="1" applyAlignment="1">
      <alignment horizontal="center" vertical="center" wrapText="1"/>
    </xf>
    <xf numFmtId="167" fontId="1" fillId="2" borderId="17" xfId="0" applyNumberFormat="1" applyFont="1" applyFill="1" applyBorder="1" applyAlignment="1">
      <alignment horizontal="center" vertical="center" wrapText="1"/>
    </xf>
    <xf numFmtId="167" fontId="1" fillId="2" borderId="17" xfId="6" applyNumberFormat="1" applyFont="1" applyFill="1" applyBorder="1" applyAlignment="1">
      <alignment horizontal="center" vertical="center" wrapText="1"/>
    </xf>
    <xf numFmtId="167" fontId="4" fillId="2" borderId="18" xfId="6" applyNumberFormat="1" applyFont="1" applyFill="1" applyBorder="1" applyAlignment="1">
      <alignment horizontal="center" vertical="center" wrapText="1"/>
    </xf>
    <xf numFmtId="4" fontId="29" fillId="0" borderId="0" xfId="2" applyNumberFormat="1" applyFont="1" applyAlignment="1">
      <alignment horizontal="center" vertical="center"/>
    </xf>
    <xf numFmtId="4" fontId="29" fillId="0" borderId="11" xfId="2" applyNumberFormat="1" applyFont="1" applyBorder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3" xfId="5" applyFont="1" applyBorder="1" applyAlignment="1">
      <alignment horizontal="left" vertical="center" wrapText="1"/>
    </xf>
    <xf numFmtId="167" fontId="1" fillId="0" borderId="3" xfId="5" applyNumberFormat="1" applyFont="1" applyBorder="1" applyAlignment="1">
      <alignment horizontal="center" vertical="center" wrapText="1"/>
    </xf>
    <xf numFmtId="2" fontId="1" fillId="0" borderId="3" xfId="5" applyNumberFormat="1" applyFont="1" applyBorder="1" applyAlignment="1">
      <alignment horizontal="center" vertical="center" wrapText="1"/>
    </xf>
    <xf numFmtId="4" fontId="29" fillId="0" borderId="3" xfId="0" applyNumberFormat="1" applyFont="1" applyBorder="1" applyAlignment="1">
      <alignment horizontal="center" vertical="center"/>
    </xf>
    <xf numFmtId="167" fontId="29" fillId="2" borderId="3" xfId="0" applyNumberFormat="1" applyFont="1" applyFill="1" applyBorder="1" applyAlignment="1">
      <alignment horizontal="center" vertical="center" wrapText="1"/>
    </xf>
    <xf numFmtId="167" fontId="29" fillId="2" borderId="3" xfId="6" applyNumberFormat="1" applyFont="1" applyFill="1" applyBorder="1" applyAlignment="1">
      <alignment horizontal="center" vertical="center" wrapText="1"/>
    </xf>
    <xf numFmtId="167" fontId="29" fillId="2" borderId="26" xfId="6" applyNumberFormat="1" applyFont="1" applyFill="1" applyBorder="1" applyAlignment="1">
      <alignment horizontal="center" vertical="center" wrapText="1"/>
    </xf>
    <xf numFmtId="0" fontId="30" fillId="10" borderId="2" xfId="5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167" fontId="1" fillId="2" borderId="3" xfId="0" applyNumberFormat="1" applyFont="1" applyFill="1" applyBorder="1" applyAlignment="1">
      <alignment horizontal="center" vertical="center" wrapText="1"/>
    </xf>
    <xf numFmtId="167" fontId="1" fillId="2" borderId="3" xfId="6" applyNumberFormat="1" applyFont="1" applyFill="1" applyBorder="1" applyAlignment="1">
      <alignment horizontal="center" vertical="center" wrapText="1"/>
    </xf>
    <xf numFmtId="167" fontId="4" fillId="2" borderId="26" xfId="6" applyNumberFormat="1" applyFont="1" applyFill="1" applyBorder="1" applyAlignment="1">
      <alignment horizontal="center" vertical="center" wrapText="1"/>
    </xf>
    <xf numFmtId="4" fontId="31" fillId="0" borderId="2" xfId="0" applyNumberFormat="1" applyFont="1" applyBorder="1"/>
    <xf numFmtId="0" fontId="31" fillId="0" borderId="2" xfId="0" applyFont="1" applyBorder="1" applyAlignment="1">
      <alignment horizontal="right"/>
    </xf>
    <xf numFmtId="0" fontId="31" fillId="0" borderId="2" xfId="0" applyFont="1" applyBorder="1"/>
    <xf numFmtId="4" fontId="0" fillId="0" borderId="2" xfId="0" applyNumberFormat="1" applyBorder="1"/>
    <xf numFmtId="0" fontId="0" fillId="0" borderId="2" xfId="0" applyBorder="1"/>
    <xf numFmtId="0" fontId="32" fillId="0" borderId="2" xfId="0" applyFont="1" applyBorder="1" applyAlignment="1">
      <alignment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wrapText="1"/>
    </xf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top" wrapText="1"/>
    </xf>
    <xf numFmtId="4" fontId="33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16" xfId="0" applyNumberFormat="1" applyFont="1" applyBorder="1" applyAlignment="1">
      <alignment horizontal="center" vertical="center" textRotation="90" wrapText="1"/>
    </xf>
    <xf numFmtId="0" fontId="1" fillId="0" borderId="6" xfId="3" applyFont="1" applyBorder="1" applyAlignment="1">
      <alignment horizontal="center" vertical="center" wrapText="1"/>
    </xf>
    <xf numFmtId="0" fontId="1" fillId="0" borderId="17" xfId="3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17" xfId="0" applyFont="1" applyBorder="1" applyAlignment="1">
      <alignment horizontal="center" vertical="center" textRotation="90" wrapText="1"/>
    </xf>
  </cellXfs>
  <cellStyles count="37">
    <cellStyle name="Accent" xfId="10" xr:uid="{00000000-0005-0000-0000-000000000000}"/>
    <cellStyle name="Accent 1" xfId="11" xr:uid="{00000000-0005-0000-0000-000001000000}"/>
    <cellStyle name="Accent 2" xfId="12" xr:uid="{00000000-0005-0000-0000-000002000000}"/>
    <cellStyle name="Accent 3" xfId="13" xr:uid="{00000000-0005-0000-0000-000003000000}"/>
    <cellStyle name="Bad 2" xfId="14" xr:uid="{00000000-0005-0000-0000-000004000000}"/>
    <cellStyle name="Comma_Sheet1" xfId="4" xr:uid="{00000000-0005-0000-0000-000005000000}"/>
    <cellStyle name="Error" xfId="15" xr:uid="{00000000-0005-0000-0000-000006000000}"/>
    <cellStyle name="Excel Built-in Excel Built-in Explanatory Text" xfId="16" xr:uid="{00000000-0005-0000-0000-000007000000}"/>
    <cellStyle name="Excel Built-in Normal" xfId="1" xr:uid="{00000000-0005-0000-0000-000008000000}"/>
    <cellStyle name="Excel Built-in Normal 2" xfId="7" xr:uid="{00000000-0005-0000-0000-000009000000}"/>
    <cellStyle name="Footnote" xfId="17" xr:uid="{00000000-0005-0000-0000-00000A000000}"/>
    <cellStyle name="Good 2" xfId="18" xr:uid="{00000000-0005-0000-0000-00000B000000}"/>
    <cellStyle name="Heading" xfId="19" xr:uid="{00000000-0005-0000-0000-00000C000000}"/>
    <cellStyle name="Heading 1 2" xfId="20" xr:uid="{00000000-0005-0000-0000-00000D000000}"/>
    <cellStyle name="Heading 2 2" xfId="21" xr:uid="{00000000-0005-0000-0000-00000E000000}"/>
    <cellStyle name="Komats 2" xfId="22" xr:uid="{00000000-0005-0000-0000-00000F000000}"/>
    <cellStyle name="Neutral 2" xfId="23" xr:uid="{00000000-0005-0000-0000-000010000000}"/>
    <cellStyle name="Normal 10 10" xfId="2" xr:uid="{00000000-0005-0000-0000-000011000000}"/>
    <cellStyle name="Normal 10 2" xfId="24" xr:uid="{00000000-0005-0000-0000-000012000000}"/>
    <cellStyle name="Normal 2" xfId="25" xr:uid="{00000000-0005-0000-0000-000013000000}"/>
    <cellStyle name="Normal 2 2" xfId="26" xr:uid="{00000000-0005-0000-0000-000014000000}"/>
    <cellStyle name="Normal 3" xfId="27" xr:uid="{00000000-0005-0000-0000-000015000000}"/>
    <cellStyle name="Normal 3 2" xfId="8" xr:uid="{00000000-0005-0000-0000-000016000000}"/>
    <cellStyle name="Normal 5" xfId="6" xr:uid="{00000000-0005-0000-0000-000017000000}"/>
    <cellStyle name="Normal_Sheet1" xfId="3" xr:uid="{00000000-0005-0000-0000-000018000000}"/>
    <cellStyle name="Normal_t_sablons5" xfId="5" xr:uid="{00000000-0005-0000-0000-000019000000}"/>
    <cellStyle name="Note 2" xfId="28" xr:uid="{00000000-0005-0000-0000-00001A000000}"/>
    <cellStyle name="Parasts" xfId="0" builtinId="0"/>
    <cellStyle name="Parasts 2" xfId="9" xr:uid="{00000000-0005-0000-0000-00001C000000}"/>
    <cellStyle name="Percent 2" xfId="29" xr:uid="{00000000-0005-0000-0000-00001D000000}"/>
    <cellStyle name="Status" xfId="30" xr:uid="{00000000-0005-0000-0000-00001E000000}"/>
    <cellStyle name="Style 1" xfId="31" xr:uid="{00000000-0005-0000-0000-00001F000000}"/>
    <cellStyle name="Style 1 2" xfId="32" xr:uid="{00000000-0005-0000-0000-000020000000}"/>
    <cellStyle name="Style 1 3" xfId="33" xr:uid="{00000000-0005-0000-0000-000021000000}"/>
    <cellStyle name="TableStyleLight1" xfId="34" xr:uid="{00000000-0005-0000-0000-000022000000}"/>
    <cellStyle name="Text" xfId="35" xr:uid="{00000000-0005-0000-0000-000023000000}"/>
    <cellStyle name="Warning" xfId="36" xr:uid="{00000000-0005-0000-0000-000024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9A1FA-C4E3-4B1B-A9CB-A389D70C0C43}">
  <dimension ref="A1:B4"/>
  <sheetViews>
    <sheetView tabSelected="1" workbookViewId="0">
      <selection activeCell="A16" sqref="A16"/>
    </sheetView>
  </sheetViews>
  <sheetFormatPr defaultRowHeight="14.45"/>
  <cols>
    <col min="1" max="1" width="44.7109375" customWidth="1"/>
    <col min="2" max="2" width="11.5703125" customWidth="1"/>
  </cols>
  <sheetData>
    <row r="1" spans="1:2">
      <c r="A1" s="110" t="s">
        <v>0</v>
      </c>
      <c r="B1" s="110" t="s">
        <v>1</v>
      </c>
    </row>
    <row r="2" spans="1:2">
      <c r="A2" s="112" t="s">
        <v>2</v>
      </c>
      <c r="B2" s="111">
        <f>'E Ass fasades posm'!O37</f>
        <v>68896.710299999992</v>
      </c>
    </row>
    <row r="3" spans="1:2">
      <c r="A3" s="112" t="s">
        <v>3</v>
      </c>
      <c r="B3" s="111">
        <f>'Karaosta sānu ieejas mezgls'!O64</f>
        <v>129299.0512</v>
      </c>
    </row>
    <row r="4" spans="1:2">
      <c r="A4" s="109" t="s">
        <v>4</v>
      </c>
      <c r="B4" s="108">
        <f>SUM(B2:B3)</f>
        <v>198195.76149999999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1481-F24D-4629-9B2E-89F9C14B7B51}">
  <dimension ref="A1:T51"/>
  <sheetViews>
    <sheetView topLeftCell="A11" workbookViewId="0">
      <selection activeCell="D23" sqref="D23"/>
    </sheetView>
  </sheetViews>
  <sheetFormatPr defaultColWidth="8.85546875" defaultRowHeight="13.15"/>
  <cols>
    <col min="1" max="1" width="6.140625" style="32" customWidth="1"/>
    <col min="2" max="2" width="52.28515625" style="32" customWidth="1"/>
    <col min="3" max="3" width="12.140625" style="32" customWidth="1"/>
    <col min="4" max="4" width="8.85546875" style="32"/>
    <col min="5" max="6" width="7.42578125" style="32" customWidth="1"/>
    <col min="7" max="7" width="9.28515625" style="32" customWidth="1"/>
    <col min="8" max="8" width="10.140625" style="32" customWidth="1"/>
    <col min="9" max="9" width="9" style="32" customWidth="1"/>
    <col min="10" max="10" width="10.5703125" style="40" customWidth="1"/>
    <col min="11" max="14" width="13.28515625" style="32" customWidth="1"/>
    <col min="15" max="15" width="14.7109375" style="32" customWidth="1"/>
    <col min="16" max="16" width="16.28515625" style="32" customWidth="1"/>
    <col min="17" max="17" width="46.5703125" style="32" customWidth="1"/>
    <col min="18" max="16384" width="8.85546875" style="32"/>
  </cols>
  <sheetData>
    <row r="1" spans="1:20" s="2" customFormat="1">
      <c r="J1" s="38"/>
      <c r="O1" s="4"/>
      <c r="P1" s="3"/>
    </row>
    <row r="2" spans="1:20" s="1" customFormat="1" ht="14.25" customHeight="1">
      <c r="A2" s="5"/>
      <c r="B2" s="5"/>
      <c r="C2" s="125" t="s">
        <v>5</v>
      </c>
      <c r="D2" s="125"/>
      <c r="E2" s="125"/>
      <c r="F2" s="125"/>
      <c r="G2" s="125"/>
      <c r="H2" s="125"/>
      <c r="I2" s="125"/>
      <c r="J2" s="5"/>
      <c r="K2" s="5"/>
      <c r="L2" s="5"/>
      <c r="M2" s="5"/>
      <c r="N2" s="5"/>
    </row>
    <row r="3" spans="1:20" s="1" customFormat="1">
      <c r="A3" s="5"/>
      <c r="B3" s="5"/>
      <c r="D3" s="6"/>
      <c r="E3" s="7" t="s">
        <v>6</v>
      </c>
      <c r="H3" s="5"/>
      <c r="I3" s="5"/>
      <c r="J3" s="5"/>
      <c r="K3" s="5"/>
      <c r="L3" s="5"/>
      <c r="M3" s="5"/>
      <c r="N3" s="5"/>
    </row>
    <row r="4" spans="1:20" s="1" customFormat="1">
      <c r="A4" s="1" t="s">
        <v>7</v>
      </c>
      <c r="B4" s="8"/>
      <c r="C4" s="9"/>
      <c r="J4" s="5"/>
      <c r="P4" s="3"/>
      <c r="Q4" s="2"/>
      <c r="R4" s="2"/>
      <c r="S4" s="2"/>
      <c r="T4" s="2"/>
    </row>
    <row r="5" spans="1:20" s="1" customFormat="1">
      <c r="A5" s="1" t="s">
        <v>8</v>
      </c>
      <c r="B5" s="10"/>
      <c r="C5" s="9"/>
      <c r="J5" s="5"/>
      <c r="P5" s="3"/>
      <c r="Q5" s="2"/>
      <c r="R5" s="2"/>
      <c r="S5" s="2"/>
      <c r="T5" s="2"/>
    </row>
    <row r="6" spans="1:20" s="1" customFormat="1">
      <c r="A6" s="45" t="s">
        <v>9</v>
      </c>
      <c r="B6" s="10"/>
      <c r="C6" s="11"/>
      <c r="J6" s="5"/>
      <c r="P6" s="3"/>
      <c r="Q6" s="2"/>
      <c r="R6" s="2"/>
      <c r="S6" s="2"/>
      <c r="T6" s="2"/>
    </row>
    <row r="7" spans="1:20" s="1" customFormat="1" ht="11.65" customHeight="1">
      <c r="J7" s="5"/>
      <c r="N7" s="12"/>
    </row>
    <row r="8" spans="1:20" s="2" customFormat="1">
      <c r="A8" s="13"/>
      <c r="B8" s="14" t="s">
        <v>10</v>
      </c>
      <c r="C8" s="15"/>
      <c r="D8" s="1"/>
      <c r="E8" s="1"/>
      <c r="F8" s="1"/>
      <c r="G8" s="1"/>
      <c r="H8" s="1"/>
      <c r="I8" s="1"/>
      <c r="J8" s="5"/>
      <c r="K8" s="1"/>
      <c r="M8" s="1"/>
      <c r="N8" s="10" t="s">
        <v>11</v>
      </c>
      <c r="O8" s="91">
        <f>O35</f>
        <v>56939.429999999993</v>
      </c>
    </row>
    <row r="9" spans="1:20" s="2" customFormat="1" ht="11.65" customHeight="1" thickBot="1">
      <c r="A9" s="13"/>
      <c r="B9" s="5"/>
      <c r="C9" s="1"/>
      <c r="D9" s="1"/>
      <c r="E9" s="1"/>
      <c r="F9" s="1"/>
      <c r="G9" s="1"/>
      <c r="H9" s="1"/>
      <c r="I9" s="1"/>
      <c r="J9" s="5"/>
      <c r="K9" s="1"/>
      <c r="L9" s="1"/>
      <c r="M9" s="10"/>
      <c r="N9" s="12"/>
    </row>
    <row r="10" spans="1:20" s="2" customFormat="1">
      <c r="A10" s="126" t="s">
        <v>12</v>
      </c>
      <c r="B10" s="128" t="s">
        <v>13</v>
      </c>
      <c r="C10" s="130" t="s">
        <v>14</v>
      </c>
      <c r="D10" s="130" t="s">
        <v>15</v>
      </c>
      <c r="E10" s="120" t="s">
        <v>16</v>
      </c>
      <c r="F10" s="120"/>
      <c r="G10" s="120"/>
      <c r="H10" s="120"/>
      <c r="I10" s="120"/>
      <c r="J10" s="120"/>
      <c r="K10" s="120" t="s">
        <v>17</v>
      </c>
      <c r="L10" s="120"/>
      <c r="M10" s="120"/>
      <c r="N10" s="120"/>
      <c r="O10" s="121"/>
    </row>
    <row r="11" spans="1:20" s="2" customFormat="1" ht="70.900000000000006" thickBot="1">
      <c r="A11" s="127"/>
      <c r="B11" s="129"/>
      <c r="C11" s="131"/>
      <c r="D11" s="131"/>
      <c r="E11" s="64" t="s">
        <v>18</v>
      </c>
      <c r="F11" s="64" t="s">
        <v>19</v>
      </c>
      <c r="G11" s="65" t="s">
        <v>20</v>
      </c>
      <c r="H11" s="64" t="s">
        <v>21</v>
      </c>
      <c r="I11" s="64" t="s">
        <v>22</v>
      </c>
      <c r="J11" s="66" t="s">
        <v>23</v>
      </c>
      <c r="K11" s="64" t="s">
        <v>24</v>
      </c>
      <c r="L11" s="67" t="s">
        <v>20</v>
      </c>
      <c r="M11" s="64" t="s">
        <v>21</v>
      </c>
      <c r="N11" s="64" t="s">
        <v>22</v>
      </c>
      <c r="O11" s="68" t="s">
        <v>1</v>
      </c>
    </row>
    <row r="12" spans="1:20" s="2" customFormat="1">
      <c r="A12" s="71"/>
      <c r="B12" s="72"/>
      <c r="C12" s="73"/>
      <c r="D12" s="74"/>
      <c r="E12" s="74"/>
      <c r="F12" s="74"/>
      <c r="G12" s="74"/>
      <c r="H12" s="74"/>
      <c r="I12" s="74"/>
      <c r="J12" s="75"/>
      <c r="K12" s="74"/>
      <c r="L12" s="76"/>
      <c r="M12" s="74"/>
      <c r="N12" s="74"/>
      <c r="O12" s="77"/>
    </row>
    <row r="13" spans="1:20">
      <c r="A13" s="54">
        <v>1</v>
      </c>
      <c r="B13" s="48" t="s">
        <v>25</v>
      </c>
      <c r="C13" s="27"/>
      <c r="D13" s="28"/>
      <c r="E13" s="29"/>
      <c r="F13" s="29"/>
      <c r="G13" s="22"/>
      <c r="H13" s="29"/>
      <c r="I13" s="29"/>
      <c r="J13" s="39"/>
      <c r="K13" s="30"/>
      <c r="L13" s="31"/>
      <c r="M13" s="31"/>
      <c r="N13" s="31"/>
      <c r="O13" s="55"/>
    </row>
    <row r="14" spans="1:20" s="2" customFormat="1">
      <c r="A14" s="54">
        <v>2</v>
      </c>
      <c r="B14" s="18" t="s">
        <v>26</v>
      </c>
      <c r="C14" s="19" t="s">
        <v>27</v>
      </c>
      <c r="D14" s="20">
        <v>5</v>
      </c>
      <c r="E14" s="25">
        <v>0</v>
      </c>
      <c r="F14" s="25">
        <v>0</v>
      </c>
      <c r="G14" s="22">
        <f t="shared" ref="G14:G16" si="0">ROUND(E14*F14,2)</f>
        <v>0</v>
      </c>
      <c r="H14" s="46">
        <v>0</v>
      </c>
      <c r="I14" s="26">
        <v>650</v>
      </c>
      <c r="J14" s="51">
        <f>G14+H14+I14</f>
        <v>650</v>
      </c>
      <c r="K14" s="52">
        <f t="shared" ref="K14:K19" si="1">ROUND(D14*E14,2)</f>
        <v>0</v>
      </c>
      <c r="L14" s="53">
        <f>ROUND(D14*G14,2)</f>
        <v>0</v>
      </c>
      <c r="M14" s="53">
        <f t="shared" ref="M14:M19" si="2">ROUND(D14*H14,2)</f>
        <v>0</v>
      </c>
      <c r="N14" s="53">
        <f t="shared" ref="N14:N19" si="3">ROUND(D14*I14,2)</f>
        <v>3250</v>
      </c>
      <c r="O14" s="56">
        <f t="shared" ref="O14:O19" si="4">SUM(L14:N14)</f>
        <v>3250</v>
      </c>
    </row>
    <row r="15" spans="1:20" s="2" customFormat="1">
      <c r="A15" s="54">
        <v>3</v>
      </c>
      <c r="B15" s="18" t="s">
        <v>28</v>
      </c>
      <c r="C15" s="19" t="s">
        <v>29</v>
      </c>
      <c r="D15" s="20">
        <v>1</v>
      </c>
      <c r="E15" s="25">
        <v>0</v>
      </c>
      <c r="F15" s="25">
        <v>0</v>
      </c>
      <c r="G15" s="22">
        <f t="shared" si="0"/>
        <v>0</v>
      </c>
      <c r="H15" s="25">
        <v>0</v>
      </c>
      <c r="I15" s="21">
        <v>275</v>
      </c>
      <c r="J15" s="51">
        <f t="shared" ref="J15:J19" si="5">G15+H15+I15</f>
        <v>275</v>
      </c>
      <c r="K15" s="52">
        <f t="shared" si="1"/>
        <v>0</v>
      </c>
      <c r="L15" s="53">
        <f t="shared" ref="L15:L19" si="6">ROUND(D15*G15,2)</f>
        <v>0</v>
      </c>
      <c r="M15" s="53">
        <f t="shared" si="2"/>
        <v>0</v>
      </c>
      <c r="N15" s="53">
        <f t="shared" si="3"/>
        <v>275</v>
      </c>
      <c r="O15" s="56">
        <f t="shared" si="4"/>
        <v>275</v>
      </c>
    </row>
    <row r="16" spans="1:20" s="2" customFormat="1">
      <c r="A16" s="54">
        <v>4</v>
      </c>
      <c r="B16" s="18" t="s">
        <v>30</v>
      </c>
      <c r="C16" s="19" t="s">
        <v>31</v>
      </c>
      <c r="D16" s="20">
        <v>1</v>
      </c>
      <c r="E16" s="25">
        <v>0</v>
      </c>
      <c r="F16" s="25">
        <v>0</v>
      </c>
      <c r="G16" s="22">
        <f t="shared" si="0"/>
        <v>0</v>
      </c>
      <c r="H16" s="25">
        <v>0</v>
      </c>
      <c r="I16" s="21">
        <v>850</v>
      </c>
      <c r="J16" s="51">
        <f t="shared" si="5"/>
        <v>850</v>
      </c>
      <c r="K16" s="52">
        <f t="shared" si="1"/>
        <v>0</v>
      </c>
      <c r="L16" s="53">
        <f t="shared" si="6"/>
        <v>0</v>
      </c>
      <c r="M16" s="53">
        <f t="shared" si="2"/>
        <v>0</v>
      </c>
      <c r="N16" s="53">
        <f t="shared" si="3"/>
        <v>850</v>
      </c>
      <c r="O16" s="56">
        <f t="shared" si="4"/>
        <v>850</v>
      </c>
    </row>
    <row r="17" spans="1:16" s="2" customFormat="1" ht="21.75" customHeight="1">
      <c r="A17" s="54"/>
      <c r="B17" s="102" t="s">
        <v>32</v>
      </c>
      <c r="C17" s="16"/>
      <c r="D17" s="20"/>
      <c r="E17" s="25"/>
      <c r="F17" s="92"/>
      <c r="G17" s="22"/>
      <c r="H17" s="92"/>
      <c r="I17" s="93"/>
      <c r="J17" s="51"/>
      <c r="K17" s="52"/>
      <c r="L17" s="53"/>
      <c r="M17" s="53"/>
      <c r="N17" s="53"/>
      <c r="O17" s="56"/>
    </row>
    <row r="18" spans="1:16" s="2" customFormat="1">
      <c r="A18" s="54">
        <v>5</v>
      </c>
      <c r="B18" s="48" t="s">
        <v>33</v>
      </c>
      <c r="C18" s="16"/>
      <c r="D18" s="20"/>
      <c r="E18" s="25"/>
      <c r="F18" s="17"/>
      <c r="G18" s="22"/>
      <c r="H18" s="17"/>
      <c r="I18" s="17"/>
      <c r="J18" s="51"/>
      <c r="K18" s="52"/>
      <c r="L18" s="53"/>
      <c r="M18" s="53"/>
      <c r="N18" s="53"/>
      <c r="O18" s="56"/>
    </row>
    <row r="19" spans="1:16" s="2" customFormat="1" ht="13.9">
      <c r="A19" s="54">
        <v>6</v>
      </c>
      <c r="B19" s="49" t="s">
        <v>34</v>
      </c>
      <c r="C19" s="19" t="s">
        <v>35</v>
      </c>
      <c r="D19" s="47">
        <v>1</v>
      </c>
      <c r="E19" s="21">
        <v>29</v>
      </c>
      <c r="F19" s="21">
        <v>28</v>
      </c>
      <c r="G19" s="22">
        <f>ROUND(E19*F19,2)</f>
        <v>812</v>
      </c>
      <c r="H19" s="21">
        <v>0</v>
      </c>
      <c r="I19" s="21">
        <v>150</v>
      </c>
      <c r="J19" s="51">
        <f t="shared" si="5"/>
        <v>962</v>
      </c>
      <c r="K19" s="52">
        <f t="shared" si="1"/>
        <v>29</v>
      </c>
      <c r="L19" s="53">
        <f t="shared" si="6"/>
        <v>812</v>
      </c>
      <c r="M19" s="53">
        <f t="shared" si="2"/>
        <v>0</v>
      </c>
      <c r="N19" s="53">
        <f t="shared" si="3"/>
        <v>150</v>
      </c>
      <c r="O19" s="56">
        <f t="shared" si="4"/>
        <v>962</v>
      </c>
    </row>
    <row r="20" spans="1:16" s="2" customFormat="1" ht="13.9">
      <c r="A20" s="54">
        <v>7</v>
      </c>
      <c r="B20" s="50" t="s">
        <v>36</v>
      </c>
      <c r="C20" s="19"/>
      <c r="D20" s="47"/>
      <c r="E20" s="21"/>
      <c r="F20" s="21"/>
      <c r="G20" s="22"/>
      <c r="H20" s="21"/>
      <c r="I20" s="21"/>
      <c r="J20" s="51"/>
      <c r="K20" s="52"/>
      <c r="L20" s="53"/>
      <c r="M20" s="53"/>
      <c r="N20" s="53"/>
      <c r="O20" s="56"/>
    </row>
    <row r="21" spans="1:16" s="2" customFormat="1" ht="13.9">
      <c r="A21" s="94"/>
      <c r="B21" s="102" t="s">
        <v>37</v>
      </c>
      <c r="C21" s="16"/>
      <c r="D21" s="96"/>
      <c r="E21" s="93"/>
      <c r="F21" s="93"/>
      <c r="G21" s="97"/>
      <c r="H21" s="92"/>
      <c r="I21" s="92"/>
      <c r="J21" s="98"/>
      <c r="K21" s="99"/>
      <c r="L21" s="100"/>
      <c r="M21" s="100"/>
      <c r="N21" s="100"/>
      <c r="O21" s="101"/>
      <c r="P21" s="3"/>
    </row>
    <row r="22" spans="1:16" s="2" customFormat="1" ht="13.9">
      <c r="A22" s="94"/>
      <c r="B22" s="50" t="s">
        <v>36</v>
      </c>
      <c r="C22" s="19"/>
      <c r="D22" s="47"/>
      <c r="E22" s="21"/>
      <c r="F22" s="21"/>
      <c r="G22" s="22"/>
      <c r="H22" s="21"/>
      <c r="I22" s="21"/>
      <c r="J22" s="39"/>
      <c r="K22" s="23"/>
      <c r="L22" s="24"/>
      <c r="M22" s="24"/>
      <c r="N22" s="24"/>
      <c r="O22" s="57"/>
      <c r="P22" s="3"/>
    </row>
    <row r="23" spans="1:16" s="2" customFormat="1" ht="26.45">
      <c r="A23" s="94"/>
      <c r="B23" s="18" t="s">
        <v>38</v>
      </c>
      <c r="C23" s="19" t="s">
        <v>39</v>
      </c>
      <c r="D23" s="20">
        <v>220</v>
      </c>
      <c r="E23" s="21">
        <v>0.15</v>
      </c>
      <c r="F23" s="21">
        <v>23</v>
      </c>
      <c r="G23" s="22">
        <f t="shared" ref="G23:G30" si="7">ROUND(E23*F23,2)</f>
        <v>3.45</v>
      </c>
      <c r="H23" s="21">
        <v>3</v>
      </c>
      <c r="I23" s="21">
        <v>16</v>
      </c>
      <c r="J23" s="39">
        <f t="shared" ref="J23:J30" si="8">G23+H23+I23</f>
        <v>22.45</v>
      </c>
      <c r="K23" s="23">
        <f t="shared" ref="K23:K30" si="9">ROUND(D23*E23,2)</f>
        <v>33</v>
      </c>
      <c r="L23" s="24">
        <f t="shared" ref="L23:L30" si="10">ROUND(D23*G23,2)</f>
        <v>759</v>
      </c>
      <c r="M23" s="24">
        <f t="shared" ref="M23:M30" si="11">ROUND(D23*H23,2)</f>
        <v>660</v>
      </c>
      <c r="N23" s="24">
        <f t="shared" ref="N23:N30" si="12">ROUND(D23*I23,2)</f>
        <v>3520</v>
      </c>
      <c r="O23" s="57">
        <f t="shared" ref="O23:O30" si="13">SUM(L23:N23)</f>
        <v>4939</v>
      </c>
      <c r="P23" s="3"/>
    </row>
    <row r="24" spans="1:16" s="2" customFormat="1">
      <c r="A24" s="94"/>
      <c r="B24" s="18" t="s">
        <v>40</v>
      </c>
      <c r="C24" s="19" t="s">
        <v>41</v>
      </c>
      <c r="D24" s="20">
        <v>150</v>
      </c>
      <c r="E24" s="21">
        <v>2.5</v>
      </c>
      <c r="F24" s="21">
        <v>28</v>
      </c>
      <c r="G24" s="22">
        <f t="shared" si="7"/>
        <v>70</v>
      </c>
      <c r="H24" s="21">
        <v>24.5</v>
      </c>
      <c r="I24" s="21">
        <v>28</v>
      </c>
      <c r="J24" s="39">
        <f t="shared" si="8"/>
        <v>122.5</v>
      </c>
      <c r="K24" s="23">
        <f t="shared" si="9"/>
        <v>375</v>
      </c>
      <c r="L24" s="24">
        <f t="shared" si="10"/>
        <v>10500</v>
      </c>
      <c r="M24" s="24">
        <f t="shared" si="11"/>
        <v>3675</v>
      </c>
      <c r="N24" s="24">
        <f t="shared" si="12"/>
        <v>4200</v>
      </c>
      <c r="O24" s="57">
        <f t="shared" si="13"/>
        <v>18375</v>
      </c>
      <c r="P24" s="3"/>
    </row>
    <row r="25" spans="1:16" s="2" customFormat="1">
      <c r="A25" s="94"/>
      <c r="B25" s="18" t="s">
        <v>42</v>
      </c>
      <c r="C25" s="19" t="s">
        <v>41</v>
      </c>
      <c r="D25" s="20">
        <v>25</v>
      </c>
      <c r="E25" s="21">
        <v>3.57</v>
      </c>
      <c r="F25" s="21">
        <v>28</v>
      </c>
      <c r="G25" s="22">
        <f t="shared" si="7"/>
        <v>99.96</v>
      </c>
      <c r="H25" s="21">
        <v>0</v>
      </c>
      <c r="I25" s="21">
        <v>29.75</v>
      </c>
      <c r="J25" s="39">
        <f t="shared" si="8"/>
        <v>129.70999999999998</v>
      </c>
      <c r="K25" s="23">
        <f t="shared" si="9"/>
        <v>89.25</v>
      </c>
      <c r="L25" s="24">
        <f t="shared" si="10"/>
        <v>2499</v>
      </c>
      <c r="M25" s="24">
        <f t="shared" si="11"/>
        <v>0</v>
      </c>
      <c r="N25" s="24">
        <f t="shared" si="12"/>
        <v>743.75</v>
      </c>
      <c r="O25" s="57">
        <f t="shared" si="13"/>
        <v>3242.75</v>
      </c>
      <c r="P25" s="3"/>
    </row>
    <row r="26" spans="1:16" s="2" customFormat="1">
      <c r="A26" s="94"/>
      <c r="B26" s="18" t="s">
        <v>43</v>
      </c>
      <c r="C26" s="19" t="s">
        <v>41</v>
      </c>
      <c r="D26" s="20">
        <v>65</v>
      </c>
      <c r="E26" s="21">
        <v>4.76</v>
      </c>
      <c r="F26" s="21">
        <v>28</v>
      </c>
      <c r="G26" s="22">
        <f t="shared" si="7"/>
        <v>133.28</v>
      </c>
      <c r="H26" s="25">
        <v>23.8</v>
      </c>
      <c r="I26" s="25">
        <v>11.9</v>
      </c>
      <c r="J26" s="39">
        <f t="shared" si="8"/>
        <v>168.98000000000002</v>
      </c>
      <c r="K26" s="23">
        <f t="shared" si="9"/>
        <v>309.39999999999998</v>
      </c>
      <c r="L26" s="24">
        <f t="shared" si="10"/>
        <v>8663.2000000000007</v>
      </c>
      <c r="M26" s="24">
        <f t="shared" si="11"/>
        <v>1547</v>
      </c>
      <c r="N26" s="24">
        <f t="shared" si="12"/>
        <v>773.5</v>
      </c>
      <c r="O26" s="57">
        <f t="shared" si="13"/>
        <v>10983.7</v>
      </c>
      <c r="P26" s="3"/>
    </row>
    <row r="27" spans="1:16" s="2" customFormat="1">
      <c r="A27" s="94"/>
      <c r="B27" s="18" t="s">
        <v>44</v>
      </c>
      <c r="C27" s="19" t="s">
        <v>41</v>
      </c>
      <c r="D27" s="20">
        <v>31</v>
      </c>
      <c r="E27" s="21">
        <v>1.47</v>
      </c>
      <c r="F27" s="21">
        <v>28</v>
      </c>
      <c r="G27" s="22">
        <f t="shared" si="7"/>
        <v>41.16</v>
      </c>
      <c r="H27" s="25">
        <v>5.13</v>
      </c>
      <c r="I27" s="25">
        <v>2.85</v>
      </c>
      <c r="J27" s="39">
        <f t="shared" si="8"/>
        <v>49.14</v>
      </c>
      <c r="K27" s="23">
        <f t="shared" si="9"/>
        <v>45.57</v>
      </c>
      <c r="L27" s="24">
        <f t="shared" si="10"/>
        <v>1275.96</v>
      </c>
      <c r="M27" s="24">
        <f t="shared" si="11"/>
        <v>159.03</v>
      </c>
      <c r="N27" s="24">
        <f t="shared" si="12"/>
        <v>88.35</v>
      </c>
      <c r="O27" s="57">
        <f t="shared" si="13"/>
        <v>1523.34</v>
      </c>
      <c r="P27" s="3"/>
    </row>
    <row r="28" spans="1:16" s="2" customFormat="1">
      <c r="A28" s="94"/>
      <c r="B28" s="18" t="s">
        <v>45</v>
      </c>
      <c r="C28" s="19" t="s">
        <v>41</v>
      </c>
      <c r="D28" s="20">
        <v>9.5</v>
      </c>
      <c r="E28" s="21">
        <v>9.3000000000000007</v>
      </c>
      <c r="F28" s="21">
        <v>28</v>
      </c>
      <c r="G28" s="22">
        <f t="shared" si="7"/>
        <v>260.39999999999998</v>
      </c>
      <c r="H28" s="25">
        <v>70</v>
      </c>
      <c r="I28" s="25">
        <v>30</v>
      </c>
      <c r="J28" s="39">
        <f t="shared" si="8"/>
        <v>360.4</v>
      </c>
      <c r="K28" s="23">
        <f t="shared" si="9"/>
        <v>88.35</v>
      </c>
      <c r="L28" s="24">
        <f t="shared" si="10"/>
        <v>2473.8000000000002</v>
      </c>
      <c r="M28" s="24">
        <f t="shared" si="11"/>
        <v>665</v>
      </c>
      <c r="N28" s="24">
        <f t="shared" si="12"/>
        <v>285</v>
      </c>
      <c r="O28" s="57">
        <f t="shared" si="13"/>
        <v>3423.8</v>
      </c>
      <c r="P28" s="3"/>
    </row>
    <row r="29" spans="1:16" s="2" customFormat="1">
      <c r="A29" s="94"/>
      <c r="B29" s="18" t="s">
        <v>46</v>
      </c>
      <c r="C29" s="19" t="s">
        <v>41</v>
      </c>
      <c r="D29" s="20">
        <v>36</v>
      </c>
      <c r="E29" s="21">
        <v>5.33</v>
      </c>
      <c r="F29" s="21">
        <v>28</v>
      </c>
      <c r="G29" s="22">
        <f t="shared" si="7"/>
        <v>149.24</v>
      </c>
      <c r="H29" s="25">
        <v>35.700000000000003</v>
      </c>
      <c r="I29" s="25">
        <v>11.5</v>
      </c>
      <c r="J29" s="39">
        <f t="shared" si="8"/>
        <v>196.44</v>
      </c>
      <c r="K29" s="23">
        <f t="shared" si="9"/>
        <v>191.88</v>
      </c>
      <c r="L29" s="24">
        <f t="shared" si="10"/>
        <v>5372.64</v>
      </c>
      <c r="M29" s="24">
        <f t="shared" si="11"/>
        <v>1285.2</v>
      </c>
      <c r="N29" s="24">
        <f t="shared" si="12"/>
        <v>414</v>
      </c>
      <c r="O29" s="57">
        <f t="shared" si="13"/>
        <v>7071.84</v>
      </c>
      <c r="P29" s="3"/>
    </row>
    <row r="30" spans="1:16" s="2" customFormat="1">
      <c r="A30" s="94"/>
      <c r="B30" s="18" t="s">
        <v>47</v>
      </c>
      <c r="C30" s="19" t="s">
        <v>41</v>
      </c>
      <c r="D30" s="20">
        <v>150</v>
      </c>
      <c r="E30" s="21">
        <v>0.28000000000000003</v>
      </c>
      <c r="F30" s="21">
        <v>28</v>
      </c>
      <c r="G30" s="22">
        <f t="shared" si="7"/>
        <v>7.84</v>
      </c>
      <c r="H30" s="25">
        <v>4.28</v>
      </c>
      <c r="I30" s="25">
        <v>1.5</v>
      </c>
      <c r="J30" s="39">
        <f t="shared" si="8"/>
        <v>13.620000000000001</v>
      </c>
      <c r="K30" s="23">
        <f t="shared" si="9"/>
        <v>42</v>
      </c>
      <c r="L30" s="24">
        <f t="shared" si="10"/>
        <v>1176</v>
      </c>
      <c r="M30" s="24">
        <f t="shared" si="11"/>
        <v>642</v>
      </c>
      <c r="N30" s="24">
        <f t="shared" si="12"/>
        <v>225</v>
      </c>
      <c r="O30" s="57">
        <f t="shared" si="13"/>
        <v>2043</v>
      </c>
      <c r="P30" s="3"/>
    </row>
    <row r="31" spans="1:16" s="2" customFormat="1" ht="13.9">
      <c r="A31" s="94"/>
      <c r="B31" s="102"/>
      <c r="C31" s="16"/>
      <c r="D31" s="96"/>
      <c r="E31" s="93"/>
      <c r="F31" s="93"/>
      <c r="G31" s="97"/>
      <c r="H31" s="92"/>
      <c r="I31" s="92"/>
      <c r="J31" s="104"/>
      <c r="K31" s="105"/>
      <c r="L31" s="106"/>
      <c r="M31" s="106"/>
      <c r="N31" s="106"/>
      <c r="O31" s="107"/>
      <c r="P31" s="3"/>
    </row>
    <row r="32" spans="1:16" s="2" customFormat="1">
      <c r="A32" s="94"/>
      <c r="B32" s="95"/>
      <c r="C32" s="16"/>
      <c r="D32" s="96"/>
      <c r="E32" s="93"/>
      <c r="F32" s="93"/>
      <c r="G32" s="97"/>
      <c r="H32" s="92"/>
      <c r="I32" s="92"/>
      <c r="J32" s="104"/>
      <c r="K32" s="105"/>
      <c r="L32" s="106"/>
      <c r="M32" s="106"/>
      <c r="N32" s="106"/>
      <c r="O32" s="107"/>
      <c r="P32" s="3"/>
    </row>
    <row r="33" spans="1:17" s="2" customFormat="1">
      <c r="A33" s="94"/>
      <c r="B33" s="95"/>
      <c r="C33" s="16"/>
      <c r="D33" s="96"/>
      <c r="E33" s="93"/>
      <c r="F33" s="93"/>
      <c r="G33" s="97"/>
      <c r="H33" s="92"/>
      <c r="I33" s="92"/>
      <c r="J33" s="98"/>
      <c r="K33" s="99"/>
      <c r="L33" s="100"/>
      <c r="M33" s="100"/>
      <c r="N33" s="100"/>
      <c r="O33" s="101"/>
      <c r="P33" s="3"/>
    </row>
    <row r="34" spans="1:17" s="2" customFormat="1" ht="13.9" thickBot="1">
      <c r="A34" s="78"/>
      <c r="B34" s="79"/>
      <c r="C34" s="80"/>
      <c r="D34" s="81"/>
      <c r="E34" s="82"/>
      <c r="F34" s="82"/>
      <c r="G34" s="83"/>
      <c r="H34" s="84"/>
      <c r="I34" s="84"/>
      <c r="J34" s="85"/>
      <c r="K34" s="86"/>
      <c r="L34" s="87"/>
      <c r="M34" s="87"/>
      <c r="N34" s="87"/>
      <c r="O34" s="88"/>
      <c r="P34" s="3"/>
    </row>
    <row r="35" spans="1:17" s="2" customFormat="1">
      <c r="A35" s="122" t="s">
        <v>48</v>
      </c>
      <c r="B35" s="123"/>
      <c r="C35" s="123"/>
      <c r="D35" s="123"/>
      <c r="E35" s="123"/>
      <c r="F35" s="123"/>
      <c r="G35" s="123"/>
      <c r="H35" s="123"/>
      <c r="I35" s="123"/>
      <c r="J35" s="124"/>
      <c r="K35" s="69">
        <f>SUM(K14:K20)</f>
        <v>29</v>
      </c>
      <c r="L35" s="69">
        <f>SUM(L14:L20)</f>
        <v>812</v>
      </c>
      <c r="M35" s="69">
        <f>SUM(M14:M20)</f>
        <v>0</v>
      </c>
      <c r="N35" s="69">
        <f>SUM(N14:N20)</f>
        <v>4525</v>
      </c>
      <c r="O35" s="70">
        <f>SUM(O14:O34)</f>
        <v>56939.429999999993</v>
      </c>
      <c r="P35" s="3"/>
    </row>
    <row r="36" spans="1:17" s="2" customFormat="1">
      <c r="A36" s="58"/>
      <c r="J36" s="43"/>
      <c r="K36" s="44"/>
      <c r="L36" s="44"/>
      <c r="M36" s="44"/>
      <c r="N36" s="89" t="s">
        <v>49</v>
      </c>
      <c r="O36" s="90">
        <f>O37-O35</f>
        <v>11957.280299999999</v>
      </c>
    </row>
    <row r="37" spans="1:17" s="2" customFormat="1" ht="13.9" thickBot="1">
      <c r="A37" s="59"/>
      <c r="B37" s="60"/>
      <c r="C37" s="60"/>
      <c r="D37" s="60"/>
      <c r="E37" s="60"/>
      <c r="F37" s="60"/>
      <c r="G37" s="60"/>
      <c r="H37" s="60"/>
      <c r="I37" s="60"/>
      <c r="J37" s="61"/>
      <c r="K37" s="62"/>
      <c r="L37" s="62"/>
      <c r="M37" s="62"/>
      <c r="N37" s="62" t="s">
        <v>50</v>
      </c>
      <c r="O37" s="63">
        <f>O35*1.21</f>
        <v>68896.710299999992</v>
      </c>
    </row>
    <row r="38" spans="1:17" s="2" customFormat="1">
      <c r="A38" s="42"/>
      <c r="J38" s="43"/>
      <c r="K38" s="44"/>
      <c r="L38" s="44"/>
      <c r="M38" s="44"/>
      <c r="N38" s="44"/>
      <c r="O38" s="44"/>
    </row>
    <row r="39" spans="1:17" s="2" customFormat="1">
      <c r="A39" s="42"/>
      <c r="B39" s="2" t="s">
        <v>51</v>
      </c>
      <c r="J39" s="43"/>
      <c r="K39" s="44"/>
      <c r="L39" s="44"/>
      <c r="M39" s="44"/>
      <c r="N39" s="44"/>
      <c r="O39" s="44"/>
    </row>
    <row r="40" spans="1:17" s="2" customFormat="1">
      <c r="A40" s="42"/>
      <c r="J40" s="43"/>
      <c r="K40" s="44"/>
      <c r="L40" s="44"/>
      <c r="M40" s="44"/>
      <c r="N40" s="44"/>
      <c r="O40" s="44"/>
    </row>
    <row r="41" spans="1:17" s="2" customFormat="1">
      <c r="A41" s="42"/>
      <c r="B41" s="2" t="s">
        <v>52</v>
      </c>
      <c r="J41" s="43"/>
      <c r="K41" s="44"/>
      <c r="L41" s="44"/>
      <c r="M41" s="44"/>
      <c r="N41" s="44"/>
      <c r="O41" s="44"/>
    </row>
    <row r="42" spans="1:17">
      <c r="P42" s="33"/>
    </row>
    <row r="43" spans="1:17" s="1" customFormat="1">
      <c r="B43" s="2" t="s">
        <v>53</v>
      </c>
      <c r="C43" s="34"/>
      <c r="D43" s="34" t="s">
        <v>54</v>
      </c>
      <c r="E43" s="34"/>
      <c r="F43" s="34" t="s">
        <v>55</v>
      </c>
      <c r="J43" s="5"/>
      <c r="P43" s="103"/>
      <c r="Q43" s="2"/>
    </row>
    <row r="44" spans="1:17" s="1" customFormat="1">
      <c r="A44" s="35"/>
      <c r="B44" s="36"/>
      <c r="C44" s="36"/>
      <c r="D44" s="36"/>
      <c r="E44" s="36"/>
      <c r="F44" s="35"/>
      <c r="G44" s="35"/>
      <c r="H44" s="35"/>
      <c r="I44" s="35"/>
      <c r="J44" s="41"/>
      <c r="K44" s="35"/>
      <c r="L44" s="35"/>
      <c r="M44" s="35"/>
      <c r="N44" s="35"/>
      <c r="Q44" s="2"/>
    </row>
    <row r="45" spans="1:17" s="2" customFormat="1" ht="1.5" customHeight="1">
      <c r="A45" s="35"/>
      <c r="B45" s="36"/>
      <c r="C45" s="36" t="s">
        <v>56</v>
      </c>
      <c r="D45" s="36"/>
      <c r="E45" s="36"/>
      <c r="F45" s="35"/>
      <c r="G45" s="35"/>
      <c r="H45" s="35"/>
      <c r="I45" s="35"/>
      <c r="J45" s="41"/>
      <c r="K45" s="35"/>
      <c r="L45" s="35"/>
      <c r="M45" s="35"/>
      <c r="N45" s="35"/>
    </row>
    <row r="46" spans="1:17" s="2" customFormat="1" hidden="1">
      <c r="A46" s="35"/>
      <c r="B46" s="35"/>
      <c r="C46" s="35"/>
      <c r="D46" s="37"/>
      <c r="E46" s="35"/>
      <c r="F46" s="35"/>
      <c r="G46" s="35"/>
      <c r="H46" s="35"/>
      <c r="I46" s="35"/>
      <c r="J46" s="41"/>
      <c r="K46" s="35"/>
      <c r="L46" s="35"/>
      <c r="M46" s="35"/>
      <c r="N46" s="35"/>
    </row>
    <row r="47" spans="1:17" s="2" customFormat="1">
      <c r="A47" s="35"/>
      <c r="B47" s="36"/>
      <c r="C47" s="35"/>
      <c r="D47" s="37"/>
      <c r="E47" s="35"/>
      <c r="F47" s="35"/>
      <c r="G47" s="35"/>
      <c r="H47" s="35"/>
      <c r="I47" s="35"/>
      <c r="J47" s="41"/>
      <c r="K47" s="35"/>
      <c r="L47" s="35"/>
      <c r="M47" s="35"/>
      <c r="N47" s="35"/>
    </row>
    <row r="48" spans="1:17" s="2" customFormat="1">
      <c r="A48" s="35"/>
      <c r="B48" s="35"/>
      <c r="C48" s="35"/>
      <c r="D48" s="37"/>
      <c r="E48" s="35"/>
      <c r="F48" s="35"/>
      <c r="G48" s="35"/>
      <c r="H48" s="35"/>
      <c r="I48" s="35"/>
      <c r="J48" s="41"/>
      <c r="K48" s="35"/>
      <c r="L48" s="35"/>
      <c r="M48" s="35"/>
      <c r="N48" s="35"/>
    </row>
    <row r="49" spans="10:10" s="2" customFormat="1">
      <c r="J49" s="38"/>
    </row>
    <row r="50" spans="10:10" s="2" customFormat="1">
      <c r="J50" s="38"/>
    </row>
    <row r="51" spans="10:10" s="2" customFormat="1">
      <c r="J51" s="38"/>
    </row>
  </sheetData>
  <mergeCells count="8">
    <mergeCell ref="K10:O10"/>
    <mergeCell ref="A35:J35"/>
    <mergeCell ref="C2:I2"/>
    <mergeCell ref="A10:A11"/>
    <mergeCell ref="B10:B11"/>
    <mergeCell ref="C10:C11"/>
    <mergeCell ref="D10:D11"/>
    <mergeCell ref="E10:J10"/>
  </mergeCells>
  <conditionalFormatting sqref="B12:B34">
    <cfRule type="cellIs" dxfId="5" priority="1" operator="lessThan">
      <formula>-100000</formula>
    </cfRule>
    <cfRule type="cellIs" dxfId="4" priority="2" operator="lessThan">
      <formula>0</formula>
    </cfRule>
  </conditionalFormatting>
  <conditionalFormatting sqref="F13:F17 F19:F34">
    <cfRule type="cellIs" dxfId="3" priority="3" operator="lessThan">
      <formula>0</formula>
    </cfRule>
  </conditionalFormatting>
  <dataValidations count="1">
    <dataValidation type="custom" allowBlank="1" showInputMessage="1" showErrorMessage="1" errorTitle="Nemainīt!" error="Visus datus rakstīt blakus tabulā" promptTitle="Nerakstam" prompt="Ja nav formulas, iekopējam no rūtiņas augstāk." sqref="D11" xr:uid="{7C395C17-AC18-42B9-BEFE-AA5ABF80D99E}">
      <formula1>NA()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3ED7-1A5E-4A7E-B8C7-EB3C89E82902}">
  <dimension ref="A1:T78"/>
  <sheetViews>
    <sheetView topLeftCell="A33" workbookViewId="0">
      <selection activeCell="E3" sqref="E3"/>
    </sheetView>
  </sheetViews>
  <sheetFormatPr defaultColWidth="8.85546875" defaultRowHeight="13.15"/>
  <cols>
    <col min="1" max="1" width="6.140625" style="32" customWidth="1"/>
    <col min="2" max="2" width="52.28515625" style="32" customWidth="1"/>
    <col min="3" max="3" width="12.140625" style="32" customWidth="1"/>
    <col min="4" max="4" width="8.85546875" style="32"/>
    <col min="5" max="6" width="7.42578125" style="32" customWidth="1"/>
    <col min="7" max="7" width="9.28515625" style="32" customWidth="1"/>
    <col min="8" max="8" width="10.140625" style="32" customWidth="1"/>
    <col min="9" max="9" width="9" style="32" customWidth="1"/>
    <col min="10" max="10" width="10.5703125" style="40" customWidth="1"/>
    <col min="11" max="14" width="13.28515625" style="32" customWidth="1"/>
    <col min="15" max="15" width="14.7109375" style="32" customWidth="1"/>
    <col min="16" max="16" width="16.28515625" style="32" customWidth="1"/>
    <col min="17" max="17" width="46.5703125" style="32" customWidth="1"/>
    <col min="18" max="16384" width="8.85546875" style="32"/>
  </cols>
  <sheetData>
    <row r="1" spans="1:20" s="2" customFormat="1">
      <c r="J1" s="38"/>
      <c r="O1" s="4"/>
      <c r="P1" s="3"/>
    </row>
    <row r="2" spans="1:20" s="1" customFormat="1" ht="14.25" customHeight="1">
      <c r="A2" s="5"/>
      <c r="B2" s="5"/>
      <c r="C2" s="125" t="s">
        <v>5</v>
      </c>
      <c r="D2" s="125"/>
      <c r="E2" s="125"/>
      <c r="F2" s="125"/>
      <c r="G2" s="125"/>
      <c r="H2" s="125"/>
      <c r="I2" s="125"/>
      <c r="J2" s="5"/>
      <c r="K2" s="5"/>
      <c r="L2" s="5"/>
      <c r="M2" s="5"/>
      <c r="N2" s="5"/>
    </row>
    <row r="3" spans="1:20" s="1" customFormat="1">
      <c r="A3" s="5"/>
      <c r="B3" s="5"/>
      <c r="D3" s="6"/>
      <c r="E3" s="7" t="s">
        <v>3</v>
      </c>
      <c r="H3" s="5"/>
      <c r="I3" s="5"/>
      <c r="J3" s="5"/>
      <c r="K3" s="5"/>
      <c r="L3" s="5"/>
      <c r="M3" s="5"/>
      <c r="N3" s="5"/>
    </row>
    <row r="4" spans="1:20" s="1" customFormat="1">
      <c r="A4" s="1" t="s">
        <v>7</v>
      </c>
      <c r="B4" s="8"/>
      <c r="C4" s="9"/>
      <c r="J4" s="5"/>
      <c r="P4" s="3"/>
      <c r="Q4" s="2"/>
      <c r="R4" s="2"/>
      <c r="S4" s="2"/>
      <c r="T4" s="2"/>
    </row>
    <row r="5" spans="1:20" s="1" customFormat="1">
      <c r="A5" s="1" t="s">
        <v>8</v>
      </c>
      <c r="B5" s="10"/>
      <c r="C5" s="9"/>
      <c r="J5" s="5"/>
      <c r="P5" s="3"/>
      <c r="Q5" s="2"/>
      <c r="R5" s="2"/>
      <c r="S5" s="2"/>
      <c r="T5" s="2"/>
    </row>
    <row r="6" spans="1:20" s="1" customFormat="1">
      <c r="A6" s="45" t="s">
        <v>9</v>
      </c>
      <c r="B6" s="10"/>
      <c r="C6" s="11"/>
      <c r="J6" s="5"/>
      <c r="P6" s="3"/>
      <c r="Q6" s="2"/>
      <c r="R6" s="2"/>
      <c r="S6" s="2"/>
      <c r="T6" s="2"/>
    </row>
    <row r="7" spans="1:20" s="1" customFormat="1" ht="11.65" customHeight="1">
      <c r="J7" s="5"/>
      <c r="N7" s="12"/>
    </row>
    <row r="8" spans="1:20" s="2" customFormat="1">
      <c r="A8" s="13"/>
      <c r="B8" s="14" t="s">
        <v>10</v>
      </c>
      <c r="C8" s="15"/>
      <c r="D8" s="1"/>
      <c r="E8" s="1"/>
      <c r="F8" s="1"/>
      <c r="G8" s="1"/>
      <c r="H8" s="1"/>
      <c r="I8" s="1"/>
      <c r="J8" s="5"/>
      <c r="K8" s="1"/>
      <c r="M8" s="1"/>
      <c r="N8" s="10" t="s">
        <v>11</v>
      </c>
      <c r="O8" s="91">
        <f>O62</f>
        <v>106858.72</v>
      </c>
    </row>
    <row r="9" spans="1:20" s="2" customFormat="1" ht="11.65" customHeight="1" thickBot="1">
      <c r="A9" s="13"/>
      <c r="B9" s="5"/>
      <c r="C9" s="1"/>
      <c r="D9" s="1"/>
      <c r="E9" s="1"/>
      <c r="F9" s="1"/>
      <c r="G9" s="1"/>
      <c r="H9" s="1"/>
      <c r="I9" s="1"/>
      <c r="J9" s="5"/>
      <c r="K9" s="1"/>
      <c r="L9" s="1"/>
      <c r="M9" s="10"/>
      <c r="N9" s="12"/>
    </row>
    <row r="10" spans="1:20" s="2" customFormat="1">
      <c r="A10" s="126" t="s">
        <v>12</v>
      </c>
      <c r="B10" s="128" t="s">
        <v>13</v>
      </c>
      <c r="C10" s="130" t="s">
        <v>14</v>
      </c>
      <c r="D10" s="130" t="s">
        <v>15</v>
      </c>
      <c r="E10" s="120" t="s">
        <v>16</v>
      </c>
      <c r="F10" s="120"/>
      <c r="G10" s="120"/>
      <c r="H10" s="120"/>
      <c r="I10" s="120"/>
      <c r="J10" s="120"/>
      <c r="K10" s="120" t="s">
        <v>17</v>
      </c>
      <c r="L10" s="120"/>
      <c r="M10" s="120"/>
      <c r="N10" s="120"/>
      <c r="O10" s="121"/>
    </row>
    <row r="11" spans="1:20" s="2" customFormat="1" ht="72" thickBot="1">
      <c r="A11" s="127"/>
      <c r="B11" s="129"/>
      <c r="C11" s="131"/>
      <c r="D11" s="131"/>
      <c r="E11" s="64" t="s">
        <v>18</v>
      </c>
      <c r="F11" s="64" t="s">
        <v>19</v>
      </c>
      <c r="G11" s="65" t="s">
        <v>20</v>
      </c>
      <c r="H11" s="64" t="s">
        <v>21</v>
      </c>
      <c r="I11" s="64" t="s">
        <v>22</v>
      </c>
      <c r="J11" s="66" t="s">
        <v>23</v>
      </c>
      <c r="K11" s="64" t="s">
        <v>24</v>
      </c>
      <c r="L11" s="67" t="s">
        <v>20</v>
      </c>
      <c r="M11" s="64" t="s">
        <v>21</v>
      </c>
      <c r="N11" s="64" t="s">
        <v>22</v>
      </c>
      <c r="O11" s="68" t="s">
        <v>1</v>
      </c>
    </row>
    <row r="12" spans="1:20" s="2" customFormat="1">
      <c r="A12" s="71"/>
      <c r="B12" s="72"/>
      <c r="C12" s="73"/>
      <c r="D12" s="74"/>
      <c r="E12" s="74"/>
      <c r="F12" s="74"/>
      <c r="G12" s="74"/>
      <c r="H12" s="74"/>
      <c r="I12" s="74"/>
      <c r="J12" s="75"/>
      <c r="K12" s="74"/>
      <c r="L12" s="76"/>
      <c r="M12" s="74"/>
      <c r="N12" s="74"/>
      <c r="O12" s="77"/>
    </row>
    <row r="13" spans="1:20">
      <c r="A13" s="54">
        <v>1</v>
      </c>
      <c r="B13" s="48" t="s">
        <v>25</v>
      </c>
      <c r="C13" s="27"/>
      <c r="D13" s="28"/>
      <c r="E13" s="29"/>
      <c r="F13" s="29"/>
      <c r="G13" s="22"/>
      <c r="H13" s="29"/>
      <c r="I13" s="29"/>
      <c r="J13" s="39"/>
      <c r="K13" s="30"/>
      <c r="L13" s="31"/>
      <c r="M13" s="31"/>
      <c r="N13" s="31"/>
      <c r="O13" s="55"/>
    </row>
    <row r="14" spans="1:20" s="2" customFormat="1">
      <c r="A14" s="54">
        <v>2</v>
      </c>
      <c r="B14" s="18" t="s">
        <v>26</v>
      </c>
      <c r="C14" s="19" t="s">
        <v>27</v>
      </c>
      <c r="D14" s="20">
        <v>5</v>
      </c>
      <c r="E14" s="25">
        <v>0</v>
      </c>
      <c r="F14" s="25">
        <v>0</v>
      </c>
      <c r="G14" s="22">
        <f t="shared" ref="G14:G16" si="0">ROUND(E14*F14,2)</f>
        <v>0</v>
      </c>
      <c r="H14" s="46">
        <v>0</v>
      </c>
      <c r="I14" s="26">
        <v>650</v>
      </c>
      <c r="J14" s="51">
        <f>G14+H14+I14</f>
        <v>650</v>
      </c>
      <c r="K14" s="52">
        <f t="shared" ref="K14:K24" si="1">ROUND(D14*E14,2)</f>
        <v>0</v>
      </c>
      <c r="L14" s="53">
        <f>ROUND(D14*G14,2)</f>
        <v>0</v>
      </c>
      <c r="M14" s="53">
        <f t="shared" ref="M14:M24" si="2">ROUND(D14*H14,2)</f>
        <v>0</v>
      </c>
      <c r="N14" s="53">
        <f t="shared" ref="N14:N24" si="3">ROUND(D14*I14,2)</f>
        <v>3250</v>
      </c>
      <c r="O14" s="56">
        <f t="shared" ref="O14:O24" si="4">SUM(L14:N14)</f>
        <v>3250</v>
      </c>
    </row>
    <row r="15" spans="1:20" s="2" customFormat="1">
      <c r="A15" s="54">
        <v>3</v>
      </c>
      <c r="B15" s="18" t="s">
        <v>28</v>
      </c>
      <c r="C15" s="19" t="s">
        <v>29</v>
      </c>
      <c r="D15" s="20">
        <v>1</v>
      </c>
      <c r="E15" s="25">
        <v>0</v>
      </c>
      <c r="F15" s="25">
        <v>0</v>
      </c>
      <c r="G15" s="22">
        <f t="shared" si="0"/>
        <v>0</v>
      </c>
      <c r="H15" s="25">
        <v>0</v>
      </c>
      <c r="I15" s="21">
        <v>275</v>
      </c>
      <c r="J15" s="51">
        <f t="shared" ref="J15:J24" si="5">G15+H15+I15</f>
        <v>275</v>
      </c>
      <c r="K15" s="52">
        <f t="shared" si="1"/>
        <v>0</v>
      </c>
      <c r="L15" s="53">
        <f t="shared" ref="L15:L24" si="6">ROUND(D15*G15,2)</f>
        <v>0</v>
      </c>
      <c r="M15" s="53">
        <f t="shared" si="2"/>
        <v>0</v>
      </c>
      <c r="N15" s="53">
        <f t="shared" si="3"/>
        <v>275</v>
      </c>
      <c r="O15" s="56">
        <f t="shared" si="4"/>
        <v>275</v>
      </c>
    </row>
    <row r="16" spans="1:20" s="2" customFormat="1">
      <c r="A16" s="54">
        <v>4</v>
      </c>
      <c r="B16" s="18" t="s">
        <v>30</v>
      </c>
      <c r="C16" s="19" t="s">
        <v>31</v>
      </c>
      <c r="D16" s="20">
        <v>1</v>
      </c>
      <c r="E16" s="25">
        <v>0</v>
      </c>
      <c r="F16" s="25">
        <v>0</v>
      </c>
      <c r="G16" s="22">
        <f t="shared" si="0"/>
        <v>0</v>
      </c>
      <c r="H16" s="25">
        <v>0</v>
      </c>
      <c r="I16" s="21">
        <v>850</v>
      </c>
      <c r="J16" s="51">
        <f t="shared" si="5"/>
        <v>850</v>
      </c>
      <c r="K16" s="52">
        <f t="shared" si="1"/>
        <v>0</v>
      </c>
      <c r="L16" s="53">
        <f t="shared" si="6"/>
        <v>0</v>
      </c>
      <c r="M16" s="53">
        <f t="shared" si="2"/>
        <v>0</v>
      </c>
      <c r="N16" s="53">
        <f t="shared" si="3"/>
        <v>850</v>
      </c>
      <c r="O16" s="56">
        <f t="shared" si="4"/>
        <v>850</v>
      </c>
    </row>
    <row r="17" spans="1:16" s="2" customFormat="1" ht="21.75" customHeight="1">
      <c r="A17" s="54"/>
      <c r="B17" s="102" t="s">
        <v>32</v>
      </c>
      <c r="C17" s="16"/>
      <c r="D17" s="20"/>
      <c r="E17" s="25"/>
      <c r="F17" s="92"/>
      <c r="G17" s="22"/>
      <c r="H17" s="92"/>
      <c r="I17" s="93"/>
      <c r="J17" s="51"/>
      <c r="K17" s="52"/>
      <c r="L17" s="53"/>
      <c r="M17" s="53"/>
      <c r="N17" s="53"/>
      <c r="O17" s="56"/>
    </row>
    <row r="18" spans="1:16" s="2" customFormat="1">
      <c r="A18" s="54">
        <v>5</v>
      </c>
      <c r="B18" s="48" t="s">
        <v>33</v>
      </c>
      <c r="C18" s="16"/>
      <c r="D18" s="20"/>
      <c r="E18" s="25"/>
      <c r="F18" s="17"/>
      <c r="G18" s="22"/>
      <c r="H18" s="17"/>
      <c r="I18" s="17"/>
      <c r="J18" s="51"/>
      <c r="K18" s="52"/>
      <c r="L18" s="53"/>
      <c r="M18" s="53"/>
      <c r="N18" s="53"/>
      <c r="O18" s="56"/>
    </row>
    <row r="19" spans="1:16" s="2" customFormat="1" ht="13.9">
      <c r="A19" s="54">
        <v>6</v>
      </c>
      <c r="B19" s="49" t="s">
        <v>34</v>
      </c>
      <c r="C19" s="19" t="s">
        <v>35</v>
      </c>
      <c r="D19" s="47">
        <v>1</v>
      </c>
      <c r="E19" s="21">
        <v>29</v>
      </c>
      <c r="F19" s="21">
        <v>28</v>
      </c>
      <c r="G19" s="22">
        <f>ROUND(E19*F19,2)</f>
        <v>812</v>
      </c>
      <c r="H19" s="21">
        <v>0</v>
      </c>
      <c r="I19" s="21">
        <v>150</v>
      </c>
      <c r="J19" s="51">
        <f t="shared" si="5"/>
        <v>962</v>
      </c>
      <c r="K19" s="52">
        <f t="shared" si="1"/>
        <v>29</v>
      </c>
      <c r="L19" s="53">
        <f t="shared" si="6"/>
        <v>812</v>
      </c>
      <c r="M19" s="53">
        <f t="shared" si="2"/>
        <v>0</v>
      </c>
      <c r="N19" s="53">
        <f t="shared" si="3"/>
        <v>150</v>
      </c>
      <c r="O19" s="56">
        <f t="shared" si="4"/>
        <v>962</v>
      </c>
    </row>
    <row r="20" spans="1:16" s="2" customFormat="1" ht="13.9">
      <c r="A20" s="54">
        <v>7</v>
      </c>
      <c r="B20" s="50" t="s">
        <v>36</v>
      </c>
      <c r="C20" s="19"/>
      <c r="D20" s="47"/>
      <c r="E20" s="21"/>
      <c r="F20" s="21"/>
      <c r="G20" s="22"/>
      <c r="H20" s="21"/>
      <c r="I20" s="21"/>
      <c r="J20" s="51"/>
      <c r="K20" s="52"/>
      <c r="L20" s="53"/>
      <c r="M20" s="53"/>
      <c r="N20" s="53"/>
      <c r="O20" s="56"/>
    </row>
    <row r="21" spans="1:16" s="2" customFormat="1" ht="26.45">
      <c r="A21" s="54">
        <v>8</v>
      </c>
      <c r="B21" s="18" t="s">
        <v>38</v>
      </c>
      <c r="C21" s="19" t="s">
        <v>39</v>
      </c>
      <c r="D21" s="20">
        <v>35</v>
      </c>
      <c r="E21" s="21">
        <v>0.15</v>
      </c>
      <c r="F21" s="21">
        <v>23</v>
      </c>
      <c r="G21" s="22">
        <f t="shared" ref="G21:G24" si="7">ROUND(E21*F21,2)</f>
        <v>3.45</v>
      </c>
      <c r="H21" s="21">
        <v>3</v>
      </c>
      <c r="I21" s="21">
        <v>16</v>
      </c>
      <c r="J21" s="51">
        <f t="shared" si="5"/>
        <v>22.45</v>
      </c>
      <c r="K21" s="52">
        <f t="shared" si="1"/>
        <v>5.25</v>
      </c>
      <c r="L21" s="53">
        <f t="shared" si="6"/>
        <v>120.75</v>
      </c>
      <c r="M21" s="53">
        <f t="shared" si="2"/>
        <v>105</v>
      </c>
      <c r="N21" s="53">
        <f t="shared" si="3"/>
        <v>560</v>
      </c>
      <c r="O21" s="56">
        <f t="shared" si="4"/>
        <v>785.75</v>
      </c>
      <c r="P21" s="3"/>
    </row>
    <row r="22" spans="1:16" s="2" customFormat="1">
      <c r="A22" s="54">
        <v>9</v>
      </c>
      <c r="B22" s="18" t="s">
        <v>57</v>
      </c>
      <c r="C22" s="19" t="s">
        <v>41</v>
      </c>
      <c r="D22" s="20">
        <v>18.2</v>
      </c>
      <c r="E22" s="21">
        <v>0.6</v>
      </c>
      <c r="F22" s="21">
        <v>28</v>
      </c>
      <c r="G22" s="22">
        <f t="shared" si="7"/>
        <v>16.8</v>
      </c>
      <c r="H22" s="21">
        <v>1.2</v>
      </c>
      <c r="I22" s="21">
        <v>0.55000000000000004</v>
      </c>
      <c r="J22" s="51">
        <f t="shared" si="5"/>
        <v>18.55</v>
      </c>
      <c r="K22" s="52">
        <f t="shared" si="1"/>
        <v>10.92</v>
      </c>
      <c r="L22" s="53">
        <f t="shared" si="6"/>
        <v>305.76</v>
      </c>
      <c r="M22" s="53">
        <f t="shared" si="2"/>
        <v>21.84</v>
      </c>
      <c r="N22" s="53">
        <f t="shared" si="3"/>
        <v>10.01</v>
      </c>
      <c r="O22" s="56">
        <f t="shared" si="4"/>
        <v>337.60999999999996</v>
      </c>
      <c r="P22" s="3"/>
    </row>
    <row r="23" spans="1:16" s="2" customFormat="1">
      <c r="A23" s="54">
        <v>10</v>
      </c>
      <c r="B23" s="18" t="s">
        <v>58</v>
      </c>
      <c r="C23" s="19" t="s">
        <v>35</v>
      </c>
      <c r="D23" s="20">
        <v>1</v>
      </c>
      <c r="E23" s="21">
        <v>15</v>
      </c>
      <c r="F23" s="21">
        <v>28</v>
      </c>
      <c r="G23" s="22">
        <f t="shared" si="7"/>
        <v>420</v>
      </c>
      <c r="H23" s="25">
        <v>900</v>
      </c>
      <c r="I23" s="25">
        <v>175</v>
      </c>
      <c r="J23" s="51">
        <f t="shared" si="5"/>
        <v>1495</v>
      </c>
      <c r="K23" s="52">
        <f t="shared" si="1"/>
        <v>15</v>
      </c>
      <c r="L23" s="53">
        <f t="shared" si="6"/>
        <v>420</v>
      </c>
      <c r="M23" s="53">
        <f t="shared" si="2"/>
        <v>900</v>
      </c>
      <c r="N23" s="53">
        <f t="shared" si="3"/>
        <v>175</v>
      </c>
      <c r="O23" s="56">
        <f t="shared" si="4"/>
        <v>1495</v>
      </c>
      <c r="P23" s="3"/>
    </row>
    <row r="24" spans="1:16" s="2" customFormat="1" ht="39.6">
      <c r="A24" s="54">
        <v>11</v>
      </c>
      <c r="B24" s="18" t="s">
        <v>59</v>
      </c>
      <c r="C24" s="19" t="s">
        <v>41</v>
      </c>
      <c r="D24" s="20">
        <v>18.2</v>
      </c>
      <c r="E24" s="21">
        <v>3.43</v>
      </c>
      <c r="F24" s="21">
        <v>28</v>
      </c>
      <c r="G24" s="22">
        <f t="shared" si="7"/>
        <v>96.04</v>
      </c>
      <c r="H24" s="25">
        <v>38.46</v>
      </c>
      <c r="I24" s="25">
        <v>16.48</v>
      </c>
      <c r="J24" s="51">
        <f t="shared" si="5"/>
        <v>150.97999999999999</v>
      </c>
      <c r="K24" s="52">
        <f t="shared" si="1"/>
        <v>62.43</v>
      </c>
      <c r="L24" s="53">
        <f t="shared" si="6"/>
        <v>1747.93</v>
      </c>
      <c r="M24" s="53">
        <f t="shared" si="2"/>
        <v>699.97</v>
      </c>
      <c r="N24" s="53">
        <f t="shared" si="3"/>
        <v>299.94</v>
      </c>
      <c r="O24" s="56">
        <f t="shared" si="4"/>
        <v>2747.84</v>
      </c>
      <c r="P24" s="3"/>
    </row>
    <row r="25" spans="1:16" s="2" customFormat="1" ht="27.6">
      <c r="A25" s="94"/>
      <c r="B25" s="102" t="s">
        <v>60</v>
      </c>
      <c r="C25" s="16"/>
      <c r="D25" s="96"/>
      <c r="E25" s="93"/>
      <c r="F25" s="93"/>
      <c r="G25" s="97"/>
      <c r="H25" s="92"/>
      <c r="I25" s="92"/>
      <c r="J25" s="98"/>
      <c r="K25" s="99"/>
      <c r="L25" s="100"/>
      <c r="M25" s="100"/>
      <c r="N25" s="100"/>
      <c r="O25" s="101"/>
      <c r="P25" s="3"/>
    </row>
    <row r="26" spans="1:16" s="2" customFormat="1" ht="13.9">
      <c r="A26" s="94"/>
      <c r="B26" s="50" t="s">
        <v>36</v>
      </c>
      <c r="C26" s="19"/>
      <c r="D26" s="47"/>
      <c r="E26" s="21"/>
      <c r="F26" s="21"/>
      <c r="G26" s="22"/>
      <c r="H26" s="21"/>
      <c r="I26" s="21"/>
      <c r="J26" s="39"/>
      <c r="K26" s="23"/>
      <c r="L26" s="24"/>
      <c r="M26" s="24"/>
      <c r="N26" s="24"/>
      <c r="O26" s="57"/>
      <c r="P26" s="3"/>
    </row>
    <row r="27" spans="1:16" s="2" customFormat="1" ht="26.45">
      <c r="A27" s="94"/>
      <c r="B27" s="18" t="s">
        <v>38</v>
      </c>
      <c r="C27" s="19" t="s">
        <v>39</v>
      </c>
      <c r="D27" s="20">
        <v>55</v>
      </c>
      <c r="E27" s="21">
        <v>0.15</v>
      </c>
      <c r="F27" s="21">
        <v>23</v>
      </c>
      <c r="G27" s="22">
        <f t="shared" ref="G27:G41" si="8">ROUND(E27*F27,2)</f>
        <v>3.45</v>
      </c>
      <c r="H27" s="21">
        <v>3</v>
      </c>
      <c r="I27" s="21">
        <v>16</v>
      </c>
      <c r="J27" s="39">
        <f t="shared" ref="J27:J41" si="9">G27+H27+I27</f>
        <v>22.45</v>
      </c>
      <c r="K27" s="23">
        <f t="shared" ref="K27:K41" si="10">ROUND(D27*E27,2)</f>
        <v>8.25</v>
      </c>
      <c r="L27" s="24">
        <f t="shared" ref="L27:L41" si="11">ROUND(D27*G27,2)</f>
        <v>189.75</v>
      </c>
      <c r="M27" s="24">
        <f t="shared" ref="M27:M41" si="12">ROUND(D27*H27,2)</f>
        <v>165</v>
      </c>
      <c r="N27" s="24">
        <f t="shared" ref="N27:N41" si="13">ROUND(D27*I27,2)</f>
        <v>880</v>
      </c>
      <c r="O27" s="57">
        <f t="shared" ref="O27:O41" si="14">SUM(L27:N27)</f>
        <v>1234.75</v>
      </c>
      <c r="P27" s="3"/>
    </row>
    <row r="28" spans="1:16" s="2" customFormat="1">
      <c r="A28" s="94"/>
      <c r="B28" s="18" t="s">
        <v>40</v>
      </c>
      <c r="C28" s="19" t="s">
        <v>41</v>
      </c>
      <c r="D28" s="20">
        <v>36.43</v>
      </c>
      <c r="E28" s="21">
        <v>2.5</v>
      </c>
      <c r="F28" s="21">
        <v>28</v>
      </c>
      <c r="G28" s="22">
        <f t="shared" si="8"/>
        <v>70</v>
      </c>
      <c r="H28" s="21">
        <v>24.5</v>
      </c>
      <c r="I28" s="21">
        <v>28</v>
      </c>
      <c r="J28" s="39">
        <f t="shared" si="9"/>
        <v>122.5</v>
      </c>
      <c r="K28" s="23">
        <f t="shared" si="10"/>
        <v>91.08</v>
      </c>
      <c r="L28" s="24">
        <f t="shared" si="11"/>
        <v>2550.1</v>
      </c>
      <c r="M28" s="24">
        <f t="shared" si="12"/>
        <v>892.54</v>
      </c>
      <c r="N28" s="24">
        <f t="shared" si="13"/>
        <v>1020.04</v>
      </c>
      <c r="O28" s="57">
        <f t="shared" si="14"/>
        <v>4462.68</v>
      </c>
      <c r="P28" s="3"/>
    </row>
    <row r="29" spans="1:16" s="2" customFormat="1">
      <c r="A29" s="94"/>
      <c r="B29" s="18" t="s">
        <v>42</v>
      </c>
      <c r="C29" s="19" t="s">
        <v>41</v>
      </c>
      <c r="D29" s="20">
        <v>4.2</v>
      </c>
      <c r="E29" s="21">
        <v>3.57</v>
      </c>
      <c r="F29" s="21">
        <v>28</v>
      </c>
      <c r="G29" s="22">
        <f t="shared" si="8"/>
        <v>99.96</v>
      </c>
      <c r="H29" s="21">
        <v>0</v>
      </c>
      <c r="I29" s="21">
        <v>29.75</v>
      </c>
      <c r="J29" s="39">
        <f t="shared" si="9"/>
        <v>129.70999999999998</v>
      </c>
      <c r="K29" s="23">
        <f t="shared" si="10"/>
        <v>14.99</v>
      </c>
      <c r="L29" s="24">
        <f t="shared" si="11"/>
        <v>419.83</v>
      </c>
      <c r="M29" s="24">
        <f t="shared" si="12"/>
        <v>0</v>
      </c>
      <c r="N29" s="24">
        <f t="shared" si="13"/>
        <v>124.95</v>
      </c>
      <c r="O29" s="57">
        <f t="shared" si="14"/>
        <v>544.78</v>
      </c>
      <c r="P29" s="3"/>
    </row>
    <row r="30" spans="1:16" s="2" customFormat="1">
      <c r="A30" s="94"/>
      <c r="B30" s="18" t="s">
        <v>43</v>
      </c>
      <c r="C30" s="19" t="s">
        <v>41</v>
      </c>
      <c r="D30" s="20">
        <v>4.2</v>
      </c>
      <c r="E30" s="21">
        <v>4.76</v>
      </c>
      <c r="F30" s="21">
        <v>28</v>
      </c>
      <c r="G30" s="22">
        <f t="shared" si="8"/>
        <v>133.28</v>
      </c>
      <c r="H30" s="25">
        <v>23.8</v>
      </c>
      <c r="I30" s="25">
        <v>11.9</v>
      </c>
      <c r="J30" s="39">
        <f t="shared" si="9"/>
        <v>168.98000000000002</v>
      </c>
      <c r="K30" s="23">
        <f t="shared" si="10"/>
        <v>19.989999999999998</v>
      </c>
      <c r="L30" s="24">
        <f t="shared" si="11"/>
        <v>559.78</v>
      </c>
      <c r="M30" s="24">
        <f t="shared" si="12"/>
        <v>99.96</v>
      </c>
      <c r="N30" s="24">
        <f t="shared" si="13"/>
        <v>49.98</v>
      </c>
      <c r="O30" s="57">
        <f t="shared" si="14"/>
        <v>709.72</v>
      </c>
      <c r="P30" s="3"/>
    </row>
    <row r="31" spans="1:16" s="2" customFormat="1">
      <c r="A31" s="94"/>
      <c r="B31" s="18" t="s">
        <v>44</v>
      </c>
      <c r="C31" s="19" t="s">
        <v>41</v>
      </c>
      <c r="D31" s="20">
        <v>35.020000000000003</v>
      </c>
      <c r="E31" s="21">
        <v>1.47</v>
      </c>
      <c r="F31" s="21">
        <v>28</v>
      </c>
      <c r="G31" s="22">
        <f t="shared" si="8"/>
        <v>41.16</v>
      </c>
      <c r="H31" s="25">
        <v>5.13</v>
      </c>
      <c r="I31" s="25">
        <v>2.85</v>
      </c>
      <c r="J31" s="39">
        <f t="shared" si="9"/>
        <v>49.14</v>
      </c>
      <c r="K31" s="23">
        <f t="shared" si="10"/>
        <v>51.48</v>
      </c>
      <c r="L31" s="24">
        <f t="shared" si="11"/>
        <v>1441.42</v>
      </c>
      <c r="M31" s="24">
        <f t="shared" si="12"/>
        <v>179.65</v>
      </c>
      <c r="N31" s="24">
        <f t="shared" si="13"/>
        <v>99.81</v>
      </c>
      <c r="O31" s="57">
        <f t="shared" si="14"/>
        <v>1720.88</v>
      </c>
      <c r="P31" s="3"/>
    </row>
    <row r="32" spans="1:16" s="2" customFormat="1">
      <c r="A32" s="94"/>
      <c r="B32" s="18" t="s">
        <v>45</v>
      </c>
      <c r="C32" s="19" t="s">
        <v>41</v>
      </c>
      <c r="D32" s="20">
        <v>3</v>
      </c>
      <c r="E32" s="21">
        <v>9.3000000000000007</v>
      </c>
      <c r="F32" s="21">
        <v>28</v>
      </c>
      <c r="G32" s="22">
        <f t="shared" si="8"/>
        <v>260.39999999999998</v>
      </c>
      <c r="H32" s="25">
        <v>70</v>
      </c>
      <c r="I32" s="25">
        <v>30</v>
      </c>
      <c r="J32" s="39">
        <f t="shared" si="9"/>
        <v>360.4</v>
      </c>
      <c r="K32" s="23">
        <f t="shared" si="10"/>
        <v>27.9</v>
      </c>
      <c r="L32" s="24">
        <f t="shared" si="11"/>
        <v>781.2</v>
      </c>
      <c r="M32" s="24">
        <f t="shared" si="12"/>
        <v>210</v>
      </c>
      <c r="N32" s="24">
        <f t="shared" si="13"/>
        <v>90</v>
      </c>
      <c r="O32" s="57">
        <f t="shared" si="14"/>
        <v>1081.2</v>
      </c>
      <c r="P32" s="3"/>
    </row>
    <row r="33" spans="1:16" s="2" customFormat="1">
      <c r="A33" s="94"/>
      <c r="B33" s="18" t="s">
        <v>46</v>
      </c>
      <c r="C33" s="19" t="s">
        <v>41</v>
      </c>
      <c r="D33" s="20">
        <v>7</v>
      </c>
      <c r="E33" s="21">
        <v>5.33</v>
      </c>
      <c r="F33" s="21">
        <v>28</v>
      </c>
      <c r="G33" s="22">
        <f t="shared" si="8"/>
        <v>149.24</v>
      </c>
      <c r="H33" s="25">
        <v>35.700000000000003</v>
      </c>
      <c r="I33" s="25">
        <v>11.5</v>
      </c>
      <c r="J33" s="39">
        <f t="shared" si="9"/>
        <v>196.44</v>
      </c>
      <c r="K33" s="23">
        <f t="shared" si="10"/>
        <v>37.31</v>
      </c>
      <c r="L33" s="24">
        <f t="shared" si="11"/>
        <v>1044.68</v>
      </c>
      <c r="M33" s="24">
        <f t="shared" si="12"/>
        <v>249.9</v>
      </c>
      <c r="N33" s="24">
        <f t="shared" si="13"/>
        <v>80.5</v>
      </c>
      <c r="O33" s="57">
        <f t="shared" si="14"/>
        <v>1375.0800000000002</v>
      </c>
      <c r="P33" s="3"/>
    </row>
    <row r="34" spans="1:16" s="2" customFormat="1">
      <c r="A34" s="94"/>
      <c r="B34" s="18" t="s">
        <v>47</v>
      </c>
      <c r="C34" s="19" t="s">
        <v>41</v>
      </c>
      <c r="D34" s="20">
        <v>36.43</v>
      </c>
      <c r="E34" s="21">
        <v>0.28000000000000003</v>
      </c>
      <c r="F34" s="21">
        <v>28</v>
      </c>
      <c r="G34" s="22">
        <f t="shared" si="8"/>
        <v>7.84</v>
      </c>
      <c r="H34" s="25">
        <v>4.28</v>
      </c>
      <c r="I34" s="25">
        <v>1.5</v>
      </c>
      <c r="J34" s="39">
        <f t="shared" si="9"/>
        <v>13.620000000000001</v>
      </c>
      <c r="K34" s="23">
        <f t="shared" si="10"/>
        <v>10.199999999999999</v>
      </c>
      <c r="L34" s="24">
        <f t="shared" si="11"/>
        <v>285.61</v>
      </c>
      <c r="M34" s="24">
        <f t="shared" si="12"/>
        <v>155.91999999999999</v>
      </c>
      <c r="N34" s="24">
        <f t="shared" si="13"/>
        <v>54.65</v>
      </c>
      <c r="O34" s="57">
        <f t="shared" si="14"/>
        <v>496.17999999999995</v>
      </c>
      <c r="P34" s="3"/>
    </row>
    <row r="35" spans="1:16" s="2" customFormat="1">
      <c r="A35" s="94"/>
      <c r="B35" s="18" t="s">
        <v>61</v>
      </c>
      <c r="C35" s="19" t="s">
        <v>62</v>
      </c>
      <c r="D35" s="20">
        <v>2</v>
      </c>
      <c r="E35" s="21">
        <v>28</v>
      </c>
      <c r="F35" s="21">
        <v>28</v>
      </c>
      <c r="G35" s="22">
        <f t="shared" si="8"/>
        <v>784</v>
      </c>
      <c r="H35" s="25">
        <v>310</v>
      </c>
      <c r="I35" s="25">
        <v>15</v>
      </c>
      <c r="J35" s="39">
        <f t="shared" si="9"/>
        <v>1109</v>
      </c>
      <c r="K35" s="23">
        <f t="shared" si="10"/>
        <v>56</v>
      </c>
      <c r="L35" s="24">
        <f t="shared" si="11"/>
        <v>1568</v>
      </c>
      <c r="M35" s="24">
        <f t="shared" si="12"/>
        <v>620</v>
      </c>
      <c r="N35" s="24">
        <f t="shared" si="13"/>
        <v>30</v>
      </c>
      <c r="O35" s="57">
        <f t="shared" si="14"/>
        <v>2218</v>
      </c>
      <c r="P35" s="3"/>
    </row>
    <row r="36" spans="1:16" s="2" customFormat="1">
      <c r="A36" s="94"/>
      <c r="B36" s="18" t="s">
        <v>63</v>
      </c>
      <c r="C36" s="19" t="s">
        <v>62</v>
      </c>
      <c r="D36" s="20">
        <v>1</v>
      </c>
      <c r="E36" s="21">
        <v>30</v>
      </c>
      <c r="F36" s="21">
        <v>28</v>
      </c>
      <c r="G36" s="22">
        <f t="shared" si="8"/>
        <v>840</v>
      </c>
      <c r="H36" s="25">
        <v>320</v>
      </c>
      <c r="I36" s="25">
        <v>15</v>
      </c>
      <c r="J36" s="39">
        <f t="shared" si="9"/>
        <v>1175</v>
      </c>
      <c r="K36" s="23">
        <f t="shared" si="10"/>
        <v>30</v>
      </c>
      <c r="L36" s="24">
        <f t="shared" si="11"/>
        <v>840</v>
      </c>
      <c r="M36" s="24">
        <f t="shared" si="12"/>
        <v>320</v>
      </c>
      <c r="N36" s="24">
        <f t="shared" si="13"/>
        <v>15</v>
      </c>
      <c r="O36" s="57">
        <f t="shared" si="14"/>
        <v>1175</v>
      </c>
      <c r="P36" s="3"/>
    </row>
    <row r="37" spans="1:16" s="2" customFormat="1">
      <c r="A37" s="94"/>
      <c r="B37" s="18" t="s">
        <v>64</v>
      </c>
      <c r="C37" s="19" t="s">
        <v>62</v>
      </c>
      <c r="D37" s="20">
        <v>1</v>
      </c>
      <c r="E37" s="21">
        <v>40</v>
      </c>
      <c r="F37" s="21">
        <v>28</v>
      </c>
      <c r="G37" s="22">
        <f t="shared" si="8"/>
        <v>1120</v>
      </c>
      <c r="H37" s="25">
        <v>280</v>
      </c>
      <c r="I37" s="25">
        <v>120</v>
      </c>
      <c r="J37" s="39">
        <f t="shared" si="9"/>
        <v>1520</v>
      </c>
      <c r="K37" s="23">
        <f t="shared" si="10"/>
        <v>40</v>
      </c>
      <c r="L37" s="24">
        <f t="shared" si="11"/>
        <v>1120</v>
      </c>
      <c r="M37" s="24">
        <f t="shared" si="12"/>
        <v>280</v>
      </c>
      <c r="N37" s="24">
        <f t="shared" si="13"/>
        <v>120</v>
      </c>
      <c r="O37" s="57">
        <f t="shared" si="14"/>
        <v>1520</v>
      </c>
      <c r="P37" s="3"/>
    </row>
    <row r="38" spans="1:16" s="2" customFormat="1">
      <c r="A38" s="94"/>
      <c r="B38" s="18" t="s">
        <v>65</v>
      </c>
      <c r="C38" s="19" t="s">
        <v>62</v>
      </c>
      <c r="D38" s="20">
        <v>2</v>
      </c>
      <c r="E38" s="21">
        <v>32</v>
      </c>
      <c r="F38" s="21">
        <v>28</v>
      </c>
      <c r="G38" s="22">
        <f t="shared" si="8"/>
        <v>896</v>
      </c>
      <c r="H38" s="25">
        <v>325</v>
      </c>
      <c r="I38" s="25">
        <v>20</v>
      </c>
      <c r="J38" s="39">
        <f t="shared" si="9"/>
        <v>1241</v>
      </c>
      <c r="K38" s="23">
        <f t="shared" si="10"/>
        <v>64</v>
      </c>
      <c r="L38" s="24">
        <f t="shared" si="11"/>
        <v>1792</v>
      </c>
      <c r="M38" s="24">
        <f t="shared" si="12"/>
        <v>650</v>
      </c>
      <c r="N38" s="24">
        <f t="shared" si="13"/>
        <v>40</v>
      </c>
      <c r="O38" s="57">
        <f t="shared" si="14"/>
        <v>2482</v>
      </c>
      <c r="P38" s="3"/>
    </row>
    <row r="39" spans="1:16" s="2" customFormat="1">
      <c r="A39" s="94"/>
      <c r="B39" s="18" t="s">
        <v>66</v>
      </c>
      <c r="C39" s="19" t="s">
        <v>62</v>
      </c>
      <c r="D39" s="20">
        <v>2</v>
      </c>
      <c r="E39" s="21">
        <v>42</v>
      </c>
      <c r="F39" s="21">
        <v>28</v>
      </c>
      <c r="G39" s="22">
        <f t="shared" si="8"/>
        <v>1176</v>
      </c>
      <c r="H39" s="25">
        <v>315</v>
      </c>
      <c r="I39" s="25">
        <v>125</v>
      </c>
      <c r="J39" s="39">
        <f t="shared" si="9"/>
        <v>1616</v>
      </c>
      <c r="K39" s="23">
        <f t="shared" si="10"/>
        <v>84</v>
      </c>
      <c r="L39" s="24">
        <f t="shared" si="11"/>
        <v>2352</v>
      </c>
      <c r="M39" s="24">
        <f t="shared" si="12"/>
        <v>630</v>
      </c>
      <c r="N39" s="24">
        <f t="shared" si="13"/>
        <v>250</v>
      </c>
      <c r="O39" s="57">
        <f t="shared" si="14"/>
        <v>3232</v>
      </c>
      <c r="P39" s="3"/>
    </row>
    <row r="40" spans="1:16" s="2" customFormat="1">
      <c r="A40" s="94"/>
      <c r="B40" s="18" t="s">
        <v>67</v>
      </c>
      <c r="C40" s="19" t="s">
        <v>62</v>
      </c>
      <c r="D40" s="20">
        <v>9</v>
      </c>
      <c r="E40" s="21">
        <v>27</v>
      </c>
      <c r="F40" s="21">
        <v>28</v>
      </c>
      <c r="G40" s="22">
        <f t="shared" si="8"/>
        <v>756</v>
      </c>
      <c r="H40" s="25">
        <v>250</v>
      </c>
      <c r="I40" s="25">
        <v>15</v>
      </c>
      <c r="J40" s="39">
        <f t="shared" si="9"/>
        <v>1021</v>
      </c>
      <c r="K40" s="23">
        <f t="shared" si="10"/>
        <v>243</v>
      </c>
      <c r="L40" s="24">
        <f t="shared" si="11"/>
        <v>6804</v>
      </c>
      <c r="M40" s="24">
        <f t="shared" si="12"/>
        <v>2250</v>
      </c>
      <c r="N40" s="24">
        <f t="shared" si="13"/>
        <v>135</v>
      </c>
      <c r="O40" s="57">
        <f t="shared" si="14"/>
        <v>9189</v>
      </c>
      <c r="P40" s="3"/>
    </row>
    <row r="41" spans="1:16" s="2" customFormat="1">
      <c r="A41" s="94"/>
      <c r="B41" s="18" t="s">
        <v>68</v>
      </c>
      <c r="C41" s="19" t="s">
        <v>62</v>
      </c>
      <c r="D41" s="20">
        <v>1</v>
      </c>
      <c r="E41" s="21">
        <v>38</v>
      </c>
      <c r="F41" s="21">
        <v>28</v>
      </c>
      <c r="G41" s="22">
        <f t="shared" si="8"/>
        <v>1064</v>
      </c>
      <c r="H41" s="25">
        <v>280</v>
      </c>
      <c r="I41" s="25">
        <v>120</v>
      </c>
      <c r="J41" s="39">
        <f t="shared" si="9"/>
        <v>1464</v>
      </c>
      <c r="K41" s="23">
        <f t="shared" si="10"/>
        <v>38</v>
      </c>
      <c r="L41" s="24">
        <f t="shared" si="11"/>
        <v>1064</v>
      </c>
      <c r="M41" s="24">
        <f t="shared" si="12"/>
        <v>280</v>
      </c>
      <c r="N41" s="24">
        <f t="shared" si="13"/>
        <v>120</v>
      </c>
      <c r="O41" s="57">
        <f t="shared" si="14"/>
        <v>1464</v>
      </c>
      <c r="P41" s="3"/>
    </row>
    <row r="42" spans="1:16" s="2" customFormat="1" ht="13.9">
      <c r="A42" s="94"/>
      <c r="B42" s="102" t="s">
        <v>69</v>
      </c>
      <c r="C42" s="16"/>
      <c r="D42" s="96"/>
      <c r="E42" s="93"/>
      <c r="F42" s="93"/>
      <c r="G42" s="97"/>
      <c r="H42" s="92"/>
      <c r="I42" s="92"/>
      <c r="J42" s="98"/>
      <c r="K42" s="99"/>
      <c r="L42" s="100"/>
      <c r="M42" s="100"/>
      <c r="N42" s="100"/>
      <c r="O42" s="101"/>
      <c r="P42" s="3"/>
    </row>
    <row r="43" spans="1:16" s="2" customFormat="1" ht="13.9">
      <c r="A43" s="94"/>
      <c r="B43" s="50" t="s">
        <v>36</v>
      </c>
      <c r="C43" s="19"/>
      <c r="D43" s="47"/>
      <c r="E43" s="21"/>
      <c r="F43" s="21"/>
      <c r="G43" s="22"/>
      <c r="H43" s="21"/>
      <c r="I43" s="21"/>
      <c r="J43" s="39"/>
      <c r="K43" s="23"/>
      <c r="L43" s="24"/>
      <c r="M43" s="24"/>
      <c r="N43" s="24"/>
      <c r="O43" s="57"/>
      <c r="P43" s="3"/>
    </row>
    <row r="44" spans="1:16" s="2" customFormat="1" ht="26.45">
      <c r="A44" s="94"/>
      <c r="B44" s="18" t="s">
        <v>70</v>
      </c>
      <c r="C44" s="19" t="s">
        <v>41</v>
      </c>
      <c r="D44" s="20">
        <v>18.600000000000001</v>
      </c>
      <c r="E44" s="21">
        <v>2.8</v>
      </c>
      <c r="F44" s="21">
        <v>28</v>
      </c>
      <c r="G44" s="22">
        <f t="shared" ref="G44:G59" si="15">ROUND(E44*F44,2)</f>
        <v>78.400000000000006</v>
      </c>
      <c r="H44" s="21">
        <v>27</v>
      </c>
      <c r="I44" s="21">
        <v>28</v>
      </c>
      <c r="J44" s="39">
        <f t="shared" ref="J44:J51" si="16">G44+H44+I44</f>
        <v>133.4</v>
      </c>
      <c r="K44" s="23">
        <f t="shared" ref="K44:K51" si="17">ROUND(D44*E44,2)</f>
        <v>52.08</v>
      </c>
      <c r="L44" s="24">
        <f t="shared" ref="L44:L51" si="18">ROUND(D44*G44,2)</f>
        <v>1458.24</v>
      </c>
      <c r="M44" s="24">
        <f t="shared" ref="M44:M51" si="19">ROUND(D44*H44,2)</f>
        <v>502.2</v>
      </c>
      <c r="N44" s="24">
        <f t="shared" ref="N44:N51" si="20">ROUND(D44*I44,2)</f>
        <v>520.79999999999995</v>
      </c>
      <c r="O44" s="57">
        <f t="shared" ref="O44:O51" si="21">SUM(L44:N44)</f>
        <v>2481.2399999999998</v>
      </c>
      <c r="P44" s="3"/>
    </row>
    <row r="45" spans="1:16" s="2" customFormat="1" ht="26.45">
      <c r="A45" s="94"/>
      <c r="B45" s="18" t="s">
        <v>71</v>
      </c>
      <c r="C45" s="19" t="s">
        <v>41</v>
      </c>
      <c r="D45" s="20">
        <v>5.7</v>
      </c>
      <c r="E45" s="21">
        <v>2.5</v>
      </c>
      <c r="F45" s="21">
        <v>28</v>
      </c>
      <c r="G45" s="22">
        <f t="shared" si="15"/>
        <v>70</v>
      </c>
      <c r="H45" s="21">
        <v>24.5</v>
      </c>
      <c r="I45" s="21">
        <v>23</v>
      </c>
      <c r="J45" s="39">
        <f t="shared" si="16"/>
        <v>117.5</v>
      </c>
      <c r="K45" s="23">
        <f t="shared" si="17"/>
        <v>14.25</v>
      </c>
      <c r="L45" s="24">
        <f t="shared" si="18"/>
        <v>399</v>
      </c>
      <c r="M45" s="24">
        <f t="shared" si="19"/>
        <v>139.65</v>
      </c>
      <c r="N45" s="24">
        <f t="shared" si="20"/>
        <v>131.1</v>
      </c>
      <c r="O45" s="57">
        <f t="shared" si="21"/>
        <v>669.75</v>
      </c>
      <c r="P45" s="3"/>
    </row>
    <row r="46" spans="1:16" s="2" customFormat="1">
      <c r="A46" s="94"/>
      <c r="B46" s="18" t="s">
        <v>72</v>
      </c>
      <c r="C46" s="19" t="s">
        <v>41</v>
      </c>
      <c r="D46" s="20">
        <v>12.5</v>
      </c>
      <c r="E46" s="21">
        <v>6</v>
      </c>
      <c r="F46" s="21">
        <v>28</v>
      </c>
      <c r="G46" s="22">
        <f t="shared" si="15"/>
        <v>168</v>
      </c>
      <c r="H46" s="25">
        <v>26</v>
      </c>
      <c r="I46" s="25">
        <v>18</v>
      </c>
      <c r="J46" s="39">
        <f t="shared" si="16"/>
        <v>212</v>
      </c>
      <c r="K46" s="23">
        <f t="shared" si="17"/>
        <v>75</v>
      </c>
      <c r="L46" s="24">
        <f t="shared" si="18"/>
        <v>2100</v>
      </c>
      <c r="M46" s="24">
        <f t="shared" si="19"/>
        <v>325</v>
      </c>
      <c r="N46" s="24">
        <f t="shared" si="20"/>
        <v>225</v>
      </c>
      <c r="O46" s="57">
        <f t="shared" si="21"/>
        <v>2650</v>
      </c>
      <c r="P46" s="3"/>
    </row>
    <row r="47" spans="1:16" s="2" customFormat="1">
      <c r="A47" s="94"/>
      <c r="B47" s="18" t="s">
        <v>73</v>
      </c>
      <c r="C47" s="19" t="s">
        <v>41</v>
      </c>
      <c r="D47" s="20">
        <v>24.3</v>
      </c>
      <c r="E47" s="21">
        <v>2.5</v>
      </c>
      <c r="F47" s="21">
        <v>28</v>
      </c>
      <c r="G47" s="22">
        <f t="shared" si="15"/>
        <v>70</v>
      </c>
      <c r="H47" s="21">
        <v>0</v>
      </c>
      <c r="I47" s="21">
        <v>13</v>
      </c>
      <c r="J47" s="39">
        <f t="shared" si="16"/>
        <v>83</v>
      </c>
      <c r="K47" s="23">
        <f t="shared" si="17"/>
        <v>60.75</v>
      </c>
      <c r="L47" s="24">
        <f t="shared" si="18"/>
        <v>1701</v>
      </c>
      <c r="M47" s="24">
        <f t="shared" si="19"/>
        <v>0</v>
      </c>
      <c r="N47" s="24">
        <f t="shared" si="20"/>
        <v>315.89999999999998</v>
      </c>
      <c r="O47" s="57">
        <f t="shared" si="21"/>
        <v>2016.9</v>
      </c>
      <c r="P47" s="3"/>
    </row>
    <row r="48" spans="1:16" s="2" customFormat="1">
      <c r="A48" s="94"/>
      <c r="B48" s="18" t="s">
        <v>74</v>
      </c>
      <c r="C48" s="19" t="s">
        <v>41</v>
      </c>
      <c r="D48" s="20">
        <v>8</v>
      </c>
      <c r="E48" s="21">
        <v>16</v>
      </c>
      <c r="F48" s="21">
        <v>28</v>
      </c>
      <c r="G48" s="22">
        <f t="shared" si="15"/>
        <v>448</v>
      </c>
      <c r="H48" s="25">
        <v>24</v>
      </c>
      <c r="I48" s="25">
        <v>11.5</v>
      </c>
      <c r="J48" s="39">
        <f t="shared" si="16"/>
        <v>483.5</v>
      </c>
      <c r="K48" s="23">
        <f t="shared" si="17"/>
        <v>128</v>
      </c>
      <c r="L48" s="24">
        <f t="shared" si="18"/>
        <v>3584</v>
      </c>
      <c r="M48" s="24">
        <f t="shared" si="19"/>
        <v>192</v>
      </c>
      <c r="N48" s="24">
        <f t="shared" si="20"/>
        <v>92</v>
      </c>
      <c r="O48" s="57">
        <f t="shared" si="21"/>
        <v>3868</v>
      </c>
      <c r="P48" s="3"/>
    </row>
    <row r="49" spans="1:16" s="2" customFormat="1">
      <c r="A49" s="94"/>
      <c r="B49" s="18" t="s">
        <v>75</v>
      </c>
      <c r="C49" s="19" t="s">
        <v>41</v>
      </c>
      <c r="D49" s="20">
        <v>12.5</v>
      </c>
      <c r="E49" s="21">
        <v>10</v>
      </c>
      <c r="F49" s="21">
        <v>28</v>
      </c>
      <c r="G49" s="22">
        <f t="shared" si="15"/>
        <v>280</v>
      </c>
      <c r="H49" s="25">
        <v>35</v>
      </c>
      <c r="I49" s="25">
        <v>15</v>
      </c>
      <c r="J49" s="39">
        <f t="shared" si="16"/>
        <v>330</v>
      </c>
      <c r="K49" s="23">
        <f t="shared" si="17"/>
        <v>125</v>
      </c>
      <c r="L49" s="24">
        <f t="shared" si="18"/>
        <v>3500</v>
      </c>
      <c r="M49" s="24">
        <f t="shared" si="19"/>
        <v>437.5</v>
      </c>
      <c r="N49" s="24">
        <f t="shared" si="20"/>
        <v>187.5</v>
      </c>
      <c r="O49" s="57">
        <f t="shared" si="21"/>
        <v>4125</v>
      </c>
      <c r="P49" s="3"/>
    </row>
    <row r="50" spans="1:16" s="2" customFormat="1">
      <c r="A50" s="94"/>
      <c r="B50" s="18" t="s">
        <v>76</v>
      </c>
      <c r="C50" s="19" t="s">
        <v>41</v>
      </c>
      <c r="D50" s="20">
        <v>24.3</v>
      </c>
      <c r="E50" s="21">
        <v>2</v>
      </c>
      <c r="F50" s="21">
        <v>28</v>
      </c>
      <c r="G50" s="22">
        <f t="shared" si="15"/>
        <v>56</v>
      </c>
      <c r="H50" s="25">
        <v>6.5</v>
      </c>
      <c r="I50" s="25">
        <v>2.5</v>
      </c>
      <c r="J50" s="39">
        <f t="shared" si="16"/>
        <v>65</v>
      </c>
      <c r="K50" s="23">
        <f t="shared" si="17"/>
        <v>48.6</v>
      </c>
      <c r="L50" s="24">
        <f t="shared" si="18"/>
        <v>1360.8</v>
      </c>
      <c r="M50" s="24">
        <f t="shared" si="19"/>
        <v>157.94999999999999</v>
      </c>
      <c r="N50" s="24">
        <f t="shared" si="20"/>
        <v>60.75</v>
      </c>
      <c r="O50" s="57">
        <f t="shared" si="21"/>
        <v>1579.5</v>
      </c>
      <c r="P50" s="3"/>
    </row>
    <row r="51" spans="1:16" s="2" customFormat="1">
      <c r="A51" s="94"/>
      <c r="B51" s="18" t="s">
        <v>47</v>
      </c>
      <c r="C51" s="19" t="s">
        <v>41</v>
      </c>
      <c r="D51" s="20">
        <v>24.3</v>
      </c>
      <c r="E51" s="21">
        <v>0.28000000000000003</v>
      </c>
      <c r="F51" s="21">
        <v>28</v>
      </c>
      <c r="G51" s="22">
        <f t="shared" si="15"/>
        <v>7.84</v>
      </c>
      <c r="H51" s="25">
        <v>4.28</v>
      </c>
      <c r="I51" s="25">
        <v>1.5</v>
      </c>
      <c r="J51" s="39">
        <f t="shared" si="16"/>
        <v>13.620000000000001</v>
      </c>
      <c r="K51" s="23">
        <f t="shared" si="17"/>
        <v>6.8</v>
      </c>
      <c r="L51" s="24">
        <f t="shared" si="18"/>
        <v>190.51</v>
      </c>
      <c r="M51" s="24">
        <f t="shared" si="19"/>
        <v>104</v>
      </c>
      <c r="N51" s="24">
        <f t="shared" si="20"/>
        <v>36.450000000000003</v>
      </c>
      <c r="O51" s="57">
        <f t="shared" si="21"/>
        <v>330.96</v>
      </c>
      <c r="P51" s="3"/>
    </row>
    <row r="52" spans="1:16" s="2" customFormat="1" ht="13.9">
      <c r="A52" s="94"/>
      <c r="B52" s="102" t="s">
        <v>77</v>
      </c>
      <c r="C52" s="16"/>
      <c r="D52" s="96"/>
      <c r="E52" s="93"/>
      <c r="F52" s="93"/>
      <c r="G52" s="22"/>
      <c r="H52" s="92"/>
      <c r="I52" s="92"/>
      <c r="J52" s="39"/>
      <c r="K52" s="23"/>
      <c r="L52" s="24"/>
      <c r="M52" s="24"/>
      <c r="N52" s="24"/>
      <c r="O52" s="57"/>
      <c r="P52" s="3"/>
    </row>
    <row r="53" spans="1:16" s="2" customFormat="1">
      <c r="A53" s="94"/>
      <c r="B53" s="50" t="s">
        <v>36</v>
      </c>
      <c r="C53" s="16"/>
      <c r="D53" s="96"/>
      <c r="E53" s="93"/>
      <c r="F53" s="93"/>
      <c r="G53" s="22"/>
      <c r="H53" s="92"/>
      <c r="I53" s="92"/>
      <c r="J53" s="39"/>
      <c r="K53" s="23"/>
      <c r="L53" s="24"/>
      <c r="M53" s="24"/>
      <c r="N53" s="24"/>
      <c r="O53" s="57"/>
      <c r="P53" s="3"/>
    </row>
    <row r="54" spans="1:16" s="2" customFormat="1" ht="13.9">
      <c r="A54" s="94"/>
      <c r="B54" s="113" t="s">
        <v>78</v>
      </c>
      <c r="C54" s="114" t="s">
        <v>41</v>
      </c>
      <c r="D54" s="115">
        <v>12.2</v>
      </c>
      <c r="E54" s="93">
        <v>18</v>
      </c>
      <c r="F54" s="93">
        <v>28</v>
      </c>
      <c r="G54" s="22">
        <f t="shared" si="15"/>
        <v>504</v>
      </c>
      <c r="H54" s="92">
        <v>57.499999999999993</v>
      </c>
      <c r="I54" s="92">
        <v>120.74999999999999</v>
      </c>
      <c r="J54" s="39">
        <f t="shared" ref="J54:J59" si="22">G54+H54+I54</f>
        <v>682.25</v>
      </c>
      <c r="K54" s="23">
        <f t="shared" ref="K54:K59" si="23">ROUND(D54*E54,2)</f>
        <v>219.6</v>
      </c>
      <c r="L54" s="24">
        <f t="shared" ref="L54:L59" si="24">ROUND(D54*G54,2)</f>
        <v>6148.8</v>
      </c>
      <c r="M54" s="24">
        <f t="shared" ref="M54:M59" si="25">ROUND(D54*H54,2)</f>
        <v>701.5</v>
      </c>
      <c r="N54" s="24">
        <f t="shared" ref="N54:N59" si="26">ROUND(D54*I54,2)</f>
        <v>1473.15</v>
      </c>
      <c r="O54" s="57">
        <f t="shared" ref="O54:O59" si="27">SUM(L54:N54)</f>
        <v>8323.4500000000007</v>
      </c>
      <c r="P54" s="3"/>
    </row>
    <row r="55" spans="1:16" s="2" customFormat="1" ht="13.9">
      <c r="A55" s="94"/>
      <c r="B55" s="113" t="s">
        <v>79</v>
      </c>
      <c r="C55" s="114" t="s">
        <v>80</v>
      </c>
      <c r="D55" s="115">
        <v>5</v>
      </c>
      <c r="E55" s="93">
        <v>26.795284030010698</v>
      </c>
      <c r="F55" s="93">
        <v>28</v>
      </c>
      <c r="G55" s="22">
        <f t="shared" si="15"/>
        <v>750.27</v>
      </c>
      <c r="H55" s="92">
        <v>2587.5</v>
      </c>
      <c r="I55" s="92">
        <v>287.5</v>
      </c>
      <c r="J55" s="39">
        <f t="shared" si="22"/>
        <v>3625.27</v>
      </c>
      <c r="K55" s="23">
        <f t="shared" si="23"/>
        <v>133.97999999999999</v>
      </c>
      <c r="L55" s="24">
        <f t="shared" si="24"/>
        <v>3751.35</v>
      </c>
      <c r="M55" s="24">
        <f t="shared" si="25"/>
        <v>12937.5</v>
      </c>
      <c r="N55" s="24">
        <f t="shared" si="26"/>
        <v>1437.5</v>
      </c>
      <c r="O55" s="57">
        <f t="shared" si="27"/>
        <v>18126.349999999999</v>
      </c>
      <c r="P55" s="3"/>
    </row>
    <row r="56" spans="1:16" s="2" customFormat="1" ht="13.9">
      <c r="A56" s="94"/>
      <c r="B56" s="116" t="s">
        <v>81</v>
      </c>
      <c r="C56" s="117" t="s">
        <v>41</v>
      </c>
      <c r="D56" s="115">
        <v>12.2</v>
      </c>
      <c r="E56" s="93">
        <v>20</v>
      </c>
      <c r="F56" s="93">
        <v>28</v>
      </c>
      <c r="G56" s="22">
        <f t="shared" si="15"/>
        <v>560</v>
      </c>
      <c r="H56" s="92">
        <v>172.5</v>
      </c>
      <c r="I56" s="92">
        <v>40.25</v>
      </c>
      <c r="J56" s="39">
        <f t="shared" si="22"/>
        <v>772.75</v>
      </c>
      <c r="K56" s="23">
        <f t="shared" si="23"/>
        <v>244</v>
      </c>
      <c r="L56" s="24">
        <f t="shared" si="24"/>
        <v>6832</v>
      </c>
      <c r="M56" s="24">
        <f t="shared" si="25"/>
        <v>2104.5</v>
      </c>
      <c r="N56" s="24">
        <f t="shared" si="26"/>
        <v>491.05</v>
      </c>
      <c r="O56" s="57">
        <f t="shared" si="27"/>
        <v>9427.5499999999993</v>
      </c>
      <c r="P56" s="3"/>
    </row>
    <row r="57" spans="1:16" s="2" customFormat="1" ht="27.6">
      <c r="A57" s="94"/>
      <c r="B57" s="116" t="s">
        <v>82</v>
      </c>
      <c r="C57" s="117" t="s">
        <v>29</v>
      </c>
      <c r="D57" s="115">
        <v>10</v>
      </c>
      <c r="E57" s="93">
        <v>8</v>
      </c>
      <c r="F57" s="93">
        <v>28</v>
      </c>
      <c r="G57" s="22">
        <f t="shared" si="15"/>
        <v>224</v>
      </c>
      <c r="H57" s="92">
        <v>92</v>
      </c>
      <c r="I57" s="92">
        <v>57.499999999999993</v>
      </c>
      <c r="J57" s="39">
        <f t="shared" si="22"/>
        <v>373.5</v>
      </c>
      <c r="K57" s="23">
        <f t="shared" si="23"/>
        <v>80</v>
      </c>
      <c r="L57" s="24">
        <f t="shared" si="24"/>
        <v>2240</v>
      </c>
      <c r="M57" s="24">
        <f t="shared" si="25"/>
        <v>920</v>
      </c>
      <c r="N57" s="24">
        <f t="shared" si="26"/>
        <v>575</v>
      </c>
      <c r="O57" s="57">
        <f t="shared" si="27"/>
        <v>3735</v>
      </c>
      <c r="P57" s="3"/>
    </row>
    <row r="58" spans="1:16" s="2" customFormat="1" ht="13.9">
      <c r="A58" s="94"/>
      <c r="B58" s="116" t="s">
        <v>83</v>
      </c>
      <c r="C58" s="117" t="s">
        <v>41</v>
      </c>
      <c r="D58" s="115">
        <v>12.2</v>
      </c>
      <c r="E58" s="93">
        <v>8</v>
      </c>
      <c r="F58" s="93">
        <v>28</v>
      </c>
      <c r="G58" s="22">
        <f t="shared" si="15"/>
        <v>224</v>
      </c>
      <c r="H58" s="92">
        <v>126.49999999999999</v>
      </c>
      <c r="I58" s="92">
        <v>17.25</v>
      </c>
      <c r="J58" s="39">
        <f t="shared" si="22"/>
        <v>367.75</v>
      </c>
      <c r="K58" s="23">
        <f t="shared" si="23"/>
        <v>97.6</v>
      </c>
      <c r="L58" s="24">
        <f t="shared" si="24"/>
        <v>2732.8</v>
      </c>
      <c r="M58" s="24">
        <f t="shared" si="25"/>
        <v>1543.3</v>
      </c>
      <c r="N58" s="24">
        <f t="shared" si="26"/>
        <v>210.45</v>
      </c>
      <c r="O58" s="57">
        <f t="shared" si="27"/>
        <v>4486.55</v>
      </c>
      <c r="P58" s="3"/>
    </row>
    <row r="59" spans="1:16" s="2" customFormat="1" ht="13.9">
      <c r="A59" s="94"/>
      <c r="B59" s="118" t="s">
        <v>84</v>
      </c>
      <c r="C59" s="117" t="s">
        <v>35</v>
      </c>
      <c r="D59" s="119">
        <v>1</v>
      </c>
      <c r="E59" s="93">
        <v>10</v>
      </c>
      <c r="F59" s="93">
        <v>28</v>
      </c>
      <c r="G59" s="22">
        <f t="shared" si="15"/>
        <v>280</v>
      </c>
      <c r="H59" s="92">
        <v>114.99999999999999</v>
      </c>
      <c r="I59" s="92">
        <v>1035</v>
      </c>
      <c r="J59" s="39">
        <f t="shared" si="22"/>
        <v>1430</v>
      </c>
      <c r="K59" s="23">
        <f t="shared" si="23"/>
        <v>10</v>
      </c>
      <c r="L59" s="24">
        <f t="shared" si="24"/>
        <v>280</v>
      </c>
      <c r="M59" s="24">
        <f t="shared" si="25"/>
        <v>115</v>
      </c>
      <c r="N59" s="24">
        <f t="shared" si="26"/>
        <v>1035</v>
      </c>
      <c r="O59" s="57">
        <f t="shared" si="27"/>
        <v>1430</v>
      </c>
      <c r="P59" s="3"/>
    </row>
    <row r="60" spans="1:16" s="2" customFormat="1" ht="13.9">
      <c r="A60" s="94"/>
      <c r="B60" s="102"/>
      <c r="C60" s="16"/>
      <c r="D60" s="96"/>
      <c r="E60" s="93"/>
      <c r="F60" s="93"/>
      <c r="G60" s="97"/>
      <c r="H60" s="92"/>
      <c r="I60" s="92"/>
      <c r="J60" s="104"/>
      <c r="K60" s="105"/>
      <c r="L60" s="106"/>
      <c r="M60" s="106"/>
      <c r="N60" s="106"/>
      <c r="O60" s="107"/>
      <c r="P60" s="3"/>
    </row>
    <row r="61" spans="1:16" s="2" customFormat="1" ht="13.9" thickBot="1">
      <c r="A61" s="78"/>
      <c r="B61" s="79"/>
      <c r="C61" s="80"/>
      <c r="D61" s="81"/>
      <c r="E61" s="82"/>
      <c r="F61" s="82"/>
      <c r="G61" s="83"/>
      <c r="H61" s="84"/>
      <c r="I61" s="84"/>
      <c r="J61" s="85"/>
      <c r="K61" s="86"/>
      <c r="L61" s="87"/>
      <c r="M61" s="87"/>
      <c r="N61" s="87"/>
      <c r="O61" s="88"/>
      <c r="P61" s="3"/>
    </row>
    <row r="62" spans="1:16" s="2" customFormat="1">
      <c r="A62" s="122" t="s">
        <v>48</v>
      </c>
      <c r="B62" s="123"/>
      <c r="C62" s="123"/>
      <c r="D62" s="123"/>
      <c r="E62" s="123"/>
      <c r="F62" s="123"/>
      <c r="G62" s="123"/>
      <c r="H62" s="123"/>
      <c r="I62" s="123"/>
      <c r="J62" s="124"/>
      <c r="K62" s="69">
        <f>SUM(K14:K24)</f>
        <v>122.6</v>
      </c>
      <c r="L62" s="69">
        <f>SUM(L14:L24)</f>
        <v>3406.44</v>
      </c>
      <c r="M62" s="69">
        <f>SUM(M14:M24)</f>
        <v>1726.81</v>
      </c>
      <c r="N62" s="69">
        <f>SUM(N14:N24)</f>
        <v>5569.95</v>
      </c>
      <c r="O62" s="70">
        <f>SUM(O14:O61)</f>
        <v>106858.72</v>
      </c>
      <c r="P62" s="3"/>
    </row>
    <row r="63" spans="1:16" s="2" customFormat="1">
      <c r="A63" s="58"/>
      <c r="J63" s="43"/>
      <c r="K63" s="44"/>
      <c r="L63" s="44"/>
      <c r="M63" s="44"/>
      <c r="N63" s="89" t="s">
        <v>49</v>
      </c>
      <c r="O63" s="90">
        <f>O64-O62</f>
        <v>22440.331200000001</v>
      </c>
    </row>
    <row r="64" spans="1:16" s="2" customFormat="1" ht="13.9" thickBot="1">
      <c r="A64" s="59"/>
      <c r="B64" s="60"/>
      <c r="C64" s="60"/>
      <c r="D64" s="60"/>
      <c r="E64" s="60"/>
      <c r="F64" s="60"/>
      <c r="G64" s="60"/>
      <c r="H64" s="60"/>
      <c r="I64" s="60"/>
      <c r="J64" s="61"/>
      <c r="K64" s="62"/>
      <c r="L64" s="62"/>
      <c r="M64" s="62"/>
      <c r="N64" s="62" t="s">
        <v>50</v>
      </c>
      <c r="O64" s="63">
        <f>O62*1.21</f>
        <v>129299.0512</v>
      </c>
    </row>
    <row r="65" spans="1:17" s="2" customFormat="1">
      <c r="A65" s="42"/>
      <c r="J65" s="43"/>
      <c r="K65" s="44"/>
      <c r="L65" s="44"/>
      <c r="M65" s="44"/>
      <c r="N65" s="44"/>
      <c r="O65" s="44"/>
    </row>
    <row r="66" spans="1:17" s="2" customFormat="1">
      <c r="A66" s="42"/>
      <c r="B66" s="2" t="s">
        <v>85</v>
      </c>
      <c r="J66" s="43"/>
      <c r="K66" s="44"/>
      <c r="L66" s="44"/>
      <c r="M66" s="44"/>
      <c r="N66" s="44"/>
      <c r="O66" s="44"/>
    </row>
    <row r="67" spans="1:17" s="2" customFormat="1">
      <c r="A67" s="42"/>
      <c r="J67" s="43"/>
      <c r="K67" s="44"/>
      <c r="L67" s="44"/>
      <c r="M67" s="44"/>
      <c r="N67" s="44"/>
      <c r="O67" s="44"/>
    </row>
    <row r="68" spans="1:17" s="2" customFormat="1">
      <c r="A68" s="42"/>
      <c r="B68" s="2" t="s">
        <v>52</v>
      </c>
      <c r="J68" s="43"/>
      <c r="K68" s="44"/>
      <c r="L68" s="44"/>
      <c r="M68" s="44"/>
      <c r="N68" s="44"/>
      <c r="O68" s="44"/>
    </row>
    <row r="69" spans="1:17">
      <c r="P69" s="33"/>
    </row>
    <row r="70" spans="1:17" s="1" customFormat="1">
      <c r="B70" s="2" t="s">
        <v>86</v>
      </c>
      <c r="C70" s="34"/>
      <c r="D70" s="34" t="s">
        <v>54</v>
      </c>
      <c r="E70" s="34"/>
      <c r="F70" s="34" t="s">
        <v>55</v>
      </c>
      <c r="J70" s="5"/>
      <c r="P70" s="103"/>
      <c r="Q70" s="2"/>
    </row>
    <row r="71" spans="1:17" s="1" customFormat="1">
      <c r="A71" s="35"/>
      <c r="B71" s="36"/>
      <c r="C71" s="36"/>
      <c r="D71" s="36"/>
      <c r="E71" s="36"/>
      <c r="F71" s="35"/>
      <c r="G71" s="35"/>
      <c r="H71" s="35"/>
      <c r="I71" s="35"/>
      <c r="J71" s="41"/>
      <c r="K71" s="35"/>
      <c r="L71" s="35"/>
      <c r="M71" s="35"/>
      <c r="N71" s="35"/>
      <c r="Q71" s="2"/>
    </row>
    <row r="72" spans="1:17" s="2" customFormat="1" ht="1.5" customHeight="1">
      <c r="A72" s="35"/>
      <c r="B72" s="36"/>
      <c r="C72" s="36" t="s">
        <v>56</v>
      </c>
      <c r="D72" s="36"/>
      <c r="E72" s="36"/>
      <c r="F72" s="35"/>
      <c r="G72" s="35"/>
      <c r="H72" s="35"/>
      <c r="I72" s="35"/>
      <c r="J72" s="41"/>
      <c r="K72" s="35"/>
      <c r="L72" s="35"/>
      <c r="M72" s="35"/>
      <c r="N72" s="35"/>
    </row>
    <row r="73" spans="1:17" s="2" customFormat="1" hidden="1">
      <c r="A73" s="35"/>
      <c r="B73" s="35"/>
      <c r="C73" s="35"/>
      <c r="D73" s="37"/>
      <c r="E73" s="35"/>
      <c r="F73" s="35"/>
      <c r="G73" s="35"/>
      <c r="H73" s="35"/>
      <c r="I73" s="35"/>
      <c r="J73" s="41"/>
      <c r="K73" s="35"/>
      <c r="L73" s="35"/>
      <c r="M73" s="35"/>
      <c r="N73" s="35"/>
    </row>
    <row r="74" spans="1:17" s="2" customFormat="1">
      <c r="A74" s="35"/>
      <c r="B74" s="36"/>
      <c r="C74" s="35"/>
      <c r="D74" s="37"/>
      <c r="E74" s="35"/>
      <c r="F74" s="35"/>
      <c r="G74" s="35"/>
      <c r="H74" s="35"/>
      <c r="I74" s="35"/>
      <c r="J74" s="41"/>
      <c r="K74" s="35"/>
      <c r="L74" s="35"/>
      <c r="M74" s="35"/>
      <c r="N74" s="35"/>
    </row>
    <row r="75" spans="1:17" s="2" customFormat="1">
      <c r="A75" s="35"/>
      <c r="B75" s="35"/>
      <c r="C75" s="35"/>
      <c r="D75" s="37"/>
      <c r="E75" s="35"/>
      <c r="F75" s="35"/>
      <c r="G75" s="35"/>
      <c r="H75" s="35"/>
      <c r="I75" s="35"/>
      <c r="J75" s="41"/>
      <c r="K75" s="35"/>
      <c r="L75" s="35"/>
      <c r="M75" s="35"/>
      <c r="N75" s="35"/>
    </row>
    <row r="76" spans="1:17" s="2" customFormat="1">
      <c r="J76" s="38"/>
    </row>
    <row r="77" spans="1:17" s="2" customFormat="1">
      <c r="J77" s="38"/>
    </row>
    <row r="78" spans="1:17" s="2" customFormat="1">
      <c r="J78" s="38"/>
    </row>
  </sheetData>
  <mergeCells count="8">
    <mergeCell ref="K10:O10"/>
    <mergeCell ref="C2:I2"/>
    <mergeCell ref="A62:J62"/>
    <mergeCell ref="A10:A11"/>
    <mergeCell ref="B10:B11"/>
    <mergeCell ref="C10:C11"/>
    <mergeCell ref="D10:D11"/>
    <mergeCell ref="E10:J10"/>
  </mergeCells>
  <conditionalFormatting sqref="B12:B61">
    <cfRule type="cellIs" dxfId="2" priority="1" operator="lessThan">
      <formula>-100000</formula>
    </cfRule>
    <cfRule type="cellIs" dxfId="1" priority="2" operator="lessThan">
      <formula>0</formula>
    </cfRule>
  </conditionalFormatting>
  <conditionalFormatting sqref="F13:F17 F19:F61">
    <cfRule type="cellIs" dxfId="0" priority="3" operator="lessThan">
      <formula>0</formula>
    </cfRule>
  </conditionalFormatting>
  <dataValidations count="1">
    <dataValidation type="custom" allowBlank="1" showInputMessage="1" showErrorMessage="1" errorTitle="Nemainīt!" error="Visus datus rakstīt blakus tabulā" promptTitle="Nerakstam" prompt="Ja nav formulas, iekopējam no rūtiņas augstāk." sqref="D11" xr:uid="{FA9592D4-4AE4-44EB-9DAF-09076CA27422}">
      <formula1>NA()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9" ma:contentTypeDescription="Izveidot jaunu dokumentu." ma:contentTypeScope="" ma:versionID="8d971c711bdbff3c11e3f4d89a9dc7e8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d847abb68d33df405200deeeacea6cf3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A77EC3-5CC9-42C9-9B8F-A632919E6685}"/>
</file>

<file path=customXml/itemProps2.xml><?xml version="1.0" encoding="utf-8"?>
<ds:datastoreItem xmlns:ds="http://schemas.openxmlformats.org/officeDocument/2006/customXml" ds:itemID="{71A088DB-43EB-4A46-A36E-7A49B01874D2}"/>
</file>

<file path=customXml/itemProps3.xml><?xml version="1.0" encoding="utf-8"?>
<ds:datastoreItem xmlns:ds="http://schemas.openxmlformats.org/officeDocument/2006/customXml" ds:itemID="{5EC960A0-3D10-4477-8CA1-C08E54C49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Valdis Čerpakovskis</dc:creator>
  <cp:keywords/>
  <dc:description/>
  <cp:lastModifiedBy>Alma Kaurāte</cp:lastModifiedBy>
  <cp:revision/>
  <dcterms:created xsi:type="dcterms:W3CDTF">2023-11-06T12:16:05Z</dcterms:created>
  <dcterms:modified xsi:type="dcterms:W3CDTF">2026-08-21T09:30:06Z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