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maK\Downloads\24042026\"/>
    </mc:Choice>
  </mc:AlternateContent>
  <xr:revisionPtr revIDLastSave="0" documentId="8_{B65D9973-04D1-4937-A1A6-11A6728D5643}" xr6:coauthVersionLast="47" xr6:coauthVersionMax="47" xr10:uidLastSave="{00000000-0000-0000-0000-000000000000}"/>
  <bookViews>
    <workbookView xWindow="-108" yWindow="-108" windowWidth="23256" windowHeight="12456" xr2:uid="{EF17B5F3-DEDA-594C-93A6-6A947E7DC42C}"/>
  </bookViews>
  <sheets>
    <sheet name="tame" sheetId="1" r:id="rId1"/>
  </sheets>
  <definedNames>
    <definedName name="aaa">#REF!</definedName>
    <definedName name="beigas" localSheetId="0">#REF!</definedName>
    <definedName name="beigas">#REF!</definedName>
    <definedName name="_xlnm.Print_Area" localSheetId="0">tame!$A$1:$O$58</definedName>
    <definedName name="velve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19" i="1" l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K19" i="1"/>
  <c r="L19" i="1"/>
  <c r="M19" i="1"/>
  <c r="N19" i="1"/>
  <c r="O19" i="1"/>
  <c r="K20" i="1"/>
  <c r="L20" i="1"/>
  <c r="M20" i="1"/>
  <c r="N20" i="1"/>
  <c r="O20" i="1"/>
  <c r="P20" i="1"/>
  <c r="K21" i="1"/>
  <c r="L21" i="1"/>
  <c r="M21" i="1"/>
  <c r="P21" i="1" s="1"/>
  <c r="N21" i="1"/>
  <c r="O21" i="1"/>
  <c r="K22" i="1"/>
  <c r="L22" i="1"/>
  <c r="L49" i="1" s="1"/>
  <c r="M22" i="1"/>
  <c r="N22" i="1"/>
  <c r="O22" i="1"/>
  <c r="P22" i="1"/>
  <c r="K23" i="1"/>
  <c r="L23" i="1"/>
  <c r="M23" i="1"/>
  <c r="P23" i="1" s="1"/>
  <c r="N23" i="1"/>
  <c r="O23" i="1"/>
  <c r="K24" i="1"/>
  <c r="L24" i="1"/>
  <c r="M24" i="1"/>
  <c r="P24" i="1" s="1"/>
  <c r="N24" i="1"/>
  <c r="O24" i="1"/>
  <c r="K25" i="1"/>
  <c r="L25" i="1"/>
  <c r="M25" i="1"/>
  <c r="N25" i="1"/>
  <c r="O25" i="1"/>
  <c r="K26" i="1"/>
  <c r="M26" i="1"/>
  <c r="N26" i="1"/>
  <c r="O26" i="1"/>
  <c r="K27" i="1"/>
  <c r="L27" i="1"/>
  <c r="M27" i="1"/>
  <c r="N27" i="1"/>
  <c r="O27" i="1"/>
  <c r="P27" i="1" s="1"/>
  <c r="K28" i="1"/>
  <c r="L28" i="1"/>
  <c r="M28" i="1"/>
  <c r="N28" i="1"/>
  <c r="O28" i="1"/>
  <c r="P28" i="1"/>
  <c r="K29" i="1"/>
  <c r="L29" i="1"/>
  <c r="M29" i="1"/>
  <c r="N29" i="1"/>
  <c r="O29" i="1"/>
  <c r="P29" i="1" s="1"/>
  <c r="K30" i="1"/>
  <c r="L30" i="1"/>
  <c r="M30" i="1"/>
  <c r="N30" i="1"/>
  <c r="O30" i="1"/>
  <c r="K31" i="1"/>
  <c r="L31" i="1"/>
  <c r="M31" i="1"/>
  <c r="P31" i="1" s="1"/>
  <c r="N31" i="1"/>
  <c r="O31" i="1"/>
  <c r="E32" i="1"/>
  <c r="N32" i="1" s="1"/>
  <c r="K32" i="1"/>
  <c r="M32" i="1"/>
  <c r="P32" i="1" s="1"/>
  <c r="O32" i="1"/>
  <c r="K33" i="1"/>
  <c r="M33" i="1"/>
  <c r="N33" i="1"/>
  <c r="O33" i="1"/>
  <c r="K34" i="1"/>
  <c r="L34" i="1"/>
  <c r="M34" i="1"/>
  <c r="N34" i="1"/>
  <c r="O34" i="1"/>
  <c r="P34" i="1" s="1"/>
  <c r="E35" i="1"/>
  <c r="M35" i="1" s="1"/>
  <c r="K35" i="1"/>
  <c r="K36" i="1"/>
  <c r="M36" i="1"/>
  <c r="N36" i="1"/>
  <c r="O36" i="1"/>
  <c r="K37" i="1"/>
  <c r="L37" i="1"/>
  <c r="M37" i="1"/>
  <c r="N37" i="1"/>
  <c r="O37" i="1"/>
  <c r="E38" i="1"/>
  <c r="O38" i="1" s="1"/>
  <c r="K38" i="1"/>
  <c r="L38" i="1"/>
  <c r="N38" i="1"/>
  <c r="K39" i="1"/>
  <c r="L39" i="1"/>
  <c r="M39" i="1"/>
  <c r="N39" i="1"/>
  <c r="O39" i="1"/>
  <c r="K40" i="1"/>
  <c r="L40" i="1"/>
  <c r="M40" i="1"/>
  <c r="N40" i="1"/>
  <c r="O40" i="1"/>
  <c r="K41" i="1"/>
  <c r="L41" i="1"/>
  <c r="M41" i="1"/>
  <c r="N41" i="1"/>
  <c r="O41" i="1"/>
  <c r="K42" i="1"/>
  <c r="L42" i="1"/>
  <c r="M42" i="1"/>
  <c r="N42" i="1"/>
  <c r="O42" i="1"/>
  <c r="P42" i="1" s="1"/>
  <c r="K43" i="1"/>
  <c r="L43" i="1"/>
  <c r="M43" i="1"/>
  <c r="P43" i="1" s="1"/>
  <c r="N43" i="1"/>
  <c r="O43" i="1"/>
  <c r="K44" i="1"/>
  <c r="L44" i="1"/>
  <c r="M44" i="1"/>
  <c r="N44" i="1"/>
  <c r="O44" i="1"/>
  <c r="P44" i="1" s="1"/>
  <c r="K45" i="1"/>
  <c r="L45" i="1"/>
  <c r="M45" i="1"/>
  <c r="P45" i="1" s="1"/>
  <c r="N45" i="1"/>
  <c r="O45" i="1"/>
  <c r="K46" i="1"/>
  <c r="L46" i="1"/>
  <c r="M46" i="1"/>
  <c r="P46" i="1" s="1"/>
  <c r="N46" i="1"/>
  <c r="O46" i="1"/>
  <c r="K47" i="1"/>
  <c r="L47" i="1"/>
  <c r="M47" i="1"/>
  <c r="P47" i="1" s="1"/>
  <c r="N47" i="1"/>
  <c r="O47" i="1"/>
  <c r="O48" i="1"/>
  <c r="P37" i="1" l="1"/>
  <c r="P39" i="1"/>
  <c r="P41" i="1"/>
  <c r="P36" i="1"/>
  <c r="P33" i="1"/>
  <c r="P26" i="1"/>
  <c r="P30" i="1"/>
  <c r="P19" i="1"/>
  <c r="P25" i="1"/>
  <c r="P40" i="1"/>
  <c r="M38" i="1"/>
  <c r="P38" i="1" s="1"/>
  <c r="O35" i="1"/>
  <c r="N35" i="1"/>
  <c r="P35" i="1" l="1"/>
  <c r="P50" i="1" s="1"/>
  <c r="P51" i="1"/>
  <c r="P52" i="1"/>
</calcChain>
</file>

<file path=xl/sharedStrings.xml><?xml version="1.0" encoding="utf-8"?>
<sst xmlns="http://schemas.openxmlformats.org/spreadsheetml/2006/main" count="122" uniqueCount="72">
  <si>
    <t>SIA "PRETPILS"</t>
  </si>
  <si>
    <t xml:space="preserve">VRN LV 49001001039, BRN 3282-R, „Pretpils”, Valdgales pagasts, Talsu novads, LV-3253, tālr. 29142848, fakss 63254683, e-pasts: info@pretpils.lv, www.pretpils.lv, a/s SEB banka, kods UNLALV2X, konts LV19UNLA0028700640017           
</t>
  </si>
  <si>
    <t>Lokālā tāme Nr. 1</t>
  </si>
  <si>
    <t xml:space="preserve">Torņa smailes jumta seguma atjaunošana </t>
  </si>
  <si>
    <t xml:space="preserve">Būves nosaukums: Torņa smailes jumta seguma atjaunošana </t>
  </si>
  <si>
    <t xml:space="preserve">Objekta nosaukums: Torņa smailes jumta seguma atjaunošana </t>
  </si>
  <si>
    <t>Objekta adrese: Baznīcas laukums 1, Tukums</t>
  </si>
  <si>
    <t xml:space="preserve">Pasūtījuma Nr: </t>
  </si>
  <si>
    <t>Tāmes izmaksas (€):</t>
  </si>
  <si>
    <t>Tāme sastādīta: 2026. gada 25. jūlijā</t>
  </si>
  <si>
    <t>Nr. p. k.</t>
  </si>
  <si>
    <t>Kods</t>
  </si>
  <si>
    <t>Darba nosaukums (apraksts)</t>
  </si>
  <si>
    <t>Mērvienība</t>
  </si>
  <si>
    <t>Daudzums</t>
  </si>
  <si>
    <t>Vienības izmaksas</t>
  </si>
  <si>
    <t>Kopā uz visu apjomu</t>
  </si>
  <si>
    <t>Laika norma (c/h)</t>
  </si>
  <si>
    <t>Darba samaksas likme (€/h)</t>
  </si>
  <si>
    <t>Darba alga (€)</t>
  </si>
  <si>
    <t>Būvizstrādājumi (€)</t>
  </si>
  <si>
    <t>Mehānismi (€)</t>
  </si>
  <si>
    <t>Kopā (€)</t>
  </si>
  <si>
    <t>Darbietilpība (c/h)</t>
  </si>
  <si>
    <t>Summa (€)</t>
  </si>
  <si>
    <t>1</t>
  </si>
  <si>
    <t>Būvlaukuma sagatavošanas darbi</t>
  </si>
  <si>
    <t>Kalk.</t>
  </si>
  <si>
    <t xml:space="preserve">Sadzīves telpu ierīkošana darbiniekiem 2,5x6x2,35m m konteinera tipa (1 modulis. Noma 4 mēneši) </t>
  </si>
  <si>
    <t>gb.</t>
  </si>
  <si>
    <t>Pārvietojamās tualetes montāža, demontāža, noma</t>
  </si>
  <si>
    <t>mēn.</t>
  </si>
  <si>
    <t>Būvlaukuma norobežošana ar inventāro žogu posmiem, žoga nojaukšana, noma 4 mēneši</t>
  </si>
  <si>
    <t>t.m.</t>
  </si>
  <si>
    <t>Gājēju ieejas jumtiņu izbūve virs ieejām ēkā</t>
  </si>
  <si>
    <t>gab</t>
  </si>
  <si>
    <t>Ugunsdrošības stendu, aprīkoto ar speciāliem instrumentiem, kasti ar smilts, ugunsdzēšamo aparātu (3 gab. panelī) uzstādīšana</t>
  </si>
  <si>
    <t>gb</t>
  </si>
  <si>
    <t xml:space="preserve">Brīdinājuma zīmju plakātu uzstādīšana    </t>
  </si>
  <si>
    <t>kompl.</t>
  </si>
  <si>
    <t xml:space="preserve">Būvtāfeles uzstādīšana    </t>
  </si>
  <si>
    <t>Jumta seguma nomaiņa</t>
  </si>
  <si>
    <t>Sastatņu montāža, demontāža, noma 4 mēneši. Aizsargsiets</t>
  </si>
  <si>
    <t>Esošā jumta seguma demontāža</t>
  </si>
  <si>
    <t>m2</t>
  </si>
  <si>
    <t>Esošā latojuma demontāža</t>
  </si>
  <si>
    <t>Būvgružu novākšana, transportēšana uz izgāztuvi</t>
  </si>
  <si>
    <t>m3</t>
  </si>
  <si>
    <t>Latojuma montāža</t>
  </si>
  <si>
    <t>Latas 45x70mm, antiseptizētas</t>
  </si>
  <si>
    <t>Stiprinājumi</t>
  </si>
  <si>
    <t>Apakšklāja montāža</t>
  </si>
  <si>
    <t xml:space="preserve">Membrāna BauderTOP TS 40 NSK </t>
  </si>
  <si>
    <t>Jumta seguma montāža</t>
  </si>
  <si>
    <t>Cu Oxid 0,6x1000mm ruļļos</t>
  </si>
  <si>
    <t>Palīgmateriāli, stiprinājumi NT skrūves, kapara naglas, kniedes, alva lodēsanai</t>
  </si>
  <si>
    <t>kpl</t>
  </si>
  <si>
    <t>Jumta apkopes āķu uzstādīšana</t>
  </si>
  <si>
    <t>Apkopes lūku izgatavošana, montāža</t>
  </si>
  <si>
    <t>Vēdināšanas lūku izgatavošana, montāža</t>
  </si>
  <si>
    <t>Zibensnovadītāja - 8mm vara stieples ar kronšteiniem montāža</t>
  </si>
  <si>
    <t>Patinēta vara teknes d=150mm ar kronšteiniem montāža</t>
  </si>
  <si>
    <t>Patineta vara notekas d=150mm ar kronšteiniem montāža</t>
  </si>
  <si>
    <t>Vēja kastes izbūve un krāsošana</t>
  </si>
  <si>
    <t>m</t>
  </si>
  <si>
    <t>Nesošās konstrukcijas protezēšana lokālās vietās(pieņemts apjoms, precizēt būvdarbu laikā)</t>
  </si>
  <si>
    <t>Tiešās izmaksas kopā, t. sk. darba devēja sociālais nodoklis (23,59%):</t>
  </si>
  <si>
    <t>Kopā (EUR):</t>
  </si>
  <si>
    <t>PVN 21 % (EUR):</t>
  </si>
  <si>
    <t>Piezīmes:</t>
  </si>
  <si>
    <t>Sastādīja:________________________ SIA "Pretpils" būvdarbu vadītājs Māris Rorbahs</t>
  </si>
  <si>
    <t>Sert. Nr. 4-03793, 5-02658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</si>
</sst>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13">
    <font>
      <sz val="10"/>
      <name val="Arial"/>
      <family val="2"/>
    </font>
    <font>
      <sz val="10"/>
      <name val="Helv"/>
    </font>
    <font>
      <sz val="9"/>
      <color rgb="FFC00000"/>
      <name val="Tahoma"/>
      <family val="2"/>
      <charset val="186"/>
    </font>
    <font>
      <sz val="9"/>
      <name val="Tahoma"/>
      <family val="2"/>
      <charset val="186"/>
    </font>
    <font>
      <sz val="10"/>
      <name val="Arial"/>
      <family val="2"/>
    </font>
    <font>
      <sz val="9"/>
      <color rgb="FFFF0000"/>
      <name val="Tahoma"/>
      <family val="2"/>
      <charset val="186"/>
    </font>
    <font>
      <b/>
      <sz val="9"/>
      <name val="Tahoma"/>
      <family val="2"/>
      <charset val="186"/>
    </font>
    <font>
      <sz val="9"/>
      <name val="Tahoma"/>
      <family val="2"/>
    </font>
    <font>
      <sz val="12"/>
      <name val="LaMelior"/>
      <charset val="186"/>
    </font>
    <font>
      <b/>
      <sz val="9"/>
      <color rgb="FFC00000"/>
      <name val="Tahoma"/>
      <family val="2"/>
      <charset val="186"/>
    </font>
    <font>
      <sz val="9"/>
      <color indexed="10"/>
      <name val="Tahoma"/>
      <family val="2"/>
      <charset val="186"/>
    </font>
    <font>
      <sz val="10"/>
      <name val="Tahoma"/>
      <family val="2"/>
      <charset val="186"/>
    </font>
    <font>
      <b/>
      <sz val="14"/>
      <name val="Tahoma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</cellStyleXfs>
  <cellXfs count="108">
    <xf numFmtId="0" fontId="0" fillId="0" borderId="0" xfId="0"/>
    <xf numFmtId="0" fontId="2" fillId="0" borderId="0" xfId="1" applyFont="1"/>
    <xf numFmtId="0" fontId="2" fillId="2" borderId="0" xfId="1" applyFont="1" applyFill="1"/>
    <xf numFmtId="49" fontId="2" fillId="0" borderId="0" xfId="1" applyNumberFormat="1" applyFont="1"/>
    <xf numFmtId="0" fontId="3" fillId="2" borderId="0" xfId="1" applyFont="1" applyFill="1"/>
    <xf numFmtId="0" fontId="3" fillId="2" borderId="0" xfId="0" applyFont="1" applyFill="1" applyAlignment="1">
      <alignment horizontal="right"/>
    </xf>
    <xf numFmtId="49" fontId="3" fillId="2" borderId="0" xfId="1" applyNumberFormat="1" applyFont="1" applyFill="1"/>
    <xf numFmtId="0" fontId="3" fillId="2" borderId="0" xfId="0" applyFont="1" applyFill="1"/>
    <xf numFmtId="0" fontId="3" fillId="2" borderId="0" xfId="0" applyFont="1" applyFill="1" applyAlignment="1">
      <alignment horizontal="right" vertical="center" wrapText="1"/>
    </xf>
    <xf numFmtId="0" fontId="5" fillId="0" borderId="0" xfId="1" applyFont="1"/>
    <xf numFmtId="49" fontId="5" fillId="0" borderId="0" xfId="1" applyNumberFormat="1" applyFont="1"/>
    <xf numFmtId="49" fontId="6" fillId="0" borderId="0" xfId="1" applyNumberFormat="1" applyFont="1"/>
    <xf numFmtId="4" fontId="6" fillId="2" borderId="1" xfId="2" applyNumberFormat="1" applyFont="1" applyFill="1" applyBorder="1" applyAlignment="1">
      <alignment horizontal="center"/>
    </xf>
    <xf numFmtId="0" fontId="6" fillId="2" borderId="1" xfId="2" applyFont="1" applyFill="1" applyBorder="1" applyAlignment="1">
      <alignment horizontal="right"/>
    </xf>
    <xf numFmtId="4" fontId="3" fillId="2" borderId="1" xfId="2" applyNumberFormat="1" applyFont="1" applyFill="1" applyBorder="1" applyAlignment="1">
      <alignment horizontal="center"/>
    </xf>
    <xf numFmtId="0" fontId="3" fillId="2" borderId="1" xfId="2" applyFont="1" applyFill="1" applyBorder="1" applyAlignment="1">
      <alignment horizontal="right"/>
    </xf>
    <xf numFmtId="4" fontId="2" fillId="0" borderId="0" xfId="1" applyNumberFormat="1" applyFont="1"/>
    <xf numFmtId="4" fontId="3" fillId="2" borderId="1" xfId="1" applyNumberFormat="1" applyFont="1" applyFill="1" applyBorder="1" applyAlignment="1">
      <alignment horizontal="center"/>
    </xf>
    <xf numFmtId="0" fontId="3" fillId="0" borderId="0" xfId="1" applyFont="1"/>
    <xf numFmtId="0" fontId="3" fillId="0" borderId="1" xfId="1" applyFont="1" applyBorder="1"/>
    <xf numFmtId="4" fontId="7" fillId="0" borderId="1" xfId="0" applyNumberFormat="1" applyFont="1" applyBorder="1" applyAlignment="1">
      <alignment horizontal="center"/>
    </xf>
    <xf numFmtId="4" fontId="3" fillId="0" borderId="1" xfId="2" applyNumberFormat="1" applyFont="1" applyBorder="1" applyAlignment="1">
      <alignment horizontal="center"/>
    </xf>
    <xf numFmtId="4" fontId="3" fillId="0" borderId="1" xfId="2" applyNumberFormat="1" applyFont="1" applyBorder="1"/>
    <xf numFmtId="4" fontId="3" fillId="0" borderId="1" xfId="0" applyNumberFormat="1" applyFont="1" applyBorder="1" applyAlignment="1">
      <alignment horizontal="center"/>
    </xf>
    <xf numFmtId="4" fontId="3" fillId="0" borderId="1" xfId="3" applyNumberFormat="1" applyFont="1" applyBorder="1" applyAlignment="1">
      <alignment horizontal="center"/>
    </xf>
    <xf numFmtId="4" fontId="3" fillId="0" borderId="1" xfId="4" applyNumberFormat="1" applyFont="1" applyBorder="1" applyAlignment="1">
      <alignment horizontal="center"/>
    </xf>
    <xf numFmtId="0" fontId="3" fillId="0" borderId="1" xfId="2" applyFont="1" applyBorder="1" applyAlignment="1">
      <alignment horizontal="center"/>
    </xf>
    <xf numFmtId="49" fontId="3" fillId="0" borderId="1" xfId="2" applyNumberFormat="1" applyFont="1" applyBorder="1" applyAlignment="1">
      <alignment horizontal="left" indent="2"/>
    </xf>
    <xf numFmtId="49" fontId="3" fillId="0" borderId="1" xfId="2" applyNumberFormat="1" applyFont="1" applyBorder="1" applyAlignment="1">
      <alignment horizontal="center" vertical="top"/>
    </xf>
    <xf numFmtId="1" fontId="3" fillId="0" borderId="1" xfId="2" applyNumberFormat="1" applyFont="1" applyBorder="1" applyAlignment="1">
      <alignment horizontal="center" vertical="top"/>
    </xf>
    <xf numFmtId="4" fontId="3" fillId="0" borderId="1" xfId="1" applyNumberFormat="1" applyFont="1" applyBorder="1"/>
    <xf numFmtId="4" fontId="7" fillId="0" borderId="1" xfId="0" applyNumberFormat="1" applyFont="1" applyBorder="1" applyAlignment="1">
      <alignment horizontal="right"/>
    </xf>
    <xf numFmtId="2" fontId="7" fillId="0" borderId="1" xfId="0" applyNumberFormat="1" applyFont="1" applyBorder="1" applyAlignment="1">
      <alignment horizontal="center"/>
    </xf>
    <xf numFmtId="0" fontId="3" fillId="0" borderId="1" xfId="2" applyFont="1" applyBorder="1" applyAlignment="1">
      <alignment wrapText="1"/>
    </xf>
    <xf numFmtId="49" fontId="7" fillId="0" borderId="1" xfId="2" applyNumberFormat="1" applyFont="1" applyBorder="1" applyAlignment="1">
      <alignment horizontal="center" vertical="top"/>
    </xf>
    <xf numFmtId="1" fontId="7" fillId="0" borderId="1" xfId="2" applyNumberFormat="1" applyFont="1" applyBorder="1" applyAlignment="1">
      <alignment horizontal="center" vertical="top"/>
    </xf>
    <xf numFmtId="4" fontId="7" fillId="0" borderId="1" xfId="2" applyNumberFormat="1" applyFont="1" applyBorder="1" applyAlignment="1">
      <alignment horizontal="center"/>
    </xf>
    <xf numFmtId="0" fontId="7" fillId="0" borderId="1" xfId="2" applyFont="1" applyBorder="1" applyAlignment="1">
      <alignment horizontal="center"/>
    </xf>
    <xf numFmtId="0" fontId="7" fillId="0" borderId="1" xfId="2" applyFont="1" applyBorder="1"/>
    <xf numFmtId="0" fontId="3" fillId="0" borderId="1" xfId="2" applyFont="1" applyBorder="1"/>
    <xf numFmtId="0" fontId="7" fillId="0" borderId="1" xfId="0" applyFont="1" applyBorder="1" applyAlignment="1">
      <alignment horizontal="center"/>
    </xf>
    <xf numFmtId="164" fontId="7" fillId="0" borderId="1" xfId="0" applyNumberFormat="1" applyFont="1" applyBorder="1" applyAlignment="1">
      <alignment horizontal="left" vertical="center" wrapText="1" indent="2"/>
    </xf>
    <xf numFmtId="0" fontId="7" fillId="0" borderId="1" xfId="0" applyFont="1" applyBorder="1" applyAlignment="1">
      <alignment vertical="justify"/>
    </xf>
    <xf numFmtId="4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indent="2"/>
    </xf>
    <xf numFmtId="49" fontId="3" fillId="0" borderId="1" xfId="0" applyNumberFormat="1" applyFont="1" applyBorder="1" applyAlignment="1">
      <alignment horizontal="center" vertical="top"/>
    </xf>
    <xf numFmtId="2" fontId="3" fillId="0" borderId="1" xfId="5" applyNumberFormat="1" applyFont="1" applyBorder="1" applyAlignment="1">
      <alignment horizontal="center"/>
    </xf>
    <xf numFmtId="2" fontId="3" fillId="0" borderId="1" xfId="2" applyNumberFormat="1" applyFont="1" applyBorder="1" applyAlignment="1">
      <alignment horizontal="center"/>
    </xf>
    <xf numFmtId="0" fontId="3" fillId="0" borderId="1" xfId="2" applyFont="1" applyBorder="1" applyAlignment="1">
      <alignment horizontal="left" wrapText="1" indent="2"/>
    </xf>
    <xf numFmtId="4" fontId="7" fillId="0" borderId="1" xfId="2" applyNumberFormat="1" applyFont="1" applyBorder="1" applyAlignment="1">
      <alignment horizontal="center" vertical="top"/>
    </xf>
    <xf numFmtId="0" fontId="7" fillId="0" borderId="1" xfId="2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2" applyFont="1" applyBorder="1" applyAlignment="1">
      <alignment vertical="justify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vertical="top" wrapText="1"/>
    </xf>
    <xf numFmtId="2" fontId="7" fillId="0" borderId="1" xfId="2" applyNumberFormat="1" applyFont="1" applyBorder="1" applyAlignment="1">
      <alignment horizontal="center"/>
    </xf>
    <xf numFmtId="2" fontId="7" fillId="0" borderId="1" xfId="6" applyNumberFormat="1" applyFont="1" applyBorder="1" applyAlignment="1">
      <alignment horizontal="center"/>
    </xf>
    <xf numFmtId="4" fontId="3" fillId="0" borderId="0" xfId="1" applyNumberFormat="1" applyFont="1"/>
    <xf numFmtId="4" fontId="3" fillId="0" borderId="1" xfId="1" applyNumberFormat="1" applyFont="1" applyBorder="1" applyAlignment="1">
      <alignment horizontal="right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vertical="top" wrapText="1"/>
    </xf>
    <xf numFmtId="0" fontId="6" fillId="0" borderId="1" xfId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Continuous" vertical="center"/>
    </xf>
    <xf numFmtId="2" fontId="9" fillId="0" borderId="0" xfId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2" borderId="0" xfId="1" applyFont="1" applyFill="1" applyAlignment="1">
      <alignment horizontal="centerContinuous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49" fontId="2" fillId="0" borderId="0" xfId="1" applyNumberFormat="1" applyFont="1" applyAlignment="1">
      <alignment horizontal="center" vertical="center" wrapText="1"/>
    </xf>
    <xf numFmtId="0" fontId="9" fillId="0" borderId="0" xfId="1" applyFont="1" applyAlignment="1">
      <alignment vertical="center"/>
    </xf>
    <xf numFmtId="2" fontId="6" fillId="0" borderId="0" xfId="1" applyNumberFormat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Continuous" vertical="center"/>
    </xf>
    <xf numFmtId="0" fontId="3" fillId="2" borderId="0" xfId="1" applyFont="1" applyFill="1" applyAlignment="1">
      <alignment horizontal="centerContinuous" vertical="center"/>
    </xf>
    <xf numFmtId="0" fontId="3" fillId="0" borderId="0" xfId="1" applyFont="1" applyAlignment="1">
      <alignment vertical="center" wrapText="1"/>
    </xf>
    <xf numFmtId="49" fontId="3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vertical="center"/>
    </xf>
    <xf numFmtId="4" fontId="6" fillId="0" borderId="0" xfId="1" applyNumberFormat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3" fillId="2" borderId="0" xfId="1" applyFont="1" applyFill="1" applyAlignment="1">
      <alignment vertical="center"/>
    </xf>
    <xf numFmtId="0" fontId="3" fillId="0" borderId="0" xfId="1" applyFont="1" applyAlignment="1">
      <alignment horizontal="centerContinuous" vertical="center" wrapText="1"/>
    </xf>
    <xf numFmtId="49" fontId="10" fillId="0" borderId="0" xfId="1" applyNumberFormat="1" applyFont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49" fontId="9" fillId="0" borderId="0" xfId="1" applyNumberFormat="1" applyFont="1" applyAlignment="1">
      <alignment horizontal="center" vertical="center"/>
    </xf>
    <xf numFmtId="0" fontId="12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 vertical="justify" wrapText="1"/>
    </xf>
    <xf numFmtId="0" fontId="11" fillId="2" borderId="0" xfId="1" applyFont="1" applyFill="1" applyAlignment="1">
      <alignment horizontal="center" vertical="justify"/>
    </xf>
    <xf numFmtId="0" fontId="11" fillId="2" borderId="2" xfId="1" applyFont="1" applyFill="1" applyBorder="1" applyAlignment="1">
      <alignment horizontal="center" vertical="justify"/>
    </xf>
    <xf numFmtId="0" fontId="6" fillId="0" borderId="0" xfId="1" applyFont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2" borderId="1" xfId="2" applyFont="1" applyFill="1" applyBorder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right"/>
    </xf>
    <xf numFmtId="0" fontId="3" fillId="2" borderId="1" xfId="2" applyFont="1" applyFill="1" applyBorder="1" applyAlignment="1">
      <alignment horizontal="right"/>
    </xf>
    <xf numFmtId="0" fontId="6" fillId="0" borderId="1" xfId="1" applyFont="1" applyBorder="1" applyAlignment="1">
      <alignment horizontal="center" vertical="center" textRotation="90" wrapText="1"/>
    </xf>
    <xf numFmtId="49" fontId="6" fillId="0" borderId="1" xfId="1" applyNumberFormat="1" applyFont="1" applyBorder="1" applyAlignment="1">
      <alignment horizontal="center" vertical="center" textRotation="90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textRotation="90"/>
    </xf>
    <xf numFmtId="0" fontId="3" fillId="0" borderId="1" xfId="1" applyFont="1" applyBorder="1" applyAlignment="1">
      <alignment textRotation="90"/>
    </xf>
  </cellXfs>
  <cellStyles count="7">
    <cellStyle name="Normal 3 2 2" xfId="5" xr:uid="{46AD3DC1-9408-FD49-9F9D-0A884892951C}"/>
    <cellStyle name="Normal_tame,  PII Papardīte fasādes siltinšana" xfId="4" xr:uid="{9256A3C8-B077-324F-935E-1B6BF538BCF4}"/>
    <cellStyle name="Normal_tāme roja DABASZINĪBAS JF" xfId="1" xr:uid="{A70C9D6D-CE3F-934E-8327-CD407A5D8A3B}"/>
    <cellStyle name="Normal_tāme TĒRVETE (jaunā forma)" xfId="3" xr:uid="{296C7C2F-CD46-4140-8394-20F65ECFD29D}"/>
    <cellStyle name="Normal_Upesgrīva toča" xfId="6" xr:uid="{18110E0C-D52B-FB42-9F70-1A665FFCBBBC}"/>
    <cellStyle name="Parasts" xfId="0" builtinId="0"/>
    <cellStyle name="Style 1" xfId="2" xr:uid="{CC2AF121-DF62-774E-AEF2-39BAA8400C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76FB5-4D60-734B-8518-A9CE7DF896B4}">
  <sheetPr>
    <pageSetUpPr fitToPage="1"/>
  </sheetPr>
  <dimension ref="A1:S59"/>
  <sheetViews>
    <sheetView showZeros="0" tabSelected="1" topLeftCell="A47" zoomScaleNormal="100" workbookViewId="0">
      <selection activeCell="Q13" sqref="Q1:S1048576"/>
    </sheetView>
  </sheetViews>
  <sheetFormatPr defaultColWidth="9.109375" defaultRowHeight="11.4" outlineLevelCol="2"/>
  <cols>
    <col min="1" max="1" width="3.6640625" style="1" customWidth="1"/>
    <col min="2" max="2" width="9.109375" style="3" customWidth="1"/>
    <col min="3" max="3" width="34.6640625" style="1" customWidth="1"/>
    <col min="4" max="4" width="6.109375" style="1" customWidth="1"/>
    <col min="5" max="5" width="9" style="2" customWidth="1"/>
    <col min="6" max="7" width="8" style="1" customWidth="1" outlineLevel="2"/>
    <col min="8" max="8" width="8.6640625" style="1" customWidth="1" outlineLevel="1"/>
    <col min="9" max="9" width="8.33203125" style="1" customWidth="1" outlineLevel="1"/>
    <col min="10" max="11" width="8" style="1" customWidth="1" outlineLevel="1"/>
    <col min="12" max="12" width="7.6640625" style="1" customWidth="1" outlineLevel="2"/>
    <col min="13" max="13" width="9.33203125" style="1" customWidth="1" outlineLevel="1"/>
    <col min="14" max="14" width="9.6640625" style="1" customWidth="1" outlineLevel="1"/>
    <col min="15" max="15" width="9.109375" style="1" customWidth="1" outlineLevel="1"/>
    <col min="16" max="16" width="13.6640625" style="1" customWidth="1"/>
    <col min="17" max="18" width="9.109375" style="1"/>
    <col min="19" max="19" width="10.109375" style="1" bestFit="1" customWidth="1"/>
    <col min="20" max="16384" width="9.109375" style="1"/>
  </cols>
  <sheetData>
    <row r="1" spans="1:16" ht="17.399999999999999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16">
      <c r="A2" s="93" t="s">
        <v>1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</row>
    <row r="3" spans="1:16" ht="19.2" customHeight="1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</row>
    <row r="4" spans="1:16">
      <c r="A4" s="4"/>
      <c r="B4" s="6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6" s="18" customFormat="1">
      <c r="A5" s="96" t="s">
        <v>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</row>
    <row r="6" spans="1:16" s="18" customFormat="1">
      <c r="A6" s="97" t="s">
        <v>3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</row>
    <row r="7" spans="1:16">
      <c r="A7" s="89"/>
      <c r="B7" s="89"/>
      <c r="C7" s="89"/>
      <c r="D7" s="89"/>
      <c r="E7" s="90"/>
      <c r="F7" s="89"/>
      <c r="G7" s="89"/>
      <c r="H7" s="89"/>
      <c r="I7" s="89"/>
      <c r="J7" s="89"/>
      <c r="K7" s="89"/>
      <c r="L7" s="89"/>
      <c r="M7" s="89"/>
      <c r="N7" s="89"/>
      <c r="O7" s="89"/>
    </row>
    <row r="8" spans="1:16">
      <c r="A8" s="89"/>
      <c r="B8" s="91"/>
      <c r="C8" s="89"/>
      <c r="D8" s="89"/>
      <c r="E8" s="90"/>
      <c r="F8" s="89"/>
      <c r="G8" s="89"/>
      <c r="H8" s="89"/>
      <c r="I8" s="89"/>
      <c r="J8" s="89"/>
      <c r="K8" s="89"/>
      <c r="L8" s="89"/>
      <c r="M8" s="89"/>
      <c r="N8" s="89"/>
      <c r="O8" s="89"/>
    </row>
    <row r="9" spans="1:16" s="18" customFormat="1">
      <c r="A9" s="75" t="s">
        <v>4</v>
      </c>
      <c r="B9" s="88"/>
      <c r="C9" s="87"/>
      <c r="D9" s="76"/>
      <c r="E9" s="77"/>
      <c r="F9" s="76"/>
      <c r="G9" s="76"/>
      <c r="H9" s="76"/>
      <c r="I9" s="76"/>
      <c r="J9" s="76"/>
      <c r="K9" s="76"/>
      <c r="L9" s="76"/>
      <c r="M9" s="76"/>
      <c r="N9" s="76"/>
      <c r="O9" s="76"/>
    </row>
    <row r="10" spans="1:16" s="18" customFormat="1">
      <c r="A10" s="80" t="s">
        <v>5</v>
      </c>
      <c r="B10" s="80"/>
      <c r="C10" s="80"/>
      <c r="D10" s="80"/>
      <c r="E10" s="86"/>
      <c r="F10" s="80"/>
      <c r="G10" s="80"/>
      <c r="H10" s="80"/>
      <c r="I10" s="80"/>
      <c r="J10" s="74"/>
      <c r="K10" s="74"/>
      <c r="L10" s="74"/>
      <c r="M10" s="74"/>
      <c r="N10" s="74"/>
      <c r="O10" s="74"/>
    </row>
    <row r="11" spans="1:16" s="18" customFormat="1">
      <c r="A11" s="80" t="s">
        <v>6</v>
      </c>
      <c r="B11" s="85"/>
      <c r="C11" s="85"/>
      <c r="D11" s="74"/>
      <c r="E11" s="84"/>
      <c r="F11" s="74"/>
      <c r="G11" s="76"/>
      <c r="H11" s="76"/>
      <c r="I11" s="76"/>
      <c r="J11" s="76"/>
      <c r="K11" s="76"/>
      <c r="L11" s="76"/>
      <c r="M11" s="76"/>
      <c r="N11" s="76"/>
      <c r="O11" s="76"/>
    </row>
    <row r="12" spans="1:16" s="18" customFormat="1">
      <c r="A12" s="83"/>
      <c r="B12" s="79"/>
      <c r="C12" s="78"/>
      <c r="D12" s="74"/>
      <c r="E12" s="77"/>
      <c r="F12" s="75"/>
      <c r="G12" s="76"/>
      <c r="H12" s="76"/>
      <c r="I12" s="76"/>
      <c r="J12" s="76"/>
      <c r="K12" s="76"/>
      <c r="L12" s="75"/>
      <c r="M12" s="76"/>
      <c r="N12" s="73"/>
      <c r="O12" s="73"/>
    </row>
    <row r="13" spans="1:16" s="18" customFormat="1">
      <c r="A13" s="80" t="s">
        <v>7</v>
      </c>
      <c r="B13" s="79"/>
      <c r="C13" s="78"/>
      <c r="D13" s="74"/>
      <c r="E13" s="77"/>
      <c r="F13" s="75"/>
      <c r="G13" s="76"/>
      <c r="H13" s="76"/>
      <c r="I13" s="76"/>
      <c r="J13" s="76"/>
      <c r="K13" s="76"/>
      <c r="L13" s="98" t="s">
        <v>8</v>
      </c>
      <c r="M13" s="98"/>
      <c r="N13" s="82"/>
      <c r="O13" s="81"/>
    </row>
    <row r="14" spans="1:16" s="18" customFormat="1">
      <c r="A14" s="80"/>
      <c r="B14" s="79"/>
      <c r="C14" s="78"/>
      <c r="D14" s="74"/>
      <c r="E14" s="77"/>
      <c r="F14" s="75"/>
      <c r="G14" s="76"/>
      <c r="H14" s="76"/>
      <c r="I14" s="76"/>
      <c r="J14" s="76"/>
      <c r="K14" s="76"/>
      <c r="L14" s="75" t="s">
        <v>9</v>
      </c>
      <c r="M14" s="74"/>
      <c r="N14" s="73"/>
      <c r="O14" s="73"/>
    </row>
    <row r="15" spans="1:16">
      <c r="A15" s="72"/>
      <c r="B15" s="71"/>
      <c r="C15" s="70"/>
      <c r="D15" s="69"/>
      <c r="E15" s="68"/>
      <c r="F15" s="67"/>
      <c r="G15" s="65"/>
      <c r="H15" s="65"/>
      <c r="I15" s="65"/>
      <c r="J15" s="65"/>
      <c r="K15" s="65"/>
      <c r="L15" s="67"/>
      <c r="M15" s="65"/>
      <c r="N15" s="66"/>
      <c r="O15" s="65"/>
    </row>
    <row r="16" spans="1:16" s="18" customFormat="1" ht="15.75" customHeight="1">
      <c r="A16" s="103" t="s">
        <v>10</v>
      </c>
      <c r="B16" s="104" t="s">
        <v>11</v>
      </c>
      <c r="C16" s="105" t="s">
        <v>12</v>
      </c>
      <c r="D16" s="106" t="s">
        <v>13</v>
      </c>
      <c r="E16" s="106" t="s">
        <v>14</v>
      </c>
      <c r="F16" s="100" t="s">
        <v>15</v>
      </c>
      <c r="G16" s="100"/>
      <c r="H16" s="100"/>
      <c r="I16" s="100"/>
      <c r="J16" s="100"/>
      <c r="K16" s="100"/>
      <c r="L16" s="100" t="s">
        <v>16</v>
      </c>
      <c r="M16" s="100"/>
      <c r="N16" s="100"/>
      <c r="O16" s="100"/>
      <c r="P16" s="19"/>
    </row>
    <row r="17" spans="1:19" s="18" customFormat="1" ht="87" customHeight="1">
      <c r="A17" s="103"/>
      <c r="B17" s="104"/>
      <c r="C17" s="105"/>
      <c r="D17" s="106"/>
      <c r="E17" s="107"/>
      <c r="F17" s="64" t="s">
        <v>17</v>
      </c>
      <c r="G17" s="64" t="s">
        <v>18</v>
      </c>
      <c r="H17" s="64" t="s">
        <v>19</v>
      </c>
      <c r="I17" s="64" t="s">
        <v>20</v>
      </c>
      <c r="J17" s="64" t="s">
        <v>21</v>
      </c>
      <c r="K17" s="64" t="s">
        <v>22</v>
      </c>
      <c r="L17" s="64" t="s">
        <v>23</v>
      </c>
      <c r="M17" s="64" t="s">
        <v>19</v>
      </c>
      <c r="N17" s="64" t="s">
        <v>20</v>
      </c>
      <c r="O17" s="64" t="s">
        <v>21</v>
      </c>
      <c r="P17" s="64" t="s">
        <v>24</v>
      </c>
    </row>
    <row r="18" spans="1:19" s="18" customFormat="1">
      <c r="A18" s="46" t="s">
        <v>25</v>
      </c>
      <c r="B18" s="46"/>
      <c r="C18" s="55" t="s">
        <v>26</v>
      </c>
      <c r="D18" s="52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19"/>
    </row>
    <row r="19" spans="1:19" s="18" customFormat="1" ht="34.200000000000003">
      <c r="A19" s="35">
        <f t="shared" ref="A19:A47" si="0">A18+1</f>
        <v>2</v>
      </c>
      <c r="B19" s="34" t="s">
        <v>27</v>
      </c>
      <c r="C19" s="63" t="s">
        <v>28</v>
      </c>
      <c r="D19" s="62" t="s">
        <v>29</v>
      </c>
      <c r="E19" s="20">
        <v>1</v>
      </c>
      <c r="F19" s="20">
        <v>2</v>
      </c>
      <c r="G19" s="20">
        <v>26.45</v>
      </c>
      <c r="H19" s="20">
        <v>52.9</v>
      </c>
      <c r="I19" s="20"/>
      <c r="J19" s="61">
        <v>917.07</v>
      </c>
      <c r="K19" s="20">
        <f t="shared" ref="K19:K47" si="1">SUM(H19:J19)</f>
        <v>969.97</v>
      </c>
      <c r="L19" s="20">
        <f t="shared" ref="L19:L25" si="2">ROUND(E19*F19,2)</f>
        <v>2</v>
      </c>
      <c r="M19" s="20">
        <f t="shared" ref="M19:M47" si="3">E19*H19</f>
        <v>52.9</v>
      </c>
      <c r="N19" s="20">
        <f t="shared" ref="N19:N47" si="4">E19*I19</f>
        <v>0</v>
      </c>
      <c r="O19" s="20">
        <f t="shared" ref="O19:O47" si="5">J19*E19</f>
        <v>917.07</v>
      </c>
      <c r="P19" s="30">
        <f t="shared" ref="P19:P47" si="6">M19+N19+O19</f>
        <v>969.97</v>
      </c>
      <c r="Q19" s="60"/>
      <c r="R19" s="60"/>
      <c r="S19" s="60"/>
    </row>
    <row r="20" spans="1:19" s="18" customFormat="1" ht="22.8">
      <c r="A20" s="35">
        <f t="shared" si="0"/>
        <v>3</v>
      </c>
      <c r="B20" s="34" t="s">
        <v>27</v>
      </c>
      <c r="C20" s="42" t="s">
        <v>30</v>
      </c>
      <c r="D20" s="40" t="s">
        <v>31</v>
      </c>
      <c r="E20" s="20">
        <v>4</v>
      </c>
      <c r="F20" s="20">
        <v>0.5</v>
      </c>
      <c r="G20" s="20">
        <v>26.45</v>
      </c>
      <c r="H20" s="20">
        <v>13.225</v>
      </c>
      <c r="I20" s="20"/>
      <c r="J20" s="31">
        <v>86.25</v>
      </c>
      <c r="K20" s="20">
        <f t="shared" si="1"/>
        <v>99.474999999999994</v>
      </c>
      <c r="L20" s="20">
        <f t="shared" si="2"/>
        <v>2</v>
      </c>
      <c r="M20" s="20">
        <f t="shared" si="3"/>
        <v>52.9</v>
      </c>
      <c r="N20" s="20">
        <f t="shared" si="4"/>
        <v>0</v>
      </c>
      <c r="O20" s="20">
        <f t="shared" si="5"/>
        <v>345</v>
      </c>
      <c r="P20" s="30">
        <f t="shared" si="6"/>
        <v>397.9</v>
      </c>
      <c r="Q20" s="60"/>
      <c r="R20" s="60"/>
      <c r="S20" s="60"/>
    </row>
    <row r="21" spans="1:19" s="18" customFormat="1" ht="22.8">
      <c r="A21" s="35">
        <f t="shared" si="0"/>
        <v>4</v>
      </c>
      <c r="B21" s="34" t="s">
        <v>27</v>
      </c>
      <c r="C21" s="42" t="s">
        <v>32</v>
      </c>
      <c r="D21" s="40" t="s">
        <v>33</v>
      </c>
      <c r="E21" s="59">
        <v>50</v>
      </c>
      <c r="F21" s="32">
        <v>0.15</v>
      </c>
      <c r="G21" s="20">
        <v>26.45</v>
      </c>
      <c r="H21" s="20">
        <v>3.9674999999999998</v>
      </c>
      <c r="I21" s="32"/>
      <c r="J21" s="31">
        <v>4.5999999999999996</v>
      </c>
      <c r="K21" s="20">
        <f t="shared" si="1"/>
        <v>8.567499999999999</v>
      </c>
      <c r="L21" s="58">
        <f t="shared" si="2"/>
        <v>7.5</v>
      </c>
      <c r="M21" s="20">
        <f t="shared" si="3"/>
        <v>198.375</v>
      </c>
      <c r="N21" s="20">
        <f t="shared" si="4"/>
        <v>0</v>
      </c>
      <c r="O21" s="20">
        <f t="shared" si="5"/>
        <v>229.99999999999997</v>
      </c>
      <c r="P21" s="30">
        <f t="shared" si="6"/>
        <v>428.375</v>
      </c>
      <c r="Q21" s="60"/>
      <c r="R21" s="60"/>
      <c r="S21" s="60"/>
    </row>
    <row r="22" spans="1:19" s="18" customFormat="1">
      <c r="A22" s="35">
        <f t="shared" si="0"/>
        <v>5</v>
      </c>
      <c r="B22" s="34" t="s">
        <v>27</v>
      </c>
      <c r="C22" s="42" t="s">
        <v>34</v>
      </c>
      <c r="D22" s="40" t="s">
        <v>35</v>
      </c>
      <c r="E22" s="20">
        <v>1</v>
      </c>
      <c r="F22" s="32">
        <v>4</v>
      </c>
      <c r="G22" s="20">
        <v>26.45</v>
      </c>
      <c r="H22" s="20">
        <v>105.8</v>
      </c>
      <c r="I22" s="32">
        <v>92</v>
      </c>
      <c r="J22" s="31">
        <v>21.16</v>
      </c>
      <c r="K22" s="20">
        <f t="shared" si="1"/>
        <v>218.96</v>
      </c>
      <c r="L22" s="58">
        <f t="shared" si="2"/>
        <v>4</v>
      </c>
      <c r="M22" s="20">
        <f t="shared" si="3"/>
        <v>105.8</v>
      </c>
      <c r="N22" s="20">
        <f t="shared" si="4"/>
        <v>92</v>
      </c>
      <c r="O22" s="20">
        <f t="shared" si="5"/>
        <v>21.16</v>
      </c>
      <c r="P22" s="30">
        <f t="shared" si="6"/>
        <v>218.96</v>
      </c>
      <c r="Q22" s="60"/>
      <c r="R22" s="60"/>
      <c r="S22" s="60"/>
    </row>
    <row r="23" spans="1:19" s="18" customFormat="1" ht="34.200000000000003">
      <c r="A23" s="35">
        <f t="shared" si="0"/>
        <v>6</v>
      </c>
      <c r="B23" s="46" t="s">
        <v>27</v>
      </c>
      <c r="C23" s="57" t="s">
        <v>36</v>
      </c>
      <c r="D23" s="56" t="s">
        <v>37</v>
      </c>
      <c r="E23" s="23">
        <v>1</v>
      </c>
      <c r="F23" s="23">
        <v>1</v>
      </c>
      <c r="G23" s="20">
        <v>26.45</v>
      </c>
      <c r="H23" s="20">
        <v>26.45</v>
      </c>
      <c r="I23" s="32">
        <v>69</v>
      </c>
      <c r="J23" s="31">
        <v>2.65</v>
      </c>
      <c r="K23" s="20">
        <f t="shared" si="1"/>
        <v>98.100000000000009</v>
      </c>
      <c r="L23" s="23">
        <f t="shared" si="2"/>
        <v>1</v>
      </c>
      <c r="M23" s="20">
        <f t="shared" si="3"/>
        <v>26.45</v>
      </c>
      <c r="N23" s="20">
        <f t="shared" si="4"/>
        <v>69</v>
      </c>
      <c r="O23" s="20">
        <f t="shared" si="5"/>
        <v>2.65</v>
      </c>
      <c r="P23" s="30">
        <f t="shared" si="6"/>
        <v>98.100000000000009</v>
      </c>
      <c r="Q23" s="60"/>
      <c r="R23" s="60"/>
      <c r="S23" s="60"/>
    </row>
    <row r="24" spans="1:19" s="18" customFormat="1">
      <c r="A24" s="35">
        <f t="shared" si="0"/>
        <v>7</v>
      </c>
      <c r="B24" s="46" t="s">
        <v>27</v>
      </c>
      <c r="C24" s="57" t="s">
        <v>38</v>
      </c>
      <c r="D24" s="56" t="s">
        <v>39</v>
      </c>
      <c r="E24" s="23">
        <v>1</v>
      </c>
      <c r="F24" s="23">
        <v>1</v>
      </c>
      <c r="G24" s="20">
        <v>26.45</v>
      </c>
      <c r="H24" s="20">
        <v>26.45</v>
      </c>
      <c r="I24" s="32">
        <v>28.75</v>
      </c>
      <c r="J24" s="31">
        <v>2.65</v>
      </c>
      <c r="K24" s="20">
        <f t="shared" si="1"/>
        <v>57.85</v>
      </c>
      <c r="L24" s="23">
        <f t="shared" si="2"/>
        <v>1</v>
      </c>
      <c r="M24" s="20">
        <f t="shared" si="3"/>
        <v>26.45</v>
      </c>
      <c r="N24" s="20">
        <f t="shared" si="4"/>
        <v>28.75</v>
      </c>
      <c r="O24" s="20">
        <f t="shared" si="5"/>
        <v>2.65</v>
      </c>
      <c r="P24" s="30">
        <f t="shared" si="6"/>
        <v>57.85</v>
      </c>
      <c r="Q24" s="60"/>
      <c r="R24" s="60"/>
      <c r="S24" s="60"/>
    </row>
    <row r="25" spans="1:19" s="18" customFormat="1">
      <c r="A25" s="35">
        <f t="shared" si="0"/>
        <v>8</v>
      </c>
      <c r="B25" s="46" t="s">
        <v>27</v>
      </c>
      <c r="C25" s="57" t="s">
        <v>40</v>
      </c>
      <c r="D25" s="56" t="s">
        <v>39</v>
      </c>
      <c r="E25" s="23">
        <v>1</v>
      </c>
      <c r="F25" s="23">
        <v>1</v>
      </c>
      <c r="G25" s="20">
        <v>26.45</v>
      </c>
      <c r="H25" s="20">
        <v>26.45</v>
      </c>
      <c r="I25" s="32">
        <v>51.75</v>
      </c>
      <c r="J25" s="31">
        <v>2.65</v>
      </c>
      <c r="K25" s="20">
        <f t="shared" si="1"/>
        <v>80.850000000000009</v>
      </c>
      <c r="L25" s="23">
        <f t="shared" si="2"/>
        <v>1</v>
      </c>
      <c r="M25" s="20">
        <f t="shared" si="3"/>
        <v>26.45</v>
      </c>
      <c r="N25" s="20">
        <f t="shared" si="4"/>
        <v>51.75</v>
      </c>
      <c r="O25" s="20">
        <f t="shared" si="5"/>
        <v>2.65</v>
      </c>
      <c r="P25" s="30">
        <f t="shared" si="6"/>
        <v>80.850000000000009</v>
      </c>
      <c r="Q25" s="60"/>
      <c r="R25" s="60"/>
      <c r="S25" s="60"/>
    </row>
    <row r="26" spans="1:19" s="18" customFormat="1">
      <c r="A26" s="35">
        <f t="shared" si="0"/>
        <v>9</v>
      </c>
      <c r="B26" s="34"/>
      <c r="C26" s="55" t="s">
        <v>41</v>
      </c>
      <c r="D26" s="26"/>
      <c r="E26" s="21"/>
      <c r="F26" s="25"/>
      <c r="G26" s="20">
        <v>0</v>
      </c>
      <c r="H26" s="20">
        <v>0</v>
      </c>
      <c r="I26" s="32">
        <v>0</v>
      </c>
      <c r="J26" s="31">
        <v>0</v>
      </c>
      <c r="K26" s="20">
        <f t="shared" si="1"/>
        <v>0</v>
      </c>
      <c r="L26" s="20"/>
      <c r="M26" s="20">
        <f t="shared" si="3"/>
        <v>0</v>
      </c>
      <c r="N26" s="20">
        <f t="shared" si="4"/>
        <v>0</v>
      </c>
      <c r="O26" s="20">
        <f t="shared" si="5"/>
        <v>0</v>
      </c>
      <c r="P26" s="30">
        <f t="shared" si="6"/>
        <v>0</v>
      </c>
      <c r="Q26" s="60"/>
      <c r="R26" s="60"/>
      <c r="S26" s="60"/>
    </row>
    <row r="27" spans="1:19" s="18" customFormat="1" ht="22.8">
      <c r="A27" s="35">
        <f t="shared" si="0"/>
        <v>10</v>
      </c>
      <c r="B27" s="34" t="s">
        <v>27</v>
      </c>
      <c r="C27" s="42" t="s">
        <v>42</v>
      </c>
      <c r="D27" s="40" t="s">
        <v>39</v>
      </c>
      <c r="E27" s="20">
        <v>1</v>
      </c>
      <c r="F27" s="20">
        <v>1075</v>
      </c>
      <c r="G27" s="20">
        <v>26.45</v>
      </c>
      <c r="H27" s="20">
        <v>28433.75</v>
      </c>
      <c r="I27" s="32">
        <v>6878.22</v>
      </c>
      <c r="J27" s="31">
        <v>17802</v>
      </c>
      <c r="K27" s="20">
        <f t="shared" si="1"/>
        <v>53113.97</v>
      </c>
      <c r="L27" s="20">
        <f>ROUND(E27*F27,2)</f>
        <v>1075</v>
      </c>
      <c r="M27" s="20">
        <f t="shared" si="3"/>
        <v>28433.75</v>
      </c>
      <c r="N27" s="20">
        <f t="shared" si="4"/>
        <v>6878.22</v>
      </c>
      <c r="O27" s="20">
        <f t="shared" si="5"/>
        <v>17802</v>
      </c>
      <c r="P27" s="30">
        <f t="shared" si="6"/>
        <v>53113.97</v>
      </c>
      <c r="Q27" s="60"/>
      <c r="R27" s="60"/>
      <c r="S27" s="60"/>
    </row>
    <row r="28" spans="1:19" s="18" customFormat="1">
      <c r="A28" s="35">
        <f t="shared" si="0"/>
        <v>11</v>
      </c>
      <c r="B28" s="28" t="s">
        <v>27</v>
      </c>
      <c r="C28" s="54" t="s">
        <v>43</v>
      </c>
      <c r="D28" s="26" t="s">
        <v>44</v>
      </c>
      <c r="E28" s="21">
        <v>335</v>
      </c>
      <c r="F28" s="21">
        <v>0.7</v>
      </c>
      <c r="G28" s="20">
        <v>23</v>
      </c>
      <c r="H28" s="20">
        <v>16.099999999999998</v>
      </c>
      <c r="I28" s="32">
        <v>0</v>
      </c>
      <c r="J28" s="31">
        <v>2.42</v>
      </c>
      <c r="K28" s="20">
        <f t="shared" si="1"/>
        <v>18.519999999999996</v>
      </c>
      <c r="L28" s="21">
        <f>ROUND(E28*F28,2)</f>
        <v>234.5</v>
      </c>
      <c r="M28" s="20">
        <f t="shared" si="3"/>
        <v>5393.4999999999991</v>
      </c>
      <c r="N28" s="20">
        <f t="shared" si="4"/>
        <v>0</v>
      </c>
      <c r="O28" s="20">
        <f t="shared" si="5"/>
        <v>810.69999999999993</v>
      </c>
      <c r="P28" s="30">
        <f t="shared" si="6"/>
        <v>6204.1999999999989</v>
      </c>
      <c r="Q28" s="60"/>
      <c r="R28" s="60"/>
      <c r="S28" s="60"/>
    </row>
    <row r="29" spans="1:19" s="18" customFormat="1">
      <c r="A29" s="35">
        <f t="shared" si="0"/>
        <v>12</v>
      </c>
      <c r="B29" s="28" t="s">
        <v>27</v>
      </c>
      <c r="C29" s="54" t="s">
        <v>45</v>
      </c>
      <c r="D29" s="26" t="s">
        <v>44</v>
      </c>
      <c r="E29" s="21">
        <v>335</v>
      </c>
      <c r="F29" s="21">
        <v>0.7</v>
      </c>
      <c r="G29" s="20">
        <v>23</v>
      </c>
      <c r="H29" s="20">
        <v>16.099999999999998</v>
      </c>
      <c r="I29" s="32">
        <v>0</v>
      </c>
      <c r="J29" s="31">
        <v>2.42</v>
      </c>
      <c r="K29" s="20">
        <f t="shared" si="1"/>
        <v>18.519999999999996</v>
      </c>
      <c r="L29" s="21">
        <f>ROUND(E29*F29,2)</f>
        <v>234.5</v>
      </c>
      <c r="M29" s="20">
        <f t="shared" si="3"/>
        <v>5393.4999999999991</v>
      </c>
      <c r="N29" s="20">
        <f t="shared" si="4"/>
        <v>0</v>
      </c>
      <c r="O29" s="20">
        <f t="shared" si="5"/>
        <v>810.69999999999993</v>
      </c>
      <c r="P29" s="30">
        <f t="shared" si="6"/>
        <v>6204.1999999999989</v>
      </c>
      <c r="Q29" s="60"/>
      <c r="R29" s="60"/>
      <c r="S29" s="60"/>
    </row>
    <row r="30" spans="1:19" s="18" customFormat="1" ht="22.8">
      <c r="A30" s="35">
        <f t="shared" si="0"/>
        <v>13</v>
      </c>
      <c r="B30" s="28" t="s">
        <v>27</v>
      </c>
      <c r="C30" s="54" t="s">
        <v>46</v>
      </c>
      <c r="D30" s="26" t="s">
        <v>47</v>
      </c>
      <c r="E30" s="21">
        <v>40.200000000000003</v>
      </c>
      <c r="F30" s="21">
        <v>1</v>
      </c>
      <c r="G30" s="20">
        <v>17.25</v>
      </c>
      <c r="H30" s="20">
        <v>17.25</v>
      </c>
      <c r="I30" s="32">
        <v>84.53</v>
      </c>
      <c r="J30" s="31">
        <v>77.63</v>
      </c>
      <c r="K30" s="20">
        <f t="shared" si="1"/>
        <v>179.41</v>
      </c>
      <c r="L30" s="21">
        <f>ROUND(E30*F30,2)</f>
        <v>40.200000000000003</v>
      </c>
      <c r="M30" s="20">
        <f t="shared" si="3"/>
        <v>693.45</v>
      </c>
      <c r="N30" s="20">
        <f t="shared" si="4"/>
        <v>3398.1060000000002</v>
      </c>
      <c r="O30" s="20">
        <f t="shared" si="5"/>
        <v>3120.7260000000001</v>
      </c>
      <c r="P30" s="30">
        <f t="shared" si="6"/>
        <v>7212.2820000000011</v>
      </c>
      <c r="Q30" s="60"/>
      <c r="R30" s="60"/>
      <c r="S30" s="60"/>
    </row>
    <row r="31" spans="1:19" s="18" customFormat="1">
      <c r="A31" s="35">
        <f t="shared" si="0"/>
        <v>14</v>
      </c>
      <c r="B31" s="46" t="s">
        <v>27</v>
      </c>
      <c r="C31" s="53" t="s">
        <v>48</v>
      </c>
      <c r="D31" s="26" t="s">
        <v>44</v>
      </c>
      <c r="E31" s="21">
        <v>335</v>
      </c>
      <c r="F31" s="23">
        <v>0.7</v>
      </c>
      <c r="G31" s="20">
        <v>26.45</v>
      </c>
      <c r="H31" s="20">
        <v>18.514999999999997</v>
      </c>
      <c r="I31" s="32">
        <v>0</v>
      </c>
      <c r="J31" s="31">
        <v>1.85</v>
      </c>
      <c r="K31" s="20">
        <f t="shared" si="1"/>
        <v>20.364999999999998</v>
      </c>
      <c r="L31" s="23">
        <f>ROUND(E31*F31,2)</f>
        <v>234.5</v>
      </c>
      <c r="M31" s="20">
        <f t="shared" si="3"/>
        <v>6202.5249999999987</v>
      </c>
      <c r="N31" s="20">
        <f t="shared" si="4"/>
        <v>0</v>
      </c>
      <c r="O31" s="20">
        <f t="shared" si="5"/>
        <v>619.75</v>
      </c>
      <c r="P31" s="30">
        <f t="shared" si="6"/>
        <v>6822.2749999999987</v>
      </c>
      <c r="Q31" s="60"/>
      <c r="R31" s="60"/>
      <c r="S31" s="60"/>
    </row>
    <row r="32" spans="1:19" s="18" customFormat="1">
      <c r="A32" s="35">
        <f t="shared" si="0"/>
        <v>15</v>
      </c>
      <c r="B32" s="46" t="s">
        <v>27</v>
      </c>
      <c r="C32" s="45" t="s">
        <v>49</v>
      </c>
      <c r="D32" s="52" t="s">
        <v>47</v>
      </c>
      <c r="E32" s="23">
        <f>E31*(70/70)*0.045*1.3</f>
        <v>19.5975</v>
      </c>
      <c r="F32" s="23"/>
      <c r="G32" s="20">
        <v>0</v>
      </c>
      <c r="H32" s="20">
        <v>0</v>
      </c>
      <c r="I32" s="32">
        <v>442.75</v>
      </c>
      <c r="J32" s="31">
        <v>0</v>
      </c>
      <c r="K32" s="20">
        <f t="shared" si="1"/>
        <v>442.75</v>
      </c>
      <c r="L32" s="22"/>
      <c r="M32" s="20">
        <f t="shared" si="3"/>
        <v>0</v>
      </c>
      <c r="N32" s="20">
        <f t="shared" si="4"/>
        <v>8676.7931250000001</v>
      </c>
      <c r="O32" s="20">
        <f t="shared" si="5"/>
        <v>0</v>
      </c>
      <c r="P32" s="30">
        <f t="shared" si="6"/>
        <v>8676.7931250000001</v>
      </c>
      <c r="Q32" s="60"/>
      <c r="R32" s="60"/>
      <c r="S32" s="60"/>
    </row>
    <row r="33" spans="1:19" s="18" customFormat="1">
      <c r="A33" s="35">
        <f t="shared" si="0"/>
        <v>16</v>
      </c>
      <c r="B33" s="46" t="s">
        <v>27</v>
      </c>
      <c r="C33" s="45" t="s">
        <v>50</v>
      </c>
      <c r="D33" s="44" t="s">
        <v>39</v>
      </c>
      <c r="E33" s="43">
        <v>1</v>
      </c>
      <c r="F33" s="23"/>
      <c r="G33" s="20">
        <v>0</v>
      </c>
      <c r="H33" s="20">
        <v>0</v>
      </c>
      <c r="I33" s="32">
        <v>728.85</v>
      </c>
      <c r="J33" s="31">
        <v>0</v>
      </c>
      <c r="K33" s="20">
        <f t="shared" si="1"/>
        <v>728.85</v>
      </c>
      <c r="L33" s="22"/>
      <c r="M33" s="20">
        <f t="shared" si="3"/>
        <v>0</v>
      </c>
      <c r="N33" s="20">
        <f t="shared" si="4"/>
        <v>728.85</v>
      </c>
      <c r="O33" s="20">
        <f t="shared" si="5"/>
        <v>0</v>
      </c>
      <c r="P33" s="30">
        <f t="shared" si="6"/>
        <v>728.85</v>
      </c>
      <c r="Q33" s="60"/>
      <c r="R33" s="60"/>
      <c r="S33" s="60"/>
    </row>
    <row r="34" spans="1:19" s="18" customFormat="1">
      <c r="A34" s="35">
        <f t="shared" si="0"/>
        <v>17</v>
      </c>
      <c r="B34" s="34" t="s">
        <v>27</v>
      </c>
      <c r="C34" s="51" t="s">
        <v>51</v>
      </c>
      <c r="D34" s="26" t="s">
        <v>44</v>
      </c>
      <c r="E34" s="21">
        <v>335</v>
      </c>
      <c r="F34" s="50">
        <v>0.3</v>
      </c>
      <c r="G34" s="20">
        <v>26.45</v>
      </c>
      <c r="H34" s="20">
        <v>7.9349999999999996</v>
      </c>
      <c r="I34" s="32">
        <v>0</v>
      </c>
      <c r="J34" s="31">
        <v>0.79</v>
      </c>
      <c r="K34" s="20">
        <f t="shared" si="1"/>
        <v>8.7249999999999996</v>
      </c>
      <c r="L34" s="20">
        <f>ROUND(E34*F34,2)</f>
        <v>100.5</v>
      </c>
      <c r="M34" s="20">
        <f t="shared" si="3"/>
        <v>2658.2249999999999</v>
      </c>
      <c r="N34" s="20">
        <f t="shared" si="4"/>
        <v>0</v>
      </c>
      <c r="O34" s="20">
        <f t="shared" si="5"/>
        <v>264.65000000000003</v>
      </c>
      <c r="P34" s="30">
        <f t="shared" si="6"/>
        <v>2922.875</v>
      </c>
      <c r="Q34" s="60"/>
      <c r="R34" s="60"/>
      <c r="S34" s="60"/>
    </row>
    <row r="35" spans="1:19" s="18" customFormat="1">
      <c r="A35" s="35">
        <f t="shared" si="0"/>
        <v>18</v>
      </c>
      <c r="B35" s="28" t="s">
        <v>27</v>
      </c>
      <c r="C35" s="49" t="s">
        <v>52</v>
      </c>
      <c r="D35" s="26" t="s">
        <v>44</v>
      </c>
      <c r="E35" s="48">
        <f>1.25*E34</f>
        <v>418.75</v>
      </c>
      <c r="F35" s="47"/>
      <c r="G35" s="20">
        <v>0</v>
      </c>
      <c r="H35" s="20">
        <v>0</v>
      </c>
      <c r="I35" s="32">
        <v>5.58</v>
      </c>
      <c r="J35" s="31">
        <v>0</v>
      </c>
      <c r="K35" s="20">
        <f t="shared" si="1"/>
        <v>5.58</v>
      </c>
      <c r="L35" s="22"/>
      <c r="M35" s="20">
        <f t="shared" si="3"/>
        <v>0</v>
      </c>
      <c r="N35" s="20">
        <f t="shared" si="4"/>
        <v>2336.625</v>
      </c>
      <c r="O35" s="20">
        <f t="shared" si="5"/>
        <v>0</v>
      </c>
      <c r="P35" s="30">
        <f t="shared" si="6"/>
        <v>2336.625</v>
      </c>
      <c r="Q35" s="60"/>
      <c r="R35" s="60"/>
      <c r="S35" s="60"/>
    </row>
    <row r="36" spans="1:19" s="18" customFormat="1">
      <c r="A36" s="35">
        <f t="shared" si="0"/>
        <v>19</v>
      </c>
      <c r="B36" s="46" t="s">
        <v>27</v>
      </c>
      <c r="C36" s="45" t="s">
        <v>50</v>
      </c>
      <c r="D36" s="44" t="s">
        <v>39</v>
      </c>
      <c r="E36" s="43">
        <v>1</v>
      </c>
      <c r="F36" s="23"/>
      <c r="G36" s="20">
        <v>0</v>
      </c>
      <c r="H36" s="20">
        <v>0</v>
      </c>
      <c r="I36" s="32">
        <v>186.89</v>
      </c>
      <c r="J36" s="31">
        <v>0</v>
      </c>
      <c r="K36" s="20">
        <f t="shared" si="1"/>
        <v>186.89</v>
      </c>
      <c r="L36" s="22"/>
      <c r="M36" s="20">
        <f t="shared" si="3"/>
        <v>0</v>
      </c>
      <c r="N36" s="20">
        <f t="shared" si="4"/>
        <v>186.89</v>
      </c>
      <c r="O36" s="20">
        <f t="shared" si="5"/>
        <v>0</v>
      </c>
      <c r="P36" s="30">
        <f t="shared" si="6"/>
        <v>186.89</v>
      </c>
      <c r="Q36" s="60"/>
      <c r="R36" s="60"/>
      <c r="S36" s="60"/>
    </row>
    <row r="37" spans="1:19" s="18" customFormat="1">
      <c r="A37" s="35">
        <f t="shared" si="0"/>
        <v>20</v>
      </c>
      <c r="B37" s="34" t="s">
        <v>27</v>
      </c>
      <c r="C37" s="42" t="s">
        <v>53</v>
      </c>
      <c r="D37" s="40" t="s">
        <v>44</v>
      </c>
      <c r="E37" s="21">
        <v>335</v>
      </c>
      <c r="F37" s="20">
        <v>4</v>
      </c>
      <c r="G37" s="20">
        <v>26.45</v>
      </c>
      <c r="H37" s="20">
        <v>105.8</v>
      </c>
      <c r="I37" s="32">
        <v>0</v>
      </c>
      <c r="J37" s="31">
        <v>10.58</v>
      </c>
      <c r="K37" s="20">
        <f t="shared" si="1"/>
        <v>116.38</v>
      </c>
      <c r="L37" s="20">
        <f t="shared" ref="L37:L47" si="7">ROUND(E37*F37,2)</f>
        <v>1340</v>
      </c>
      <c r="M37" s="20">
        <f t="shared" si="3"/>
        <v>35443</v>
      </c>
      <c r="N37" s="20">
        <f t="shared" si="4"/>
        <v>0</v>
      </c>
      <c r="O37" s="20">
        <f t="shared" si="5"/>
        <v>3544.3</v>
      </c>
      <c r="P37" s="30">
        <f t="shared" si="6"/>
        <v>38987.300000000003</v>
      </c>
      <c r="Q37" s="60"/>
      <c r="R37" s="60"/>
      <c r="S37" s="60"/>
    </row>
    <row r="38" spans="1:19" s="18" customFormat="1">
      <c r="A38" s="35">
        <f t="shared" si="0"/>
        <v>21</v>
      </c>
      <c r="B38" s="34" t="s">
        <v>27</v>
      </c>
      <c r="C38" s="41" t="s">
        <v>54</v>
      </c>
      <c r="D38" s="40" t="s">
        <v>44</v>
      </c>
      <c r="E38" s="20">
        <f>E37*1.25</f>
        <v>418.75</v>
      </c>
      <c r="F38" s="20">
        <v>0</v>
      </c>
      <c r="G38" s="20">
        <v>0</v>
      </c>
      <c r="H38" s="20">
        <v>0</v>
      </c>
      <c r="I38" s="32">
        <v>194.81</v>
      </c>
      <c r="J38" s="31">
        <v>0</v>
      </c>
      <c r="K38" s="20">
        <f t="shared" si="1"/>
        <v>194.81</v>
      </c>
      <c r="L38" s="20">
        <f t="shared" si="7"/>
        <v>0</v>
      </c>
      <c r="M38" s="20">
        <f t="shared" si="3"/>
        <v>0</v>
      </c>
      <c r="N38" s="20">
        <f t="shared" si="4"/>
        <v>81576.6875</v>
      </c>
      <c r="O38" s="20">
        <f t="shared" si="5"/>
        <v>0</v>
      </c>
      <c r="P38" s="30">
        <f t="shared" si="6"/>
        <v>81576.6875</v>
      </c>
      <c r="Q38" s="60"/>
      <c r="R38" s="60"/>
      <c r="S38" s="60"/>
    </row>
    <row r="39" spans="1:19" s="18" customFormat="1" ht="22.8">
      <c r="A39" s="35">
        <f t="shared" si="0"/>
        <v>22</v>
      </c>
      <c r="B39" s="34" t="s">
        <v>27</v>
      </c>
      <c r="C39" s="41" t="s">
        <v>55</v>
      </c>
      <c r="D39" s="40" t="s">
        <v>56</v>
      </c>
      <c r="E39" s="20">
        <v>1</v>
      </c>
      <c r="F39" s="20">
        <v>0</v>
      </c>
      <c r="G39" s="20">
        <v>0</v>
      </c>
      <c r="H39" s="20">
        <v>0</v>
      </c>
      <c r="I39" s="32">
        <v>4722.2299999999996</v>
      </c>
      <c r="J39" s="31">
        <v>0</v>
      </c>
      <c r="K39" s="20">
        <f t="shared" si="1"/>
        <v>4722.2299999999996</v>
      </c>
      <c r="L39" s="20">
        <f t="shared" si="7"/>
        <v>0</v>
      </c>
      <c r="M39" s="20">
        <f t="shared" si="3"/>
        <v>0</v>
      </c>
      <c r="N39" s="20">
        <f t="shared" si="4"/>
        <v>4722.2299999999996</v>
      </c>
      <c r="O39" s="20">
        <f t="shared" si="5"/>
        <v>0</v>
      </c>
      <c r="P39" s="30">
        <f t="shared" si="6"/>
        <v>4722.2299999999996</v>
      </c>
      <c r="Q39" s="60"/>
      <c r="R39" s="60"/>
      <c r="S39" s="60"/>
    </row>
    <row r="40" spans="1:19" s="18" customFormat="1">
      <c r="A40" s="35">
        <f t="shared" si="0"/>
        <v>23</v>
      </c>
      <c r="B40" s="34" t="s">
        <v>27</v>
      </c>
      <c r="C40" s="39" t="s">
        <v>57</v>
      </c>
      <c r="D40" s="26" t="s">
        <v>37</v>
      </c>
      <c r="E40" s="21">
        <v>15</v>
      </c>
      <c r="F40" s="20">
        <v>2</v>
      </c>
      <c r="G40" s="20">
        <v>26.45</v>
      </c>
      <c r="H40" s="20">
        <v>52.9</v>
      </c>
      <c r="I40" s="32">
        <v>54.94</v>
      </c>
      <c r="J40" s="31">
        <v>5.29</v>
      </c>
      <c r="K40" s="20">
        <f t="shared" si="1"/>
        <v>113.13000000000001</v>
      </c>
      <c r="L40" s="20">
        <f t="shared" si="7"/>
        <v>30</v>
      </c>
      <c r="M40" s="20">
        <f t="shared" si="3"/>
        <v>793.5</v>
      </c>
      <c r="N40" s="20">
        <f t="shared" si="4"/>
        <v>824.09999999999991</v>
      </c>
      <c r="O40" s="20">
        <f t="shared" si="5"/>
        <v>79.349999999999994</v>
      </c>
      <c r="P40" s="30">
        <f t="shared" si="6"/>
        <v>1696.9499999999998</v>
      </c>
      <c r="Q40" s="60"/>
      <c r="R40" s="60"/>
      <c r="S40" s="60"/>
    </row>
    <row r="41" spans="1:19" s="18" customFormat="1">
      <c r="A41" s="35">
        <f t="shared" si="0"/>
        <v>24</v>
      </c>
      <c r="B41" s="34" t="s">
        <v>27</v>
      </c>
      <c r="C41" s="38" t="s">
        <v>58</v>
      </c>
      <c r="D41" s="37" t="s">
        <v>56</v>
      </c>
      <c r="E41" s="36">
        <v>3</v>
      </c>
      <c r="F41" s="20">
        <v>12</v>
      </c>
      <c r="G41" s="20">
        <v>26.45</v>
      </c>
      <c r="H41" s="20">
        <v>317.39999999999998</v>
      </c>
      <c r="I41" s="32">
        <v>362.25</v>
      </c>
      <c r="J41" s="31">
        <v>31.74</v>
      </c>
      <c r="K41" s="20">
        <f t="shared" si="1"/>
        <v>711.39</v>
      </c>
      <c r="L41" s="20">
        <f t="shared" si="7"/>
        <v>36</v>
      </c>
      <c r="M41" s="20">
        <f t="shared" si="3"/>
        <v>952.19999999999993</v>
      </c>
      <c r="N41" s="20">
        <f t="shared" si="4"/>
        <v>1086.75</v>
      </c>
      <c r="O41" s="20">
        <f t="shared" si="5"/>
        <v>95.22</v>
      </c>
      <c r="P41" s="30">
        <f t="shared" si="6"/>
        <v>2134.1699999999996</v>
      </c>
      <c r="Q41" s="60"/>
      <c r="R41" s="60"/>
      <c r="S41" s="60"/>
    </row>
    <row r="42" spans="1:19" s="18" customFormat="1">
      <c r="A42" s="35">
        <f t="shared" si="0"/>
        <v>25</v>
      </c>
      <c r="B42" s="34" t="s">
        <v>27</v>
      </c>
      <c r="C42" s="38" t="s">
        <v>59</v>
      </c>
      <c r="D42" s="37" t="s">
        <v>56</v>
      </c>
      <c r="E42" s="36">
        <v>3</v>
      </c>
      <c r="F42" s="20">
        <v>12</v>
      </c>
      <c r="G42" s="20">
        <v>26.45</v>
      </c>
      <c r="H42" s="20">
        <v>317.39999999999998</v>
      </c>
      <c r="I42" s="32">
        <v>362.25</v>
      </c>
      <c r="J42" s="31">
        <v>31.74</v>
      </c>
      <c r="K42" s="20">
        <f t="shared" si="1"/>
        <v>711.39</v>
      </c>
      <c r="L42" s="20">
        <f t="shared" si="7"/>
        <v>36</v>
      </c>
      <c r="M42" s="20">
        <f t="shared" si="3"/>
        <v>952.19999999999993</v>
      </c>
      <c r="N42" s="20">
        <f t="shared" si="4"/>
        <v>1086.75</v>
      </c>
      <c r="O42" s="20">
        <f t="shared" si="5"/>
        <v>95.22</v>
      </c>
      <c r="P42" s="30">
        <f t="shared" si="6"/>
        <v>2134.1699999999996</v>
      </c>
      <c r="Q42" s="60"/>
      <c r="R42" s="60"/>
      <c r="S42" s="60"/>
    </row>
    <row r="43" spans="1:19" s="18" customFormat="1" ht="22.8">
      <c r="A43" s="35">
        <f t="shared" si="0"/>
        <v>26</v>
      </c>
      <c r="B43" s="34" t="s">
        <v>27</v>
      </c>
      <c r="C43" s="33" t="s">
        <v>60</v>
      </c>
      <c r="D43" s="26" t="s">
        <v>33</v>
      </c>
      <c r="E43" s="21">
        <v>40</v>
      </c>
      <c r="F43" s="20">
        <v>0.4</v>
      </c>
      <c r="G43" s="20">
        <v>26.45</v>
      </c>
      <c r="H43" s="20">
        <v>10.58</v>
      </c>
      <c r="I43" s="32">
        <v>1.96</v>
      </c>
      <c r="J43" s="31">
        <v>1.59</v>
      </c>
      <c r="K43" s="20">
        <f t="shared" si="1"/>
        <v>14.129999999999999</v>
      </c>
      <c r="L43" s="20">
        <f t="shared" si="7"/>
        <v>16</v>
      </c>
      <c r="M43" s="20">
        <f t="shared" si="3"/>
        <v>423.2</v>
      </c>
      <c r="N43" s="20">
        <f t="shared" si="4"/>
        <v>78.400000000000006</v>
      </c>
      <c r="O43" s="20">
        <f t="shared" si="5"/>
        <v>63.6</v>
      </c>
      <c r="P43" s="30">
        <f t="shared" si="6"/>
        <v>565.20000000000005</v>
      </c>
      <c r="Q43" s="60"/>
      <c r="R43" s="60"/>
      <c r="S43" s="60"/>
    </row>
    <row r="44" spans="1:19" s="18" customFormat="1" ht="22.8">
      <c r="A44" s="35">
        <f t="shared" si="0"/>
        <v>27</v>
      </c>
      <c r="B44" s="34" t="s">
        <v>27</v>
      </c>
      <c r="C44" s="33" t="s">
        <v>61</v>
      </c>
      <c r="D44" s="26" t="s">
        <v>33</v>
      </c>
      <c r="E44" s="21">
        <v>44</v>
      </c>
      <c r="F44" s="20">
        <v>1.5</v>
      </c>
      <c r="G44" s="20">
        <v>26.45</v>
      </c>
      <c r="H44" s="20">
        <v>39.674999999999997</v>
      </c>
      <c r="I44" s="32">
        <v>149.49</v>
      </c>
      <c r="J44" s="31">
        <v>5.95</v>
      </c>
      <c r="K44" s="20">
        <f t="shared" si="1"/>
        <v>195.11500000000001</v>
      </c>
      <c r="L44" s="20">
        <f t="shared" si="7"/>
        <v>66</v>
      </c>
      <c r="M44" s="20">
        <f t="shared" si="3"/>
        <v>1745.6999999999998</v>
      </c>
      <c r="N44" s="20">
        <f t="shared" si="4"/>
        <v>6577.56</v>
      </c>
      <c r="O44" s="20">
        <f t="shared" si="5"/>
        <v>261.8</v>
      </c>
      <c r="P44" s="30">
        <f t="shared" si="6"/>
        <v>8585.06</v>
      </c>
      <c r="Q44" s="60"/>
      <c r="R44" s="60"/>
      <c r="S44" s="60"/>
    </row>
    <row r="45" spans="1:19" s="18" customFormat="1" ht="22.8">
      <c r="A45" s="35">
        <f t="shared" si="0"/>
        <v>28</v>
      </c>
      <c r="B45" s="34" t="s">
        <v>27</v>
      </c>
      <c r="C45" s="33" t="s">
        <v>62</v>
      </c>
      <c r="D45" s="26" t="s">
        <v>33</v>
      </c>
      <c r="E45" s="21">
        <v>46</v>
      </c>
      <c r="F45" s="20">
        <v>1.5</v>
      </c>
      <c r="G45" s="20">
        <v>26.45</v>
      </c>
      <c r="H45" s="20">
        <v>39.674999999999997</v>
      </c>
      <c r="I45" s="32">
        <v>169.9</v>
      </c>
      <c r="J45" s="31">
        <v>5.95</v>
      </c>
      <c r="K45" s="20">
        <f t="shared" si="1"/>
        <v>215.52499999999998</v>
      </c>
      <c r="L45" s="20">
        <f t="shared" si="7"/>
        <v>69</v>
      </c>
      <c r="M45" s="20">
        <f t="shared" si="3"/>
        <v>1825.05</v>
      </c>
      <c r="N45" s="20">
        <f t="shared" si="4"/>
        <v>7815.4000000000005</v>
      </c>
      <c r="O45" s="20">
        <f t="shared" si="5"/>
        <v>273.7</v>
      </c>
      <c r="P45" s="30">
        <f t="shared" si="6"/>
        <v>9914.1500000000015</v>
      </c>
      <c r="Q45" s="60"/>
      <c r="R45" s="60"/>
      <c r="S45" s="60"/>
    </row>
    <row r="46" spans="1:19" s="18" customFormat="1">
      <c r="A46" s="35">
        <f t="shared" si="0"/>
        <v>29</v>
      </c>
      <c r="B46" s="34" t="s">
        <v>27</v>
      </c>
      <c r="C46" s="38" t="s">
        <v>63</v>
      </c>
      <c r="D46" s="37" t="s">
        <v>64</v>
      </c>
      <c r="E46" s="36">
        <v>44</v>
      </c>
      <c r="F46" s="20">
        <v>2.25</v>
      </c>
      <c r="G46" s="20">
        <v>26.45</v>
      </c>
      <c r="H46" s="20">
        <v>59.512499999999996</v>
      </c>
      <c r="I46" s="32">
        <v>55.06</v>
      </c>
      <c r="J46" s="31">
        <v>5.95</v>
      </c>
      <c r="K46" s="20">
        <f t="shared" si="1"/>
        <v>120.52249999999999</v>
      </c>
      <c r="L46" s="20">
        <f t="shared" si="7"/>
        <v>99</v>
      </c>
      <c r="M46" s="20">
        <f t="shared" si="3"/>
        <v>2618.5499999999997</v>
      </c>
      <c r="N46" s="20">
        <f t="shared" si="4"/>
        <v>2422.6400000000003</v>
      </c>
      <c r="O46" s="20">
        <f t="shared" si="5"/>
        <v>261.8</v>
      </c>
      <c r="P46" s="30">
        <f t="shared" si="6"/>
        <v>5302.9900000000007</v>
      </c>
      <c r="Q46" s="60"/>
      <c r="R46" s="60"/>
      <c r="S46" s="60"/>
    </row>
    <row r="47" spans="1:19" s="18" customFormat="1" ht="34.200000000000003">
      <c r="A47" s="35">
        <f t="shared" si="0"/>
        <v>30</v>
      </c>
      <c r="B47" s="34" t="s">
        <v>27</v>
      </c>
      <c r="C47" s="33" t="s">
        <v>65</v>
      </c>
      <c r="D47" s="26" t="s">
        <v>47</v>
      </c>
      <c r="E47" s="21">
        <v>6</v>
      </c>
      <c r="F47" s="20">
        <v>70</v>
      </c>
      <c r="G47" s="20">
        <v>26.45</v>
      </c>
      <c r="H47" s="20">
        <v>1851.5</v>
      </c>
      <c r="I47" s="32">
        <v>856.75</v>
      </c>
      <c r="J47" s="31">
        <v>185.15</v>
      </c>
      <c r="K47" s="20">
        <f t="shared" si="1"/>
        <v>2893.4</v>
      </c>
      <c r="L47" s="20">
        <f t="shared" si="7"/>
        <v>420</v>
      </c>
      <c r="M47" s="20">
        <f t="shared" si="3"/>
        <v>11109</v>
      </c>
      <c r="N47" s="20">
        <f t="shared" si="4"/>
        <v>5140.5</v>
      </c>
      <c r="O47" s="20">
        <f t="shared" si="5"/>
        <v>1110.9000000000001</v>
      </c>
      <c r="P47" s="30">
        <f t="shared" si="6"/>
        <v>17360.400000000001</v>
      </c>
      <c r="Q47" s="60"/>
      <c r="R47" s="60"/>
      <c r="S47" s="60"/>
    </row>
    <row r="48" spans="1:19" s="18" customFormat="1">
      <c r="A48" s="29"/>
      <c r="B48" s="28"/>
      <c r="C48" s="27"/>
      <c r="D48" s="26"/>
      <c r="E48" s="21"/>
      <c r="F48" s="25"/>
      <c r="G48" s="24"/>
      <c r="H48" s="24"/>
      <c r="I48" s="21"/>
      <c r="J48" s="23"/>
      <c r="K48" s="23"/>
      <c r="L48" s="22"/>
      <c r="M48" s="22"/>
      <c r="N48" s="21"/>
      <c r="O48" s="20">
        <f>ROUND(E48*J48,2)</f>
        <v>0</v>
      </c>
      <c r="P48" s="19"/>
    </row>
    <row r="49" spans="1:19">
      <c r="A49" s="101" t="s">
        <v>66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7">
        <f>SUM(L18:L48)</f>
        <v>4049.7</v>
      </c>
      <c r="M49" s="17"/>
      <c r="N49" s="17"/>
      <c r="O49" s="17"/>
      <c r="P49" s="17"/>
    </row>
    <row r="50" spans="1:19">
      <c r="A50" s="99" t="s">
        <v>67</v>
      </c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13"/>
      <c r="P50" s="12">
        <f>SUM(P19:P49)</f>
        <v>269640.27262500004</v>
      </c>
      <c r="Q50" s="16"/>
      <c r="R50" s="16"/>
      <c r="S50" s="16"/>
    </row>
    <row r="51" spans="1:19">
      <c r="A51" s="102" t="s">
        <v>68</v>
      </c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5"/>
      <c r="P51" s="14">
        <f>0.21*P50</f>
        <v>56624.457251250009</v>
      </c>
    </row>
    <row r="52" spans="1:19">
      <c r="A52" s="99" t="s">
        <v>67</v>
      </c>
      <c r="B52" s="99"/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13"/>
      <c r="P52" s="12">
        <f>SUM(P50:P51)</f>
        <v>326264.72987625003</v>
      </c>
      <c r="S52" s="16"/>
    </row>
    <row r="54" spans="1:19">
      <c r="A54" s="11" t="s">
        <v>69</v>
      </c>
      <c r="B54" s="1"/>
    </row>
    <row r="55" spans="1:19">
      <c r="B55" s="10"/>
      <c r="C55" s="9"/>
    </row>
    <row r="56" spans="1:19">
      <c r="B56" s="10"/>
      <c r="C56" s="9"/>
    </row>
    <row r="58" spans="1:19">
      <c r="A58" s="7" t="s">
        <v>70</v>
      </c>
      <c r="B58" s="8"/>
      <c r="C58" s="4"/>
      <c r="D58" s="4"/>
      <c r="E58" s="4"/>
      <c r="F58" s="4"/>
      <c r="G58" s="4"/>
      <c r="H58" s="7"/>
      <c r="I58" s="4"/>
      <c r="J58" s="4"/>
      <c r="K58" s="4"/>
      <c r="L58" s="4"/>
      <c r="M58" s="4"/>
      <c r="N58" s="4"/>
      <c r="O58" s="4"/>
    </row>
    <row r="59" spans="1:19">
      <c r="A59" s="4"/>
      <c r="B59" s="6"/>
      <c r="C59" s="4"/>
      <c r="D59" s="4"/>
      <c r="E59" s="4"/>
      <c r="F59" s="5" t="s">
        <v>71</v>
      </c>
      <c r="G59" s="4"/>
      <c r="H59" s="4"/>
      <c r="I59" s="4"/>
      <c r="J59" s="4"/>
      <c r="K59" s="4"/>
      <c r="L59" s="4"/>
      <c r="M59" s="4"/>
      <c r="N59" s="4"/>
      <c r="O59" s="4"/>
    </row>
  </sheetData>
  <mergeCells count="16">
    <mergeCell ref="A52:N52"/>
    <mergeCell ref="L16:O16"/>
    <mergeCell ref="A49:K49"/>
    <mergeCell ref="A50:N50"/>
    <mergeCell ref="A51:N51"/>
    <mergeCell ref="F16:K16"/>
    <mergeCell ref="A16:A17"/>
    <mergeCell ref="B16:B17"/>
    <mergeCell ref="C16:C17"/>
    <mergeCell ref="D16:D17"/>
    <mergeCell ref="E16:E17"/>
    <mergeCell ref="A1:O1"/>
    <mergeCell ref="A2:O3"/>
    <mergeCell ref="A5:O5"/>
    <mergeCell ref="A6:O6"/>
    <mergeCell ref="L13:M13"/>
  </mergeCells>
  <conditionalFormatting sqref="C19">
    <cfRule type="expression" priority="2" stopIfTrue="1">
      <formula>#REF!</formula>
    </cfRule>
  </conditionalFormatting>
  <conditionalFormatting sqref="C23:C25">
    <cfRule type="expression" priority="1" stopIfTrue="1">
      <formula>#REF!</formula>
    </cfRule>
  </conditionalFormatting>
  <printOptions horizontalCentered="1"/>
  <pageMargins left="0.19685039370078741" right="0.19685039370078741" top="0.78740157480314965" bottom="0.39370078740157483" header="0.51181102362204722" footer="0.19685039370078741"/>
  <pageSetup paperSize="9" fitToHeight="0" orientation="landscape" copies="2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B98BB4B34F2884EBFE5D98E9C8C082A" ma:contentTypeVersion="19" ma:contentTypeDescription="Izveidot jaunu dokumentu." ma:contentTypeScope="" ma:versionID="8d971c711bdbff3c11e3f4d89a9dc7e8">
  <xsd:schema xmlns:xsd="http://www.w3.org/2001/XMLSchema" xmlns:xs="http://www.w3.org/2001/XMLSchema" xmlns:p="http://schemas.microsoft.com/office/2006/metadata/properties" xmlns:ns2="b46cec30-3c96-49ba-8e80-c1db7ce5db41" xmlns:ns3="bf9c787b-86fa-46b7-82b5-b5a01fd7d54d" targetNamespace="http://schemas.microsoft.com/office/2006/metadata/properties" ma:root="true" ma:fieldsID="d847abb68d33df405200deeeacea6cf3" ns2:_="" ns3:_="">
    <xsd:import namespace="b46cec30-3c96-49ba-8e80-c1db7ce5db41"/>
    <xsd:import namespace="bf9c787b-86fa-46b7-82b5-b5a01fd7d54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6cec30-3c96-49ba-8e80-c1db7ce5db4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f5df50f-fd52-48f7-a593-cd827f66359d}" ma:internalName="TaxCatchAll" ma:showField="CatchAllData" ma:web="b46cec30-3c96-49ba-8e80-c1db7ce5db4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787b-86fa-46b7-82b5-b5a01fd7d5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cbc571fe-a37c-43d1-b765-14afe1eb77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9c787b-86fa-46b7-82b5-b5a01fd7d54d">
      <Terms xmlns="http://schemas.microsoft.com/office/infopath/2007/PartnerControls"/>
    </lcf76f155ced4ddcb4097134ff3c332f>
    <TaxCatchAll xmlns="b46cec30-3c96-49ba-8e80-c1db7ce5db41" xsi:nil="true"/>
  </documentManagement>
</p:properties>
</file>

<file path=customXml/itemProps1.xml><?xml version="1.0" encoding="utf-8"?>
<ds:datastoreItem xmlns:ds="http://schemas.openxmlformats.org/officeDocument/2006/customXml" ds:itemID="{67968367-132E-4D79-84D9-CC0CCB321B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6cec30-3c96-49ba-8e80-c1db7ce5db41"/>
    <ds:schemaRef ds:uri="bf9c787b-86fa-46b7-82b5-b5a01fd7d5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7A513C-D16C-46BB-B42A-8D72F491C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225BCA-B6FC-43DD-9233-C837594DC300}">
  <ds:schemaRefs>
    <ds:schemaRef ds:uri="http://schemas.microsoft.com/office/infopath/2007/PartnerControls"/>
    <ds:schemaRef ds:uri="http://www.w3.org/XML/1998/namespace"/>
    <ds:schemaRef ds:uri="b46cec30-3c96-49ba-8e80-c1db7ce5db41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bf9c787b-86fa-46b7-82b5-b5a01fd7d54d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tame</vt:lpstr>
      <vt:lpstr>tame!Drukas_apgabals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Ronalds Lusis</dc:creator>
  <cp:keywords/>
  <dc:description/>
  <cp:lastModifiedBy>Alma Kaurāte</cp:lastModifiedBy>
  <cp:revision/>
  <dcterms:created xsi:type="dcterms:W3CDTF">2026-08-19T12:55:20Z</dcterms:created>
  <dcterms:modified xsi:type="dcterms:W3CDTF">2026-08-24T09:52:32Z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0x0101007B98BB4B34F2884EBFE5D98E9C8C082A</vt:lpwstr>
  </property>
  <property fmtid="{D5CDD505-2E9C-101B-9397-08002B2CF9AE}" pid="3" name="MediaServiceImageTags">
    <vt:lpwstr/>
  </property>
</Properties>
</file>