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initra.pavlovica\Documents\_Initra_\2026\Aprēķini_2026\Aprēķini 2026.sept.-dec\MK rīkojumi\26-TA-2175_Sadale\"/>
    </mc:Choice>
  </mc:AlternateContent>
  <xr:revisionPtr revIDLastSave="0" documentId="8_{78940E7E-F434-4AD3-ADEE-E1EA82AA2B78}" xr6:coauthVersionLast="47" xr6:coauthVersionMax="47" xr10:uidLastSave="{00000000-0000-0000-0000-000000000000}"/>
  <bookViews>
    <workbookView xWindow="-120" yWindow="-120" windowWidth="29040" windowHeight="15720" tabRatio="865" xr2:uid="{00000000-000D-0000-FFFF-FFFF00000000}"/>
  </bookViews>
  <sheets>
    <sheet name="62_konsolid" sheetId="26" r:id="rId1"/>
    <sheet name="Pielikumi kopā" sheetId="31" r:id="rId2"/>
    <sheet name="Lik._6.p., MK_1.p." sheetId="29" r:id="rId3"/>
    <sheet name="Lik._7.p., MK_2.p." sheetId="28" r:id="rId4"/>
    <sheet name="Lik._8.p., MK_3.p." sheetId="27" r:id="rId5"/>
    <sheet name="Lik._9.p., MK_4.p." sheetId="25" r:id="rId6"/>
  </sheets>
  <definedNames>
    <definedName name="_xlnm._FilterDatabase" localSheetId="2" hidden="1">'Lik._6.p., MK_1.p.'!$A$5:$H$48</definedName>
    <definedName name="_xlnm._FilterDatabase" localSheetId="3" hidden="1">'Lik._7.p., MK_2.p.'!$A$5:$H$48</definedName>
    <definedName name="_xlnm._FilterDatabase" localSheetId="4" hidden="1">'Lik._8.p., MK_3.p.'!$A$5:$X$48</definedName>
    <definedName name="_xlnm._FilterDatabase" localSheetId="1" hidden="1">'Pielikumi kopā'!$A$5:$N$48</definedName>
    <definedName name="_xlnm.Print_Area" localSheetId="2">'Lik._6.p., MK_1.p.'!#REF!</definedName>
    <definedName name="_xlnm.Print_Area" localSheetId="3">'Lik._7.p., MK_2.p.'!#REF!</definedName>
    <definedName name="_xlnm.Print_Area" localSheetId="4">'Lik._8.p., MK_3.p.'!#REF!</definedName>
    <definedName name="_xlnm.Print_Area" localSheetId="1">'Pielikumi kopā'!#REF!</definedName>
    <definedName name="_xlnm.Print_Titles" localSheetId="2">'Lik._6.p., MK_1.p.'!#REF!</definedName>
    <definedName name="_xlnm.Print_Titles" localSheetId="3">'Lik._7.p., MK_2.p.'!#REF!</definedName>
    <definedName name="_xlnm.Print_Titles" localSheetId="4">'Lik._8.p., MK_3.p.'!#REF!</definedName>
    <definedName name="_xlnm.Print_Titles" localSheetId="1">'Pielikumi kopā'!#REF!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6" l="1"/>
  <c r="M6" i="28"/>
  <c r="J6" i="25"/>
  <c r="R18" i="26"/>
  <c r="R10" i="26"/>
  <c r="R9" i="26"/>
  <c r="R11" i="26"/>
  <c r="R12" i="26"/>
  <c r="Q18" i="26"/>
  <c r="Q9" i="26"/>
  <c r="Q10" i="26"/>
  <c r="Q11" i="26"/>
  <c r="Q12" i="26"/>
  <c r="P8" i="26"/>
  <c r="P7" i="26" s="1"/>
  <c r="P20" i="26" s="1"/>
  <c r="Q7" i="31"/>
  <c r="Q8" i="31"/>
  <c r="Q9" i="31"/>
  <c r="Q10" i="31"/>
  <c r="Q11" i="31"/>
  <c r="Q12" i="31"/>
  <c r="Q13" i="31"/>
  <c r="Q14" i="31"/>
  <c r="Q15" i="31"/>
  <c r="Q16" i="31"/>
  <c r="Q17" i="31"/>
  <c r="Q18" i="31"/>
  <c r="Q19" i="31"/>
  <c r="Q20" i="31"/>
  <c r="Q21" i="31"/>
  <c r="Q22" i="31"/>
  <c r="Q23" i="31"/>
  <c r="Q24" i="31"/>
  <c r="Q25" i="31"/>
  <c r="Q26" i="31"/>
  <c r="Q27" i="31"/>
  <c r="Q28" i="31"/>
  <c r="Q29" i="31"/>
  <c r="Q30" i="31"/>
  <c r="Q31" i="31"/>
  <c r="Q32" i="31"/>
  <c r="Q33" i="31"/>
  <c r="Q34" i="31"/>
  <c r="Q35" i="31"/>
  <c r="Q36" i="31"/>
  <c r="Q37" i="31"/>
  <c r="Q38" i="31"/>
  <c r="Q39" i="31"/>
  <c r="Q40" i="31"/>
  <c r="Q41" i="31"/>
  <c r="Q42" i="31"/>
  <c r="Q43" i="31"/>
  <c r="Q44" i="31"/>
  <c r="Q45" i="31"/>
  <c r="Q46" i="31"/>
  <c r="Q47" i="31"/>
  <c r="Q6" i="31"/>
  <c r="J48" i="29"/>
  <c r="R8" i="26" l="1"/>
  <c r="Q8" i="26"/>
  <c r="R7" i="26"/>
  <c r="Q48" i="31"/>
  <c r="J48" i="28"/>
  <c r="J11" i="26" s="1"/>
  <c r="Q6" i="27"/>
  <c r="Q7" i="27"/>
  <c r="Q8" i="27"/>
  <c r="Q9" i="27"/>
  <c r="Q11" i="27"/>
  <c r="Q12" i="27"/>
  <c r="Q13" i="27"/>
  <c r="Q15" i="27"/>
  <c r="Q16" i="27"/>
  <c r="Q17" i="27"/>
  <c r="Q19" i="27"/>
  <c r="Q20" i="27"/>
  <c r="Q21" i="27"/>
  <c r="Q23" i="27"/>
  <c r="Q24" i="27"/>
  <c r="Q25" i="27"/>
  <c r="Q27" i="27"/>
  <c r="Q28" i="27"/>
  <c r="Q29" i="27"/>
  <c r="Q31" i="27"/>
  <c r="Q32" i="27"/>
  <c r="Q33" i="27"/>
  <c r="Q35" i="27"/>
  <c r="Q36" i="27"/>
  <c r="Q37" i="27"/>
  <c r="Q39" i="27"/>
  <c r="Q40" i="27"/>
  <c r="Q41" i="27"/>
  <c r="Q43" i="27"/>
  <c r="Q44" i="27"/>
  <c r="Q45" i="27"/>
  <c r="Q47" i="27"/>
  <c r="P48" i="27"/>
  <c r="H52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8" i="31"/>
  <c r="H9" i="31"/>
  <c r="H10" i="31"/>
  <c r="H7" i="31"/>
  <c r="H6" i="31"/>
  <c r="I52" i="27"/>
  <c r="M52" i="27" s="1"/>
  <c r="I7" i="27"/>
  <c r="M7" i="27" s="1"/>
  <c r="I8" i="27"/>
  <c r="M8" i="27" s="1"/>
  <c r="I9" i="27"/>
  <c r="M9" i="27" s="1"/>
  <c r="I10" i="27"/>
  <c r="M10" i="27" s="1"/>
  <c r="I11" i="27"/>
  <c r="M11" i="27" s="1"/>
  <c r="I12" i="27"/>
  <c r="M12" i="27" s="1"/>
  <c r="I13" i="27"/>
  <c r="M13" i="27" s="1"/>
  <c r="I14" i="27"/>
  <c r="M14" i="27" s="1"/>
  <c r="I15" i="27"/>
  <c r="M15" i="27" s="1"/>
  <c r="I16" i="27"/>
  <c r="M16" i="27" s="1"/>
  <c r="I17" i="27"/>
  <c r="M17" i="27" s="1"/>
  <c r="I18" i="27"/>
  <c r="M18" i="27" s="1"/>
  <c r="I19" i="27"/>
  <c r="M19" i="27" s="1"/>
  <c r="I20" i="27"/>
  <c r="M20" i="27" s="1"/>
  <c r="I21" i="27"/>
  <c r="M21" i="27" s="1"/>
  <c r="I22" i="27"/>
  <c r="M22" i="27" s="1"/>
  <c r="I23" i="27"/>
  <c r="M23" i="27" s="1"/>
  <c r="I24" i="27"/>
  <c r="M24" i="27" s="1"/>
  <c r="I25" i="27"/>
  <c r="M25" i="27" s="1"/>
  <c r="I26" i="27"/>
  <c r="M26" i="27" s="1"/>
  <c r="I27" i="27"/>
  <c r="M27" i="27" s="1"/>
  <c r="I28" i="27"/>
  <c r="M28" i="27" s="1"/>
  <c r="I29" i="27"/>
  <c r="M29" i="27" s="1"/>
  <c r="I30" i="27"/>
  <c r="M30" i="27" s="1"/>
  <c r="I31" i="27"/>
  <c r="M31" i="27" s="1"/>
  <c r="I32" i="27"/>
  <c r="M32" i="27" s="1"/>
  <c r="I33" i="27"/>
  <c r="M33" i="27" s="1"/>
  <c r="I34" i="27"/>
  <c r="M34" i="27" s="1"/>
  <c r="I35" i="27"/>
  <c r="M35" i="27" s="1"/>
  <c r="I36" i="27"/>
  <c r="M36" i="27" s="1"/>
  <c r="I37" i="27"/>
  <c r="M37" i="27" s="1"/>
  <c r="I38" i="27"/>
  <c r="M38" i="27" s="1"/>
  <c r="I39" i="27"/>
  <c r="M39" i="27" s="1"/>
  <c r="I40" i="27"/>
  <c r="M40" i="27" s="1"/>
  <c r="I41" i="27"/>
  <c r="M41" i="27" s="1"/>
  <c r="I42" i="27"/>
  <c r="M42" i="27" s="1"/>
  <c r="I43" i="27"/>
  <c r="M43" i="27" s="1"/>
  <c r="I44" i="27"/>
  <c r="M44" i="27" s="1"/>
  <c r="I45" i="27"/>
  <c r="M45" i="27" s="1"/>
  <c r="I46" i="27"/>
  <c r="M46" i="27" s="1"/>
  <c r="I47" i="27"/>
  <c r="M47" i="27" s="1"/>
  <c r="I6" i="27"/>
  <c r="M6" i="27" s="1"/>
  <c r="H48" i="27"/>
  <c r="H54" i="27" s="1"/>
  <c r="D8" i="26"/>
  <c r="D7" i="26" s="1"/>
  <c r="G52" i="31"/>
  <c r="F52" i="31"/>
  <c r="D52" i="31"/>
  <c r="B52" i="31"/>
  <c r="B7" i="31"/>
  <c r="C7" i="31"/>
  <c r="L7" i="31" s="1"/>
  <c r="U7" i="31" s="1"/>
  <c r="D7" i="31"/>
  <c r="F7" i="31"/>
  <c r="G7" i="31"/>
  <c r="B8" i="31"/>
  <c r="C8" i="31"/>
  <c r="L8" i="31" s="1"/>
  <c r="U8" i="31" s="1"/>
  <c r="D8" i="31"/>
  <c r="F8" i="31"/>
  <c r="G8" i="31"/>
  <c r="B9" i="31"/>
  <c r="C9" i="31"/>
  <c r="L9" i="31" s="1"/>
  <c r="U9" i="31" s="1"/>
  <c r="D9" i="31"/>
  <c r="F9" i="31"/>
  <c r="G9" i="31"/>
  <c r="B10" i="31"/>
  <c r="C10" i="31"/>
  <c r="L10" i="31" s="1"/>
  <c r="U10" i="31" s="1"/>
  <c r="D10" i="31"/>
  <c r="F10" i="31"/>
  <c r="G10" i="31"/>
  <c r="B11" i="31"/>
  <c r="C11" i="31"/>
  <c r="L11" i="31" s="1"/>
  <c r="U11" i="31" s="1"/>
  <c r="D11" i="31"/>
  <c r="F11" i="31"/>
  <c r="G11" i="31"/>
  <c r="B12" i="31"/>
  <c r="C12" i="31"/>
  <c r="L12" i="31" s="1"/>
  <c r="U12" i="31" s="1"/>
  <c r="D12" i="31"/>
  <c r="F12" i="31"/>
  <c r="G12" i="31"/>
  <c r="B13" i="31"/>
  <c r="C13" i="31"/>
  <c r="L13" i="31" s="1"/>
  <c r="U13" i="31" s="1"/>
  <c r="D13" i="31"/>
  <c r="F13" i="31"/>
  <c r="G13" i="31"/>
  <c r="B14" i="31"/>
  <c r="C14" i="31"/>
  <c r="L14" i="31" s="1"/>
  <c r="U14" i="31" s="1"/>
  <c r="D14" i="31"/>
  <c r="F14" i="31"/>
  <c r="G14" i="31"/>
  <c r="B15" i="31"/>
  <c r="C15" i="31"/>
  <c r="L15" i="31" s="1"/>
  <c r="U15" i="31" s="1"/>
  <c r="D15" i="31"/>
  <c r="F15" i="31"/>
  <c r="G15" i="31"/>
  <c r="B16" i="31"/>
  <c r="C16" i="31"/>
  <c r="L16" i="31" s="1"/>
  <c r="U16" i="31" s="1"/>
  <c r="D16" i="31"/>
  <c r="F16" i="31"/>
  <c r="G16" i="31"/>
  <c r="B17" i="31"/>
  <c r="C17" i="31"/>
  <c r="L17" i="31" s="1"/>
  <c r="U17" i="31" s="1"/>
  <c r="D17" i="31"/>
  <c r="F17" i="31"/>
  <c r="G17" i="31"/>
  <c r="B18" i="31"/>
  <c r="C18" i="31"/>
  <c r="L18" i="31" s="1"/>
  <c r="U18" i="31" s="1"/>
  <c r="D18" i="31"/>
  <c r="F18" i="31"/>
  <c r="G18" i="31"/>
  <c r="B19" i="31"/>
  <c r="C19" i="31"/>
  <c r="L19" i="31" s="1"/>
  <c r="U19" i="31" s="1"/>
  <c r="D19" i="31"/>
  <c r="F19" i="31"/>
  <c r="G19" i="31"/>
  <c r="B20" i="31"/>
  <c r="C20" i="31"/>
  <c r="L20" i="31" s="1"/>
  <c r="U20" i="31" s="1"/>
  <c r="D20" i="31"/>
  <c r="F20" i="31"/>
  <c r="G20" i="31"/>
  <c r="B21" i="31"/>
  <c r="C21" i="31"/>
  <c r="L21" i="31" s="1"/>
  <c r="U21" i="31" s="1"/>
  <c r="D21" i="31"/>
  <c r="F21" i="31"/>
  <c r="G21" i="31"/>
  <c r="B22" i="31"/>
  <c r="C22" i="31"/>
  <c r="L22" i="31" s="1"/>
  <c r="U22" i="31" s="1"/>
  <c r="D22" i="31"/>
  <c r="F22" i="31"/>
  <c r="G22" i="31"/>
  <c r="B23" i="31"/>
  <c r="C23" i="31"/>
  <c r="L23" i="31" s="1"/>
  <c r="U23" i="31" s="1"/>
  <c r="D23" i="31"/>
  <c r="F23" i="31"/>
  <c r="G23" i="31"/>
  <c r="B24" i="31"/>
  <c r="C24" i="31"/>
  <c r="L24" i="31" s="1"/>
  <c r="U24" i="31" s="1"/>
  <c r="D24" i="31"/>
  <c r="F24" i="31"/>
  <c r="G24" i="31"/>
  <c r="B25" i="31"/>
  <c r="C25" i="31"/>
  <c r="L25" i="31" s="1"/>
  <c r="U25" i="31" s="1"/>
  <c r="D25" i="31"/>
  <c r="F25" i="31"/>
  <c r="G25" i="31"/>
  <c r="B26" i="31"/>
  <c r="C26" i="31"/>
  <c r="L26" i="31" s="1"/>
  <c r="U26" i="31" s="1"/>
  <c r="D26" i="31"/>
  <c r="F26" i="31"/>
  <c r="G26" i="31"/>
  <c r="B27" i="31"/>
  <c r="C27" i="31"/>
  <c r="L27" i="31" s="1"/>
  <c r="U27" i="31" s="1"/>
  <c r="D27" i="31"/>
  <c r="F27" i="31"/>
  <c r="G27" i="31"/>
  <c r="B28" i="31"/>
  <c r="C28" i="31"/>
  <c r="L28" i="31" s="1"/>
  <c r="U28" i="31" s="1"/>
  <c r="D28" i="31"/>
  <c r="F28" i="31"/>
  <c r="G28" i="31"/>
  <c r="B29" i="31"/>
  <c r="C29" i="31"/>
  <c r="L29" i="31" s="1"/>
  <c r="U29" i="31" s="1"/>
  <c r="D29" i="31"/>
  <c r="F29" i="31"/>
  <c r="G29" i="31"/>
  <c r="B30" i="31"/>
  <c r="C30" i="31"/>
  <c r="L30" i="31" s="1"/>
  <c r="U30" i="31" s="1"/>
  <c r="D30" i="31"/>
  <c r="F30" i="31"/>
  <c r="G30" i="31"/>
  <c r="B31" i="31"/>
  <c r="C31" i="31"/>
  <c r="L31" i="31" s="1"/>
  <c r="U31" i="31" s="1"/>
  <c r="D31" i="31"/>
  <c r="F31" i="31"/>
  <c r="G31" i="31"/>
  <c r="B32" i="31"/>
  <c r="C32" i="31"/>
  <c r="L32" i="31" s="1"/>
  <c r="U32" i="31" s="1"/>
  <c r="D32" i="31"/>
  <c r="F32" i="31"/>
  <c r="G32" i="31"/>
  <c r="B33" i="31"/>
  <c r="C33" i="31"/>
  <c r="L33" i="31" s="1"/>
  <c r="U33" i="31" s="1"/>
  <c r="D33" i="31"/>
  <c r="F33" i="31"/>
  <c r="G33" i="31"/>
  <c r="B34" i="31"/>
  <c r="C34" i="31"/>
  <c r="L34" i="31" s="1"/>
  <c r="U34" i="31" s="1"/>
  <c r="D34" i="31"/>
  <c r="F34" i="31"/>
  <c r="G34" i="31"/>
  <c r="B35" i="31"/>
  <c r="C35" i="31"/>
  <c r="L35" i="31" s="1"/>
  <c r="U35" i="31" s="1"/>
  <c r="D35" i="31"/>
  <c r="F35" i="31"/>
  <c r="G35" i="31"/>
  <c r="B36" i="31"/>
  <c r="C36" i="31"/>
  <c r="L36" i="31" s="1"/>
  <c r="U36" i="31" s="1"/>
  <c r="D36" i="31"/>
  <c r="F36" i="31"/>
  <c r="G36" i="31"/>
  <c r="B37" i="31"/>
  <c r="C37" i="31"/>
  <c r="L37" i="31" s="1"/>
  <c r="U37" i="31" s="1"/>
  <c r="D37" i="31"/>
  <c r="F37" i="31"/>
  <c r="G37" i="31"/>
  <c r="B38" i="31"/>
  <c r="C38" i="31"/>
  <c r="L38" i="31" s="1"/>
  <c r="U38" i="31" s="1"/>
  <c r="D38" i="31"/>
  <c r="F38" i="31"/>
  <c r="G38" i="31"/>
  <c r="B39" i="31"/>
  <c r="C39" i="31"/>
  <c r="L39" i="31" s="1"/>
  <c r="U39" i="31" s="1"/>
  <c r="D39" i="31"/>
  <c r="F39" i="31"/>
  <c r="G39" i="31"/>
  <c r="B40" i="31"/>
  <c r="C40" i="31"/>
  <c r="L40" i="31" s="1"/>
  <c r="U40" i="31" s="1"/>
  <c r="D40" i="31"/>
  <c r="F40" i="31"/>
  <c r="G40" i="31"/>
  <c r="B41" i="31"/>
  <c r="C41" i="31"/>
  <c r="L41" i="31" s="1"/>
  <c r="U41" i="31" s="1"/>
  <c r="D41" i="31"/>
  <c r="F41" i="31"/>
  <c r="G41" i="31"/>
  <c r="B42" i="31"/>
  <c r="C42" i="31"/>
  <c r="L42" i="31" s="1"/>
  <c r="U42" i="31" s="1"/>
  <c r="D42" i="31"/>
  <c r="F42" i="31"/>
  <c r="G42" i="31"/>
  <c r="B43" i="31"/>
  <c r="C43" i="31"/>
  <c r="L43" i="31" s="1"/>
  <c r="U43" i="31" s="1"/>
  <c r="D43" i="31"/>
  <c r="F43" i="31"/>
  <c r="G43" i="31"/>
  <c r="B44" i="31"/>
  <c r="C44" i="31"/>
  <c r="L44" i="31" s="1"/>
  <c r="U44" i="31" s="1"/>
  <c r="D44" i="31"/>
  <c r="F44" i="31"/>
  <c r="G44" i="31"/>
  <c r="B45" i="31"/>
  <c r="C45" i="31"/>
  <c r="L45" i="31" s="1"/>
  <c r="U45" i="31" s="1"/>
  <c r="D45" i="31"/>
  <c r="F45" i="31"/>
  <c r="G45" i="31"/>
  <c r="B46" i="31"/>
  <c r="C46" i="31"/>
  <c r="L46" i="31" s="1"/>
  <c r="U46" i="31" s="1"/>
  <c r="D46" i="31"/>
  <c r="F46" i="31"/>
  <c r="G46" i="31"/>
  <c r="B47" i="31"/>
  <c r="C47" i="31"/>
  <c r="L47" i="31" s="1"/>
  <c r="U47" i="31" s="1"/>
  <c r="D47" i="31"/>
  <c r="F47" i="31"/>
  <c r="G47" i="31"/>
  <c r="G6" i="31"/>
  <c r="F6" i="31"/>
  <c r="D6" i="31"/>
  <c r="C6" i="31"/>
  <c r="B6" i="31"/>
  <c r="G52" i="29"/>
  <c r="G7" i="29"/>
  <c r="L7" i="29" s="1"/>
  <c r="H7" i="29"/>
  <c r="M7" i="29" s="1"/>
  <c r="G8" i="29"/>
  <c r="L8" i="29" s="1"/>
  <c r="H8" i="29"/>
  <c r="M8" i="29" s="1"/>
  <c r="G9" i="29"/>
  <c r="L9" i="29" s="1"/>
  <c r="H9" i="29"/>
  <c r="M9" i="29" s="1"/>
  <c r="G10" i="29"/>
  <c r="L10" i="29" s="1"/>
  <c r="H10" i="29"/>
  <c r="M10" i="29" s="1"/>
  <c r="G11" i="29"/>
  <c r="L11" i="29" s="1"/>
  <c r="H11" i="29"/>
  <c r="M11" i="29" s="1"/>
  <c r="G12" i="29"/>
  <c r="L12" i="29" s="1"/>
  <c r="H12" i="29"/>
  <c r="M12" i="29" s="1"/>
  <c r="G13" i="29"/>
  <c r="L13" i="29" s="1"/>
  <c r="H13" i="29"/>
  <c r="M13" i="29" s="1"/>
  <c r="G14" i="29"/>
  <c r="L14" i="29" s="1"/>
  <c r="H14" i="29"/>
  <c r="M14" i="29" s="1"/>
  <c r="G15" i="29"/>
  <c r="L15" i="29" s="1"/>
  <c r="H15" i="29"/>
  <c r="M15" i="29" s="1"/>
  <c r="G16" i="29"/>
  <c r="L16" i="29" s="1"/>
  <c r="H16" i="29"/>
  <c r="M16" i="29" s="1"/>
  <c r="G17" i="29"/>
  <c r="L17" i="29" s="1"/>
  <c r="H17" i="29"/>
  <c r="M17" i="29" s="1"/>
  <c r="G18" i="29"/>
  <c r="L18" i="29" s="1"/>
  <c r="H18" i="29"/>
  <c r="M18" i="29" s="1"/>
  <c r="G19" i="29"/>
  <c r="L19" i="29" s="1"/>
  <c r="H19" i="29"/>
  <c r="M19" i="29" s="1"/>
  <c r="G20" i="29"/>
  <c r="L20" i="29" s="1"/>
  <c r="H20" i="29"/>
  <c r="M20" i="29" s="1"/>
  <c r="G21" i="29"/>
  <c r="L21" i="29" s="1"/>
  <c r="H21" i="29"/>
  <c r="M21" i="29" s="1"/>
  <c r="G22" i="29"/>
  <c r="L22" i="29" s="1"/>
  <c r="H22" i="29"/>
  <c r="M22" i="29" s="1"/>
  <c r="G23" i="29"/>
  <c r="L23" i="29" s="1"/>
  <c r="H23" i="29"/>
  <c r="M23" i="29" s="1"/>
  <c r="G24" i="29"/>
  <c r="L24" i="29" s="1"/>
  <c r="H24" i="29"/>
  <c r="M24" i="29" s="1"/>
  <c r="G25" i="29"/>
  <c r="L25" i="29" s="1"/>
  <c r="H25" i="29"/>
  <c r="M25" i="29" s="1"/>
  <c r="G26" i="29"/>
  <c r="L26" i="29" s="1"/>
  <c r="H26" i="29"/>
  <c r="M26" i="29" s="1"/>
  <c r="G27" i="29"/>
  <c r="L27" i="29" s="1"/>
  <c r="H27" i="29"/>
  <c r="M27" i="29" s="1"/>
  <c r="G28" i="29"/>
  <c r="L28" i="29" s="1"/>
  <c r="H28" i="29"/>
  <c r="M28" i="29" s="1"/>
  <c r="G29" i="29"/>
  <c r="L29" i="29" s="1"/>
  <c r="H29" i="29"/>
  <c r="M29" i="29" s="1"/>
  <c r="G30" i="29"/>
  <c r="L30" i="29" s="1"/>
  <c r="H30" i="29"/>
  <c r="M30" i="29" s="1"/>
  <c r="G31" i="29"/>
  <c r="L31" i="29" s="1"/>
  <c r="H31" i="29"/>
  <c r="M31" i="29" s="1"/>
  <c r="G32" i="29"/>
  <c r="L32" i="29" s="1"/>
  <c r="H32" i="29"/>
  <c r="M32" i="29" s="1"/>
  <c r="G33" i="29"/>
  <c r="L33" i="29" s="1"/>
  <c r="H33" i="29"/>
  <c r="M33" i="29" s="1"/>
  <c r="G34" i="29"/>
  <c r="L34" i="29" s="1"/>
  <c r="H34" i="29"/>
  <c r="M34" i="29" s="1"/>
  <c r="G35" i="29"/>
  <c r="L35" i="29" s="1"/>
  <c r="H35" i="29"/>
  <c r="M35" i="29" s="1"/>
  <c r="G36" i="29"/>
  <c r="L36" i="29" s="1"/>
  <c r="H36" i="29"/>
  <c r="M36" i="29" s="1"/>
  <c r="G37" i="29"/>
  <c r="L37" i="29" s="1"/>
  <c r="H37" i="29"/>
  <c r="M37" i="29" s="1"/>
  <c r="G38" i="29"/>
  <c r="L38" i="29" s="1"/>
  <c r="H38" i="29"/>
  <c r="M38" i="29" s="1"/>
  <c r="G39" i="29"/>
  <c r="L39" i="29" s="1"/>
  <c r="H39" i="29"/>
  <c r="M39" i="29" s="1"/>
  <c r="G40" i="29"/>
  <c r="L40" i="29" s="1"/>
  <c r="H40" i="29"/>
  <c r="M40" i="29" s="1"/>
  <c r="G41" i="29"/>
  <c r="L41" i="29" s="1"/>
  <c r="H41" i="29"/>
  <c r="M41" i="29" s="1"/>
  <c r="G42" i="29"/>
  <c r="L42" i="29" s="1"/>
  <c r="H42" i="29"/>
  <c r="M42" i="29" s="1"/>
  <c r="G43" i="29"/>
  <c r="L43" i="29" s="1"/>
  <c r="H43" i="29"/>
  <c r="M43" i="29" s="1"/>
  <c r="G44" i="29"/>
  <c r="L44" i="29" s="1"/>
  <c r="H44" i="29"/>
  <c r="M44" i="29" s="1"/>
  <c r="G45" i="29"/>
  <c r="L45" i="29" s="1"/>
  <c r="H45" i="29"/>
  <c r="M45" i="29" s="1"/>
  <c r="G46" i="29"/>
  <c r="L46" i="29" s="1"/>
  <c r="H46" i="29"/>
  <c r="M46" i="29" s="1"/>
  <c r="G47" i="29"/>
  <c r="L47" i="29" s="1"/>
  <c r="H47" i="29"/>
  <c r="M47" i="29" s="1"/>
  <c r="H6" i="29"/>
  <c r="M6" i="29" s="1"/>
  <c r="G6" i="29"/>
  <c r="L6" i="29" s="1"/>
  <c r="G52" i="28"/>
  <c r="G7" i="28"/>
  <c r="L7" i="28" s="1"/>
  <c r="H7" i="28"/>
  <c r="M7" i="28" s="1"/>
  <c r="G8" i="28"/>
  <c r="L8" i="28" s="1"/>
  <c r="H8" i="28"/>
  <c r="M8" i="28" s="1"/>
  <c r="G9" i="28"/>
  <c r="L9" i="28" s="1"/>
  <c r="H9" i="28"/>
  <c r="M9" i="28" s="1"/>
  <c r="G10" i="28"/>
  <c r="L10" i="28" s="1"/>
  <c r="H10" i="28"/>
  <c r="M10" i="28" s="1"/>
  <c r="G11" i="28"/>
  <c r="L11" i="28" s="1"/>
  <c r="H11" i="28"/>
  <c r="M11" i="28" s="1"/>
  <c r="G12" i="28"/>
  <c r="L12" i="28" s="1"/>
  <c r="H12" i="28"/>
  <c r="M12" i="28" s="1"/>
  <c r="G13" i="28"/>
  <c r="L13" i="28" s="1"/>
  <c r="H13" i="28"/>
  <c r="M13" i="28" s="1"/>
  <c r="G14" i="28"/>
  <c r="L14" i="28" s="1"/>
  <c r="H14" i="28"/>
  <c r="M14" i="28" s="1"/>
  <c r="G15" i="28"/>
  <c r="L15" i="28" s="1"/>
  <c r="H15" i="28"/>
  <c r="M15" i="28" s="1"/>
  <c r="G16" i="28"/>
  <c r="L16" i="28" s="1"/>
  <c r="H16" i="28"/>
  <c r="M16" i="28" s="1"/>
  <c r="G17" i="28"/>
  <c r="L17" i="28" s="1"/>
  <c r="H17" i="28"/>
  <c r="M17" i="28" s="1"/>
  <c r="G18" i="28"/>
  <c r="L18" i="28" s="1"/>
  <c r="H18" i="28"/>
  <c r="M18" i="28" s="1"/>
  <c r="G19" i="28"/>
  <c r="L19" i="28" s="1"/>
  <c r="H19" i="28"/>
  <c r="M19" i="28" s="1"/>
  <c r="G20" i="28"/>
  <c r="L20" i="28" s="1"/>
  <c r="H20" i="28"/>
  <c r="M20" i="28" s="1"/>
  <c r="G21" i="28"/>
  <c r="L21" i="28" s="1"/>
  <c r="H21" i="28"/>
  <c r="M21" i="28" s="1"/>
  <c r="G22" i="28"/>
  <c r="L22" i="28" s="1"/>
  <c r="H22" i="28"/>
  <c r="M22" i="28" s="1"/>
  <c r="G23" i="28"/>
  <c r="L23" i="28" s="1"/>
  <c r="H23" i="28"/>
  <c r="M23" i="28" s="1"/>
  <c r="G24" i="28"/>
  <c r="L24" i="28" s="1"/>
  <c r="H24" i="28"/>
  <c r="M24" i="28" s="1"/>
  <c r="G25" i="28"/>
  <c r="L25" i="28" s="1"/>
  <c r="H25" i="28"/>
  <c r="M25" i="28" s="1"/>
  <c r="G26" i="28"/>
  <c r="L26" i="28" s="1"/>
  <c r="H26" i="28"/>
  <c r="M26" i="28" s="1"/>
  <c r="G27" i="28"/>
  <c r="L27" i="28" s="1"/>
  <c r="H27" i="28"/>
  <c r="M27" i="28" s="1"/>
  <c r="G28" i="28"/>
  <c r="L28" i="28" s="1"/>
  <c r="H28" i="28"/>
  <c r="M28" i="28" s="1"/>
  <c r="G29" i="28"/>
  <c r="L29" i="28" s="1"/>
  <c r="H29" i="28"/>
  <c r="M29" i="28" s="1"/>
  <c r="G30" i="28"/>
  <c r="L30" i="28" s="1"/>
  <c r="H30" i="28"/>
  <c r="M30" i="28" s="1"/>
  <c r="G31" i="28"/>
  <c r="L31" i="28" s="1"/>
  <c r="H31" i="28"/>
  <c r="M31" i="28" s="1"/>
  <c r="G32" i="28"/>
  <c r="L32" i="28" s="1"/>
  <c r="H32" i="28"/>
  <c r="M32" i="28" s="1"/>
  <c r="G33" i="28"/>
  <c r="L33" i="28" s="1"/>
  <c r="H33" i="28"/>
  <c r="M33" i="28" s="1"/>
  <c r="G34" i="28"/>
  <c r="L34" i="28" s="1"/>
  <c r="H34" i="28"/>
  <c r="M34" i="28" s="1"/>
  <c r="G35" i="28"/>
  <c r="L35" i="28" s="1"/>
  <c r="H35" i="28"/>
  <c r="M35" i="28" s="1"/>
  <c r="G36" i="28"/>
  <c r="L36" i="28" s="1"/>
  <c r="H36" i="28"/>
  <c r="M36" i="28" s="1"/>
  <c r="G37" i="28"/>
  <c r="L37" i="28" s="1"/>
  <c r="H37" i="28"/>
  <c r="M37" i="28" s="1"/>
  <c r="G38" i="28"/>
  <c r="L38" i="28" s="1"/>
  <c r="H38" i="28"/>
  <c r="M38" i="28" s="1"/>
  <c r="G39" i="28"/>
  <c r="L39" i="28" s="1"/>
  <c r="H39" i="28"/>
  <c r="M39" i="28" s="1"/>
  <c r="G40" i="28"/>
  <c r="L40" i="28" s="1"/>
  <c r="H40" i="28"/>
  <c r="M40" i="28" s="1"/>
  <c r="G41" i="28"/>
  <c r="L41" i="28" s="1"/>
  <c r="H41" i="28"/>
  <c r="M41" i="28" s="1"/>
  <c r="G42" i="28"/>
  <c r="L42" i="28" s="1"/>
  <c r="H42" i="28"/>
  <c r="M42" i="28" s="1"/>
  <c r="G43" i="28"/>
  <c r="L43" i="28" s="1"/>
  <c r="H43" i="28"/>
  <c r="M43" i="28" s="1"/>
  <c r="G44" i="28"/>
  <c r="L44" i="28" s="1"/>
  <c r="H44" i="28"/>
  <c r="M44" i="28" s="1"/>
  <c r="G45" i="28"/>
  <c r="L45" i="28" s="1"/>
  <c r="H45" i="28"/>
  <c r="M45" i="28" s="1"/>
  <c r="G46" i="28"/>
  <c r="L46" i="28" s="1"/>
  <c r="H46" i="28"/>
  <c r="M46" i="28" s="1"/>
  <c r="G47" i="28"/>
  <c r="L47" i="28" s="1"/>
  <c r="H47" i="28"/>
  <c r="M47" i="28" s="1"/>
  <c r="H6" i="28"/>
  <c r="G6" i="28"/>
  <c r="L6" i="28" s="1"/>
  <c r="K52" i="27"/>
  <c r="I9" i="26" s="1"/>
  <c r="K7" i="27"/>
  <c r="S7" i="27" s="1"/>
  <c r="L7" i="27"/>
  <c r="T7" i="27" s="1"/>
  <c r="K8" i="27"/>
  <c r="S8" i="27" s="1"/>
  <c r="L8" i="27"/>
  <c r="T8" i="27" s="1"/>
  <c r="K9" i="27"/>
  <c r="S9" i="27" s="1"/>
  <c r="L9" i="27"/>
  <c r="T9" i="27" s="1"/>
  <c r="K10" i="27"/>
  <c r="S10" i="27" s="1"/>
  <c r="L10" i="27"/>
  <c r="T10" i="27" s="1"/>
  <c r="K11" i="27"/>
  <c r="S11" i="27" s="1"/>
  <c r="L11" i="27"/>
  <c r="T11" i="27" s="1"/>
  <c r="K12" i="27"/>
  <c r="S12" i="27" s="1"/>
  <c r="L12" i="27"/>
  <c r="T12" i="27" s="1"/>
  <c r="K13" i="27"/>
  <c r="S13" i="27" s="1"/>
  <c r="L13" i="27"/>
  <c r="T13" i="27" s="1"/>
  <c r="K14" i="27"/>
  <c r="S14" i="27" s="1"/>
  <c r="L14" i="27"/>
  <c r="T14" i="27" s="1"/>
  <c r="K15" i="27"/>
  <c r="S15" i="27" s="1"/>
  <c r="L15" i="27"/>
  <c r="T15" i="27" s="1"/>
  <c r="K16" i="27"/>
  <c r="S16" i="27" s="1"/>
  <c r="L16" i="27"/>
  <c r="T16" i="27" s="1"/>
  <c r="K17" i="27"/>
  <c r="S17" i="27" s="1"/>
  <c r="L17" i="27"/>
  <c r="T17" i="27" s="1"/>
  <c r="K18" i="27"/>
  <c r="S18" i="27" s="1"/>
  <c r="L18" i="27"/>
  <c r="T18" i="27" s="1"/>
  <c r="K19" i="27"/>
  <c r="S19" i="27" s="1"/>
  <c r="L19" i="27"/>
  <c r="T19" i="27" s="1"/>
  <c r="K20" i="27"/>
  <c r="S20" i="27" s="1"/>
  <c r="L20" i="27"/>
  <c r="T20" i="27" s="1"/>
  <c r="K21" i="27"/>
  <c r="S21" i="27" s="1"/>
  <c r="L21" i="27"/>
  <c r="T21" i="27" s="1"/>
  <c r="K22" i="27"/>
  <c r="S22" i="27" s="1"/>
  <c r="L22" i="27"/>
  <c r="T22" i="27" s="1"/>
  <c r="K23" i="27"/>
  <c r="S23" i="27" s="1"/>
  <c r="L23" i="27"/>
  <c r="T23" i="27" s="1"/>
  <c r="K24" i="27"/>
  <c r="S24" i="27" s="1"/>
  <c r="L24" i="27"/>
  <c r="T24" i="27" s="1"/>
  <c r="K25" i="27"/>
  <c r="S25" i="27" s="1"/>
  <c r="L25" i="27"/>
  <c r="T25" i="27" s="1"/>
  <c r="K26" i="27"/>
  <c r="S26" i="27" s="1"/>
  <c r="L26" i="27"/>
  <c r="T26" i="27" s="1"/>
  <c r="K27" i="27"/>
  <c r="S27" i="27" s="1"/>
  <c r="L27" i="27"/>
  <c r="T27" i="27" s="1"/>
  <c r="K28" i="27"/>
  <c r="S28" i="27" s="1"/>
  <c r="L28" i="27"/>
  <c r="T28" i="27" s="1"/>
  <c r="K29" i="27"/>
  <c r="S29" i="27" s="1"/>
  <c r="L29" i="27"/>
  <c r="T29" i="27" s="1"/>
  <c r="K30" i="27"/>
  <c r="S30" i="27" s="1"/>
  <c r="L30" i="27"/>
  <c r="T30" i="27" s="1"/>
  <c r="K31" i="27"/>
  <c r="S31" i="27" s="1"/>
  <c r="L31" i="27"/>
  <c r="T31" i="27" s="1"/>
  <c r="K32" i="27"/>
  <c r="S32" i="27" s="1"/>
  <c r="L32" i="27"/>
  <c r="T32" i="27" s="1"/>
  <c r="K33" i="27"/>
  <c r="S33" i="27" s="1"/>
  <c r="L33" i="27"/>
  <c r="T33" i="27" s="1"/>
  <c r="K34" i="27"/>
  <c r="S34" i="27" s="1"/>
  <c r="L34" i="27"/>
  <c r="T34" i="27" s="1"/>
  <c r="K35" i="27"/>
  <c r="S35" i="27" s="1"/>
  <c r="L35" i="27"/>
  <c r="T35" i="27" s="1"/>
  <c r="K36" i="27"/>
  <c r="S36" i="27" s="1"/>
  <c r="L36" i="27"/>
  <c r="T36" i="27" s="1"/>
  <c r="K37" i="27"/>
  <c r="S37" i="27" s="1"/>
  <c r="L37" i="27"/>
  <c r="T37" i="27" s="1"/>
  <c r="K38" i="27"/>
  <c r="S38" i="27" s="1"/>
  <c r="L38" i="27"/>
  <c r="T38" i="27" s="1"/>
  <c r="K39" i="27"/>
  <c r="S39" i="27" s="1"/>
  <c r="L39" i="27"/>
  <c r="T39" i="27" s="1"/>
  <c r="K40" i="27"/>
  <c r="S40" i="27" s="1"/>
  <c r="L40" i="27"/>
  <c r="T40" i="27" s="1"/>
  <c r="K41" i="27"/>
  <c r="S41" i="27" s="1"/>
  <c r="L41" i="27"/>
  <c r="T41" i="27" s="1"/>
  <c r="K42" i="27"/>
  <c r="S42" i="27" s="1"/>
  <c r="L42" i="27"/>
  <c r="T42" i="27" s="1"/>
  <c r="K43" i="27"/>
  <c r="S43" i="27" s="1"/>
  <c r="L43" i="27"/>
  <c r="T43" i="27" s="1"/>
  <c r="K44" i="27"/>
  <c r="S44" i="27" s="1"/>
  <c r="L44" i="27"/>
  <c r="T44" i="27" s="1"/>
  <c r="K45" i="27"/>
  <c r="S45" i="27" s="1"/>
  <c r="L45" i="27"/>
  <c r="T45" i="27" s="1"/>
  <c r="K46" i="27"/>
  <c r="S46" i="27" s="1"/>
  <c r="L46" i="27"/>
  <c r="T46" i="27" s="1"/>
  <c r="K47" i="27"/>
  <c r="S47" i="27" s="1"/>
  <c r="L47" i="27"/>
  <c r="T47" i="27" s="1"/>
  <c r="L6" i="27"/>
  <c r="T6" i="27" s="1"/>
  <c r="K6" i="27"/>
  <c r="S6" i="27" s="1"/>
  <c r="F52" i="25"/>
  <c r="I12" i="26" s="1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6" i="25"/>
  <c r="Q7" i="26" l="1"/>
  <c r="R20" i="26"/>
  <c r="J10" i="26"/>
  <c r="O8" i="26"/>
  <c r="I10" i="26"/>
  <c r="I11" i="26"/>
  <c r="M48" i="29"/>
  <c r="L48" i="29"/>
  <c r="T48" i="27"/>
  <c r="M48" i="28"/>
  <c r="L48" i="28"/>
  <c r="U27" i="27"/>
  <c r="W27" i="27" s="1"/>
  <c r="U35" i="27"/>
  <c r="W35" i="27" s="1"/>
  <c r="U24" i="27"/>
  <c r="W24" i="27" s="1"/>
  <c r="U40" i="27"/>
  <c r="W40" i="27" s="1"/>
  <c r="U23" i="27"/>
  <c r="W23" i="27" s="1"/>
  <c r="U7" i="27"/>
  <c r="W7" i="27" s="1"/>
  <c r="U8" i="27"/>
  <c r="W8" i="27" s="1"/>
  <c r="U29" i="27"/>
  <c r="W29" i="27" s="1"/>
  <c r="U45" i="27"/>
  <c r="W45" i="27" s="1"/>
  <c r="U44" i="27"/>
  <c r="W44" i="27" s="1"/>
  <c r="U33" i="27"/>
  <c r="W33" i="27" s="1"/>
  <c r="U17" i="27"/>
  <c r="W17" i="27" s="1"/>
  <c r="U12" i="27"/>
  <c r="W12" i="27" s="1"/>
  <c r="U43" i="27"/>
  <c r="W43" i="27" s="1"/>
  <c r="U37" i="27"/>
  <c r="W37" i="27" s="1"/>
  <c r="U32" i="27"/>
  <c r="W32" i="27" s="1"/>
  <c r="U21" i="27"/>
  <c r="W21" i="27" s="1"/>
  <c r="U16" i="27"/>
  <c r="W16" i="27" s="1"/>
  <c r="U11" i="27"/>
  <c r="W11" i="27" s="1"/>
  <c r="U19" i="27"/>
  <c r="W19" i="27" s="1"/>
  <c r="U13" i="27"/>
  <c r="W13" i="27" s="1"/>
  <c r="U39" i="27"/>
  <c r="W39" i="27" s="1"/>
  <c r="U28" i="27"/>
  <c r="W28" i="27" s="1"/>
  <c r="U6" i="27"/>
  <c r="W6" i="27" s="1"/>
  <c r="U47" i="27"/>
  <c r="W47" i="27" s="1"/>
  <c r="U41" i="27"/>
  <c r="W41" i="27" s="1"/>
  <c r="U36" i="27"/>
  <c r="W36" i="27" s="1"/>
  <c r="U31" i="27"/>
  <c r="W31" i="27" s="1"/>
  <c r="U25" i="27"/>
  <c r="W25" i="27" s="1"/>
  <c r="U20" i="27"/>
  <c r="W20" i="27" s="1"/>
  <c r="U15" i="27"/>
  <c r="W15" i="27" s="1"/>
  <c r="U9" i="27"/>
  <c r="W9" i="27" s="1"/>
  <c r="Q46" i="27"/>
  <c r="U46" i="27" s="1"/>
  <c r="W46" i="27" s="1"/>
  <c r="Q42" i="27"/>
  <c r="U42" i="27" s="1"/>
  <c r="W42" i="27" s="1"/>
  <c r="Q38" i="27"/>
  <c r="U38" i="27" s="1"/>
  <c r="W38" i="27" s="1"/>
  <c r="Q34" i="27"/>
  <c r="U34" i="27" s="1"/>
  <c r="W34" i="27" s="1"/>
  <c r="Q30" i="27"/>
  <c r="U30" i="27" s="1"/>
  <c r="W30" i="27" s="1"/>
  <c r="Q26" i="27"/>
  <c r="U26" i="27" s="1"/>
  <c r="W26" i="27" s="1"/>
  <c r="Q22" i="27"/>
  <c r="U22" i="27" s="1"/>
  <c r="W22" i="27" s="1"/>
  <c r="Q18" i="27"/>
  <c r="U18" i="27" s="1"/>
  <c r="W18" i="27" s="1"/>
  <c r="Q14" i="27"/>
  <c r="U14" i="27" s="1"/>
  <c r="W14" i="27" s="1"/>
  <c r="Q10" i="27"/>
  <c r="U10" i="27" s="1"/>
  <c r="W10" i="27" s="1"/>
  <c r="S48" i="27"/>
  <c r="K9" i="26" s="1"/>
  <c r="O48" i="27"/>
  <c r="H48" i="31"/>
  <c r="H54" i="31" s="1"/>
  <c r="I9" i="31"/>
  <c r="M9" i="31" s="1"/>
  <c r="I52" i="31"/>
  <c r="M52" i="31" s="1"/>
  <c r="I47" i="31"/>
  <c r="I43" i="31"/>
  <c r="I39" i="31"/>
  <c r="M39" i="31" s="1"/>
  <c r="I35" i="31"/>
  <c r="M35" i="31" s="1"/>
  <c r="I31" i="31"/>
  <c r="M31" i="31" s="1"/>
  <c r="I27" i="31"/>
  <c r="M27" i="31" s="1"/>
  <c r="I23" i="31"/>
  <c r="M23" i="31" s="1"/>
  <c r="I19" i="31"/>
  <c r="M19" i="31" s="1"/>
  <c r="I15" i="31"/>
  <c r="M15" i="31" s="1"/>
  <c r="I11" i="31"/>
  <c r="M11" i="31" s="1"/>
  <c r="I7" i="31"/>
  <c r="M7" i="31" s="1"/>
  <c r="I6" i="31"/>
  <c r="M6" i="31" s="1"/>
  <c r="I10" i="31"/>
  <c r="M10" i="31" s="1"/>
  <c r="I38" i="31"/>
  <c r="M38" i="31" s="1"/>
  <c r="I34" i="31"/>
  <c r="M34" i="31" s="1"/>
  <c r="I30" i="31"/>
  <c r="M30" i="31" s="1"/>
  <c r="I26" i="31"/>
  <c r="M26" i="31" s="1"/>
  <c r="I22" i="31"/>
  <c r="M22" i="31" s="1"/>
  <c r="I18" i="31"/>
  <c r="M18" i="31" s="1"/>
  <c r="I14" i="31"/>
  <c r="M14" i="31" s="1"/>
  <c r="I45" i="31"/>
  <c r="M45" i="31" s="1"/>
  <c r="I41" i="31"/>
  <c r="M41" i="31" s="1"/>
  <c r="I37" i="31"/>
  <c r="M37" i="31" s="1"/>
  <c r="I33" i="31"/>
  <c r="M33" i="31" s="1"/>
  <c r="I29" i="31"/>
  <c r="M29" i="31" s="1"/>
  <c r="I25" i="31"/>
  <c r="M25" i="31" s="1"/>
  <c r="I21" i="31"/>
  <c r="M21" i="31" s="1"/>
  <c r="I17" i="31"/>
  <c r="M17" i="31" s="1"/>
  <c r="I13" i="31"/>
  <c r="M13" i="31" s="1"/>
  <c r="I46" i="31"/>
  <c r="M46" i="31" s="1"/>
  <c r="I42" i="31"/>
  <c r="M42" i="31" s="1"/>
  <c r="I44" i="31"/>
  <c r="M44" i="31" s="1"/>
  <c r="I40" i="31"/>
  <c r="M40" i="31" s="1"/>
  <c r="I36" i="31"/>
  <c r="M36" i="31" s="1"/>
  <c r="I32" i="31"/>
  <c r="M32" i="31" s="1"/>
  <c r="I28" i="31"/>
  <c r="M28" i="31" s="1"/>
  <c r="I24" i="31"/>
  <c r="M24" i="31" s="1"/>
  <c r="I20" i="31"/>
  <c r="M20" i="31" s="1"/>
  <c r="I16" i="31"/>
  <c r="M16" i="31" s="1"/>
  <c r="I12" i="31"/>
  <c r="M12" i="31" s="1"/>
  <c r="I8" i="31"/>
  <c r="M8" i="31" s="1"/>
  <c r="K6" i="31"/>
  <c r="L6" i="31"/>
  <c r="U6" i="31" s="1"/>
  <c r="K20" i="31"/>
  <c r="K8" i="31"/>
  <c r="M43" i="31"/>
  <c r="K52" i="31"/>
  <c r="K24" i="31"/>
  <c r="M47" i="31"/>
  <c r="K29" i="31"/>
  <c r="C8" i="26"/>
  <c r="K41" i="31"/>
  <c r="K38" i="31"/>
  <c r="K14" i="31"/>
  <c r="K30" i="31"/>
  <c r="K27" i="31"/>
  <c r="K21" i="31"/>
  <c r="K19" i="31"/>
  <c r="K13" i="31"/>
  <c r="K10" i="31"/>
  <c r="K37" i="31"/>
  <c r="K35" i="31"/>
  <c r="K36" i="31"/>
  <c r="K28" i="31"/>
  <c r="K9" i="31"/>
  <c r="K7" i="31"/>
  <c r="K47" i="31"/>
  <c r="K42" i="31"/>
  <c r="K22" i="31"/>
  <c r="K45" i="31"/>
  <c r="K43" i="31"/>
  <c r="K40" i="31"/>
  <c r="K33" i="31"/>
  <c r="K31" i="31"/>
  <c r="K26" i="31"/>
  <c r="K17" i="31"/>
  <c r="K15" i="31"/>
  <c r="K12" i="31"/>
  <c r="K46" i="31"/>
  <c r="K44" i="31"/>
  <c r="K39" i="31"/>
  <c r="K34" i="31"/>
  <c r="K32" i="31"/>
  <c r="K25" i="31"/>
  <c r="K23" i="31"/>
  <c r="K18" i="31"/>
  <c r="K16" i="31"/>
  <c r="K11" i="31"/>
  <c r="Q20" i="26" l="1"/>
  <c r="O7" i="26"/>
  <c r="J9" i="26"/>
  <c r="K11" i="26"/>
  <c r="U48" i="31"/>
  <c r="Q48" i="27"/>
  <c r="U48" i="27"/>
  <c r="N47" i="31"/>
  <c r="N8" i="31"/>
  <c r="N24" i="31"/>
  <c r="N40" i="31"/>
  <c r="N13" i="31"/>
  <c r="N29" i="31"/>
  <c r="N12" i="31"/>
  <c r="N28" i="31"/>
  <c r="N44" i="31"/>
  <c r="N17" i="31"/>
  <c r="N33" i="31"/>
  <c r="N14" i="31"/>
  <c r="N30" i="31"/>
  <c r="N6" i="31"/>
  <c r="N19" i="31"/>
  <c r="N35" i="31"/>
  <c r="N52" i="31"/>
  <c r="N21" i="31"/>
  <c r="N16" i="31"/>
  <c r="N32" i="31"/>
  <c r="N42" i="31"/>
  <c r="N37" i="31"/>
  <c r="N18" i="31"/>
  <c r="N34" i="31"/>
  <c r="N7" i="31"/>
  <c r="N23" i="31"/>
  <c r="N39" i="31"/>
  <c r="N9" i="31"/>
  <c r="N43" i="31"/>
  <c r="N20" i="31"/>
  <c r="N36" i="31"/>
  <c r="N46" i="31"/>
  <c r="N25" i="31"/>
  <c r="N41" i="31"/>
  <c r="N22" i="31"/>
  <c r="N38" i="31"/>
  <c r="N11" i="31"/>
  <c r="N27" i="31"/>
  <c r="N45" i="31"/>
  <c r="N26" i="31"/>
  <c r="N10" i="31"/>
  <c r="N15" i="31"/>
  <c r="N31" i="31"/>
  <c r="I48" i="31"/>
  <c r="I54" i="31" s="1"/>
  <c r="C7" i="26"/>
  <c r="O20" i="26" l="1"/>
  <c r="W48" i="27"/>
  <c r="K10" i="26"/>
  <c r="C48" i="31"/>
  <c r="B48" i="31"/>
  <c r="B54" i="31" s="1"/>
  <c r="L48" i="31"/>
  <c r="G48" i="31"/>
  <c r="G54" i="31" s="1"/>
  <c r="D48" i="31" l="1"/>
  <c r="D54" i="31" s="1"/>
  <c r="E48" i="28" l="1"/>
  <c r="E54" i="28" l="1"/>
  <c r="G48" i="27" l="1"/>
  <c r="I48" i="27"/>
  <c r="I54" i="27" l="1"/>
  <c r="J8" i="26"/>
  <c r="G54" i="27"/>
  <c r="F10" i="26"/>
  <c r="H48" i="29"/>
  <c r="G48" i="29"/>
  <c r="E48" i="29"/>
  <c r="E54" i="29" s="1"/>
  <c r="F11" i="26" s="1"/>
  <c r="C48" i="29"/>
  <c r="B48" i="29"/>
  <c r="B54" i="29" s="1"/>
  <c r="H48" i="28"/>
  <c r="G48" i="28"/>
  <c r="G54" i="28" s="1"/>
  <c r="C48" i="28"/>
  <c r="B48" i="28"/>
  <c r="B54" i="28" s="1"/>
  <c r="F48" i="27"/>
  <c r="F54" i="27" s="1"/>
  <c r="F9" i="26" s="1"/>
  <c r="M48" i="27"/>
  <c r="L48" i="27"/>
  <c r="K48" i="27"/>
  <c r="H9" i="26" s="1"/>
  <c r="L9" i="26" s="1"/>
  <c r="D48" i="27"/>
  <c r="D54" i="27" s="1"/>
  <c r="C48" i="27"/>
  <c r="B48" i="27"/>
  <c r="B54" i="27" s="1"/>
  <c r="E9" i="26" s="1"/>
  <c r="B48" i="25"/>
  <c r="M9" i="26" l="1"/>
  <c r="H10" i="26"/>
  <c r="L10" i="26" s="1"/>
  <c r="G54" i="29"/>
  <c r="H11" i="26"/>
  <c r="L11" i="26" s="1"/>
  <c r="E10" i="26"/>
  <c r="G10" i="26" s="1"/>
  <c r="F8" i="26"/>
  <c r="G9" i="26"/>
  <c r="E11" i="26"/>
  <c r="F48" i="31"/>
  <c r="F54" i="31" s="1"/>
  <c r="M48" i="31"/>
  <c r="M54" i="27"/>
  <c r="K48" i="31"/>
  <c r="K54" i="27"/>
  <c r="M11" i="26" l="1"/>
  <c r="L8" i="26"/>
  <c r="M10" i="26"/>
  <c r="H8" i="26"/>
  <c r="K8" i="26"/>
  <c r="E8" i="26"/>
  <c r="N48" i="31"/>
  <c r="G11" i="26"/>
  <c r="K54" i="31"/>
  <c r="M54" i="31"/>
  <c r="G8" i="26"/>
  <c r="M8" i="26" l="1"/>
  <c r="I8" i="26"/>
  <c r="N54" i="31"/>
  <c r="D48" i="25"/>
  <c r="F48" i="25" l="1"/>
  <c r="D54" i="25"/>
  <c r="F12" i="26" s="1"/>
  <c r="B54" i="25"/>
  <c r="F54" i="25" l="1"/>
  <c r="H12" i="26"/>
  <c r="L12" i="26" s="1"/>
  <c r="F7" i="26"/>
  <c r="E12" i="26"/>
  <c r="L7" i="26" l="1"/>
  <c r="G12" i="26"/>
  <c r="E7" i="26"/>
  <c r="H7" i="26" l="1"/>
  <c r="G7" i="26"/>
  <c r="I7" i="26" l="1"/>
  <c r="H48" i="25" l="1"/>
  <c r="J7" i="26" s="1"/>
  <c r="J24" i="25"/>
  <c r="P24" i="31"/>
  <c r="R24" i="31" s="1"/>
  <c r="V24" i="31" s="1"/>
  <c r="J34" i="25"/>
  <c r="P34" i="31"/>
  <c r="R34" i="31" s="1"/>
  <c r="V34" i="31" s="1"/>
  <c r="J21" i="25"/>
  <c r="P21" i="31"/>
  <c r="T21" i="31" s="1"/>
  <c r="J15" i="25"/>
  <c r="P15" i="31"/>
  <c r="R15" i="31" s="1"/>
  <c r="V15" i="31" s="1"/>
  <c r="J35" i="25"/>
  <c r="P35" i="31"/>
  <c r="T35" i="31" s="1"/>
  <c r="J12" i="25"/>
  <c r="P12" i="31"/>
  <c r="T12" i="31" s="1"/>
  <c r="J28" i="25"/>
  <c r="P28" i="31"/>
  <c r="T28" i="31" s="1"/>
  <c r="J44" i="25"/>
  <c r="P44" i="31"/>
  <c r="R44" i="31" s="1"/>
  <c r="V44" i="31" s="1"/>
  <c r="J38" i="25"/>
  <c r="P38" i="31"/>
  <c r="R38" i="31" s="1"/>
  <c r="V38" i="31" s="1"/>
  <c r="J45" i="25"/>
  <c r="P45" i="31"/>
  <c r="T45" i="31" s="1"/>
  <c r="J29" i="25"/>
  <c r="P29" i="31"/>
  <c r="T29" i="31" s="1"/>
  <c r="J22" i="25"/>
  <c r="P22" i="31"/>
  <c r="R22" i="31" s="1"/>
  <c r="V22" i="31" s="1"/>
  <c r="J17" i="25"/>
  <c r="P17" i="31"/>
  <c r="R17" i="31" s="1"/>
  <c r="V17" i="31" s="1"/>
  <c r="J27" i="25"/>
  <c r="P27" i="31"/>
  <c r="R27" i="31" s="1"/>
  <c r="V27" i="31" s="1"/>
  <c r="J39" i="25"/>
  <c r="P39" i="31"/>
  <c r="T39" i="31" s="1"/>
  <c r="J7" i="25"/>
  <c r="P7" i="31"/>
  <c r="T7" i="31" s="1"/>
  <c r="J8" i="25"/>
  <c r="P8" i="31"/>
  <c r="R8" i="31" s="1"/>
  <c r="J40" i="25"/>
  <c r="P40" i="31"/>
  <c r="R40" i="31" s="1"/>
  <c r="V40" i="31" s="1"/>
  <c r="J18" i="25"/>
  <c r="P18" i="31"/>
  <c r="T18" i="31" s="1"/>
  <c r="J43" i="25"/>
  <c r="P43" i="31"/>
  <c r="R43" i="31" s="1"/>
  <c r="V43" i="31" s="1"/>
  <c r="J16" i="25"/>
  <c r="P16" i="31"/>
  <c r="R16" i="31" s="1"/>
  <c r="V16" i="31" s="1"/>
  <c r="J32" i="25"/>
  <c r="P32" i="31"/>
  <c r="T32" i="31" s="1"/>
  <c r="J42" i="25"/>
  <c r="P42" i="31"/>
  <c r="T42" i="31" s="1"/>
  <c r="J9" i="25"/>
  <c r="P9" i="31"/>
  <c r="R9" i="31" s="1"/>
  <c r="V9" i="31" s="1"/>
  <c r="J37" i="25"/>
  <c r="P37" i="31"/>
  <c r="R37" i="31" s="1"/>
  <c r="V37" i="31" s="1"/>
  <c r="J26" i="25"/>
  <c r="P26" i="31"/>
  <c r="R26" i="31" s="1"/>
  <c r="V26" i="31" s="1"/>
  <c r="J19" i="25"/>
  <c r="P19" i="31"/>
  <c r="T19" i="31" s="1"/>
  <c r="J31" i="25"/>
  <c r="P31" i="31"/>
  <c r="R31" i="31" s="1"/>
  <c r="V31" i="31" s="1"/>
  <c r="J41" i="25"/>
  <c r="P41" i="31"/>
  <c r="R41" i="31" s="1"/>
  <c r="V41" i="31" s="1"/>
  <c r="J11" i="25"/>
  <c r="P11" i="31"/>
  <c r="R11" i="31" s="1"/>
  <c r="V11" i="31" s="1"/>
  <c r="J25" i="25"/>
  <c r="P25" i="31"/>
  <c r="T25" i="31" s="1"/>
  <c r="P6" i="31"/>
  <c r="R6" i="31" s="1"/>
  <c r="V6" i="31" s="1"/>
  <c r="J20" i="25"/>
  <c r="P20" i="31"/>
  <c r="T20" i="31" s="1"/>
  <c r="J36" i="25"/>
  <c r="P36" i="31"/>
  <c r="T36" i="31" s="1"/>
  <c r="J14" i="25"/>
  <c r="P14" i="31"/>
  <c r="T14" i="31" s="1"/>
  <c r="J46" i="25"/>
  <c r="P46" i="31"/>
  <c r="R46" i="31" s="1"/>
  <c r="V46" i="31" s="1"/>
  <c r="J13" i="25"/>
  <c r="P13" i="31"/>
  <c r="R13" i="31" s="1"/>
  <c r="V13" i="31" s="1"/>
  <c r="J10" i="25"/>
  <c r="P10" i="31"/>
  <c r="T10" i="31" s="1"/>
  <c r="J30" i="25"/>
  <c r="P30" i="31"/>
  <c r="R30" i="31" s="1"/>
  <c r="V30" i="31" s="1"/>
  <c r="J23" i="25"/>
  <c r="P23" i="31"/>
  <c r="T23" i="31" s="1"/>
  <c r="J33" i="25"/>
  <c r="P33" i="31"/>
  <c r="R33" i="31" s="1"/>
  <c r="V33" i="31" s="1"/>
  <c r="J47" i="25"/>
  <c r="P47" i="31"/>
  <c r="T47" i="31" s="1"/>
  <c r="J48" i="25"/>
  <c r="K12" i="26" s="1"/>
  <c r="T8" i="31" l="1"/>
  <c r="T15" i="31"/>
  <c r="T24" i="31"/>
  <c r="R35" i="31"/>
  <c r="V35" i="31" s="1"/>
  <c r="T9" i="31"/>
  <c r="T34" i="31"/>
  <c r="T33" i="31"/>
  <c r="R14" i="31"/>
  <c r="V14" i="31" s="1"/>
  <c r="T27" i="31"/>
  <c r="T43" i="31"/>
  <c r="T44" i="31"/>
  <c r="T11" i="31"/>
  <c r="T16" i="31"/>
  <c r="T40" i="31"/>
  <c r="R12" i="31"/>
  <c r="V12" i="31" s="1"/>
  <c r="R23" i="31"/>
  <c r="V23" i="31" s="1"/>
  <c r="R45" i="31"/>
  <c r="V45" i="31" s="1"/>
  <c r="R20" i="31"/>
  <c r="V20" i="31" s="1"/>
  <c r="R7" i="31"/>
  <c r="V7" i="31" s="1"/>
  <c r="R32" i="31"/>
  <c r="V32" i="31" s="1"/>
  <c r="T6" i="31"/>
  <c r="T30" i="31"/>
  <c r="T46" i="31"/>
  <c r="T31" i="31"/>
  <c r="T37" i="31"/>
  <c r="T22" i="31"/>
  <c r="T38" i="31"/>
  <c r="T13" i="31"/>
  <c r="T41" i="31"/>
  <c r="T26" i="31"/>
  <c r="T17" i="31"/>
  <c r="K7" i="26"/>
  <c r="M12" i="26"/>
  <c r="V8" i="31"/>
  <c r="R21" i="31"/>
  <c r="V21" i="31" s="1"/>
  <c r="R25" i="31"/>
  <c r="V25" i="31" s="1"/>
  <c r="R42" i="31"/>
  <c r="V42" i="31" s="1"/>
  <c r="R19" i="31"/>
  <c r="V19" i="31" s="1"/>
  <c r="R47" i="31"/>
  <c r="V47" i="31" s="1"/>
  <c r="R10" i="31"/>
  <c r="V10" i="31" s="1"/>
  <c r="R29" i="31"/>
  <c r="V29" i="31" s="1"/>
  <c r="R39" i="31"/>
  <c r="V39" i="31" s="1"/>
  <c r="R18" i="31"/>
  <c r="V18" i="31" s="1"/>
  <c r="R36" i="31"/>
  <c r="V36" i="31" s="1"/>
  <c r="R28" i="31"/>
  <c r="V28" i="31" s="1"/>
  <c r="P48" i="31"/>
  <c r="T48" i="31" l="1"/>
  <c r="V48" i="31"/>
  <c r="M7" i="26"/>
  <c r="R48" i="31"/>
</calcChain>
</file>

<file path=xl/sharedStrings.xml><?xml version="1.0" encoding="utf-8"?>
<sst xmlns="http://schemas.openxmlformats.org/spreadsheetml/2006/main" count="414" uniqueCount="118">
  <si>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</si>
  <si>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Euro</t>
  </si>
  <si>
    <t>tai skaitā
par izglītības programmu īstenošanu valsts valodā mazākumtautību izglītojamiem</t>
  </si>
  <si>
    <t>Rīgas valstspilsēta</t>
  </si>
  <si>
    <t>Daugavpils valstspilsēta</t>
  </si>
  <si>
    <t>Jelgavas valstspilsēta</t>
  </si>
  <si>
    <t>Jūrmalas valstspilsēta</t>
  </si>
  <si>
    <t>Liepājas valstspilsēta</t>
  </si>
  <si>
    <t>Rēzeknes valstspilsēta</t>
  </si>
  <si>
    <t>Ventspils valstspilsēta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</si>
  <si>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</si>
  <si>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</si>
  <si>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</si>
  <si>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</si>
  <si>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</si>
  <si>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</si>
  <si>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</si>
  <si>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</si>
  <si>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</si>
  <si>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</si>
  <si>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</si>
  <si>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</si>
  <si>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</si>
  <si>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</si>
  <si>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</si>
  <si>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</si>
  <si>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</si>
  <si>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</si>
  <si>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</si>
  <si>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</si>
  <si>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</si>
  <si>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</si>
  <si>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</si>
  <si>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</si>
  <si>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</si>
  <si>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</si>
  <si>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</si>
  <si>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</si>
  <si>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</si>
  <si>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</si>
  <si>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</si>
  <si>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</si>
  <si>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</si>
  <si>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</si>
  <si>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Ventspils novads</t>
  </si>
  <si>
    <t>KOPĀ</t>
  </si>
  <si>
    <t>Pašvaldības</t>
  </si>
  <si>
    <t>Nesadalītie līdzekļi</t>
  </si>
  <si>
    <t>PAVISAM KOPĀ</t>
  </si>
  <si>
    <t>Mērķdotācijas pašvaldībām – interešu izglītības programmu pedagogu daļējai darba samaksai un valsts sociālās apdrošināšanas obligātajām iemaksām</t>
  </si>
  <si>
    <t>Mērķdotācijas pašvaldībām – pašvaldību speciālo pirmsskolas izglītības grupu pedagogu darba samaksai un valsts sociālās apdrošināšanas obligātajām iemaksām, speciālajām izglītības iestādēm, kas nodrošina internāta pakalpojumus</t>
  </si>
  <si>
    <r>
      <rPr>
        <b/>
        <sz val="11"/>
        <rFont val="Times New Roman"/>
        <family val="1"/>
        <charset val="186"/>
      </rPr>
      <t>Pedagogu darba samaksai un</t>
    </r>
    <r>
      <rPr>
        <b/>
        <i/>
        <sz val="11"/>
        <rFont val="Times New Roman"/>
        <family val="1"/>
        <charset val="186"/>
      </rPr>
      <t xml:space="preserve"> </t>
    </r>
    <r>
      <rPr>
        <b/>
        <sz val="11"/>
        <rFont val="Times New Roman"/>
        <family val="1"/>
        <charset val="186"/>
      </rPr>
      <t xml:space="preserve">valsts sociālās apdrošināšanas obligātajām iemaksām </t>
    </r>
    <r>
      <rPr>
        <b/>
        <i/>
        <sz val="11"/>
        <rFont val="Times New Roman"/>
        <family val="1"/>
        <charset val="186"/>
      </rPr>
      <t xml:space="preserve">
(Euro)</t>
    </r>
  </si>
  <si>
    <t>Pavisam kopā 
(Euro)</t>
  </si>
  <si>
    <r>
      <rPr>
        <b/>
        <sz val="11"/>
        <rFont val="Times New Roman"/>
        <family val="1"/>
        <charset val="186"/>
      </rPr>
      <t xml:space="preserve">Pedagogu darba samaksai un valsts sociālās apdrošināšanas obligātajām iemaksām 
</t>
    </r>
    <r>
      <rPr>
        <b/>
        <i/>
        <sz val="11"/>
        <rFont val="Times New Roman"/>
        <family val="1"/>
        <charset val="186"/>
      </rPr>
      <t>(Euro)</t>
    </r>
  </si>
  <si>
    <t>Mērķdotācijas pašvaldībām – pašvaldību izglītības iestādēs bērnu no piecu gadu vecuma izglītošanā nodarbināto pedagogu darba samaksai un valsts sociālās apdrošināšanas obligātajām iemaksām</t>
  </si>
  <si>
    <t>62. Mērķdotācijas pašvaldībām – IZM</t>
  </si>
  <si>
    <t>62. Mērķdotācijas pašvaldībām</t>
  </si>
  <si>
    <t>01.00.00</t>
  </si>
  <si>
    <t>Mērķdotācijas izglītības pasākumiem</t>
  </si>
  <si>
    <t>05.00.00</t>
  </si>
  <si>
    <t>Mērķdotācijas pašvaldībām – pašvaldību izglītības iestāžu pedagogu darba samaksai un valsts sociālās apdrošināšanas obligātajām iemaksām</t>
  </si>
  <si>
    <t>10.00.00</t>
  </si>
  <si>
    <t>Programmas
kods</t>
  </si>
  <si>
    <t>uzt.</t>
  </si>
  <si>
    <t>Pedagogu darba samaksas pieaugumam</t>
  </si>
  <si>
    <t>Nosaukums</t>
  </si>
  <si>
    <t>25-TA-2992</t>
  </si>
  <si>
    <r>
      <t xml:space="preserve">Apstiprināts
2026. gada budžeta likumā
</t>
    </r>
    <r>
      <rPr>
        <i/>
        <sz val="10"/>
        <rFont val="Times New Roman"/>
        <family val="1"/>
        <charset val="186"/>
      </rPr>
      <t>(bez finansējuma
UA 8mēn.)</t>
    </r>
  </si>
  <si>
    <t>Likuma "Par valsts budžetu 2026. gadam un budžeta ietvaru 2026., 2027. un 2028. gadam"
7. pielikums</t>
  </si>
  <si>
    <t>Likuma "Par valsts budžetu 2026. gadam un budžeta ietvaru 2026., 2027. un 2028. gadam"
6. pielikums</t>
  </si>
  <si>
    <t>Likuma "Par valsts budžetu 2026. gadam un budžeta ietvaru 2026., 2027. un 2028. gadam" pielikumi kopā</t>
  </si>
  <si>
    <t>MK rīkojuma "Par mērķdotāciju sadalījumu pašvaldībām – pašvaldību izglītības iestādēm 2026. gadam"
4. pielikums</t>
  </si>
  <si>
    <t>I. No 2026. gada 1. janvāra līdz 2026. gada 31. augustam</t>
  </si>
  <si>
    <t>II. No 2026. gada 1. septembra līdz 2026. gada 31. decembrim</t>
  </si>
  <si>
    <t>Likuma "Par valsts budžetu 2026. gadam un budžeta ietvaru 2026., 2027. un 2028. gadam"
9. pielikums</t>
  </si>
  <si>
    <t>MK rīkojuma "Par mērķdotāciju sadalījumu pašvaldībām – pašvaldību izglītības iestādēm 2026. gadam"
3. pielikums</t>
  </si>
  <si>
    <r>
      <t xml:space="preserve">Pavisam kopā 
</t>
    </r>
    <r>
      <rPr>
        <b/>
        <i/>
        <sz val="11"/>
        <rFont val="Times New Roman"/>
        <family val="1"/>
        <charset val="186"/>
      </rPr>
      <t>(Euro)</t>
    </r>
  </si>
  <si>
    <r>
      <t xml:space="preserve">Pedagogu darba samaksai un valsts sociālās apdrošināšanas obligātajām iemaksām 
</t>
    </r>
    <r>
      <rPr>
        <b/>
        <i/>
        <sz val="11"/>
        <rFont val="Times New Roman"/>
        <family val="1"/>
        <charset val="186"/>
      </rPr>
      <t>(Euro)</t>
    </r>
  </si>
  <si>
    <r>
      <t xml:space="preserve">Kopā
</t>
    </r>
    <r>
      <rPr>
        <b/>
        <i/>
        <sz val="10"/>
        <color theme="1"/>
        <rFont val="Times New Roman"/>
        <family val="1"/>
        <charset val="186"/>
      </rPr>
      <t>(Euro)</t>
    </r>
  </si>
  <si>
    <r>
      <t xml:space="preserve">Pedagogu darba samaksai
</t>
    </r>
    <r>
      <rPr>
        <b/>
        <i/>
        <sz val="10"/>
        <color theme="1"/>
        <rFont val="Times New Roman"/>
        <family val="1"/>
        <charset val="186"/>
      </rPr>
      <t>(Euro)</t>
    </r>
  </si>
  <si>
    <r>
      <t xml:space="preserve">Uzturēšanas izdevumiem
</t>
    </r>
    <r>
      <rPr>
        <b/>
        <i/>
        <sz val="10"/>
        <color theme="1"/>
        <rFont val="Times New Roman"/>
        <family val="1"/>
        <charset val="186"/>
      </rPr>
      <t>(Euro)</t>
    </r>
  </si>
  <si>
    <t>MK rīkojuma "Par mērķdotāciju sadalījumu pašvaldībām – pašvaldību izglītības iestādēm 2026. gadam"
2. pielikums</t>
  </si>
  <si>
    <t>tai skaitā
mazākumtautību valodas un kultūrvēstures interešu izglītības programmu  īstenošanai</t>
  </si>
  <si>
    <t>MK rīkojuma "Par mērķdotāciju sadalījumu pašvaldībām – pašvaldību izglītības iestādēm 2026. gadam"
1. pielikums</t>
  </si>
  <si>
    <t>MK rīkojuma "Par mērķdotāciju sadalījumu pašvaldībām – pašvaldību izglītības iestādēm
2026. gadam"
pielikumi kopā</t>
  </si>
  <si>
    <t>– pedagogu darba samaksai un valsts sociālās apdrošināšanas obligātajām iemaksām</t>
  </si>
  <si>
    <t>– uzturēšanas izdevumiem</t>
  </si>
  <si>
    <t>Atbalsts UA *
(25-TA-2990)</t>
  </si>
  <si>
    <t>* Finansējums
2026. gada 8 mēn.
(janvāris - augusts)</t>
  </si>
  <si>
    <r>
      <t xml:space="preserve">Budžeta likuma izskatīšanai
1. lasījumā
</t>
    </r>
    <r>
      <rPr>
        <i/>
        <sz val="10"/>
        <rFont val="Times New Roman"/>
        <family val="1"/>
        <charset val="186"/>
      </rPr>
      <t>(bez finansējuma
UA 8mēn.)</t>
    </r>
  </si>
  <si>
    <t>Izmaiņas uz
2. lasījumu</t>
  </si>
  <si>
    <t>Izmaiņas</t>
  </si>
  <si>
    <t>Atbalsts UA
(25-TA-2990)</t>
  </si>
  <si>
    <t>Grozījums
MK 15.07.2016. not. Nr. 477</t>
  </si>
  <si>
    <r>
      <t xml:space="preserve">Tehniski precizējumi
Uzturēšanas izdevumiem
</t>
    </r>
    <r>
      <rPr>
        <b/>
        <i/>
        <sz val="10"/>
        <color theme="1"/>
        <rFont val="Times New Roman"/>
        <family val="1"/>
        <charset val="186"/>
      </rPr>
      <t>(Euro)</t>
    </r>
  </si>
  <si>
    <t>Aprēķins
4 mēnešiem
(sept.-dec.)</t>
  </si>
  <si>
    <t>26-TA-2175</t>
  </si>
  <si>
    <t>2026. gadam</t>
  </si>
  <si>
    <t>Aprēķins
4 mēnešiem (sept.-dec.)</t>
  </si>
  <si>
    <t>MK rīkojuma "Par mērķdotāciju sadalījumu pašvaldībām – pašvaldību izglītības iestādēm 2026. gadam" 3. pielikums</t>
  </si>
  <si>
    <r>
      <rPr>
        <b/>
        <sz val="11"/>
        <rFont val="Times New Roman"/>
        <family val="1"/>
        <charset val="186"/>
      </rPr>
      <t xml:space="preserve">Pedagogu darba samaksai un valsts sociālās apdrošināšanas obligātajām iemaksām </t>
    </r>
    <r>
      <rPr>
        <b/>
        <i/>
        <sz val="11"/>
        <rFont val="Times New Roman"/>
        <family val="1"/>
        <charset val="186"/>
      </rPr>
      <t xml:space="preserve">
(Euro)</t>
    </r>
  </si>
  <si>
    <t>Likuma "Par valsts budžetu 2026. gadam un budžeta ietvaru 2026., 2027. un 2028. gadam" 8. pielikums</t>
  </si>
  <si>
    <t>No 2026. gada 1.septembra līdz 2026. gada 31. decembrim</t>
  </si>
  <si>
    <t>MK rīkojuma "Par mērķdotāciju sadalījumu pašvaldībām – pašvaldību izglītības iestādēm 2026. gadam"
KOPĀ 1., 2., 3., 4. pielikums</t>
  </si>
  <si>
    <t>tai skaitā
par izglītības programmu īstenošanu mazākumtautību izglītojamiem</t>
  </si>
  <si>
    <t>t.sk.</t>
  </si>
  <si>
    <t>8 mēnešiem</t>
  </si>
  <si>
    <t>4 mēnešiem</t>
  </si>
  <si>
    <t>Aprēķini
2026. gada
sept.-dec.
(4 mēn.)</t>
  </si>
  <si>
    <t>Precizēts
2026. gada budžets
(26-TA-2175)</t>
  </si>
  <si>
    <t>** Finansējums
2026. gada 4 mēn.
(septembris - decembris)</t>
  </si>
  <si>
    <t>IZM 01.05.00.</t>
  </si>
  <si>
    <t>62. + IZM</t>
  </si>
  <si>
    <t>Precizēts
2026. gada budžets
(25-TA-2992)</t>
  </si>
  <si>
    <t>atlikums</t>
  </si>
  <si>
    <t>Papildu nepieciešams
UA **</t>
  </si>
  <si>
    <t>UA
2027. gada
8M</t>
  </si>
  <si>
    <t>Atbalsts UA **
(26-TA-2381)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</si>
</sst>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#\ ###\ ###\ ###\ ###\ ##0"/>
  </numFmts>
  <fonts count="28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 Baltic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RimTimes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sz val="12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1"/>
      <name val="Times New Roman"/>
      <family val="1"/>
    </font>
    <font>
      <b/>
      <sz val="11"/>
      <name val="Times New Roman Baltic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BaltHelvetica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DCC5E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6E6E6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" fillId="0" borderId="0"/>
    <xf numFmtId="4" fontId="2" fillId="2" borderId="6" applyNumberFormat="0" applyFill="0" applyProtection="0">
      <alignment horizontal="right" vertical="center"/>
    </xf>
    <xf numFmtId="0" fontId="1" fillId="0" borderId="0"/>
    <xf numFmtId="0" fontId="5" fillId="0" borderId="0"/>
    <xf numFmtId="0" fontId="1" fillId="0" borderId="0" applyBorder="0"/>
    <xf numFmtId="0" fontId="1" fillId="0" borderId="0" applyBorder="0"/>
    <xf numFmtId="0" fontId="5" fillId="0" borderId="0"/>
    <xf numFmtId="0" fontId="1" fillId="0" borderId="0" applyBorder="0"/>
    <xf numFmtId="0" fontId="1" fillId="0" borderId="0"/>
    <xf numFmtId="0" fontId="8" fillId="0" borderId="0"/>
    <xf numFmtId="0" fontId="3" fillId="0" borderId="0"/>
    <xf numFmtId="0" fontId="1" fillId="0" borderId="0"/>
    <xf numFmtId="0" fontId="19" fillId="0" borderId="0"/>
    <xf numFmtId="0" fontId="1" fillId="0" borderId="0"/>
  </cellStyleXfs>
  <cellXfs count="222">
    <xf numFmtId="0" fontId="0" fillId="0" borderId="0" xfId="0"/>
    <xf numFmtId="3" fontId="6" fillId="0" borderId="0" xfId="4" applyNumberFormat="1" applyFont="1"/>
    <xf numFmtId="0" fontId="6" fillId="0" borderId="0" xfId="7" applyFont="1"/>
    <xf numFmtId="0" fontId="3" fillId="0" borderId="0" xfId="7" applyFont="1"/>
    <xf numFmtId="0" fontId="12" fillId="0" borderId="1" xfId="11" applyFont="1" applyBorder="1" applyAlignment="1">
      <alignment horizontal="center" vertical="center" wrapText="1"/>
    </xf>
    <xf numFmtId="1" fontId="13" fillId="0" borderId="7" xfId="10" applyNumberFormat="1" applyFont="1" applyBorder="1" applyAlignment="1">
      <alignment horizontal="left" wrapText="1"/>
    </xf>
    <xf numFmtId="1" fontId="4" fillId="0" borderId="4" xfId="10" applyNumberFormat="1" applyFont="1" applyBorder="1" applyAlignment="1">
      <alignment horizontal="center" vertical="center" wrapText="1"/>
    </xf>
    <xf numFmtId="164" fontId="14" fillId="0" borderId="1" xfId="12" applyNumberFormat="1" applyFont="1" applyBorder="1" applyAlignment="1">
      <alignment horizontal="center" vertical="center"/>
    </xf>
    <xf numFmtId="0" fontId="13" fillId="0" borderId="0" xfId="0" applyFont="1" applyAlignment="1">
      <alignment wrapText="1"/>
    </xf>
    <xf numFmtId="1" fontId="6" fillId="0" borderId="0" xfId="10" applyNumberFormat="1" applyFont="1"/>
    <xf numFmtId="1" fontId="13" fillId="0" borderId="1" xfId="1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6" fillId="0" borderId="0" xfId="7" applyFont="1"/>
    <xf numFmtId="3" fontId="13" fillId="0" borderId="0" xfId="10" applyNumberFormat="1" applyFont="1"/>
    <xf numFmtId="3" fontId="13" fillId="0" borderId="0" xfId="7" applyNumberFormat="1" applyFont="1"/>
    <xf numFmtId="3" fontId="13" fillId="0" borderId="0" xfId="0" applyNumberFormat="1" applyFont="1" applyAlignment="1">
      <alignment wrapText="1"/>
    </xf>
    <xf numFmtId="3" fontId="13" fillId="0" borderId="0" xfId="10" applyNumberFormat="1" applyFont="1" applyAlignment="1">
      <alignment wrapText="1"/>
    </xf>
    <xf numFmtId="1" fontId="9" fillId="0" borderId="0" xfId="10" applyNumberFormat="1" applyFont="1" applyAlignment="1">
      <alignment wrapText="1"/>
    </xf>
    <xf numFmtId="1" fontId="9" fillId="0" borderId="0" xfId="10" applyNumberFormat="1" applyFont="1"/>
    <xf numFmtId="0" fontId="4" fillId="0" borderId="1" xfId="11" applyFont="1" applyBorder="1" applyAlignment="1">
      <alignment horizontal="center" vertical="center" wrapText="1"/>
    </xf>
    <xf numFmtId="0" fontId="6" fillId="0" borderId="0" xfId="7" applyFont="1" applyAlignment="1">
      <alignment vertical="center"/>
    </xf>
    <xf numFmtId="0" fontId="9" fillId="0" borderId="0" xfId="13" applyFont="1" applyAlignment="1">
      <alignment vertical="center" wrapText="1" shrinkToFit="1"/>
    </xf>
    <xf numFmtId="0" fontId="9" fillId="0" borderId="0" xfId="13" applyFont="1" applyAlignment="1">
      <alignment horizontal="center" vertical="center" wrapText="1" shrinkToFit="1"/>
    </xf>
    <xf numFmtId="3" fontId="4" fillId="0" borderId="1" xfId="10" applyNumberFormat="1" applyFont="1" applyBorder="1" applyAlignment="1">
      <alignment horizontal="center" wrapText="1"/>
    </xf>
    <xf numFmtId="3" fontId="15" fillId="0" borderId="1" xfId="0" applyNumberFormat="1" applyFont="1" applyBorder="1" applyAlignment="1">
      <alignment horizontal="center" vertical="center"/>
    </xf>
    <xf numFmtId="3" fontId="16" fillId="0" borderId="0" xfId="7" applyNumberFormat="1" applyFont="1"/>
    <xf numFmtId="0" fontId="7" fillId="0" borderId="0" xfId="0" applyFont="1" applyBorder="1"/>
    <xf numFmtId="0" fontId="17" fillId="0" borderId="0" xfId="0" applyFont="1"/>
    <xf numFmtId="0" fontId="21" fillId="0" borderId="0" xfId="0" applyFont="1"/>
    <xf numFmtId="3" fontId="18" fillId="0" borderId="0" xfId="0" applyNumberFormat="1" applyFont="1"/>
    <xf numFmtId="0" fontId="17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Fill="1"/>
    <xf numFmtId="1" fontId="6" fillId="0" borderId="0" xfId="10" applyNumberFormat="1" applyFont="1" applyFill="1"/>
    <xf numFmtId="0" fontId="17" fillId="0" borderId="0" xfId="0" applyFont="1" applyFill="1"/>
    <xf numFmtId="1" fontId="6" fillId="0" borderId="0" xfId="7" applyNumberFormat="1" applyFont="1"/>
    <xf numFmtId="0" fontId="22" fillId="0" borderId="9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2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3" fillId="0" borderId="11" xfId="0" applyFont="1" applyBorder="1" applyAlignment="1">
      <alignment wrapText="1"/>
    </xf>
    <xf numFmtId="0" fontId="15" fillId="0" borderId="0" xfId="0" applyFont="1"/>
    <xf numFmtId="3" fontId="17" fillId="0" borderId="1" xfId="0" applyNumberFormat="1" applyFont="1" applyBorder="1" applyAlignment="1">
      <alignment horizontal="center"/>
    </xf>
    <xf numFmtId="0" fontId="7" fillId="0" borderId="0" xfId="0" applyFont="1" applyFill="1" applyAlignment="1">
      <alignment vertical="top"/>
    </xf>
    <xf numFmtId="0" fontId="0" fillId="0" borderId="2" xfId="0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7" fillId="0" borderId="0" xfId="0" applyFont="1" applyFill="1" applyAlignment="1">
      <alignment vertical="center"/>
    </xf>
    <xf numFmtId="3" fontId="4" fillId="0" borderId="8" xfId="10" applyNumberFormat="1" applyFont="1" applyBorder="1" applyAlignment="1">
      <alignment horizontal="right" wrapText="1"/>
    </xf>
    <xf numFmtId="0" fontId="0" fillId="0" borderId="0" xfId="0" applyFill="1" applyAlignment="1">
      <alignment horizontal="right"/>
    </xf>
    <xf numFmtId="3" fontId="6" fillId="0" borderId="8" xfId="10" applyNumberFormat="1" applyFont="1" applyBorder="1" applyAlignment="1">
      <alignment horizontal="right" wrapText="1"/>
    </xf>
    <xf numFmtId="3" fontId="13" fillId="0" borderId="8" xfId="10" applyNumberFormat="1" applyFont="1" applyBorder="1" applyAlignment="1">
      <alignment horizontal="right" wrapText="1"/>
    </xf>
    <xf numFmtId="3" fontId="17" fillId="0" borderId="9" xfId="0" applyNumberFormat="1" applyFont="1" applyBorder="1" applyAlignment="1">
      <alignment horizontal="right"/>
    </xf>
    <xf numFmtId="3" fontId="17" fillId="0" borderId="10" xfId="0" applyNumberFormat="1" applyFont="1" applyBorder="1" applyAlignment="1">
      <alignment horizontal="right"/>
    </xf>
    <xf numFmtId="3" fontId="17" fillId="0" borderId="11" xfId="0" applyNumberFormat="1" applyFont="1" applyBorder="1" applyAlignment="1">
      <alignment horizontal="right"/>
    </xf>
    <xf numFmtId="0" fontId="17" fillId="0" borderId="0" xfId="0" applyFont="1" applyFill="1" applyAlignment="1">
      <alignment horizontal="right"/>
    </xf>
    <xf numFmtId="3" fontId="17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1" fontId="6" fillId="0" borderId="0" xfId="10" applyNumberFormat="1" applyFont="1" applyAlignment="1">
      <alignment horizontal="center"/>
    </xf>
    <xf numFmtId="0" fontId="6" fillId="0" borderId="0" xfId="7" applyFont="1" applyAlignment="1">
      <alignment horizontal="center"/>
    </xf>
    <xf numFmtId="0" fontId="25" fillId="0" borderId="10" xfId="0" applyFont="1" applyBorder="1" applyAlignment="1">
      <alignment horizontal="center" wrapText="1"/>
    </xf>
    <xf numFmtId="0" fontId="25" fillId="0" borderId="10" xfId="0" applyFont="1" applyBorder="1" applyAlignment="1">
      <alignment horizontal="right" wrapText="1"/>
    </xf>
    <xf numFmtId="3" fontId="26" fillId="0" borderId="10" xfId="0" applyNumberFormat="1" applyFont="1" applyBorder="1"/>
    <xf numFmtId="0" fontId="26" fillId="0" borderId="0" xfId="0" applyFont="1"/>
    <xf numFmtId="165" fontId="22" fillId="0" borderId="10" xfId="0" applyNumberFormat="1" applyFont="1" applyBorder="1" applyAlignment="1">
      <alignment horizontal="center" wrapText="1"/>
    </xf>
    <xf numFmtId="3" fontId="18" fillId="0" borderId="10" xfId="0" applyNumberFormat="1" applyFont="1" applyBorder="1" applyAlignment="1">
      <alignment horizontal="center"/>
    </xf>
    <xf numFmtId="3" fontId="18" fillId="0" borderId="11" xfId="0" applyNumberFormat="1" applyFont="1" applyBorder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vertical="top" wrapText="1"/>
    </xf>
    <xf numFmtId="1" fontId="10" fillId="0" borderId="0" xfId="10" applyNumberFormat="1" applyFont="1" applyAlignment="1">
      <alignment horizontal="center" vertical="center" wrapText="1"/>
    </xf>
    <xf numFmtId="1" fontId="11" fillId="0" borderId="0" xfId="10" applyNumberFormat="1" applyFont="1" applyBorder="1" applyAlignment="1">
      <alignment horizontal="center" vertical="center" wrapText="1"/>
    </xf>
    <xf numFmtId="1" fontId="6" fillId="0" borderId="1" xfId="1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6" fillId="0" borderId="12" xfId="7" applyFont="1" applyBorder="1" applyAlignment="1">
      <alignment horizontal="center" vertical="center" wrapText="1"/>
    </xf>
    <xf numFmtId="1" fontId="11" fillId="0" borderId="1" xfId="10" applyNumberFormat="1" applyFont="1" applyBorder="1" applyAlignment="1">
      <alignment horizontal="center" vertical="center" wrapText="1"/>
    </xf>
    <xf numFmtId="0" fontId="4" fillId="0" borderId="3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/>
    </xf>
    <xf numFmtId="0" fontId="4" fillId="0" borderId="1" xfId="11" applyFont="1" applyBorder="1" applyAlignment="1">
      <alignment horizontal="center" vertical="center" wrapText="1"/>
    </xf>
    <xf numFmtId="1" fontId="11" fillId="0" borderId="1" xfId="10" applyNumberFormat="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/>
    </xf>
    <xf numFmtId="0" fontId="4" fillId="0" borderId="1" xfId="1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" fontId="6" fillId="0" borderId="3" xfId="10" applyNumberFormat="1" applyFont="1" applyBorder="1" applyAlignment="1">
      <alignment horizontal="center" vertical="center" wrapText="1"/>
    </xf>
    <xf numFmtId="1" fontId="4" fillId="0" borderId="1" xfId="10" applyNumberFormat="1" applyFont="1" applyBorder="1" applyAlignment="1">
      <alignment vertical="center" wrapText="1"/>
    </xf>
    <xf numFmtId="1" fontId="4" fillId="0" borderId="1" xfId="1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6" fillId="0" borderId="0" xfId="4" applyNumberFormat="1" applyFont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3" fontId="6" fillId="0" borderId="0" xfId="4" applyNumberFormat="1" applyFont="1" applyAlignment="1">
      <alignment vertical="center"/>
    </xf>
    <xf numFmtId="3" fontId="6" fillId="0" borderId="1" xfId="4" applyNumberFormat="1" applyFont="1" applyBorder="1" applyAlignment="1">
      <alignment wrapText="1"/>
    </xf>
    <xf numFmtId="3" fontId="6" fillId="0" borderId="1" xfId="4" applyNumberFormat="1" applyFont="1" applyBorder="1" applyAlignment="1">
      <alignment vertical="center" wrapText="1"/>
    </xf>
    <xf numFmtId="1" fontId="4" fillId="0" borderId="0" xfId="10" applyNumberFormat="1" applyFont="1"/>
    <xf numFmtId="3" fontId="4" fillId="0" borderId="0" xfId="10" applyNumberFormat="1" applyFont="1"/>
    <xf numFmtId="1" fontId="11" fillId="0" borderId="0" xfId="10" applyNumberFormat="1" applyFont="1"/>
    <xf numFmtId="0" fontId="0" fillId="5" borderId="2" xfId="0" applyFont="1" applyFill="1" applyBorder="1" applyAlignment="1">
      <alignment horizontal="right" vertical="center"/>
    </xf>
    <xf numFmtId="0" fontId="0" fillId="5" borderId="0" xfId="0" applyFill="1"/>
    <xf numFmtId="1" fontId="11" fillId="5" borderId="0" xfId="1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right"/>
    </xf>
    <xf numFmtId="1" fontId="6" fillId="5" borderId="0" xfId="10" applyNumberFormat="1" applyFont="1" applyFill="1"/>
    <xf numFmtId="0" fontId="0" fillId="5" borderId="0" xfId="0" applyFill="1" applyAlignment="1">
      <alignment vertical="center"/>
    </xf>
    <xf numFmtId="0" fontId="17" fillId="5" borderId="0" xfId="0" applyFont="1" applyFill="1"/>
    <xf numFmtId="165" fontId="22" fillId="7" borderId="3" xfId="14" applyNumberFormat="1" applyFont="1" applyFill="1" applyBorder="1" applyAlignment="1">
      <alignment horizontal="center" vertical="center" wrapText="1"/>
    </xf>
    <xf numFmtId="165" fontId="22" fillId="7" borderId="9" xfId="14" applyNumberFormat="1" applyFont="1" applyFill="1" applyBorder="1" applyAlignment="1">
      <alignment horizontal="center" vertical="center" wrapText="1"/>
    </xf>
    <xf numFmtId="165" fontId="22" fillId="7" borderId="10" xfId="0" applyNumberFormat="1" applyFont="1" applyFill="1" applyBorder="1" applyAlignment="1">
      <alignment horizontal="center" wrapText="1"/>
    </xf>
    <xf numFmtId="3" fontId="18" fillId="7" borderId="10" xfId="0" applyNumberFormat="1" applyFont="1" applyFill="1" applyBorder="1" applyAlignment="1">
      <alignment horizontal="center"/>
    </xf>
    <xf numFmtId="3" fontId="26" fillId="7" borderId="10" xfId="0" applyNumberFormat="1" applyFont="1" applyFill="1" applyBorder="1"/>
    <xf numFmtId="165" fontId="22" fillId="5" borderId="9" xfId="14" applyNumberFormat="1" applyFont="1" applyFill="1" applyBorder="1" applyAlignment="1">
      <alignment horizontal="center" vertical="center" wrapText="1"/>
    </xf>
    <xf numFmtId="165" fontId="22" fillId="5" borderId="10" xfId="0" applyNumberFormat="1" applyFont="1" applyFill="1" applyBorder="1" applyAlignment="1">
      <alignment horizontal="center" wrapText="1"/>
    </xf>
    <xf numFmtId="165" fontId="3" fillId="5" borderId="10" xfId="0" applyNumberFormat="1" applyFont="1" applyFill="1" applyBorder="1" applyAlignment="1">
      <alignment horizontal="center" wrapText="1"/>
    </xf>
    <xf numFmtId="165" fontId="25" fillId="5" borderId="10" xfId="0" applyNumberFormat="1" applyFont="1" applyFill="1" applyBorder="1" applyAlignment="1">
      <alignment wrapText="1"/>
    </xf>
    <xf numFmtId="165" fontId="3" fillId="5" borderId="11" xfId="0" applyNumberFormat="1" applyFont="1" applyFill="1" applyBorder="1" applyAlignment="1">
      <alignment horizontal="center" wrapText="1"/>
    </xf>
    <xf numFmtId="3" fontId="18" fillId="5" borderId="10" xfId="0" applyNumberFormat="1" applyFont="1" applyFill="1" applyBorder="1" applyAlignment="1">
      <alignment horizontal="center"/>
    </xf>
    <xf numFmtId="3" fontId="26" fillId="5" borderId="10" xfId="0" applyNumberFormat="1" applyFont="1" applyFill="1" applyBorder="1"/>
    <xf numFmtId="3" fontId="18" fillId="5" borderId="11" xfId="0" applyNumberFormat="1" applyFont="1" applyFill="1" applyBorder="1" applyAlignment="1">
      <alignment horizontal="center"/>
    </xf>
    <xf numFmtId="165" fontId="22" fillId="8" borderId="3" xfId="14" applyNumberFormat="1" applyFont="1" applyFill="1" applyBorder="1" applyAlignment="1">
      <alignment horizontal="center" vertical="center" wrapText="1"/>
    </xf>
    <xf numFmtId="165" fontId="22" fillId="8" borderId="9" xfId="14" applyNumberFormat="1" applyFont="1" applyFill="1" applyBorder="1" applyAlignment="1">
      <alignment horizontal="center" vertical="center" wrapText="1"/>
    </xf>
    <xf numFmtId="165" fontId="22" fillId="8" borderId="10" xfId="0" applyNumberFormat="1" applyFont="1" applyFill="1" applyBorder="1" applyAlignment="1">
      <alignment horizontal="center" wrapText="1"/>
    </xf>
    <xf numFmtId="3" fontId="18" fillId="8" borderId="10" xfId="0" applyNumberFormat="1" applyFont="1" applyFill="1" applyBorder="1" applyAlignment="1">
      <alignment horizontal="center"/>
    </xf>
    <xf numFmtId="3" fontId="26" fillId="8" borderId="10" xfId="0" applyNumberFormat="1" applyFont="1" applyFill="1" applyBorder="1"/>
    <xf numFmtId="3" fontId="18" fillId="8" borderId="11" xfId="0" applyNumberFormat="1" applyFont="1" applyFill="1" applyBorder="1" applyAlignment="1">
      <alignment horizontal="center"/>
    </xf>
    <xf numFmtId="165" fontId="21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right"/>
    </xf>
    <xf numFmtId="0" fontId="17" fillId="0" borderId="0" xfId="0" applyFont="1" applyAlignment="1">
      <alignment horizontal="right"/>
    </xf>
    <xf numFmtId="0" fontId="18" fillId="0" borderId="20" xfId="0" applyFont="1" applyBorder="1" applyAlignment="1">
      <alignment horizontal="center" vertical="center" wrapText="1"/>
    </xf>
    <xf numFmtId="165" fontId="22" fillId="0" borderId="21" xfId="0" applyNumberFormat="1" applyFont="1" applyBorder="1" applyAlignment="1">
      <alignment horizontal="center" wrapText="1"/>
    </xf>
    <xf numFmtId="3" fontId="18" fillId="0" borderId="21" xfId="0" applyNumberFormat="1" applyFont="1" applyBorder="1" applyAlignment="1">
      <alignment horizontal="center"/>
    </xf>
    <xf numFmtId="3" fontId="26" fillId="0" borderId="21" xfId="0" applyNumberFormat="1" applyFont="1" applyBorder="1"/>
    <xf numFmtId="3" fontId="18" fillId="0" borderId="22" xfId="0" applyNumberFormat="1" applyFont="1" applyBorder="1" applyAlignment="1">
      <alignment horizontal="center"/>
    </xf>
    <xf numFmtId="165" fontId="22" fillId="7" borderId="27" xfId="14" applyNumberFormat="1" applyFont="1" applyFill="1" applyBorder="1" applyAlignment="1">
      <alignment horizontal="center" vertical="center" wrapText="1"/>
    </xf>
    <xf numFmtId="165" fontId="22" fillId="6" borderId="28" xfId="14" applyNumberFormat="1" applyFont="1" applyFill="1" applyBorder="1" applyAlignment="1">
      <alignment horizontal="center" vertical="center" wrapText="1"/>
    </xf>
    <xf numFmtId="165" fontId="22" fillId="7" borderId="29" xfId="14" applyNumberFormat="1" applyFont="1" applyFill="1" applyBorder="1" applyAlignment="1">
      <alignment horizontal="center" vertical="center" wrapText="1"/>
    </xf>
    <xf numFmtId="165" fontId="22" fillId="6" borderId="30" xfId="0" applyNumberFormat="1" applyFont="1" applyFill="1" applyBorder="1" applyAlignment="1">
      <alignment horizontal="center" wrapText="1"/>
    </xf>
    <xf numFmtId="165" fontId="22" fillId="7" borderId="31" xfId="0" applyNumberFormat="1" applyFont="1" applyFill="1" applyBorder="1" applyAlignment="1">
      <alignment horizontal="center" wrapText="1"/>
    </xf>
    <xf numFmtId="3" fontId="18" fillId="6" borderId="30" xfId="0" applyNumberFormat="1" applyFont="1" applyFill="1" applyBorder="1" applyAlignment="1">
      <alignment horizontal="center"/>
    </xf>
    <xf numFmtId="3" fontId="18" fillId="7" borderId="31" xfId="0" applyNumberFormat="1" applyFont="1" applyFill="1" applyBorder="1" applyAlignment="1">
      <alignment horizontal="center"/>
    </xf>
    <xf numFmtId="3" fontId="26" fillId="6" borderId="30" xfId="0" applyNumberFormat="1" applyFont="1" applyFill="1" applyBorder="1"/>
    <xf numFmtId="3" fontId="26" fillId="7" borderId="31" xfId="0" applyNumberFormat="1" applyFont="1" applyFill="1" applyBorder="1"/>
    <xf numFmtId="3" fontId="18" fillId="6" borderId="32" xfId="0" applyNumberFormat="1" applyFont="1" applyFill="1" applyBorder="1" applyAlignment="1">
      <alignment horizontal="center"/>
    </xf>
    <xf numFmtId="3" fontId="18" fillId="7" borderId="33" xfId="0" applyNumberFormat="1" applyFont="1" applyFill="1" applyBorder="1" applyAlignment="1">
      <alignment horizontal="center"/>
    </xf>
    <xf numFmtId="3" fontId="18" fillId="7" borderId="34" xfId="0" applyNumberFormat="1" applyFont="1" applyFill="1" applyBorder="1" applyAlignment="1">
      <alignment horizontal="center"/>
    </xf>
    <xf numFmtId="165" fontId="21" fillId="3" borderId="1" xfId="0" applyNumberFormat="1" applyFont="1" applyFill="1" applyBorder="1" applyAlignment="1">
      <alignment horizontal="center"/>
    </xf>
    <xf numFmtId="165" fontId="21" fillId="0" borderId="0" xfId="0" applyNumberFormat="1" applyFont="1"/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165" fontId="22" fillId="7" borderId="24" xfId="14" applyNumberFormat="1" applyFont="1" applyFill="1" applyBorder="1" applyAlignment="1">
      <alignment horizontal="center" vertical="center" wrapText="1"/>
    </xf>
    <xf numFmtId="165" fontId="22" fillId="7" borderId="25" xfId="14" applyNumberFormat="1" applyFont="1" applyFill="1" applyBorder="1" applyAlignment="1">
      <alignment horizontal="center" vertical="center" wrapText="1"/>
    </xf>
    <xf numFmtId="0" fontId="11" fillId="0" borderId="0" xfId="13" applyFont="1" applyAlignment="1">
      <alignment horizontal="center" vertical="center" wrapText="1" shrinkToFit="1"/>
    </xf>
    <xf numFmtId="3" fontId="20" fillId="0" borderId="4" xfId="0" applyNumberFormat="1" applyFont="1" applyBorder="1" applyAlignment="1">
      <alignment horizontal="center" vertical="center" wrapText="1"/>
    </xf>
    <xf numFmtId="165" fontId="22" fillId="6" borderId="23" xfId="14" applyNumberFormat="1" applyFont="1" applyFill="1" applyBorder="1" applyAlignment="1">
      <alignment horizontal="center" vertical="center" wrapText="1"/>
    </xf>
    <xf numFmtId="165" fontId="22" fillId="6" borderId="26" xfId="14" applyNumberFormat="1" applyFont="1" applyFill="1" applyBorder="1" applyAlignment="1">
      <alignment horizontal="center" vertical="center" wrapText="1"/>
    </xf>
    <xf numFmtId="165" fontId="22" fillId="8" borderId="1" xfId="14" applyNumberFormat="1" applyFont="1" applyFill="1" applyBorder="1" applyAlignment="1">
      <alignment horizontal="center" vertical="center" wrapText="1"/>
    </xf>
    <xf numFmtId="165" fontId="22" fillId="5" borderId="5" xfId="14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 shrinkToFit="1"/>
    </xf>
    <xf numFmtId="165" fontId="22" fillId="5" borderId="2" xfId="14" applyNumberFormat="1" applyFont="1" applyFill="1" applyBorder="1" applyAlignment="1">
      <alignment horizontal="center" vertical="center" wrapText="1"/>
    </xf>
    <xf numFmtId="165" fontId="22" fillId="5" borderId="3" xfId="14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" fontId="10" fillId="0" borderId="0" xfId="10" applyNumberFormat="1" applyFont="1" applyAlignment="1">
      <alignment horizontal="center" vertical="center" wrapText="1"/>
    </xf>
    <xf numFmtId="1" fontId="4" fillId="0" borderId="1" xfId="10" applyNumberFormat="1" applyFont="1" applyBorder="1" applyAlignment="1">
      <alignment horizontal="center" vertical="center" wrapText="1"/>
    </xf>
    <xf numFmtId="0" fontId="4" fillId="3" borderId="1" xfId="7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center" vertical="center" wrapText="1"/>
    </xf>
    <xf numFmtId="3" fontId="4" fillId="0" borderId="1" xfId="4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4" fillId="0" borderId="1" xfId="1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0" fontId="11" fillId="0" borderId="0" xfId="7" applyFont="1" applyAlignment="1">
      <alignment horizont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6" fillId="0" borderId="12" xfId="7" applyFont="1" applyBorder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14" xfId="7" applyFont="1" applyBorder="1" applyAlignment="1">
      <alignment horizontal="center" vertical="center" wrapText="1"/>
    </xf>
    <xf numFmtId="0" fontId="4" fillId="0" borderId="2" xfId="11" applyFont="1" applyBorder="1" applyAlignment="1">
      <alignment horizontal="center" vertical="center" wrapText="1"/>
    </xf>
    <xf numFmtId="0" fontId="4" fillId="0" borderId="3" xfId="11" applyFont="1" applyBorder="1" applyAlignment="1">
      <alignment horizontal="center" vertical="center" wrapText="1"/>
    </xf>
    <xf numFmtId="3" fontId="6" fillId="0" borderId="2" xfId="4" applyNumberFormat="1" applyFont="1" applyBorder="1" applyAlignment="1">
      <alignment horizontal="left" vertical="center" wrapText="1"/>
    </xf>
    <xf numFmtId="3" fontId="6" fillId="0" borderId="3" xfId="4" applyNumberFormat="1" applyFont="1" applyBorder="1" applyAlignment="1">
      <alignment horizontal="left" vertical="center" wrapText="1"/>
    </xf>
    <xf numFmtId="0" fontId="12" fillId="0" borderId="2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1" fontId="6" fillId="0" borderId="4" xfId="10" applyNumberFormat="1" applyFont="1" applyBorder="1" applyAlignment="1">
      <alignment horizontal="center" vertical="center" wrapText="1"/>
    </xf>
    <xf numFmtId="1" fontId="6" fillId="0" borderId="5" xfId="1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1" fontId="11" fillId="0" borderId="4" xfId="10" applyNumberFormat="1" applyFont="1" applyBorder="1" applyAlignment="1">
      <alignment horizontal="center" vertical="center" wrapText="1"/>
    </xf>
    <xf numFmtId="1" fontId="11" fillId="0" borderId="18" xfId="10" applyNumberFormat="1" applyFont="1" applyBorder="1" applyAlignment="1">
      <alignment horizontal="center" vertical="center" wrapText="1"/>
    </xf>
    <xf numFmtId="1" fontId="11" fillId="0" borderId="5" xfId="10" applyNumberFormat="1" applyFont="1" applyBorder="1" applyAlignment="1">
      <alignment horizontal="center" vertical="center" wrapText="1"/>
    </xf>
    <xf numFmtId="0" fontId="12" fillId="0" borderId="4" xfId="11" applyFont="1" applyBorder="1" applyAlignment="1">
      <alignment horizontal="center" vertical="center" wrapText="1"/>
    </xf>
    <xf numFmtId="0" fontId="12" fillId="0" borderId="5" xfId="11" applyFont="1" applyBorder="1" applyAlignment="1">
      <alignment horizontal="center" vertical="center" wrapText="1"/>
    </xf>
    <xf numFmtId="3" fontId="4" fillId="0" borderId="1" xfId="4" applyNumberFormat="1" applyFont="1" applyBorder="1" applyAlignment="1">
      <alignment horizontal="center"/>
    </xf>
    <xf numFmtId="3" fontId="15" fillId="0" borderId="1" xfId="0" applyNumberFormat="1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1" fontId="11" fillId="0" borderId="1" xfId="10" applyNumberFormat="1" applyFont="1" applyBorder="1" applyAlignment="1">
      <alignment horizontal="center" vertical="center" wrapText="1"/>
    </xf>
    <xf numFmtId="1" fontId="6" fillId="0" borderId="1" xfId="10" applyNumberFormat="1" applyFont="1" applyBorder="1" applyAlignment="1">
      <alignment horizontal="center" vertical="center" wrapText="1"/>
    </xf>
    <xf numFmtId="3" fontId="4" fillId="0" borderId="1" xfId="10" applyNumberFormat="1" applyFont="1" applyBorder="1" applyAlignment="1">
      <alignment horizontal="center" wrapText="1"/>
    </xf>
    <xf numFmtId="0" fontId="11" fillId="0" borderId="4" xfId="7" applyFont="1" applyBorder="1" applyAlignment="1">
      <alignment horizontal="center" vertical="center"/>
    </xf>
    <xf numFmtId="0" fontId="11" fillId="0" borderId="18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1" fontId="4" fillId="0" borderId="2" xfId="10" applyNumberFormat="1" applyFont="1" applyBorder="1" applyAlignment="1">
      <alignment horizontal="center" vertical="center" wrapText="1"/>
    </xf>
    <xf numFmtId="1" fontId="4" fillId="0" borderId="16" xfId="10" applyNumberFormat="1" applyFont="1" applyBorder="1" applyAlignment="1">
      <alignment horizontal="center" vertical="center" wrapText="1"/>
    </xf>
    <xf numFmtId="1" fontId="4" fillId="0" borderId="3" xfId="10" applyNumberFormat="1" applyFont="1" applyBorder="1" applyAlignment="1">
      <alignment horizontal="center" vertical="center" wrapText="1"/>
    </xf>
    <xf numFmtId="0" fontId="12" fillId="0" borderId="15" xfId="11" applyFont="1" applyBorder="1" applyAlignment="1">
      <alignment horizontal="center" vertical="center" wrapText="1"/>
    </xf>
    <xf numFmtId="0" fontId="12" fillId="0" borderId="17" xfId="11" applyFont="1" applyBorder="1" applyAlignment="1">
      <alignment horizontal="center" vertical="center" wrapText="1"/>
    </xf>
    <xf numFmtId="0" fontId="12" fillId="0" borderId="19" xfId="11" applyFont="1" applyBorder="1" applyAlignment="1">
      <alignment horizontal="center" vertical="center" wrapText="1"/>
    </xf>
    <xf numFmtId="3" fontId="6" fillId="0" borderId="2" xfId="4" applyNumberFormat="1" applyFont="1" applyBorder="1" applyAlignment="1">
      <alignment horizontal="left" wrapText="1"/>
    </xf>
    <xf numFmtId="3" fontId="6" fillId="0" borderId="3" xfId="4" applyNumberFormat="1" applyFont="1" applyBorder="1" applyAlignment="1">
      <alignment horizontal="left" wrapText="1"/>
    </xf>
    <xf numFmtId="0" fontId="11" fillId="0" borderId="1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wrapText="1"/>
    </xf>
    <xf numFmtId="0" fontId="6" fillId="0" borderId="4" xfId="11" applyFont="1" applyBorder="1" applyAlignment="1">
      <alignment horizontal="center" vertical="center" wrapText="1"/>
    </xf>
    <xf numFmtId="0" fontId="6" fillId="0" borderId="18" xfId="11" applyFont="1" applyBorder="1" applyAlignment="1">
      <alignment horizontal="center" vertical="center" wrapText="1"/>
    </xf>
    <xf numFmtId="0" fontId="6" fillId="0" borderId="5" xfId="11" applyFont="1" applyBorder="1" applyAlignment="1">
      <alignment horizontal="center" vertical="center" wrapText="1"/>
    </xf>
    <xf numFmtId="1" fontId="10" fillId="0" borderId="15" xfId="10" applyNumberFormat="1" applyFont="1" applyBorder="1" applyAlignment="1">
      <alignment horizontal="center" vertical="center" wrapText="1"/>
    </xf>
    <xf numFmtId="0" fontId="12" fillId="0" borderId="16" xfId="11" applyFont="1" applyBorder="1" applyAlignment="1">
      <alignment horizontal="center" vertical="center" wrapText="1"/>
    </xf>
  </cellXfs>
  <cellStyles count="15">
    <cellStyle name="Normal" xfId="0" builtinId="0"/>
    <cellStyle name="Normal 2" xfId="6" xr:uid="{C89E4850-DEBA-4413-9FD6-5F37D85A60CD}"/>
    <cellStyle name="Normal 2 2" xfId="1" xr:uid="{00000000-0005-0000-0000-000001000000}"/>
    <cellStyle name="Normal 2 2 2" xfId="8" xr:uid="{287C23D7-81F3-40F8-BDEF-1AEA0BD693FD}"/>
    <cellStyle name="Normal 2 2 3" xfId="9" xr:uid="{10A6C832-AB0A-4413-8ACA-790F5AE25DE0}"/>
    <cellStyle name="Normal 3" xfId="3" xr:uid="{D2AFF72A-40E0-476E-8272-D2D3C1DF2D15}"/>
    <cellStyle name="Normal 3 2" xfId="5" xr:uid="{73C62330-5E91-4A4C-B8C9-5B31E7978EE3}"/>
    <cellStyle name="Normal 4" xfId="7" xr:uid="{0F755627-D3A9-46FD-8F0D-978224BD90C2}"/>
    <cellStyle name="Normal 6" xfId="14" xr:uid="{0E5CF2C4-AAFD-4188-9BAD-4A935BB42BC3}"/>
    <cellStyle name="Normal_11-1-Piel" xfId="10" xr:uid="{218C64A9-57AC-4482-93C2-618A01E4D0F9}"/>
    <cellStyle name="Normal_2000.g.budz" xfId="13" xr:uid="{4BCF931C-DDD0-4EAB-B90F-FF745905D6F1}"/>
    <cellStyle name="Normal_MD_Pielikumi_2000" xfId="11" xr:uid="{ED3E0934-C2FE-4CB5-A8C7-25942C686047}"/>
    <cellStyle name="Normal_Sadale_2009._Int.sk._normatīvs" xfId="4" xr:uid="{8569E22A-2068-4A23-91F6-F84C4C5FCBF8}"/>
    <cellStyle name="Normal_Sheet12_iesniegts FM 2003." xfId="12" xr:uid="{61C0CF4B-FC02-47BB-BCAA-DAB9CFFDFD9B}"/>
    <cellStyle name="SAPBEXstdData" xfId="2" xr:uid="{2102F95E-0427-4464-80A4-49CD223092B7}"/>
  </cellStyles>
  <dxfs count="0"/>
  <tableStyles count="0" defaultTableStyle="TableStyleMedium2" defaultPivotStyle="PivotStyleLight16"/>
  <colors>
    <mruColors>
      <color rgb="FFE6E6E6"/>
      <color rgb="FFDCC5ED"/>
      <color rgb="FF934BC9"/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8E86-36CA-4BE6-A102-EB4926BD3735}">
  <dimension ref="A1:T20"/>
  <sheetViews>
    <sheetView tabSelected="1" zoomScale="90" zoomScaleNormal="90" workbookViewId="0">
      <selection activeCell="J16" sqref="J16"/>
    </sheetView>
  </sheetViews>
  <sheetFormatPr defaultColWidth="8.85546875" defaultRowHeight="15"/>
  <cols>
    <col min="1" max="1" width="11.5703125" style="30" customWidth="1"/>
    <col min="2" max="2" width="38.42578125" style="27" customWidth="1"/>
    <col min="3" max="6" width="16.140625" style="27" customWidth="1"/>
    <col min="7" max="9" width="14.85546875" style="27" customWidth="1"/>
    <col min="10" max="10" width="16.42578125" style="29" customWidth="1"/>
    <col min="11" max="13" width="14.85546875" style="27" customWidth="1"/>
    <col min="14" max="14" width="3" style="27" customWidth="1"/>
    <col min="15" max="16" width="16.140625" style="27" hidden="1" customWidth="1"/>
    <col min="17" max="17" width="16.140625" style="27" customWidth="1"/>
    <col min="18" max="18" width="13.28515625" style="27" customWidth="1"/>
    <col min="19" max="19" width="8.85546875" style="27"/>
    <col min="20" max="20" width="14.28515625" style="27" bestFit="1" customWidth="1"/>
    <col min="21" max="16384" width="8.85546875" style="27"/>
  </cols>
  <sheetData>
    <row r="1" spans="1:20" ht="15.75">
      <c r="A1" s="44"/>
    </row>
    <row r="2" spans="1:20" ht="15.6" customHeight="1">
      <c r="A2" s="156" t="s">
        <v>55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20" ht="16.5" thickBot="1">
      <c r="A3" s="22"/>
      <c r="B3" s="21"/>
      <c r="C3" s="21"/>
      <c r="E3" s="21"/>
    </row>
    <row r="4" spans="1:20" ht="35.450000000000003" customHeight="1">
      <c r="A4" s="164" t="s">
        <v>62</v>
      </c>
      <c r="B4" s="162" t="s">
        <v>65</v>
      </c>
      <c r="C4" s="161" t="s">
        <v>89</v>
      </c>
      <c r="D4" s="151" t="s">
        <v>90</v>
      </c>
      <c r="E4" s="161" t="s">
        <v>67</v>
      </c>
      <c r="F4" s="151" t="s">
        <v>87</v>
      </c>
      <c r="G4" s="165" t="s">
        <v>113</v>
      </c>
      <c r="H4" s="160" t="s">
        <v>105</v>
      </c>
      <c r="I4" s="160"/>
      <c r="J4" s="157" t="s">
        <v>108</v>
      </c>
      <c r="K4" s="158" t="s">
        <v>109</v>
      </c>
      <c r="L4" s="154" t="s">
        <v>105</v>
      </c>
      <c r="M4" s="155"/>
      <c r="O4" s="151" t="s">
        <v>115</v>
      </c>
      <c r="P4" s="167" t="s">
        <v>114</v>
      </c>
      <c r="Q4" s="151" t="s">
        <v>117</v>
      </c>
      <c r="R4" s="153" t="s">
        <v>116</v>
      </c>
    </row>
    <row r="5" spans="1:20" ht="90.6" customHeight="1">
      <c r="A5" s="164"/>
      <c r="B5" s="163"/>
      <c r="C5" s="161"/>
      <c r="D5" s="151"/>
      <c r="E5" s="161"/>
      <c r="F5" s="151"/>
      <c r="G5" s="166"/>
      <c r="H5" s="123" t="s">
        <v>106</v>
      </c>
      <c r="I5" s="123" t="s">
        <v>107</v>
      </c>
      <c r="J5" s="157"/>
      <c r="K5" s="159"/>
      <c r="L5" s="110" t="s">
        <v>106</v>
      </c>
      <c r="M5" s="137" t="s">
        <v>107</v>
      </c>
      <c r="O5" s="151"/>
      <c r="P5" s="167"/>
      <c r="Q5" s="151"/>
      <c r="R5" s="153"/>
    </row>
    <row r="6" spans="1:20">
      <c r="A6" s="36"/>
      <c r="B6" s="37"/>
      <c r="C6" s="115"/>
      <c r="D6" s="38"/>
      <c r="E6" s="115"/>
      <c r="F6" s="38"/>
      <c r="G6" s="115"/>
      <c r="H6" s="124"/>
      <c r="I6" s="124"/>
      <c r="J6" s="132"/>
      <c r="K6" s="138"/>
      <c r="L6" s="111"/>
      <c r="M6" s="139"/>
      <c r="O6" s="38"/>
      <c r="P6" s="38"/>
      <c r="Q6" s="38"/>
      <c r="R6" s="38"/>
    </row>
    <row r="7" spans="1:20" s="28" customFormat="1" ht="14.25">
      <c r="A7" s="39"/>
      <c r="B7" s="40" t="s">
        <v>56</v>
      </c>
      <c r="C7" s="116">
        <f>+C8+C11+C12</f>
        <v>674223192</v>
      </c>
      <c r="D7" s="67">
        <f>+D8+D11+D12</f>
        <v>-1742024</v>
      </c>
      <c r="E7" s="116">
        <f>+E8+E11+E12</f>
        <v>672481168</v>
      </c>
      <c r="F7" s="67">
        <f>+F8+F11+F12</f>
        <v>4952052</v>
      </c>
      <c r="G7" s="116">
        <f>+G8+G11+G12</f>
        <v>677433220</v>
      </c>
      <c r="H7" s="125">
        <f t="shared" ref="H7:I7" si="0">+H8+H11+H12</f>
        <v>438854666</v>
      </c>
      <c r="I7" s="125">
        <f t="shared" si="0"/>
        <v>238578554</v>
      </c>
      <c r="J7" s="133">
        <f>+J8+J11+J12</f>
        <v>240796965</v>
      </c>
      <c r="K7" s="140">
        <f>+K8+K11+K12</f>
        <v>679651631</v>
      </c>
      <c r="L7" s="112">
        <f t="shared" ref="L7" si="1">+L8+L11+L12</f>
        <v>438854666</v>
      </c>
      <c r="M7" s="141">
        <f t="shared" ref="M7" si="2">+M8+M11+M12</f>
        <v>240796965</v>
      </c>
      <c r="O7" s="67">
        <f>+O8+O11+O12</f>
        <v>650747</v>
      </c>
      <c r="P7" s="67">
        <f>+P8+P11+P12</f>
        <v>0</v>
      </c>
      <c r="Q7" s="67">
        <f>+Q8+Q11+Q12</f>
        <v>650747</v>
      </c>
      <c r="R7" s="67">
        <f>+R8+R11+R12</f>
        <v>1301494</v>
      </c>
      <c r="T7" s="150"/>
    </row>
    <row r="8" spans="1:20" ht="22.15" customHeight="1">
      <c r="A8" s="39" t="s">
        <v>57</v>
      </c>
      <c r="B8" s="41" t="s">
        <v>58</v>
      </c>
      <c r="C8" s="117">
        <f>+C9+C10</f>
        <v>73959529</v>
      </c>
      <c r="D8" s="68">
        <f>+D9+D10</f>
        <v>-331752</v>
      </c>
      <c r="E8" s="117">
        <f>+E9+E10</f>
        <v>73627777</v>
      </c>
      <c r="F8" s="68">
        <f>+F9+F10</f>
        <v>498332</v>
      </c>
      <c r="G8" s="120">
        <f>+G9+G10</f>
        <v>74126109</v>
      </c>
      <c r="H8" s="126">
        <f t="shared" ref="H8:I8" si="3">+H9+H10</f>
        <v>49588238</v>
      </c>
      <c r="I8" s="126">
        <f t="shared" si="3"/>
        <v>24537871</v>
      </c>
      <c r="J8" s="134">
        <f>+J9+J10</f>
        <v>25319418</v>
      </c>
      <c r="K8" s="142">
        <f>+K9+K10</f>
        <v>74907656</v>
      </c>
      <c r="L8" s="113">
        <f t="shared" ref="L8" si="4">+L9+L10</f>
        <v>49588238</v>
      </c>
      <c r="M8" s="143">
        <f t="shared" ref="M8" si="5">+M9+M10</f>
        <v>25319418</v>
      </c>
      <c r="O8" s="68">
        <f>+O9+O10</f>
        <v>244335</v>
      </c>
      <c r="P8" s="68">
        <f>+P9+P10</f>
        <v>0</v>
      </c>
      <c r="Q8" s="68">
        <f>+Q9+Q10</f>
        <v>244335</v>
      </c>
      <c r="R8" s="68">
        <f>+R9+R10</f>
        <v>488670</v>
      </c>
    </row>
    <row r="9" spans="1:20" s="66" customFormat="1" ht="28.15" customHeight="1">
      <c r="A9" s="63"/>
      <c r="B9" s="64" t="s">
        <v>85</v>
      </c>
      <c r="C9" s="118">
        <v>52357914</v>
      </c>
      <c r="D9" s="65">
        <v>-611428</v>
      </c>
      <c r="E9" s="118">
        <f>+'Lik._8.p., MK_3.p.'!B54</f>
        <v>51746486</v>
      </c>
      <c r="F9" s="65">
        <f>+'Lik._8.p., MK_3.p.'!F54</f>
        <v>353178</v>
      </c>
      <c r="G9" s="121">
        <f>+E9+F9</f>
        <v>52099664</v>
      </c>
      <c r="H9" s="127">
        <f>+'Lik._8.p., MK_3.p.'!K48</f>
        <v>34855557</v>
      </c>
      <c r="I9" s="127">
        <f>+'Lik._8.p., MK_3.p.'!K52</f>
        <v>17244107</v>
      </c>
      <c r="J9" s="135">
        <f>+'Lik._8.p., MK_3.p.'!O48</f>
        <v>17613122</v>
      </c>
      <c r="K9" s="144">
        <f>+'Lik._8.p., MK_3.p.'!S48</f>
        <v>52468679</v>
      </c>
      <c r="L9" s="114">
        <f>+H9</f>
        <v>34855557</v>
      </c>
      <c r="M9" s="145">
        <f>+K9-L9</f>
        <v>17613122</v>
      </c>
      <c r="O9" s="65">
        <v>172153</v>
      </c>
      <c r="P9" s="65"/>
      <c r="Q9" s="65">
        <f>+O9-P9</f>
        <v>172153</v>
      </c>
      <c r="R9" s="65">
        <f>+O9*2</f>
        <v>344306</v>
      </c>
    </row>
    <row r="10" spans="1:20" s="66" customFormat="1" ht="22.15" customHeight="1">
      <c r="A10" s="63"/>
      <c r="B10" s="64" t="s">
        <v>86</v>
      </c>
      <c r="C10" s="118">
        <v>21601615</v>
      </c>
      <c r="D10" s="65">
        <v>279676</v>
      </c>
      <c r="E10" s="118">
        <f>+'Lik._8.p., MK_3.p.'!D54-'Lik._8.p., MK_3.p.'!B54</f>
        <v>21881291</v>
      </c>
      <c r="F10" s="65">
        <f>+'Lik._8.p., MK_3.p.'!G48</f>
        <v>145154</v>
      </c>
      <c r="G10" s="121">
        <f>+E10+F10</f>
        <v>22026445</v>
      </c>
      <c r="H10" s="127">
        <f>+'Lik._8.p., MK_3.p.'!M48-'Lik._8.p., MK_3.p.'!K48</f>
        <v>14732681</v>
      </c>
      <c r="I10" s="127">
        <f>+'Lik._8.p., MK_3.p.'!M52-'Lik._8.p., MK_3.p.'!K52</f>
        <v>7293764</v>
      </c>
      <c r="J10" s="135">
        <f>+'Lik._8.p., MK_3.p.'!P48</f>
        <v>7706296</v>
      </c>
      <c r="K10" s="144">
        <f>+'Lik._8.p., MK_3.p.'!U48-'Lik._8.p., MK_3.p.'!S48</f>
        <v>22438977</v>
      </c>
      <c r="L10" s="114">
        <f>+H10</f>
        <v>14732681</v>
      </c>
      <c r="M10" s="145">
        <f>+K10-L10</f>
        <v>7706296</v>
      </c>
      <c r="O10" s="65">
        <v>72182</v>
      </c>
      <c r="P10" s="65"/>
      <c r="Q10" s="65">
        <f>+O10-P10</f>
        <v>72182</v>
      </c>
      <c r="R10" s="65">
        <f>+O10*2</f>
        <v>144364</v>
      </c>
    </row>
    <row r="11" spans="1:20" ht="60" customHeight="1">
      <c r="A11" s="39" t="s">
        <v>59</v>
      </c>
      <c r="B11" s="41" t="s">
        <v>60</v>
      </c>
      <c r="C11" s="117">
        <v>527435015</v>
      </c>
      <c r="D11" s="68">
        <v>1040260</v>
      </c>
      <c r="E11" s="117">
        <f>+'Lik._6.p., MK_1.p.'!B54+'Lik._7.p., MK_2.p.'!B54</f>
        <v>528475275</v>
      </c>
      <c r="F11" s="68">
        <f>+'Lik._6.p., MK_1.p.'!E54+'Lik._7.p., MK_2.p.'!E54</f>
        <v>4003334</v>
      </c>
      <c r="G11" s="120">
        <f t="shared" ref="G11:G12" si="6">+E11+F11</f>
        <v>532478609</v>
      </c>
      <c r="H11" s="126">
        <f>+'Lik._6.p., MK_1.p.'!G48+'Lik._7.p., MK_2.p.'!G48</f>
        <v>341897298</v>
      </c>
      <c r="I11" s="126">
        <f>+'Lik._6.p., MK_1.p.'!G52+'Lik._7.p., MK_2.p.'!G52</f>
        <v>190581311</v>
      </c>
      <c r="J11" s="134">
        <f>+'Lik._6.p., MK_1.p.'!J48+'Lik._7.p., MK_2.p.'!J48</f>
        <v>191388984</v>
      </c>
      <c r="K11" s="142">
        <f>+'Lik._6.p., MK_1.p.'!L48+'Lik._7.p., MK_2.p.'!L48</f>
        <v>533286282</v>
      </c>
      <c r="L11" s="113">
        <f>+H11</f>
        <v>341897298</v>
      </c>
      <c r="M11" s="143">
        <f>+K11-L11</f>
        <v>191388984</v>
      </c>
      <c r="O11" s="68">
        <v>177065</v>
      </c>
      <c r="P11" s="68"/>
      <c r="Q11" s="68">
        <f>+O11-P11</f>
        <v>177065</v>
      </c>
      <c r="R11" s="68">
        <f>+O11*2</f>
        <v>354130</v>
      </c>
    </row>
    <row r="12" spans="1:20" ht="68.25" customHeight="1" thickBot="1">
      <c r="A12" s="42" t="s">
        <v>61</v>
      </c>
      <c r="B12" s="43" t="s">
        <v>54</v>
      </c>
      <c r="C12" s="119">
        <v>72828648</v>
      </c>
      <c r="D12" s="69">
        <v>-2450532</v>
      </c>
      <c r="E12" s="119">
        <f>+'Lik._9.p., MK_4.p.'!B54</f>
        <v>70378116</v>
      </c>
      <c r="F12" s="69">
        <f>+'Lik._9.p., MK_4.p.'!D54</f>
        <v>450386</v>
      </c>
      <c r="G12" s="122">
        <f t="shared" si="6"/>
        <v>70828502</v>
      </c>
      <c r="H12" s="128">
        <f>+'Lik._9.p., MK_4.p.'!F48</f>
        <v>47369130</v>
      </c>
      <c r="I12" s="128">
        <f>+'Lik._9.p., MK_4.p.'!F52</f>
        <v>23459372</v>
      </c>
      <c r="J12" s="136">
        <f>+'Lik._9.p., MK_4.p.'!H48</f>
        <v>24088563</v>
      </c>
      <c r="K12" s="146">
        <f>+'Lik._9.p., MK_4.p.'!J48</f>
        <v>71457693</v>
      </c>
      <c r="L12" s="147">
        <f>+H12</f>
        <v>47369130</v>
      </c>
      <c r="M12" s="148">
        <f>+K12-L12</f>
        <v>24088563</v>
      </c>
      <c r="O12" s="69">
        <v>229347</v>
      </c>
      <c r="P12" s="69"/>
      <c r="Q12" s="69">
        <f>+O12-P12</f>
        <v>229347</v>
      </c>
      <c r="R12" s="69">
        <f>+O12*2</f>
        <v>458694</v>
      </c>
    </row>
    <row r="13" spans="1:20">
      <c r="D13" s="29"/>
      <c r="F13" s="29"/>
      <c r="G13" s="29"/>
      <c r="H13" s="29"/>
      <c r="I13" s="29"/>
      <c r="K13" s="29"/>
      <c r="L13" s="29"/>
      <c r="M13" s="29"/>
      <c r="O13" s="29"/>
      <c r="P13" s="29"/>
      <c r="Q13" s="29"/>
    </row>
    <row r="14" spans="1:20" ht="51" customHeight="1">
      <c r="B14" s="70"/>
      <c r="C14" s="70"/>
      <c r="D14" s="71"/>
      <c r="E14" s="70"/>
      <c r="F14" s="71" t="s">
        <v>88</v>
      </c>
      <c r="G14" s="70"/>
      <c r="H14" s="70"/>
      <c r="I14" s="70"/>
      <c r="K14" s="70"/>
      <c r="L14" s="70"/>
      <c r="M14" s="70"/>
      <c r="O14" s="152" t="s">
        <v>110</v>
      </c>
      <c r="P14" s="152"/>
      <c r="Q14" s="152"/>
    </row>
    <row r="17" spans="14:18">
      <c r="P17" s="30" t="s">
        <v>114</v>
      </c>
    </row>
    <row r="18" spans="14:18">
      <c r="N18" s="130" t="s">
        <v>111</v>
      </c>
      <c r="O18" s="45">
        <v>97568</v>
      </c>
      <c r="P18" s="45">
        <v>5360</v>
      </c>
      <c r="Q18" s="45">
        <f>+O18-P18</f>
        <v>92208</v>
      </c>
      <c r="R18" s="45">
        <f>+O18*2</f>
        <v>195136</v>
      </c>
    </row>
    <row r="19" spans="14:18">
      <c r="N19" s="131"/>
    </row>
    <row r="20" spans="14:18">
      <c r="N20" s="130" t="s">
        <v>112</v>
      </c>
      <c r="O20" s="129">
        <f>+O18+O7</f>
        <v>748315</v>
      </c>
      <c r="P20" s="129">
        <f>+P18+P7</f>
        <v>5360</v>
      </c>
      <c r="Q20" s="149">
        <f>+Q18+Q7</f>
        <v>742955</v>
      </c>
      <c r="R20" s="149">
        <f>+R18+R7</f>
        <v>1496630</v>
      </c>
    </row>
  </sheetData>
  <mergeCells count="17">
    <mergeCell ref="A2:R2"/>
    <mergeCell ref="J4:J5"/>
    <mergeCell ref="K4:K5"/>
    <mergeCell ref="H4:I4"/>
    <mergeCell ref="F4:F5"/>
    <mergeCell ref="E4:E5"/>
    <mergeCell ref="B4:B5"/>
    <mergeCell ref="A4:A5"/>
    <mergeCell ref="G4:G5"/>
    <mergeCell ref="C4:C5"/>
    <mergeCell ref="D4:D5"/>
    <mergeCell ref="P4:P5"/>
    <mergeCell ref="Q4:Q5"/>
    <mergeCell ref="O14:Q14"/>
    <mergeCell ref="R4:R5"/>
    <mergeCell ref="L4:M4"/>
    <mergeCell ref="O4:O5"/>
  </mergeCells>
  <phoneticPr fontId="27" type="noConversion"/>
  <printOptions horizontalCentered="1"/>
  <pageMargins left="0.23622047244094491" right="0.23622047244094491" top="0.39370078740157483" bottom="0.43307086614173229" header="0.15748031496062992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B3D1-EAD6-454E-85F8-4E68F1CEF198}">
  <sheetPr>
    <tabColor rgb="FF934BC9"/>
  </sheetPr>
  <dimension ref="A1:V93"/>
  <sheetViews>
    <sheetView zoomScale="80" zoomScaleNormal="80" workbookViewId="0">
      <pane xSplit="1" ySplit="5" topLeftCell="H31" activePane="bottomRight" state="frozen"/>
      <selection activeCell="J49" sqref="J49"/>
      <selection pane="topRight" activeCell="J49" sqref="J49"/>
      <selection pane="bottomLeft" activeCell="J49" sqref="J49"/>
      <selection pane="bottomRight" activeCell="W51" sqref="W51"/>
    </sheetView>
  </sheetViews>
  <sheetFormatPr defaultColWidth="9.140625" defaultRowHeight="15.75"/>
  <cols>
    <col min="1" max="1" width="30.140625" style="17" customWidth="1"/>
    <col min="2" max="2" width="29.28515625" style="18" customWidth="1"/>
    <col min="3" max="3" width="26.7109375" style="2" customWidth="1"/>
    <col min="4" max="4" width="25.28515625" style="18" customWidth="1"/>
    <col min="5" max="5" width="0.7109375" style="32" customWidth="1"/>
    <col min="6" max="6" width="17.28515625" style="2" customWidth="1"/>
    <col min="7" max="7" width="16.85546875" style="2" customWidth="1"/>
    <col min="8" max="8" width="18.7109375" style="2" customWidth="1"/>
    <col min="9" max="9" width="17.7109375" style="2" customWidth="1"/>
    <col min="10" max="10" width="0.7109375" style="32" customWidth="1"/>
    <col min="11" max="11" width="30.140625" style="18" customWidth="1"/>
    <col min="12" max="12" width="26.28515625" style="2" customWidth="1"/>
    <col min="13" max="13" width="24.5703125" style="18" customWidth="1"/>
    <col min="14" max="14" width="11.140625" style="2" hidden="1" customWidth="1"/>
    <col min="15" max="15" width="1.5703125" style="104" customWidth="1"/>
    <col min="16" max="16" width="21.7109375" style="18" customWidth="1"/>
    <col min="17" max="17" width="21.7109375" style="2" customWidth="1"/>
    <col min="18" max="18" width="21.7109375" style="18" customWidth="1"/>
    <col min="19" max="19" width="1.5703125" style="104" customWidth="1"/>
    <col min="20" max="20" width="21.7109375" style="102" customWidth="1"/>
    <col min="21" max="22" width="21.7109375" style="18" customWidth="1"/>
    <col min="23" max="23" width="12" style="2" bestFit="1" customWidth="1"/>
    <col min="24" max="206" width="9.140625" style="2"/>
    <col min="207" max="207" width="6.42578125" style="2" customWidth="1"/>
    <col min="208" max="208" width="30.5703125" style="2" customWidth="1"/>
    <col min="209" max="209" width="12.85546875" style="2" customWidth="1"/>
    <col min="210" max="210" width="15.7109375" style="2" customWidth="1"/>
    <col min="211" max="462" width="9.140625" style="2"/>
    <col min="463" max="463" width="6.42578125" style="2" customWidth="1"/>
    <col min="464" max="464" width="30.5703125" style="2" customWidth="1"/>
    <col min="465" max="465" width="12.85546875" style="2" customWidth="1"/>
    <col min="466" max="466" width="15.7109375" style="2" customWidth="1"/>
    <col min="467" max="718" width="9.140625" style="2"/>
    <col min="719" max="719" width="6.42578125" style="2" customWidth="1"/>
    <col min="720" max="720" width="30.5703125" style="2" customWidth="1"/>
    <col min="721" max="721" width="12.85546875" style="2" customWidth="1"/>
    <col min="722" max="722" width="15.7109375" style="2" customWidth="1"/>
    <col min="723" max="974" width="9.140625" style="2"/>
    <col min="975" max="975" width="6.42578125" style="2" customWidth="1"/>
    <col min="976" max="976" width="30.5703125" style="2" customWidth="1"/>
    <col min="977" max="977" width="12.85546875" style="2" customWidth="1"/>
    <col min="978" max="978" width="15.7109375" style="2" customWidth="1"/>
    <col min="979" max="1230" width="9.140625" style="2"/>
    <col min="1231" max="1231" width="6.42578125" style="2" customWidth="1"/>
    <col min="1232" max="1232" width="30.5703125" style="2" customWidth="1"/>
    <col min="1233" max="1233" width="12.85546875" style="2" customWidth="1"/>
    <col min="1234" max="1234" width="15.7109375" style="2" customWidth="1"/>
    <col min="1235" max="1486" width="9.140625" style="2"/>
    <col min="1487" max="1487" width="6.42578125" style="2" customWidth="1"/>
    <col min="1488" max="1488" width="30.5703125" style="2" customWidth="1"/>
    <col min="1489" max="1489" width="12.85546875" style="2" customWidth="1"/>
    <col min="1490" max="1490" width="15.7109375" style="2" customWidth="1"/>
    <col min="1491" max="1742" width="9.140625" style="2"/>
    <col min="1743" max="1743" width="6.42578125" style="2" customWidth="1"/>
    <col min="1744" max="1744" width="30.5703125" style="2" customWidth="1"/>
    <col min="1745" max="1745" width="12.85546875" style="2" customWidth="1"/>
    <col min="1746" max="1746" width="15.7109375" style="2" customWidth="1"/>
    <col min="1747" max="1998" width="9.140625" style="2"/>
    <col min="1999" max="1999" width="6.42578125" style="2" customWidth="1"/>
    <col min="2000" max="2000" width="30.5703125" style="2" customWidth="1"/>
    <col min="2001" max="2001" width="12.85546875" style="2" customWidth="1"/>
    <col min="2002" max="2002" width="15.7109375" style="2" customWidth="1"/>
    <col min="2003" max="2254" width="9.140625" style="2"/>
    <col min="2255" max="2255" width="6.42578125" style="2" customWidth="1"/>
    <col min="2256" max="2256" width="30.5703125" style="2" customWidth="1"/>
    <col min="2257" max="2257" width="12.85546875" style="2" customWidth="1"/>
    <col min="2258" max="2258" width="15.7109375" style="2" customWidth="1"/>
    <col min="2259" max="2510" width="9.140625" style="2"/>
    <col min="2511" max="2511" width="6.42578125" style="2" customWidth="1"/>
    <col min="2512" max="2512" width="30.5703125" style="2" customWidth="1"/>
    <col min="2513" max="2513" width="12.85546875" style="2" customWidth="1"/>
    <col min="2514" max="2514" width="15.7109375" style="2" customWidth="1"/>
    <col min="2515" max="2766" width="9.140625" style="2"/>
    <col min="2767" max="2767" width="6.42578125" style="2" customWidth="1"/>
    <col min="2768" max="2768" width="30.5703125" style="2" customWidth="1"/>
    <col min="2769" max="2769" width="12.85546875" style="2" customWidth="1"/>
    <col min="2770" max="2770" width="15.7109375" style="2" customWidth="1"/>
    <col min="2771" max="3022" width="9.140625" style="2"/>
    <col min="3023" max="3023" width="6.42578125" style="2" customWidth="1"/>
    <col min="3024" max="3024" width="30.5703125" style="2" customWidth="1"/>
    <col min="3025" max="3025" width="12.85546875" style="2" customWidth="1"/>
    <col min="3026" max="3026" width="15.7109375" style="2" customWidth="1"/>
    <col min="3027" max="3278" width="9.140625" style="2"/>
    <col min="3279" max="3279" width="6.42578125" style="2" customWidth="1"/>
    <col min="3280" max="3280" width="30.5703125" style="2" customWidth="1"/>
    <col min="3281" max="3281" width="12.85546875" style="2" customWidth="1"/>
    <col min="3282" max="3282" width="15.7109375" style="2" customWidth="1"/>
    <col min="3283" max="3534" width="9.140625" style="2"/>
    <col min="3535" max="3535" width="6.42578125" style="2" customWidth="1"/>
    <col min="3536" max="3536" width="30.5703125" style="2" customWidth="1"/>
    <col min="3537" max="3537" width="12.85546875" style="2" customWidth="1"/>
    <col min="3538" max="3538" width="15.7109375" style="2" customWidth="1"/>
    <col min="3539" max="3790" width="9.140625" style="2"/>
    <col min="3791" max="3791" width="6.42578125" style="2" customWidth="1"/>
    <col min="3792" max="3792" width="30.5703125" style="2" customWidth="1"/>
    <col min="3793" max="3793" width="12.85546875" style="2" customWidth="1"/>
    <col min="3794" max="3794" width="15.7109375" style="2" customWidth="1"/>
    <col min="3795" max="4046" width="9.140625" style="2"/>
    <col min="4047" max="4047" width="6.42578125" style="2" customWidth="1"/>
    <col min="4048" max="4048" width="30.5703125" style="2" customWidth="1"/>
    <col min="4049" max="4049" width="12.85546875" style="2" customWidth="1"/>
    <col min="4050" max="4050" width="15.7109375" style="2" customWidth="1"/>
    <col min="4051" max="4302" width="9.140625" style="2"/>
    <col min="4303" max="4303" width="6.42578125" style="2" customWidth="1"/>
    <col min="4304" max="4304" width="30.5703125" style="2" customWidth="1"/>
    <col min="4305" max="4305" width="12.85546875" style="2" customWidth="1"/>
    <col min="4306" max="4306" width="15.7109375" style="2" customWidth="1"/>
    <col min="4307" max="4558" width="9.140625" style="2"/>
    <col min="4559" max="4559" width="6.42578125" style="2" customWidth="1"/>
    <col min="4560" max="4560" width="30.5703125" style="2" customWidth="1"/>
    <col min="4561" max="4561" width="12.85546875" style="2" customWidth="1"/>
    <col min="4562" max="4562" width="15.7109375" style="2" customWidth="1"/>
    <col min="4563" max="4814" width="9.140625" style="2"/>
    <col min="4815" max="4815" width="6.42578125" style="2" customWidth="1"/>
    <col min="4816" max="4816" width="30.5703125" style="2" customWidth="1"/>
    <col min="4817" max="4817" width="12.85546875" style="2" customWidth="1"/>
    <col min="4818" max="4818" width="15.7109375" style="2" customWidth="1"/>
    <col min="4819" max="5070" width="9.140625" style="2"/>
    <col min="5071" max="5071" width="6.42578125" style="2" customWidth="1"/>
    <col min="5072" max="5072" width="30.5703125" style="2" customWidth="1"/>
    <col min="5073" max="5073" width="12.85546875" style="2" customWidth="1"/>
    <col min="5074" max="5074" width="15.7109375" style="2" customWidth="1"/>
    <col min="5075" max="5326" width="9.140625" style="2"/>
    <col min="5327" max="5327" width="6.42578125" style="2" customWidth="1"/>
    <col min="5328" max="5328" width="30.5703125" style="2" customWidth="1"/>
    <col min="5329" max="5329" width="12.85546875" style="2" customWidth="1"/>
    <col min="5330" max="5330" width="15.7109375" style="2" customWidth="1"/>
    <col min="5331" max="5582" width="9.140625" style="2"/>
    <col min="5583" max="5583" width="6.42578125" style="2" customWidth="1"/>
    <col min="5584" max="5584" width="30.5703125" style="2" customWidth="1"/>
    <col min="5585" max="5585" width="12.85546875" style="2" customWidth="1"/>
    <col min="5586" max="5586" width="15.7109375" style="2" customWidth="1"/>
    <col min="5587" max="5838" width="9.140625" style="2"/>
    <col min="5839" max="5839" width="6.42578125" style="2" customWidth="1"/>
    <col min="5840" max="5840" width="30.5703125" style="2" customWidth="1"/>
    <col min="5841" max="5841" width="12.85546875" style="2" customWidth="1"/>
    <col min="5842" max="5842" width="15.7109375" style="2" customWidth="1"/>
    <col min="5843" max="6094" width="9.140625" style="2"/>
    <col min="6095" max="6095" width="6.42578125" style="2" customWidth="1"/>
    <col min="6096" max="6096" width="30.5703125" style="2" customWidth="1"/>
    <col min="6097" max="6097" width="12.85546875" style="2" customWidth="1"/>
    <col min="6098" max="6098" width="15.7109375" style="2" customWidth="1"/>
    <col min="6099" max="6350" width="9.140625" style="2"/>
    <col min="6351" max="6351" width="6.42578125" style="2" customWidth="1"/>
    <col min="6352" max="6352" width="30.5703125" style="2" customWidth="1"/>
    <col min="6353" max="6353" width="12.85546875" style="2" customWidth="1"/>
    <col min="6354" max="6354" width="15.7109375" style="2" customWidth="1"/>
    <col min="6355" max="6606" width="9.140625" style="2"/>
    <col min="6607" max="6607" width="6.42578125" style="2" customWidth="1"/>
    <col min="6608" max="6608" width="30.5703125" style="2" customWidth="1"/>
    <col min="6609" max="6609" width="12.85546875" style="2" customWidth="1"/>
    <col min="6610" max="6610" width="15.7109375" style="2" customWidth="1"/>
    <col min="6611" max="6862" width="9.140625" style="2"/>
    <col min="6863" max="6863" width="6.42578125" style="2" customWidth="1"/>
    <col min="6864" max="6864" width="30.5703125" style="2" customWidth="1"/>
    <col min="6865" max="6865" width="12.85546875" style="2" customWidth="1"/>
    <col min="6866" max="6866" width="15.7109375" style="2" customWidth="1"/>
    <col min="6867" max="7118" width="9.140625" style="2"/>
    <col min="7119" max="7119" width="6.42578125" style="2" customWidth="1"/>
    <col min="7120" max="7120" width="30.5703125" style="2" customWidth="1"/>
    <col min="7121" max="7121" width="12.85546875" style="2" customWidth="1"/>
    <col min="7122" max="7122" width="15.7109375" style="2" customWidth="1"/>
    <col min="7123" max="7374" width="9.140625" style="2"/>
    <col min="7375" max="7375" width="6.42578125" style="2" customWidth="1"/>
    <col min="7376" max="7376" width="30.5703125" style="2" customWidth="1"/>
    <col min="7377" max="7377" width="12.85546875" style="2" customWidth="1"/>
    <col min="7378" max="7378" width="15.7109375" style="2" customWidth="1"/>
    <col min="7379" max="7630" width="9.140625" style="2"/>
    <col min="7631" max="7631" width="6.42578125" style="2" customWidth="1"/>
    <col min="7632" max="7632" width="30.5703125" style="2" customWidth="1"/>
    <col min="7633" max="7633" width="12.85546875" style="2" customWidth="1"/>
    <col min="7634" max="7634" width="15.7109375" style="2" customWidth="1"/>
    <col min="7635" max="7886" width="9.140625" style="2"/>
    <col min="7887" max="7887" width="6.42578125" style="2" customWidth="1"/>
    <col min="7888" max="7888" width="30.5703125" style="2" customWidth="1"/>
    <col min="7889" max="7889" width="12.85546875" style="2" customWidth="1"/>
    <col min="7890" max="7890" width="15.7109375" style="2" customWidth="1"/>
    <col min="7891" max="8142" width="9.140625" style="2"/>
    <col min="8143" max="8143" width="6.42578125" style="2" customWidth="1"/>
    <col min="8144" max="8144" width="30.5703125" style="2" customWidth="1"/>
    <col min="8145" max="8145" width="12.85546875" style="2" customWidth="1"/>
    <col min="8146" max="8146" width="15.7109375" style="2" customWidth="1"/>
    <col min="8147" max="8398" width="9.140625" style="2"/>
    <col min="8399" max="8399" width="6.42578125" style="2" customWidth="1"/>
    <col min="8400" max="8400" width="30.5703125" style="2" customWidth="1"/>
    <col min="8401" max="8401" width="12.85546875" style="2" customWidth="1"/>
    <col min="8402" max="8402" width="15.7109375" style="2" customWidth="1"/>
    <col min="8403" max="8654" width="9.140625" style="2"/>
    <col min="8655" max="8655" width="6.42578125" style="2" customWidth="1"/>
    <col min="8656" max="8656" width="30.5703125" style="2" customWidth="1"/>
    <col min="8657" max="8657" width="12.85546875" style="2" customWidth="1"/>
    <col min="8658" max="8658" width="15.7109375" style="2" customWidth="1"/>
    <col min="8659" max="8910" width="9.140625" style="2"/>
    <col min="8911" max="8911" width="6.42578125" style="2" customWidth="1"/>
    <col min="8912" max="8912" width="30.5703125" style="2" customWidth="1"/>
    <col min="8913" max="8913" width="12.85546875" style="2" customWidth="1"/>
    <col min="8914" max="8914" width="15.7109375" style="2" customWidth="1"/>
    <col min="8915" max="9166" width="9.140625" style="2"/>
    <col min="9167" max="9167" width="6.42578125" style="2" customWidth="1"/>
    <col min="9168" max="9168" width="30.5703125" style="2" customWidth="1"/>
    <col min="9169" max="9169" width="12.85546875" style="2" customWidth="1"/>
    <col min="9170" max="9170" width="15.7109375" style="2" customWidth="1"/>
    <col min="9171" max="9422" width="9.140625" style="2"/>
    <col min="9423" max="9423" width="6.42578125" style="2" customWidth="1"/>
    <col min="9424" max="9424" width="30.5703125" style="2" customWidth="1"/>
    <col min="9425" max="9425" width="12.85546875" style="2" customWidth="1"/>
    <col min="9426" max="9426" width="15.7109375" style="2" customWidth="1"/>
    <col min="9427" max="9678" width="9.140625" style="2"/>
    <col min="9679" max="9679" width="6.42578125" style="2" customWidth="1"/>
    <col min="9680" max="9680" width="30.5703125" style="2" customWidth="1"/>
    <col min="9681" max="9681" width="12.85546875" style="2" customWidth="1"/>
    <col min="9682" max="9682" width="15.7109375" style="2" customWidth="1"/>
    <col min="9683" max="9934" width="9.140625" style="2"/>
    <col min="9935" max="9935" width="6.42578125" style="2" customWidth="1"/>
    <col min="9936" max="9936" width="30.5703125" style="2" customWidth="1"/>
    <col min="9937" max="9937" width="12.85546875" style="2" customWidth="1"/>
    <col min="9938" max="9938" width="15.7109375" style="2" customWidth="1"/>
    <col min="9939" max="10190" width="9.140625" style="2"/>
    <col min="10191" max="10191" width="6.42578125" style="2" customWidth="1"/>
    <col min="10192" max="10192" width="30.5703125" style="2" customWidth="1"/>
    <col min="10193" max="10193" width="12.85546875" style="2" customWidth="1"/>
    <col min="10194" max="10194" width="15.7109375" style="2" customWidth="1"/>
    <col min="10195" max="10446" width="9.140625" style="2"/>
    <col min="10447" max="10447" width="6.42578125" style="2" customWidth="1"/>
    <col min="10448" max="10448" width="30.5703125" style="2" customWidth="1"/>
    <col min="10449" max="10449" width="12.85546875" style="2" customWidth="1"/>
    <col min="10450" max="10450" width="15.7109375" style="2" customWidth="1"/>
    <col min="10451" max="10702" width="9.140625" style="2"/>
    <col min="10703" max="10703" width="6.42578125" style="2" customWidth="1"/>
    <col min="10704" max="10704" width="30.5703125" style="2" customWidth="1"/>
    <col min="10705" max="10705" width="12.85546875" style="2" customWidth="1"/>
    <col min="10706" max="10706" width="15.7109375" style="2" customWidth="1"/>
    <col min="10707" max="10958" width="9.140625" style="2"/>
    <col min="10959" max="10959" width="6.42578125" style="2" customWidth="1"/>
    <col min="10960" max="10960" width="30.5703125" style="2" customWidth="1"/>
    <col min="10961" max="10961" width="12.85546875" style="2" customWidth="1"/>
    <col min="10962" max="10962" width="15.7109375" style="2" customWidth="1"/>
    <col min="10963" max="11214" width="9.140625" style="2"/>
    <col min="11215" max="11215" width="6.42578125" style="2" customWidth="1"/>
    <col min="11216" max="11216" width="30.5703125" style="2" customWidth="1"/>
    <col min="11217" max="11217" width="12.85546875" style="2" customWidth="1"/>
    <col min="11218" max="11218" width="15.7109375" style="2" customWidth="1"/>
    <col min="11219" max="11470" width="9.140625" style="2"/>
    <col min="11471" max="11471" width="6.42578125" style="2" customWidth="1"/>
    <col min="11472" max="11472" width="30.5703125" style="2" customWidth="1"/>
    <col min="11473" max="11473" width="12.85546875" style="2" customWidth="1"/>
    <col min="11474" max="11474" width="15.7109375" style="2" customWidth="1"/>
    <col min="11475" max="11726" width="9.140625" style="2"/>
    <col min="11727" max="11727" width="6.42578125" style="2" customWidth="1"/>
    <col min="11728" max="11728" width="30.5703125" style="2" customWidth="1"/>
    <col min="11729" max="11729" width="12.85546875" style="2" customWidth="1"/>
    <col min="11730" max="11730" width="15.7109375" style="2" customWidth="1"/>
    <col min="11731" max="11982" width="9.140625" style="2"/>
    <col min="11983" max="11983" width="6.42578125" style="2" customWidth="1"/>
    <col min="11984" max="11984" width="30.5703125" style="2" customWidth="1"/>
    <col min="11985" max="11985" width="12.85546875" style="2" customWidth="1"/>
    <col min="11986" max="11986" width="15.7109375" style="2" customWidth="1"/>
    <col min="11987" max="12238" width="9.140625" style="2"/>
    <col min="12239" max="12239" width="6.42578125" style="2" customWidth="1"/>
    <col min="12240" max="12240" width="30.5703125" style="2" customWidth="1"/>
    <col min="12241" max="12241" width="12.85546875" style="2" customWidth="1"/>
    <col min="12242" max="12242" width="15.7109375" style="2" customWidth="1"/>
    <col min="12243" max="12494" width="9.140625" style="2"/>
    <col min="12495" max="12495" width="6.42578125" style="2" customWidth="1"/>
    <col min="12496" max="12496" width="30.5703125" style="2" customWidth="1"/>
    <col min="12497" max="12497" width="12.85546875" style="2" customWidth="1"/>
    <col min="12498" max="12498" width="15.7109375" style="2" customWidth="1"/>
    <col min="12499" max="12750" width="9.140625" style="2"/>
    <col min="12751" max="12751" width="6.42578125" style="2" customWidth="1"/>
    <col min="12752" max="12752" width="30.5703125" style="2" customWidth="1"/>
    <col min="12753" max="12753" width="12.85546875" style="2" customWidth="1"/>
    <col min="12754" max="12754" width="15.7109375" style="2" customWidth="1"/>
    <col min="12755" max="13006" width="9.140625" style="2"/>
    <col min="13007" max="13007" width="6.42578125" style="2" customWidth="1"/>
    <col min="13008" max="13008" width="30.5703125" style="2" customWidth="1"/>
    <col min="13009" max="13009" width="12.85546875" style="2" customWidth="1"/>
    <col min="13010" max="13010" width="15.7109375" style="2" customWidth="1"/>
    <col min="13011" max="13262" width="9.140625" style="2"/>
    <col min="13263" max="13263" width="6.42578125" style="2" customWidth="1"/>
    <col min="13264" max="13264" width="30.5703125" style="2" customWidth="1"/>
    <col min="13265" max="13265" width="12.85546875" style="2" customWidth="1"/>
    <col min="13266" max="13266" width="15.7109375" style="2" customWidth="1"/>
    <col min="13267" max="13518" width="9.140625" style="2"/>
    <col min="13519" max="13519" width="6.42578125" style="2" customWidth="1"/>
    <col min="13520" max="13520" width="30.5703125" style="2" customWidth="1"/>
    <col min="13521" max="13521" width="12.85546875" style="2" customWidth="1"/>
    <col min="13522" max="13522" width="15.7109375" style="2" customWidth="1"/>
    <col min="13523" max="13774" width="9.140625" style="2"/>
    <col min="13775" max="13775" width="6.42578125" style="2" customWidth="1"/>
    <col min="13776" max="13776" width="30.5703125" style="2" customWidth="1"/>
    <col min="13777" max="13777" width="12.85546875" style="2" customWidth="1"/>
    <col min="13778" max="13778" width="15.7109375" style="2" customWidth="1"/>
    <col min="13779" max="14030" width="9.140625" style="2"/>
    <col min="14031" max="14031" width="6.42578125" style="2" customWidth="1"/>
    <col min="14032" max="14032" width="30.5703125" style="2" customWidth="1"/>
    <col min="14033" max="14033" width="12.85546875" style="2" customWidth="1"/>
    <col min="14034" max="14034" width="15.7109375" style="2" customWidth="1"/>
    <col min="14035" max="14286" width="9.140625" style="2"/>
    <col min="14287" max="14287" width="6.42578125" style="2" customWidth="1"/>
    <col min="14288" max="14288" width="30.5703125" style="2" customWidth="1"/>
    <col min="14289" max="14289" width="12.85546875" style="2" customWidth="1"/>
    <col min="14290" max="14290" width="15.7109375" style="2" customWidth="1"/>
    <col min="14291" max="14542" width="9.140625" style="2"/>
    <col min="14543" max="14543" width="6.42578125" style="2" customWidth="1"/>
    <col min="14544" max="14544" width="30.5703125" style="2" customWidth="1"/>
    <col min="14545" max="14545" width="12.85546875" style="2" customWidth="1"/>
    <col min="14546" max="14546" width="15.7109375" style="2" customWidth="1"/>
    <col min="14547" max="14798" width="9.140625" style="2"/>
    <col min="14799" max="14799" width="6.42578125" style="2" customWidth="1"/>
    <col min="14800" max="14800" width="30.5703125" style="2" customWidth="1"/>
    <col min="14801" max="14801" width="12.85546875" style="2" customWidth="1"/>
    <col min="14802" max="14802" width="15.7109375" style="2" customWidth="1"/>
    <col min="14803" max="15054" width="9.140625" style="2"/>
    <col min="15055" max="15055" width="6.42578125" style="2" customWidth="1"/>
    <col min="15056" max="15056" width="30.5703125" style="2" customWidth="1"/>
    <col min="15057" max="15057" width="12.85546875" style="2" customWidth="1"/>
    <col min="15058" max="15058" width="15.7109375" style="2" customWidth="1"/>
    <col min="15059" max="15310" width="9.140625" style="2"/>
    <col min="15311" max="15311" width="6.42578125" style="2" customWidth="1"/>
    <col min="15312" max="15312" width="30.5703125" style="2" customWidth="1"/>
    <col min="15313" max="15313" width="12.85546875" style="2" customWidth="1"/>
    <col min="15314" max="15314" width="15.7109375" style="2" customWidth="1"/>
    <col min="15315" max="15566" width="9.140625" style="2"/>
    <col min="15567" max="15567" width="6.42578125" style="2" customWidth="1"/>
    <col min="15568" max="15568" width="30.5703125" style="2" customWidth="1"/>
    <col min="15569" max="15569" width="12.85546875" style="2" customWidth="1"/>
    <col min="15570" max="15570" width="15.7109375" style="2" customWidth="1"/>
    <col min="15571" max="15822" width="9.140625" style="2"/>
    <col min="15823" max="15823" width="6.42578125" style="2" customWidth="1"/>
    <col min="15824" max="15824" width="30.5703125" style="2" customWidth="1"/>
    <col min="15825" max="15825" width="12.85546875" style="2" customWidth="1"/>
    <col min="15826" max="15826" width="15.7109375" style="2" customWidth="1"/>
    <col min="15827" max="16078" width="9.140625" style="2"/>
    <col min="16079" max="16079" width="6.42578125" style="2" customWidth="1"/>
    <col min="16080" max="16080" width="30.5703125" style="2" customWidth="1"/>
    <col min="16081" max="16081" width="12.85546875" style="2" customWidth="1"/>
    <col min="16082" max="16082" width="15.7109375" style="2" customWidth="1"/>
    <col min="16083" max="16384" width="9.140625" style="2"/>
  </cols>
  <sheetData>
    <row r="1" spans="1:22" ht="31.15" customHeight="1">
      <c r="A1" s="168" t="s">
        <v>50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</row>
    <row r="2" spans="1:22" s="20" customFormat="1" ht="48.75" customHeight="1">
      <c r="A2" s="169" t="s">
        <v>46</v>
      </c>
      <c r="B2" s="180" t="s">
        <v>70</v>
      </c>
      <c r="C2" s="181"/>
      <c r="D2" s="182"/>
      <c r="E2" s="46"/>
      <c r="F2" s="177" t="s">
        <v>91</v>
      </c>
      <c r="G2" s="178"/>
      <c r="H2" s="178"/>
      <c r="I2" s="179"/>
      <c r="J2" s="46"/>
      <c r="K2" s="180" t="s">
        <v>84</v>
      </c>
      <c r="L2" s="181"/>
      <c r="M2" s="182"/>
      <c r="O2" s="103"/>
      <c r="P2" s="170" t="s">
        <v>98</v>
      </c>
      <c r="Q2" s="170"/>
      <c r="R2" s="170"/>
      <c r="S2" s="103"/>
      <c r="T2" s="171" t="s">
        <v>103</v>
      </c>
      <c r="U2" s="171"/>
      <c r="V2" s="171"/>
    </row>
    <row r="3" spans="1:22" s="1" customFormat="1" ht="18" customHeight="1">
      <c r="A3" s="169"/>
      <c r="B3" s="193" t="s">
        <v>72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5"/>
      <c r="O3" s="104"/>
      <c r="P3" s="172" t="s">
        <v>102</v>
      </c>
      <c r="Q3" s="172"/>
      <c r="R3" s="172"/>
      <c r="S3" s="104"/>
      <c r="T3" s="172" t="s">
        <v>97</v>
      </c>
      <c r="U3" s="172"/>
      <c r="V3" s="172"/>
    </row>
    <row r="4" spans="1:22" s="1" customFormat="1" ht="44.45" customHeight="1">
      <c r="A4" s="169"/>
      <c r="B4" s="187" t="s">
        <v>51</v>
      </c>
      <c r="C4" s="185" t="s">
        <v>2</v>
      </c>
      <c r="D4" s="183" t="s">
        <v>52</v>
      </c>
      <c r="E4" s="73"/>
      <c r="F4" s="189" t="s">
        <v>92</v>
      </c>
      <c r="G4" s="190"/>
      <c r="H4" s="48" t="s">
        <v>93</v>
      </c>
      <c r="I4" s="191" t="s">
        <v>78</v>
      </c>
      <c r="J4" s="73"/>
      <c r="K4" s="187" t="s">
        <v>51</v>
      </c>
      <c r="L4" s="185" t="s">
        <v>2</v>
      </c>
      <c r="M4" s="183" t="s">
        <v>52</v>
      </c>
      <c r="O4" s="105"/>
      <c r="P4" s="173" t="s">
        <v>79</v>
      </c>
      <c r="Q4" s="173" t="s">
        <v>80</v>
      </c>
      <c r="R4" s="174" t="s">
        <v>52</v>
      </c>
      <c r="S4" s="105"/>
      <c r="T4" s="175" t="s">
        <v>96</v>
      </c>
      <c r="U4" s="175"/>
      <c r="V4" s="175"/>
    </row>
    <row r="5" spans="1:22" s="1" customFormat="1" ht="61.9" customHeight="1">
      <c r="A5" s="169"/>
      <c r="B5" s="188"/>
      <c r="C5" s="186"/>
      <c r="D5" s="184"/>
      <c r="E5" s="32"/>
      <c r="F5" s="31" t="s">
        <v>79</v>
      </c>
      <c r="G5" s="31" t="s">
        <v>80</v>
      </c>
      <c r="H5" s="31" t="s">
        <v>94</v>
      </c>
      <c r="I5" s="192"/>
      <c r="J5" s="32"/>
      <c r="K5" s="188"/>
      <c r="L5" s="186"/>
      <c r="M5" s="184"/>
      <c r="O5" s="104"/>
      <c r="P5" s="173"/>
      <c r="Q5" s="173"/>
      <c r="R5" s="174"/>
      <c r="S5" s="104"/>
      <c r="T5" s="86" t="s">
        <v>79</v>
      </c>
      <c r="U5" s="99" t="s">
        <v>104</v>
      </c>
      <c r="V5" s="88" t="s">
        <v>52</v>
      </c>
    </row>
    <row r="6" spans="1:22" s="1" customFormat="1" ht="19.149999999999999" customHeight="1">
      <c r="A6" s="5" t="s">
        <v>3</v>
      </c>
      <c r="B6" s="51">
        <f>+'Lik._6.p., MK_1.p.'!B6+'Lik._7.p., MK_2.p.'!B6+'Lik._8.p., MK_3.p.'!B6+'Lik._9.p., MK_4.p.'!B6</f>
        <v>115497464</v>
      </c>
      <c r="C6" s="54">
        <f>+'Lik._6.p., MK_1.p.'!C6+'Lik._7.p., MK_2.p.'!C6+'Lik._8.p., MK_3.p.'!C6</f>
        <v>939346</v>
      </c>
      <c r="D6" s="51">
        <f>+'Lik._6.p., MK_1.p.'!B6+'Lik._7.p., MK_2.p.'!B6+'Lik._8.p., MK_3.p.'!D6+'Lik._9.p., MK_4.p.'!B6</f>
        <v>119730475</v>
      </c>
      <c r="E6" s="52"/>
      <c r="F6" s="55">
        <f>+'Lik._6.p., MK_1.p.'!E6+'Lik._7.p., MK_2.p.'!E6+'Lik._8.p., MK_3.p.'!F6+'Lik._9.p., MK_4.p.'!D6</f>
        <v>2568898</v>
      </c>
      <c r="G6" s="55">
        <f>+'Lik._8.p., MK_3.p.'!G6</f>
        <v>64644</v>
      </c>
      <c r="H6" s="55">
        <f>+'Lik._8.p., MK_3.p.'!H6</f>
        <v>1950</v>
      </c>
      <c r="I6" s="55">
        <f>+F6+G6+H6</f>
        <v>2635492</v>
      </c>
      <c r="J6" s="52"/>
      <c r="K6" s="51">
        <f>+B6+F6</f>
        <v>118066362</v>
      </c>
      <c r="L6" s="54">
        <f>+C6</f>
        <v>939346</v>
      </c>
      <c r="M6" s="51">
        <f>+D6+I6</f>
        <v>122365967</v>
      </c>
      <c r="N6" s="1">
        <f>+M6-K6</f>
        <v>4299605</v>
      </c>
      <c r="O6" s="106"/>
      <c r="P6" s="54">
        <f>+'Lik._6.p., MK_1.p.'!J6+'Lik._7.p., MK_2.p.'!J6+'Lik._8.p., MK_3.p.'!O6+'Lik._9.p., MK_4.p.'!H6</f>
        <v>67725659</v>
      </c>
      <c r="Q6" s="54">
        <f>+'Lik._8.p., MK_3.p.'!P6</f>
        <v>2298578</v>
      </c>
      <c r="R6" s="51">
        <f>+P6+Q6</f>
        <v>70024237</v>
      </c>
      <c r="S6" s="106"/>
      <c r="T6" s="51">
        <f>+K6+P6</f>
        <v>185792021</v>
      </c>
      <c r="U6" s="54">
        <f>+L6</f>
        <v>939346</v>
      </c>
      <c r="V6" s="51">
        <f>+M6+R6</f>
        <v>192390204</v>
      </c>
    </row>
    <row r="7" spans="1:22" s="1" customFormat="1" ht="19.149999999999999" customHeight="1">
      <c r="A7" s="5" t="s">
        <v>4</v>
      </c>
      <c r="B7" s="51">
        <f>+'Lik._6.p., MK_1.p.'!B7+'Lik._7.p., MK_2.p.'!B7+'Lik._8.p., MK_3.p.'!B7+'Lik._9.p., MK_4.p.'!B7</f>
        <v>16924606</v>
      </c>
      <c r="C7" s="54">
        <f>+'Lik._6.p., MK_1.p.'!C7+'Lik._7.p., MK_2.p.'!C7+'Lik._8.p., MK_3.p.'!C7</f>
        <v>192930</v>
      </c>
      <c r="D7" s="51">
        <f>+'Lik._6.p., MK_1.p.'!B7+'Lik._7.p., MK_2.p.'!B7+'Lik._8.p., MK_3.p.'!D7+'Lik._9.p., MK_4.p.'!B7</f>
        <v>17740108</v>
      </c>
      <c r="E7" s="52"/>
      <c r="F7" s="56">
        <f>+'Lik._6.p., MK_1.p.'!E7+'Lik._7.p., MK_2.p.'!E7+'Lik._8.p., MK_3.p.'!F7+'Lik._9.p., MK_4.p.'!D7</f>
        <v>187890</v>
      </c>
      <c r="G7" s="56">
        <f>+'Lik._8.p., MK_3.p.'!G7</f>
        <v>2606</v>
      </c>
      <c r="H7" s="56">
        <f>+'Lik._8.p., MK_3.p.'!H7</f>
        <v>-199</v>
      </c>
      <c r="I7" s="56">
        <f t="shared" ref="I7:I47" si="0">+F7+G7+H7</f>
        <v>190297</v>
      </c>
      <c r="J7" s="52"/>
      <c r="K7" s="51">
        <f t="shared" ref="K7:K47" si="1">+B7+F7</f>
        <v>17112496</v>
      </c>
      <c r="L7" s="54">
        <f t="shared" ref="L7:L47" si="2">+C7</f>
        <v>192930</v>
      </c>
      <c r="M7" s="51">
        <f t="shared" ref="M7:M47" si="3">+D7+I7</f>
        <v>17930405</v>
      </c>
      <c r="N7" s="1">
        <f t="shared" ref="N7:N48" si="4">+M7-K7</f>
        <v>817909</v>
      </c>
      <c r="O7" s="106"/>
      <c r="P7" s="54">
        <f>+'Lik._6.p., MK_1.p.'!J7+'Lik._7.p., MK_2.p.'!J7+'Lik._8.p., MK_3.p.'!O7+'Lik._9.p., MK_4.p.'!H7</f>
        <v>9293272</v>
      </c>
      <c r="Q7" s="54">
        <f>+'Lik._8.p., MK_3.p.'!P7</f>
        <v>427863</v>
      </c>
      <c r="R7" s="51">
        <f t="shared" ref="R7:R47" si="5">+P7+Q7</f>
        <v>9721135</v>
      </c>
      <c r="S7" s="106"/>
      <c r="T7" s="51">
        <f t="shared" ref="T7:T47" si="6">+K7+P7</f>
        <v>26405768</v>
      </c>
      <c r="U7" s="54">
        <f t="shared" ref="U7:U47" si="7">+L7</f>
        <v>192930</v>
      </c>
      <c r="V7" s="51">
        <f t="shared" ref="V7:V47" si="8">+M7+R7</f>
        <v>27651540</v>
      </c>
    </row>
    <row r="8" spans="1:22" s="1" customFormat="1" ht="19.149999999999999" customHeight="1">
      <c r="A8" s="5" t="s">
        <v>5</v>
      </c>
      <c r="B8" s="51">
        <f>+'Lik._6.p., MK_1.p.'!B8+'Lik._7.p., MK_2.p.'!B8+'Lik._8.p., MK_3.p.'!B8+'Lik._9.p., MK_4.p.'!B8</f>
        <v>14759389</v>
      </c>
      <c r="C8" s="54">
        <f>+'Lik._6.p., MK_1.p.'!C8+'Lik._7.p., MK_2.p.'!C8+'Lik._8.p., MK_3.p.'!C8</f>
        <v>56461</v>
      </c>
      <c r="D8" s="51">
        <f>+'Lik._6.p., MK_1.p.'!B8+'Lik._7.p., MK_2.p.'!B8+'Lik._8.p., MK_3.p.'!D8+'Lik._9.p., MK_4.p.'!B8</f>
        <v>15194702</v>
      </c>
      <c r="E8" s="52"/>
      <c r="F8" s="56">
        <f>+'Lik._6.p., MK_1.p.'!E8+'Lik._7.p., MK_2.p.'!E8+'Lik._8.p., MK_3.p.'!F8+'Lik._9.p., MK_4.p.'!D8</f>
        <v>195390</v>
      </c>
      <c r="G8" s="56">
        <f>+'Lik._8.p., MK_3.p.'!G8</f>
        <v>11404</v>
      </c>
      <c r="H8" s="56">
        <f>+'Lik._8.p., MK_3.p.'!H8</f>
        <v>-1490</v>
      </c>
      <c r="I8" s="56">
        <f t="shared" si="0"/>
        <v>205304</v>
      </c>
      <c r="J8" s="52"/>
      <c r="K8" s="51">
        <f t="shared" si="1"/>
        <v>14954779</v>
      </c>
      <c r="L8" s="54">
        <f t="shared" si="2"/>
        <v>56461</v>
      </c>
      <c r="M8" s="51">
        <f t="shared" si="3"/>
        <v>15400006</v>
      </c>
      <c r="N8" s="1">
        <f t="shared" si="4"/>
        <v>445227</v>
      </c>
      <c r="O8" s="106"/>
      <c r="P8" s="54">
        <f>+'Lik._6.p., MK_1.p.'!J8+'Lik._7.p., MK_2.p.'!J8+'Lik._8.p., MK_3.p.'!O8+'Lik._9.p., MK_4.p.'!H8</f>
        <v>7987810</v>
      </c>
      <c r="Q8" s="54">
        <f>+'Lik._8.p., MK_3.p.'!P8</f>
        <v>255102</v>
      </c>
      <c r="R8" s="51">
        <f t="shared" si="5"/>
        <v>8242912</v>
      </c>
      <c r="S8" s="106"/>
      <c r="T8" s="51">
        <f t="shared" si="6"/>
        <v>22942589</v>
      </c>
      <c r="U8" s="54">
        <f t="shared" si="7"/>
        <v>56461</v>
      </c>
      <c r="V8" s="51">
        <f t="shared" si="8"/>
        <v>23642918</v>
      </c>
    </row>
    <row r="9" spans="1:22" s="1" customFormat="1" ht="19.149999999999999" customHeight="1">
      <c r="A9" s="5" t="s">
        <v>6</v>
      </c>
      <c r="B9" s="51">
        <f>+'Lik._6.p., MK_1.p.'!B9+'Lik._7.p., MK_2.p.'!B9+'Lik._8.p., MK_3.p.'!B9+'Lik._9.p., MK_4.p.'!B9</f>
        <v>8500850</v>
      </c>
      <c r="C9" s="54">
        <f>+'Lik._6.p., MK_1.p.'!C9+'Lik._7.p., MK_2.p.'!C9+'Lik._8.p., MK_3.p.'!C9</f>
        <v>54480</v>
      </c>
      <c r="D9" s="51">
        <f>+'Lik._6.p., MK_1.p.'!B9+'Lik._7.p., MK_2.p.'!B9+'Lik._8.p., MK_3.p.'!D9+'Lik._9.p., MK_4.p.'!B9</f>
        <v>8748768</v>
      </c>
      <c r="E9" s="52"/>
      <c r="F9" s="56">
        <f>+'Lik._6.p., MK_1.p.'!E9+'Lik._7.p., MK_2.p.'!E9+'Lik._8.p., MK_3.p.'!F9+'Lik._9.p., MK_4.p.'!D9</f>
        <v>79832</v>
      </c>
      <c r="G9" s="56">
        <f>+'Lik._8.p., MK_3.p.'!G9</f>
        <v>2552</v>
      </c>
      <c r="H9" s="56">
        <f>+'Lik._8.p., MK_3.p.'!H9</f>
        <v>-179</v>
      </c>
      <c r="I9" s="56">
        <f t="shared" si="0"/>
        <v>82205</v>
      </c>
      <c r="J9" s="52"/>
      <c r="K9" s="51">
        <f t="shared" si="1"/>
        <v>8580682</v>
      </c>
      <c r="L9" s="54">
        <f t="shared" si="2"/>
        <v>54480</v>
      </c>
      <c r="M9" s="51">
        <f t="shared" si="3"/>
        <v>8830973</v>
      </c>
      <c r="N9" s="1">
        <f t="shared" si="4"/>
        <v>250291</v>
      </c>
      <c r="O9" s="106"/>
      <c r="P9" s="54">
        <f>+'Lik._6.p., MK_1.p.'!J9+'Lik._7.p., MK_2.p.'!J9+'Lik._8.p., MK_3.p.'!O9+'Lik._9.p., MK_4.p.'!H9</f>
        <v>4959974</v>
      </c>
      <c r="Q9" s="54">
        <f>+'Lik._8.p., MK_3.p.'!P9</f>
        <v>139050</v>
      </c>
      <c r="R9" s="51">
        <f t="shared" si="5"/>
        <v>5099024</v>
      </c>
      <c r="S9" s="106"/>
      <c r="T9" s="51">
        <f t="shared" si="6"/>
        <v>13540656</v>
      </c>
      <c r="U9" s="54">
        <f t="shared" si="7"/>
        <v>54480</v>
      </c>
      <c r="V9" s="51">
        <f t="shared" si="8"/>
        <v>13929997</v>
      </c>
    </row>
    <row r="10" spans="1:22" s="1" customFormat="1" ht="19.149999999999999" customHeight="1">
      <c r="A10" s="5" t="s">
        <v>7</v>
      </c>
      <c r="B10" s="51">
        <f>+'Lik._6.p., MK_1.p.'!B10+'Lik._7.p., MK_2.p.'!B10+'Lik._8.p., MK_3.p.'!B10+'Lik._9.p., MK_4.p.'!B10</f>
        <v>14858536</v>
      </c>
      <c r="C10" s="54">
        <f>+'Lik._6.p., MK_1.p.'!C10+'Lik._7.p., MK_2.p.'!C10+'Lik._8.p., MK_3.p.'!C10</f>
        <v>82656</v>
      </c>
      <c r="D10" s="51">
        <f>+'Lik._6.p., MK_1.p.'!B10+'Lik._7.p., MK_2.p.'!B10+'Lik._8.p., MK_3.p.'!D10+'Lik._9.p., MK_4.p.'!B10</f>
        <v>15505592</v>
      </c>
      <c r="E10" s="52"/>
      <c r="F10" s="56">
        <f>+'Lik._6.p., MK_1.p.'!E10+'Lik._7.p., MK_2.p.'!E10+'Lik._8.p., MK_3.p.'!F10+'Lik._9.p., MK_4.p.'!D10</f>
        <v>174086</v>
      </c>
      <c r="G10" s="56">
        <f>+'Lik._8.p., MK_3.p.'!G10</f>
        <v>7620</v>
      </c>
      <c r="H10" s="56">
        <f>+'Lik._8.p., MK_3.p.'!H10</f>
        <v>-533</v>
      </c>
      <c r="I10" s="56">
        <f t="shared" si="0"/>
        <v>181173</v>
      </c>
      <c r="J10" s="52"/>
      <c r="K10" s="51">
        <f t="shared" si="1"/>
        <v>15032622</v>
      </c>
      <c r="L10" s="54">
        <f t="shared" si="2"/>
        <v>82656</v>
      </c>
      <c r="M10" s="51">
        <f t="shared" si="3"/>
        <v>15686765</v>
      </c>
      <c r="N10" s="1">
        <f t="shared" si="4"/>
        <v>654143</v>
      </c>
      <c r="O10" s="106"/>
      <c r="P10" s="54">
        <f>+'Lik._6.p., MK_1.p.'!J10+'Lik._7.p., MK_2.p.'!J10+'Lik._8.p., MK_3.p.'!O10+'Lik._9.p., MK_4.p.'!H10</f>
        <v>8222647</v>
      </c>
      <c r="Q10" s="54">
        <f>+'Lik._8.p., MK_3.p.'!P10</f>
        <v>361810</v>
      </c>
      <c r="R10" s="51">
        <f t="shared" si="5"/>
        <v>8584457</v>
      </c>
      <c r="S10" s="106"/>
      <c r="T10" s="51">
        <f t="shared" si="6"/>
        <v>23255269</v>
      </c>
      <c r="U10" s="54">
        <f t="shared" si="7"/>
        <v>82656</v>
      </c>
      <c r="V10" s="51">
        <f t="shared" si="8"/>
        <v>24271222</v>
      </c>
    </row>
    <row r="11" spans="1:22" s="1" customFormat="1" ht="19.149999999999999" customHeight="1">
      <c r="A11" s="5" t="s">
        <v>8</v>
      </c>
      <c r="B11" s="51">
        <f>+'Lik._6.p., MK_1.p.'!B11+'Lik._7.p., MK_2.p.'!B11+'Lik._8.p., MK_3.p.'!B11+'Lik._9.p., MK_4.p.'!B11</f>
        <v>6945055</v>
      </c>
      <c r="C11" s="54">
        <f>+'Lik._6.p., MK_1.p.'!C11+'Lik._7.p., MK_2.p.'!C11+'Lik._8.p., MK_3.p.'!C11</f>
        <v>65569</v>
      </c>
      <c r="D11" s="51">
        <f>+'Lik._6.p., MK_1.p.'!B11+'Lik._7.p., MK_2.p.'!B11+'Lik._8.p., MK_3.p.'!D11+'Lik._9.p., MK_4.p.'!B11</f>
        <v>7345704</v>
      </c>
      <c r="E11" s="52"/>
      <c r="F11" s="56">
        <f>+'Lik._6.p., MK_1.p.'!E11+'Lik._7.p., MK_2.p.'!E11+'Lik._8.p., MK_3.p.'!F11+'Lik._9.p., MK_4.p.'!D11</f>
        <v>98412</v>
      </c>
      <c r="G11" s="56">
        <f>+'Lik._8.p., MK_3.p.'!G11</f>
        <v>0</v>
      </c>
      <c r="H11" s="56">
        <f>+'Lik._8.p., MK_3.p.'!H11</f>
        <v>-1377</v>
      </c>
      <c r="I11" s="56">
        <f t="shared" si="0"/>
        <v>97035</v>
      </c>
      <c r="J11" s="52"/>
      <c r="K11" s="51">
        <f t="shared" si="1"/>
        <v>7043467</v>
      </c>
      <c r="L11" s="54">
        <f t="shared" si="2"/>
        <v>65569</v>
      </c>
      <c r="M11" s="51">
        <f t="shared" si="3"/>
        <v>7442739</v>
      </c>
      <c r="N11" s="1">
        <f t="shared" si="4"/>
        <v>399272</v>
      </c>
      <c r="O11" s="106"/>
      <c r="P11" s="54">
        <f>+'Lik._6.p., MK_1.p.'!J11+'Lik._7.p., MK_2.p.'!J11+'Lik._8.p., MK_3.p.'!O11+'Lik._9.p., MK_4.p.'!H11</f>
        <v>4120543</v>
      </c>
      <c r="Q11" s="54">
        <f>+'Lik._8.p., MK_3.p.'!P11</f>
        <v>212482</v>
      </c>
      <c r="R11" s="51">
        <f t="shared" si="5"/>
        <v>4333025</v>
      </c>
      <c r="S11" s="106"/>
      <c r="T11" s="51">
        <f t="shared" si="6"/>
        <v>11164010</v>
      </c>
      <c r="U11" s="54">
        <f t="shared" si="7"/>
        <v>65569</v>
      </c>
      <c r="V11" s="51">
        <f t="shared" si="8"/>
        <v>11775764</v>
      </c>
    </row>
    <row r="12" spans="1:22" s="1" customFormat="1" ht="19.149999999999999" customHeight="1">
      <c r="A12" s="5" t="s">
        <v>9</v>
      </c>
      <c r="B12" s="51">
        <f>+'Lik._6.p., MK_1.p.'!B12+'Lik._7.p., MK_2.p.'!B12+'Lik._8.p., MK_3.p.'!B12+'Lik._9.p., MK_4.p.'!B12</f>
        <v>7209841</v>
      </c>
      <c r="C12" s="54">
        <f>+'Lik._6.p., MK_1.p.'!C12+'Lik._7.p., MK_2.p.'!C12+'Lik._8.p., MK_3.p.'!C12</f>
        <v>37913</v>
      </c>
      <c r="D12" s="51">
        <f>+'Lik._6.p., MK_1.p.'!B12+'Lik._7.p., MK_2.p.'!B12+'Lik._8.p., MK_3.p.'!D12+'Lik._9.p., MK_4.p.'!B12</f>
        <v>7209841</v>
      </c>
      <c r="E12" s="52"/>
      <c r="F12" s="56">
        <f>+'Lik._6.p., MK_1.p.'!E12+'Lik._7.p., MK_2.p.'!E12+'Lik._8.p., MK_3.p.'!F12+'Lik._9.p., MK_4.p.'!D12</f>
        <v>123440</v>
      </c>
      <c r="G12" s="56">
        <f>+'Lik._8.p., MK_3.p.'!G12</f>
        <v>0</v>
      </c>
      <c r="H12" s="56">
        <f>+'Lik._8.p., MK_3.p.'!H12</f>
        <v>0</v>
      </c>
      <c r="I12" s="56">
        <f t="shared" si="0"/>
        <v>123440</v>
      </c>
      <c r="J12" s="52"/>
      <c r="K12" s="51">
        <f t="shared" si="1"/>
        <v>7333281</v>
      </c>
      <c r="L12" s="54">
        <f t="shared" si="2"/>
        <v>37913</v>
      </c>
      <c r="M12" s="51">
        <f t="shared" si="3"/>
        <v>7333281</v>
      </c>
      <c r="N12" s="1">
        <f t="shared" si="4"/>
        <v>0</v>
      </c>
      <c r="O12" s="106"/>
      <c r="P12" s="54">
        <f>+'Lik._6.p., MK_1.p.'!J12+'Lik._7.p., MK_2.p.'!J12+'Lik._8.p., MK_3.p.'!O12+'Lik._9.p., MK_4.p.'!H12</f>
        <v>4073143</v>
      </c>
      <c r="Q12" s="54">
        <f>+'Lik._8.p., MK_3.p.'!P12</f>
        <v>0</v>
      </c>
      <c r="R12" s="51">
        <f t="shared" si="5"/>
        <v>4073143</v>
      </c>
      <c r="S12" s="106"/>
      <c r="T12" s="51">
        <f t="shared" si="6"/>
        <v>11406424</v>
      </c>
      <c r="U12" s="54">
        <f t="shared" si="7"/>
        <v>37913</v>
      </c>
      <c r="V12" s="51">
        <f t="shared" si="8"/>
        <v>11406424</v>
      </c>
    </row>
    <row r="13" spans="1:22" s="1" customFormat="1" ht="19.149999999999999" customHeight="1">
      <c r="A13" s="5" t="s">
        <v>10</v>
      </c>
      <c r="B13" s="51">
        <f>+'Lik._6.p., MK_1.p.'!B13+'Lik._7.p., MK_2.p.'!B13+'Lik._8.p., MK_3.p.'!B13+'Lik._9.p., MK_4.p.'!B13</f>
        <v>7284126</v>
      </c>
      <c r="C13" s="54">
        <f>+'Lik._6.p., MK_1.p.'!C13+'Lik._7.p., MK_2.p.'!C13+'Lik._8.p., MK_3.p.'!C13</f>
        <v>15912</v>
      </c>
      <c r="D13" s="51">
        <f>+'Lik._6.p., MK_1.p.'!B13+'Lik._7.p., MK_2.p.'!B13+'Lik._8.p., MK_3.p.'!D13+'Lik._9.p., MK_4.p.'!B13</f>
        <v>7630901</v>
      </c>
      <c r="E13" s="52"/>
      <c r="F13" s="56">
        <f>+'Lik._6.p., MK_1.p.'!E13+'Lik._7.p., MK_2.p.'!E13+'Lik._8.p., MK_3.p.'!F13+'Lik._9.p., MK_4.p.'!D13</f>
        <v>29146</v>
      </c>
      <c r="G13" s="56">
        <f>+'Lik._8.p., MK_3.p.'!G13</f>
        <v>0</v>
      </c>
      <c r="H13" s="56">
        <f>+'Lik._8.p., MK_3.p.'!H13</f>
        <v>811</v>
      </c>
      <c r="I13" s="56">
        <f t="shared" si="0"/>
        <v>29957</v>
      </c>
      <c r="J13" s="52"/>
      <c r="K13" s="51">
        <f t="shared" si="1"/>
        <v>7313272</v>
      </c>
      <c r="L13" s="54">
        <f t="shared" si="2"/>
        <v>15912</v>
      </c>
      <c r="M13" s="51">
        <f t="shared" si="3"/>
        <v>7660858</v>
      </c>
      <c r="N13" s="1">
        <f t="shared" si="4"/>
        <v>347586</v>
      </c>
      <c r="O13" s="106"/>
      <c r="P13" s="54">
        <f>+'Lik._6.p., MK_1.p.'!J13+'Lik._7.p., MK_2.p.'!J13+'Lik._8.p., MK_3.p.'!O13+'Lik._9.p., MK_4.p.'!H13</f>
        <v>3747131</v>
      </c>
      <c r="Q13" s="54">
        <f>+'Lik._8.p., MK_3.p.'!P13</f>
        <v>195041</v>
      </c>
      <c r="R13" s="51">
        <f t="shared" si="5"/>
        <v>3942172</v>
      </c>
      <c r="S13" s="106"/>
      <c r="T13" s="51">
        <f t="shared" si="6"/>
        <v>11060403</v>
      </c>
      <c r="U13" s="54">
        <f t="shared" si="7"/>
        <v>15912</v>
      </c>
      <c r="V13" s="51">
        <f t="shared" si="8"/>
        <v>11603030</v>
      </c>
    </row>
    <row r="14" spans="1:22" s="1" customFormat="1" ht="19.149999999999999" customHeight="1">
      <c r="A14" s="5" t="s">
        <v>11</v>
      </c>
      <c r="B14" s="51">
        <f>+'Lik._6.p., MK_1.p.'!B14+'Lik._7.p., MK_2.p.'!B14+'Lik._8.p., MK_3.p.'!B14+'Lik._9.p., MK_4.p.'!B14</f>
        <v>3096564</v>
      </c>
      <c r="C14" s="54">
        <f>+'Lik._6.p., MK_1.p.'!C14+'Lik._7.p., MK_2.p.'!C14+'Lik._8.p., MK_3.p.'!C14</f>
        <v>6906</v>
      </c>
      <c r="D14" s="51">
        <f>+'Lik._6.p., MK_1.p.'!B14+'Lik._7.p., MK_2.p.'!B14+'Lik._8.p., MK_3.p.'!D14+'Lik._9.p., MK_4.p.'!B14</f>
        <v>3096564</v>
      </c>
      <c r="E14" s="52"/>
      <c r="F14" s="56">
        <f>+'Lik._6.p., MK_1.p.'!E14+'Lik._7.p., MK_2.p.'!E14+'Lik._8.p., MK_3.p.'!F14+'Lik._9.p., MK_4.p.'!D14</f>
        <v>12180</v>
      </c>
      <c r="G14" s="56">
        <f>+'Lik._8.p., MK_3.p.'!G14</f>
        <v>0</v>
      </c>
      <c r="H14" s="56">
        <f>+'Lik._8.p., MK_3.p.'!H14</f>
        <v>0</v>
      </c>
      <c r="I14" s="56">
        <f t="shared" si="0"/>
        <v>12180</v>
      </c>
      <c r="J14" s="52"/>
      <c r="K14" s="51">
        <f t="shared" si="1"/>
        <v>3108744</v>
      </c>
      <c r="L14" s="54">
        <f t="shared" si="2"/>
        <v>6906</v>
      </c>
      <c r="M14" s="51">
        <f t="shared" si="3"/>
        <v>3108744</v>
      </c>
      <c r="N14" s="1">
        <f t="shared" si="4"/>
        <v>0</v>
      </c>
      <c r="O14" s="106"/>
      <c r="P14" s="54">
        <f>+'Lik._6.p., MK_1.p.'!J14+'Lik._7.p., MK_2.p.'!J14+'Lik._8.p., MK_3.p.'!O14+'Lik._9.p., MK_4.p.'!H14</f>
        <v>1676668</v>
      </c>
      <c r="Q14" s="54">
        <f>+'Lik._8.p., MK_3.p.'!P14</f>
        <v>0</v>
      </c>
      <c r="R14" s="51">
        <f t="shared" si="5"/>
        <v>1676668</v>
      </c>
      <c r="S14" s="106"/>
      <c r="T14" s="51">
        <f t="shared" si="6"/>
        <v>4785412</v>
      </c>
      <c r="U14" s="54">
        <f t="shared" si="7"/>
        <v>6906</v>
      </c>
      <c r="V14" s="51">
        <f t="shared" si="8"/>
        <v>4785412</v>
      </c>
    </row>
    <row r="15" spans="1:22" s="1" customFormat="1" ht="19.149999999999999" customHeight="1">
      <c r="A15" s="5" t="s">
        <v>12</v>
      </c>
      <c r="B15" s="51">
        <f>+'Lik._6.p., MK_1.p.'!B15+'Lik._7.p., MK_2.p.'!B15+'Lik._8.p., MK_3.p.'!B15+'Lik._9.p., MK_4.p.'!B15</f>
        <v>5178445</v>
      </c>
      <c r="C15" s="54">
        <f>+'Lik._6.p., MK_1.p.'!C15+'Lik._7.p., MK_2.p.'!C15+'Lik._8.p., MK_3.p.'!C15</f>
        <v>26907</v>
      </c>
      <c r="D15" s="51">
        <f>+'Lik._6.p., MK_1.p.'!B15+'Lik._7.p., MK_2.p.'!B15+'Lik._8.p., MK_3.p.'!D15+'Lik._9.p., MK_4.p.'!B15</f>
        <v>5534437</v>
      </c>
      <c r="E15" s="52"/>
      <c r="F15" s="56">
        <f>+'Lik._6.p., MK_1.p.'!E15+'Lik._7.p., MK_2.p.'!E15+'Lik._8.p., MK_3.p.'!F15+'Lik._9.p., MK_4.p.'!D15</f>
        <v>4034</v>
      </c>
      <c r="G15" s="56">
        <f>+'Lik._8.p., MK_3.p.'!G15</f>
        <v>0</v>
      </c>
      <c r="H15" s="56">
        <f>+'Lik._8.p., MK_3.p.'!H15</f>
        <v>303</v>
      </c>
      <c r="I15" s="56">
        <f t="shared" si="0"/>
        <v>4337</v>
      </c>
      <c r="J15" s="52"/>
      <c r="K15" s="51">
        <f t="shared" si="1"/>
        <v>5182479</v>
      </c>
      <c r="L15" s="54">
        <f t="shared" si="2"/>
        <v>26907</v>
      </c>
      <c r="M15" s="51">
        <f t="shared" si="3"/>
        <v>5538774</v>
      </c>
      <c r="N15" s="1">
        <f t="shared" si="4"/>
        <v>356295</v>
      </c>
      <c r="O15" s="106"/>
      <c r="P15" s="54">
        <f>+'Lik._6.p., MK_1.p.'!J15+'Lik._7.p., MK_2.p.'!J15+'Lik._8.p., MK_3.p.'!O15+'Lik._9.p., MK_4.p.'!H15</f>
        <v>2938895</v>
      </c>
      <c r="Q15" s="54">
        <f>+'Lik._8.p., MK_3.p.'!P15</f>
        <v>187368</v>
      </c>
      <c r="R15" s="51">
        <f t="shared" si="5"/>
        <v>3126263</v>
      </c>
      <c r="S15" s="106"/>
      <c r="T15" s="51">
        <f t="shared" si="6"/>
        <v>8121374</v>
      </c>
      <c r="U15" s="54">
        <f t="shared" si="7"/>
        <v>26907</v>
      </c>
      <c r="V15" s="51">
        <f t="shared" si="8"/>
        <v>8665037</v>
      </c>
    </row>
    <row r="16" spans="1:22" s="1" customFormat="1" ht="19.149999999999999" customHeight="1">
      <c r="A16" s="5" t="s">
        <v>13</v>
      </c>
      <c r="B16" s="51">
        <f>+'Lik._6.p., MK_1.p.'!B16+'Lik._7.p., MK_2.p.'!B16+'Lik._8.p., MK_3.p.'!B16+'Lik._9.p., MK_4.p.'!B16</f>
        <v>5139232</v>
      </c>
      <c r="C16" s="54">
        <f>+'Lik._6.p., MK_1.p.'!C16+'Lik._7.p., MK_2.p.'!C16+'Lik._8.p., MK_3.p.'!C16</f>
        <v>24540</v>
      </c>
      <c r="D16" s="51">
        <f>+'Lik._6.p., MK_1.p.'!B16+'Lik._7.p., MK_2.p.'!B16+'Lik._8.p., MK_3.p.'!D16+'Lik._9.p., MK_4.p.'!B16</f>
        <v>5139232</v>
      </c>
      <c r="E16" s="52"/>
      <c r="F16" s="56">
        <f>+'Lik._6.p., MK_1.p.'!E16+'Lik._7.p., MK_2.p.'!E16+'Lik._8.p., MK_3.p.'!F16+'Lik._9.p., MK_4.p.'!D16</f>
        <v>22802</v>
      </c>
      <c r="G16" s="56">
        <f>+'Lik._8.p., MK_3.p.'!G16</f>
        <v>0</v>
      </c>
      <c r="H16" s="56">
        <f>+'Lik._8.p., MK_3.p.'!H16</f>
        <v>0</v>
      </c>
      <c r="I16" s="56">
        <f t="shared" si="0"/>
        <v>22802</v>
      </c>
      <c r="J16" s="52"/>
      <c r="K16" s="51">
        <f t="shared" si="1"/>
        <v>5162034</v>
      </c>
      <c r="L16" s="54">
        <f t="shared" si="2"/>
        <v>24540</v>
      </c>
      <c r="M16" s="51">
        <f t="shared" si="3"/>
        <v>5162034</v>
      </c>
      <c r="N16" s="1">
        <f t="shared" si="4"/>
        <v>0</v>
      </c>
      <c r="O16" s="106"/>
      <c r="P16" s="54">
        <f>+'Lik._6.p., MK_1.p.'!J16+'Lik._7.p., MK_2.p.'!J16+'Lik._8.p., MK_3.p.'!O16+'Lik._9.p., MK_4.p.'!H16</f>
        <v>2883518</v>
      </c>
      <c r="Q16" s="54">
        <f>+'Lik._8.p., MK_3.p.'!P16</f>
        <v>0</v>
      </c>
      <c r="R16" s="51">
        <f t="shared" si="5"/>
        <v>2883518</v>
      </c>
      <c r="S16" s="106"/>
      <c r="T16" s="51">
        <f t="shared" si="6"/>
        <v>8045552</v>
      </c>
      <c r="U16" s="54">
        <f t="shared" si="7"/>
        <v>24540</v>
      </c>
      <c r="V16" s="51">
        <f t="shared" si="8"/>
        <v>8045552</v>
      </c>
    </row>
    <row r="17" spans="1:22" s="1" customFormat="1" ht="19.149999999999999" customHeight="1">
      <c r="A17" s="5" t="s">
        <v>14</v>
      </c>
      <c r="B17" s="51">
        <f>+'Lik._6.p., MK_1.p.'!B17+'Lik._7.p., MK_2.p.'!B17+'Lik._8.p., MK_3.p.'!B17+'Lik._9.p., MK_4.p.'!B17</f>
        <v>4411808</v>
      </c>
      <c r="C17" s="54">
        <f>+'Lik._6.p., MK_1.p.'!C17+'Lik._7.p., MK_2.p.'!C17+'Lik._8.p., MK_3.p.'!C17</f>
        <v>9588</v>
      </c>
      <c r="D17" s="51">
        <f>+'Lik._6.p., MK_1.p.'!B17+'Lik._7.p., MK_2.p.'!B17+'Lik._8.p., MK_3.p.'!D17+'Lik._9.p., MK_4.p.'!B17</f>
        <v>4411808</v>
      </c>
      <c r="E17" s="52"/>
      <c r="F17" s="56">
        <f>+'Lik._6.p., MK_1.p.'!E17+'Lik._7.p., MK_2.p.'!E17+'Lik._8.p., MK_3.p.'!F17+'Lik._9.p., MK_4.p.'!D17</f>
        <v>33192</v>
      </c>
      <c r="G17" s="56">
        <f>+'Lik._8.p., MK_3.p.'!G17</f>
        <v>0</v>
      </c>
      <c r="H17" s="56">
        <f>+'Lik._8.p., MK_3.p.'!H17</f>
        <v>0</v>
      </c>
      <c r="I17" s="56">
        <f t="shared" si="0"/>
        <v>33192</v>
      </c>
      <c r="J17" s="52"/>
      <c r="K17" s="51">
        <f t="shared" si="1"/>
        <v>4445000</v>
      </c>
      <c r="L17" s="54">
        <f t="shared" si="2"/>
        <v>9588</v>
      </c>
      <c r="M17" s="51">
        <f t="shared" si="3"/>
        <v>4445000</v>
      </c>
      <c r="N17" s="1">
        <f t="shared" si="4"/>
        <v>0</v>
      </c>
      <c r="O17" s="106"/>
      <c r="P17" s="54">
        <f>+'Lik._6.p., MK_1.p.'!J17+'Lik._7.p., MK_2.p.'!J17+'Lik._8.p., MK_3.p.'!O17+'Lik._9.p., MK_4.p.'!H17</f>
        <v>2559793</v>
      </c>
      <c r="Q17" s="54">
        <f>+'Lik._8.p., MK_3.p.'!P17</f>
        <v>0</v>
      </c>
      <c r="R17" s="51">
        <f t="shared" si="5"/>
        <v>2559793</v>
      </c>
      <c r="S17" s="106"/>
      <c r="T17" s="51">
        <f t="shared" si="6"/>
        <v>7004793</v>
      </c>
      <c r="U17" s="54">
        <f t="shared" si="7"/>
        <v>9588</v>
      </c>
      <c r="V17" s="51">
        <f t="shared" si="8"/>
        <v>7004793</v>
      </c>
    </row>
    <row r="18" spans="1:22" s="1" customFormat="1" ht="19.149999999999999" customHeight="1">
      <c r="A18" s="5" t="s">
        <v>15</v>
      </c>
      <c r="B18" s="51">
        <f>+'Lik._6.p., MK_1.p.'!B18+'Lik._7.p., MK_2.p.'!B18+'Lik._8.p., MK_3.p.'!B18+'Lik._9.p., MK_4.p.'!B18</f>
        <v>11422536</v>
      </c>
      <c r="C18" s="54">
        <f>+'Lik._6.p., MK_1.p.'!C18+'Lik._7.p., MK_2.p.'!C18+'Lik._8.p., MK_3.p.'!C18</f>
        <v>41824</v>
      </c>
      <c r="D18" s="51">
        <f>+'Lik._6.p., MK_1.p.'!B18+'Lik._7.p., MK_2.p.'!B18+'Lik._8.p., MK_3.p.'!D18+'Lik._9.p., MK_4.p.'!B18</f>
        <v>11840153</v>
      </c>
      <c r="E18" s="52"/>
      <c r="F18" s="56">
        <f>+'Lik._6.p., MK_1.p.'!E18+'Lik._7.p., MK_2.p.'!E18+'Lik._8.p., MK_3.p.'!F18+'Lik._9.p., MK_4.p.'!D18</f>
        <v>97688</v>
      </c>
      <c r="G18" s="56">
        <f>+'Lik._8.p., MK_3.p.'!G18</f>
        <v>5104</v>
      </c>
      <c r="H18" s="56">
        <f>+'Lik._8.p., MK_3.p.'!H18</f>
        <v>-302</v>
      </c>
      <c r="I18" s="56">
        <f t="shared" si="0"/>
        <v>102490</v>
      </c>
      <c r="J18" s="52"/>
      <c r="K18" s="51">
        <f t="shared" si="1"/>
        <v>11520224</v>
      </c>
      <c r="L18" s="54">
        <f t="shared" si="2"/>
        <v>41824</v>
      </c>
      <c r="M18" s="51">
        <f t="shared" si="3"/>
        <v>11942643</v>
      </c>
      <c r="N18" s="1">
        <f t="shared" si="4"/>
        <v>422419</v>
      </c>
      <c r="O18" s="106"/>
      <c r="P18" s="54">
        <f>+'Lik._6.p., MK_1.p.'!J18+'Lik._7.p., MK_2.p.'!J18+'Lik._8.p., MK_3.p.'!O18+'Lik._9.p., MK_4.p.'!H18</f>
        <v>6181080</v>
      </c>
      <c r="Q18" s="54">
        <f>+'Lik._8.p., MK_3.p.'!P18</f>
        <v>213422</v>
      </c>
      <c r="R18" s="51">
        <f t="shared" si="5"/>
        <v>6394502</v>
      </c>
      <c r="S18" s="106"/>
      <c r="T18" s="51">
        <f t="shared" si="6"/>
        <v>17701304</v>
      </c>
      <c r="U18" s="54">
        <f t="shared" si="7"/>
        <v>41824</v>
      </c>
      <c r="V18" s="51">
        <f t="shared" si="8"/>
        <v>18337145</v>
      </c>
    </row>
    <row r="19" spans="1:22" s="1" customFormat="1" ht="19.149999999999999" customHeight="1">
      <c r="A19" s="5" t="s">
        <v>16</v>
      </c>
      <c r="B19" s="51">
        <f>+'Lik._6.p., MK_1.p.'!B19+'Lik._7.p., MK_2.p.'!B19+'Lik._8.p., MK_3.p.'!B19+'Lik._9.p., MK_4.p.'!B19</f>
        <v>11226038</v>
      </c>
      <c r="C19" s="54">
        <f>+'Lik._6.p., MK_1.p.'!C19+'Lik._7.p., MK_2.p.'!C19+'Lik._8.p., MK_3.p.'!C19</f>
        <v>27434</v>
      </c>
      <c r="D19" s="51">
        <f>+'Lik._6.p., MK_1.p.'!B19+'Lik._7.p., MK_2.p.'!B19+'Lik._8.p., MK_3.p.'!D19+'Lik._9.p., MK_4.p.'!B19</f>
        <v>11545722</v>
      </c>
      <c r="E19" s="52"/>
      <c r="F19" s="56">
        <f>+'Lik._6.p., MK_1.p.'!E19+'Lik._7.p., MK_2.p.'!E19+'Lik._8.p., MK_3.p.'!F19+'Lik._9.p., MK_4.p.'!D19</f>
        <v>72558</v>
      </c>
      <c r="G19" s="56">
        <f>+'Lik._8.p., MK_3.p.'!G19</f>
        <v>0</v>
      </c>
      <c r="H19" s="56">
        <f>+'Lik._8.p., MK_3.p.'!H19</f>
        <v>512</v>
      </c>
      <c r="I19" s="56">
        <f t="shared" si="0"/>
        <v>73070</v>
      </c>
      <c r="J19" s="52"/>
      <c r="K19" s="51">
        <f t="shared" si="1"/>
        <v>11298596</v>
      </c>
      <c r="L19" s="54">
        <f t="shared" si="2"/>
        <v>27434</v>
      </c>
      <c r="M19" s="51">
        <f t="shared" si="3"/>
        <v>11618792</v>
      </c>
      <c r="N19" s="1">
        <f t="shared" si="4"/>
        <v>320196</v>
      </c>
      <c r="O19" s="106"/>
      <c r="P19" s="54">
        <f>+'Lik._6.p., MK_1.p.'!J19+'Lik._7.p., MK_2.p.'!J19+'Lik._8.p., MK_3.p.'!O19+'Lik._9.p., MK_4.p.'!H19</f>
        <v>6140676</v>
      </c>
      <c r="Q19" s="54">
        <f>+'Lik._8.p., MK_3.p.'!P19</f>
        <v>150567</v>
      </c>
      <c r="R19" s="51">
        <f t="shared" si="5"/>
        <v>6291243</v>
      </c>
      <c r="S19" s="106"/>
      <c r="T19" s="51">
        <f t="shared" si="6"/>
        <v>17439272</v>
      </c>
      <c r="U19" s="54">
        <f t="shared" si="7"/>
        <v>27434</v>
      </c>
      <c r="V19" s="51">
        <f t="shared" si="8"/>
        <v>17910035</v>
      </c>
    </row>
    <row r="20" spans="1:22" s="1" customFormat="1" ht="19.149999999999999" customHeight="1">
      <c r="A20" s="5" t="s">
        <v>17</v>
      </c>
      <c r="B20" s="51">
        <f>+'Lik._6.p., MK_1.p.'!B20+'Lik._7.p., MK_2.p.'!B20+'Lik._8.p., MK_3.p.'!B20+'Lik._9.p., MK_4.p.'!B20</f>
        <v>8384582</v>
      </c>
      <c r="C20" s="54">
        <f>+'Lik._6.p., MK_1.p.'!C20+'Lik._7.p., MK_2.p.'!C20+'Lik._8.p., MK_3.p.'!C20</f>
        <v>20502</v>
      </c>
      <c r="D20" s="51">
        <f>+'Lik._6.p., MK_1.p.'!B20+'Lik._7.p., MK_2.p.'!B20+'Lik._8.p., MK_3.p.'!D20+'Lik._9.p., MK_4.p.'!B20</f>
        <v>8768955</v>
      </c>
      <c r="E20" s="52"/>
      <c r="F20" s="56">
        <f>+'Lik._6.p., MK_1.p.'!E20+'Lik._7.p., MK_2.p.'!E20+'Lik._8.p., MK_3.p.'!F20+'Lik._9.p., MK_4.p.'!D20</f>
        <v>25216</v>
      </c>
      <c r="G20" s="56">
        <f>+'Lik._8.p., MK_3.p.'!G20</f>
        <v>0</v>
      </c>
      <c r="H20" s="56">
        <f>+'Lik._8.p., MK_3.p.'!H20</f>
        <v>571</v>
      </c>
      <c r="I20" s="56">
        <f t="shared" si="0"/>
        <v>25787</v>
      </c>
      <c r="J20" s="52"/>
      <c r="K20" s="51">
        <f t="shared" si="1"/>
        <v>8409798</v>
      </c>
      <c r="L20" s="54">
        <f t="shared" si="2"/>
        <v>20502</v>
      </c>
      <c r="M20" s="51">
        <f t="shared" si="3"/>
        <v>8794742</v>
      </c>
      <c r="N20" s="1">
        <f t="shared" si="4"/>
        <v>384944</v>
      </c>
      <c r="O20" s="106"/>
      <c r="P20" s="54">
        <f>+'Lik._6.p., MK_1.p.'!J20+'Lik._7.p., MK_2.p.'!J20+'Lik._8.p., MK_3.p.'!O20+'Lik._9.p., MK_4.p.'!H20</f>
        <v>4397629</v>
      </c>
      <c r="Q20" s="54">
        <f>+'Lik._8.p., MK_3.p.'!P20</f>
        <v>196070</v>
      </c>
      <c r="R20" s="51">
        <f t="shared" si="5"/>
        <v>4593699</v>
      </c>
      <c r="S20" s="106"/>
      <c r="T20" s="51">
        <f t="shared" si="6"/>
        <v>12807427</v>
      </c>
      <c r="U20" s="54">
        <f t="shared" si="7"/>
        <v>20502</v>
      </c>
      <c r="V20" s="51">
        <f t="shared" si="8"/>
        <v>13388441</v>
      </c>
    </row>
    <row r="21" spans="1:22" s="1" customFormat="1" ht="19.149999999999999" customHeight="1">
      <c r="A21" s="5" t="s">
        <v>18</v>
      </c>
      <c r="B21" s="51">
        <f>+'Lik._6.p., MK_1.p.'!B21+'Lik._7.p., MK_2.p.'!B21+'Lik._8.p., MK_3.p.'!B21+'Lik._9.p., MK_4.p.'!B21</f>
        <v>7049366</v>
      </c>
      <c r="C21" s="54">
        <f>+'Lik._6.p., MK_1.p.'!C21+'Lik._7.p., MK_2.p.'!C21+'Lik._8.p., MK_3.p.'!C21</f>
        <v>16290</v>
      </c>
      <c r="D21" s="51">
        <f>+'Lik._6.p., MK_1.p.'!B21+'Lik._7.p., MK_2.p.'!B21+'Lik._8.p., MK_3.p.'!D21+'Lik._9.p., MK_4.p.'!B21</f>
        <v>7232958</v>
      </c>
      <c r="E21" s="52"/>
      <c r="F21" s="56">
        <f>+'Lik._6.p., MK_1.p.'!E21+'Lik._7.p., MK_2.p.'!E21+'Lik._8.p., MK_3.p.'!F21+'Lik._9.p., MK_4.p.'!D21</f>
        <v>66670</v>
      </c>
      <c r="G21" s="56">
        <f>+'Lik._8.p., MK_3.p.'!G21</f>
        <v>0</v>
      </c>
      <c r="H21" s="56">
        <f>+'Lik._8.p., MK_3.p.'!H21</f>
        <v>-229</v>
      </c>
      <c r="I21" s="56">
        <f t="shared" si="0"/>
        <v>66441</v>
      </c>
      <c r="J21" s="52"/>
      <c r="K21" s="51">
        <f t="shared" si="1"/>
        <v>7116036</v>
      </c>
      <c r="L21" s="54">
        <f t="shared" si="2"/>
        <v>16290</v>
      </c>
      <c r="M21" s="51">
        <f t="shared" si="3"/>
        <v>7299399</v>
      </c>
      <c r="N21" s="1">
        <f t="shared" si="4"/>
        <v>183363</v>
      </c>
      <c r="O21" s="106"/>
      <c r="P21" s="54">
        <f>+'Lik._6.p., MK_1.p.'!J21+'Lik._7.p., MK_2.p.'!J21+'Lik._8.p., MK_3.p.'!O21+'Lik._9.p., MK_4.p.'!H21</f>
        <v>3877900</v>
      </c>
      <c r="Q21" s="54">
        <f>+'Lik._8.p., MK_3.p.'!P21</f>
        <v>96331</v>
      </c>
      <c r="R21" s="51">
        <f t="shared" si="5"/>
        <v>3974231</v>
      </c>
      <c r="S21" s="106"/>
      <c r="T21" s="51">
        <f t="shared" si="6"/>
        <v>10993936</v>
      </c>
      <c r="U21" s="54">
        <f t="shared" si="7"/>
        <v>16290</v>
      </c>
      <c r="V21" s="51">
        <f t="shared" si="8"/>
        <v>11273630</v>
      </c>
    </row>
    <row r="22" spans="1:22" s="1" customFormat="1" ht="19.149999999999999" customHeight="1">
      <c r="A22" s="5" t="s">
        <v>19</v>
      </c>
      <c r="B22" s="51">
        <f>+'Lik._6.p., MK_1.p.'!B22+'Lik._7.p., MK_2.p.'!B22+'Lik._8.p., MK_3.p.'!B22+'Lik._9.p., MK_4.p.'!B22</f>
        <v>4743692</v>
      </c>
      <c r="C22" s="54">
        <f>+'Lik._6.p., MK_1.p.'!C22+'Lik._7.p., MK_2.p.'!C22+'Lik._8.p., MK_3.p.'!C22</f>
        <v>10492</v>
      </c>
      <c r="D22" s="51">
        <f>+'Lik._6.p., MK_1.p.'!B22+'Lik._7.p., MK_2.p.'!B22+'Lik._8.p., MK_3.p.'!D22+'Lik._9.p., MK_4.p.'!B22</f>
        <v>5227463</v>
      </c>
      <c r="E22" s="52"/>
      <c r="F22" s="56">
        <f>+'Lik._6.p., MK_1.p.'!E22+'Lik._7.p., MK_2.p.'!E22+'Lik._8.p., MK_3.p.'!F22+'Lik._9.p., MK_4.p.'!D22</f>
        <v>59696</v>
      </c>
      <c r="G22" s="56">
        <f>+'Lik._8.p., MK_3.p.'!G22</f>
        <v>15590</v>
      </c>
      <c r="H22" s="56">
        <f>+'Lik._8.p., MK_3.p.'!H22</f>
        <v>-157</v>
      </c>
      <c r="I22" s="56">
        <f t="shared" si="0"/>
        <v>75129</v>
      </c>
      <c r="J22" s="52"/>
      <c r="K22" s="51">
        <f t="shared" si="1"/>
        <v>4803388</v>
      </c>
      <c r="L22" s="54">
        <f t="shared" si="2"/>
        <v>10492</v>
      </c>
      <c r="M22" s="51">
        <f t="shared" si="3"/>
        <v>5302592</v>
      </c>
      <c r="N22" s="1">
        <f t="shared" si="4"/>
        <v>499204</v>
      </c>
      <c r="O22" s="106"/>
      <c r="P22" s="54">
        <f>+'Lik._6.p., MK_1.p.'!J22+'Lik._7.p., MK_2.p.'!J22+'Lik._8.p., MK_3.p.'!O22+'Lik._9.p., MK_4.p.'!H22</f>
        <v>2515970</v>
      </c>
      <c r="Q22" s="54">
        <f>+'Lik._8.p., MK_3.p.'!P22</f>
        <v>254022</v>
      </c>
      <c r="R22" s="51">
        <f t="shared" si="5"/>
        <v>2769992</v>
      </c>
      <c r="S22" s="106"/>
      <c r="T22" s="51">
        <f t="shared" si="6"/>
        <v>7319358</v>
      </c>
      <c r="U22" s="54">
        <f t="shared" si="7"/>
        <v>10492</v>
      </c>
      <c r="V22" s="51">
        <f t="shared" si="8"/>
        <v>8072584</v>
      </c>
    </row>
    <row r="23" spans="1:22" s="1" customFormat="1" ht="19.149999999999999" customHeight="1">
      <c r="A23" s="5" t="s">
        <v>20</v>
      </c>
      <c r="B23" s="51">
        <f>+'Lik._6.p., MK_1.p.'!B23+'Lik._7.p., MK_2.p.'!B23+'Lik._8.p., MK_3.p.'!B23+'Lik._9.p., MK_4.p.'!B23</f>
        <v>8712987</v>
      </c>
      <c r="C23" s="54">
        <f>+'Lik._6.p., MK_1.p.'!C23+'Lik._7.p., MK_2.p.'!C23+'Lik._8.p., MK_3.p.'!C23</f>
        <v>24847</v>
      </c>
      <c r="D23" s="51">
        <f>+'Lik._6.p., MK_1.p.'!B23+'Lik._7.p., MK_2.p.'!B23+'Lik._8.p., MK_3.p.'!D23+'Lik._9.p., MK_4.p.'!B23</f>
        <v>8958004</v>
      </c>
      <c r="E23" s="52"/>
      <c r="F23" s="56">
        <f>+'Lik._6.p., MK_1.p.'!E23+'Lik._7.p., MK_2.p.'!E23+'Lik._8.p., MK_3.p.'!F23+'Lik._9.p., MK_4.p.'!D23</f>
        <v>46252</v>
      </c>
      <c r="G23" s="56">
        <f>+'Lik._8.p., MK_3.p.'!G23</f>
        <v>0</v>
      </c>
      <c r="H23" s="56">
        <f>+'Lik._8.p., MK_3.p.'!H23</f>
        <v>115</v>
      </c>
      <c r="I23" s="56">
        <f t="shared" si="0"/>
        <v>46367</v>
      </c>
      <c r="J23" s="52"/>
      <c r="K23" s="51">
        <f t="shared" si="1"/>
        <v>8759239</v>
      </c>
      <c r="L23" s="54">
        <f t="shared" si="2"/>
        <v>24847</v>
      </c>
      <c r="M23" s="51">
        <f t="shared" si="3"/>
        <v>9004371</v>
      </c>
      <c r="N23" s="1">
        <f t="shared" si="4"/>
        <v>245132</v>
      </c>
      <c r="O23" s="106"/>
      <c r="P23" s="54">
        <f>+'Lik._6.p., MK_1.p.'!J23+'Lik._7.p., MK_2.p.'!J23+'Lik._8.p., MK_3.p.'!O23+'Lik._9.p., MK_4.p.'!H23</f>
        <v>4381878</v>
      </c>
      <c r="Q23" s="54">
        <f>+'Lik._8.p., MK_3.p.'!P23</f>
        <v>112012</v>
      </c>
      <c r="R23" s="51">
        <f t="shared" si="5"/>
        <v>4493890</v>
      </c>
      <c r="S23" s="106"/>
      <c r="T23" s="51">
        <f t="shared" si="6"/>
        <v>13141117</v>
      </c>
      <c r="U23" s="54">
        <f t="shared" si="7"/>
        <v>24847</v>
      </c>
      <c r="V23" s="51">
        <f t="shared" si="8"/>
        <v>13498261</v>
      </c>
    </row>
    <row r="24" spans="1:22" s="1" customFormat="1" ht="19.149999999999999" customHeight="1">
      <c r="A24" s="5" t="s">
        <v>21</v>
      </c>
      <c r="B24" s="51">
        <f>+'Lik._6.p., MK_1.p.'!B24+'Lik._7.p., MK_2.p.'!B24+'Lik._8.p., MK_3.p.'!B24+'Lik._9.p., MK_4.p.'!B24</f>
        <v>9437362</v>
      </c>
      <c r="C24" s="54">
        <f>+'Lik._6.p., MK_1.p.'!C24+'Lik._7.p., MK_2.p.'!C24+'Lik._8.p., MK_3.p.'!C24</f>
        <v>30074</v>
      </c>
      <c r="D24" s="51">
        <f>+'Lik._6.p., MK_1.p.'!B24+'Lik._7.p., MK_2.p.'!B24+'Lik._8.p., MK_3.p.'!D24+'Lik._9.p., MK_4.p.'!B24</f>
        <v>9668199</v>
      </c>
      <c r="E24" s="52"/>
      <c r="F24" s="56">
        <f>+'Lik._6.p., MK_1.p.'!E24+'Lik._7.p., MK_2.p.'!E24+'Lik._8.p., MK_3.p.'!F24+'Lik._9.p., MK_4.p.'!D24</f>
        <v>62688</v>
      </c>
      <c r="G24" s="56">
        <f>+'Lik._8.p., MK_3.p.'!G24</f>
        <v>2626</v>
      </c>
      <c r="H24" s="56">
        <f>+'Lik._8.p., MK_3.p.'!H24</f>
        <v>-20</v>
      </c>
      <c r="I24" s="56">
        <f t="shared" si="0"/>
        <v>65294</v>
      </c>
      <c r="J24" s="52"/>
      <c r="K24" s="51">
        <f t="shared" si="1"/>
        <v>9500050</v>
      </c>
      <c r="L24" s="54">
        <f t="shared" si="2"/>
        <v>30074</v>
      </c>
      <c r="M24" s="51">
        <f t="shared" si="3"/>
        <v>9733493</v>
      </c>
      <c r="N24" s="1">
        <f t="shared" si="4"/>
        <v>233443</v>
      </c>
      <c r="O24" s="106"/>
      <c r="P24" s="54">
        <f>+'Lik._6.p., MK_1.p.'!J24+'Lik._7.p., MK_2.p.'!J24+'Lik._8.p., MK_3.p.'!O24+'Lik._9.p., MK_4.p.'!H24</f>
        <v>5162480</v>
      </c>
      <c r="Q24" s="54">
        <f>+'Lik._8.p., MK_3.p.'!P24</f>
        <v>123046</v>
      </c>
      <c r="R24" s="51">
        <f t="shared" si="5"/>
        <v>5285526</v>
      </c>
      <c r="S24" s="106"/>
      <c r="T24" s="51">
        <f t="shared" si="6"/>
        <v>14662530</v>
      </c>
      <c r="U24" s="54">
        <f t="shared" si="7"/>
        <v>30074</v>
      </c>
      <c r="V24" s="51">
        <f t="shared" si="8"/>
        <v>15019019</v>
      </c>
    </row>
    <row r="25" spans="1:22" s="1" customFormat="1" ht="19.149999999999999" customHeight="1">
      <c r="A25" s="5" t="s">
        <v>22</v>
      </c>
      <c r="B25" s="51">
        <f>+'Lik._6.p., MK_1.p.'!B25+'Lik._7.p., MK_2.p.'!B25+'Lik._8.p., MK_3.p.'!B25+'Lik._9.p., MK_4.p.'!B25</f>
        <v>3864139</v>
      </c>
      <c r="C25" s="54">
        <f>+'Lik._6.p., MK_1.p.'!C25+'Lik._7.p., MK_2.p.'!C25+'Lik._8.p., MK_3.p.'!C25</f>
        <v>11801</v>
      </c>
      <c r="D25" s="51">
        <f>+'Lik._6.p., MK_1.p.'!B25+'Lik._7.p., MK_2.p.'!B25+'Lik._8.p., MK_3.p.'!D25+'Lik._9.p., MK_4.p.'!B25</f>
        <v>4135064</v>
      </c>
      <c r="E25" s="52"/>
      <c r="F25" s="56">
        <f>+'Lik._6.p., MK_1.p.'!E25+'Lik._7.p., MK_2.p.'!E25+'Lik._8.p., MK_3.p.'!F25+'Lik._9.p., MK_4.p.'!D25</f>
        <v>11998</v>
      </c>
      <c r="G25" s="56">
        <f>+'Lik._8.p., MK_3.p.'!G25</f>
        <v>0</v>
      </c>
      <c r="H25" s="56">
        <f>+'Lik._8.p., MK_3.p.'!H25</f>
        <v>565</v>
      </c>
      <c r="I25" s="56">
        <f t="shared" si="0"/>
        <v>12563</v>
      </c>
      <c r="J25" s="52"/>
      <c r="K25" s="51">
        <f t="shared" si="1"/>
        <v>3876137</v>
      </c>
      <c r="L25" s="54">
        <f t="shared" si="2"/>
        <v>11801</v>
      </c>
      <c r="M25" s="51">
        <f t="shared" si="3"/>
        <v>4147627</v>
      </c>
      <c r="N25" s="1">
        <f t="shared" si="4"/>
        <v>271490</v>
      </c>
      <c r="O25" s="106"/>
      <c r="P25" s="54">
        <f>+'Lik._6.p., MK_1.p.'!J25+'Lik._7.p., MK_2.p.'!J25+'Lik._8.p., MK_3.p.'!O25+'Lik._9.p., MK_4.p.'!H25</f>
        <v>1904079</v>
      </c>
      <c r="Q25" s="54">
        <f>+'Lik._8.p., MK_3.p.'!P25</f>
        <v>128397</v>
      </c>
      <c r="R25" s="51">
        <f t="shared" si="5"/>
        <v>2032476</v>
      </c>
      <c r="S25" s="106"/>
      <c r="T25" s="51">
        <f t="shared" si="6"/>
        <v>5780216</v>
      </c>
      <c r="U25" s="54">
        <f t="shared" si="7"/>
        <v>11801</v>
      </c>
      <c r="V25" s="51">
        <f t="shared" si="8"/>
        <v>6180103</v>
      </c>
    </row>
    <row r="26" spans="1:22" s="1" customFormat="1" ht="19.149999999999999" customHeight="1">
      <c r="A26" s="5" t="s">
        <v>23</v>
      </c>
      <c r="B26" s="51">
        <f>+'Lik._6.p., MK_1.p.'!B26+'Lik._7.p., MK_2.p.'!B26+'Lik._8.p., MK_3.p.'!B26+'Lik._9.p., MK_4.p.'!B26</f>
        <v>7443732</v>
      </c>
      <c r="C26" s="54">
        <f>+'Lik._6.p., MK_1.p.'!C26+'Lik._7.p., MK_2.p.'!C26+'Lik._8.p., MK_3.p.'!C26</f>
        <v>16364</v>
      </c>
      <c r="D26" s="51">
        <f>+'Lik._6.p., MK_1.p.'!B26+'Lik._7.p., MK_2.p.'!B26+'Lik._8.p., MK_3.p.'!D26+'Lik._9.p., MK_4.p.'!B26</f>
        <v>7967947</v>
      </c>
      <c r="E26" s="52"/>
      <c r="F26" s="56">
        <f>+'Lik._6.p., MK_1.p.'!E26+'Lik._7.p., MK_2.p.'!E26+'Lik._8.p., MK_3.p.'!F26+'Lik._9.p., MK_4.p.'!D26</f>
        <v>89834</v>
      </c>
      <c r="G26" s="56">
        <f>+'Lik._8.p., MK_3.p.'!G26</f>
        <v>6014</v>
      </c>
      <c r="H26" s="56">
        <f>+'Lik._8.p., MK_3.p.'!H26</f>
        <v>1407</v>
      </c>
      <c r="I26" s="56">
        <f t="shared" si="0"/>
        <v>97255</v>
      </c>
      <c r="J26" s="52"/>
      <c r="K26" s="51">
        <f t="shared" si="1"/>
        <v>7533566</v>
      </c>
      <c r="L26" s="54">
        <f t="shared" si="2"/>
        <v>16364</v>
      </c>
      <c r="M26" s="51">
        <f t="shared" si="3"/>
        <v>8065202</v>
      </c>
      <c r="N26" s="1">
        <f t="shared" si="4"/>
        <v>531636</v>
      </c>
      <c r="O26" s="106"/>
      <c r="P26" s="54">
        <f>+'Lik._6.p., MK_1.p.'!J26+'Lik._7.p., MK_2.p.'!J26+'Lik._8.p., MK_3.p.'!O26+'Lik._9.p., MK_4.p.'!H26</f>
        <v>3962395</v>
      </c>
      <c r="Q26" s="54">
        <f>+'Lik._8.p., MK_3.p.'!P26</f>
        <v>269370</v>
      </c>
      <c r="R26" s="51">
        <f t="shared" si="5"/>
        <v>4231765</v>
      </c>
      <c r="S26" s="106"/>
      <c r="T26" s="51">
        <f t="shared" si="6"/>
        <v>11495961</v>
      </c>
      <c r="U26" s="54">
        <f t="shared" si="7"/>
        <v>16364</v>
      </c>
      <c r="V26" s="51">
        <f t="shared" si="8"/>
        <v>12296967</v>
      </c>
    </row>
    <row r="27" spans="1:22" s="1" customFormat="1" ht="19.149999999999999" customHeight="1">
      <c r="A27" s="5" t="s">
        <v>24</v>
      </c>
      <c r="B27" s="51">
        <f>+'Lik._6.p., MK_1.p.'!B27+'Lik._7.p., MK_2.p.'!B27+'Lik._8.p., MK_3.p.'!B27+'Lik._9.p., MK_4.p.'!B27</f>
        <v>6942114</v>
      </c>
      <c r="C27" s="54">
        <f>+'Lik._6.p., MK_1.p.'!C27+'Lik._7.p., MK_2.p.'!C27+'Lik._8.p., MK_3.p.'!C27</f>
        <v>23394</v>
      </c>
      <c r="D27" s="51">
        <f>+'Lik._6.p., MK_1.p.'!B27+'Lik._7.p., MK_2.p.'!B27+'Lik._8.p., MK_3.p.'!D27+'Lik._9.p., MK_4.p.'!B27</f>
        <v>6942114</v>
      </c>
      <c r="E27" s="52"/>
      <c r="F27" s="56">
        <f>+'Lik._6.p., MK_1.p.'!E27+'Lik._7.p., MK_2.p.'!E27+'Lik._8.p., MK_3.p.'!F27+'Lik._9.p., MK_4.p.'!D27</f>
        <v>34462</v>
      </c>
      <c r="G27" s="56">
        <f>+'Lik._8.p., MK_3.p.'!G27</f>
        <v>0</v>
      </c>
      <c r="H27" s="56">
        <f>+'Lik._8.p., MK_3.p.'!H27</f>
        <v>0</v>
      </c>
      <c r="I27" s="56">
        <f t="shared" si="0"/>
        <v>34462</v>
      </c>
      <c r="J27" s="52"/>
      <c r="K27" s="51">
        <f t="shared" si="1"/>
        <v>6976576</v>
      </c>
      <c r="L27" s="54">
        <f t="shared" si="2"/>
        <v>23394</v>
      </c>
      <c r="M27" s="51">
        <f t="shared" si="3"/>
        <v>6976576</v>
      </c>
      <c r="N27" s="1">
        <f t="shared" si="4"/>
        <v>0</v>
      </c>
      <c r="O27" s="106"/>
      <c r="P27" s="54">
        <f>+'Lik._6.p., MK_1.p.'!J27+'Lik._7.p., MK_2.p.'!J27+'Lik._8.p., MK_3.p.'!O27+'Lik._9.p., MK_4.p.'!H27</f>
        <v>3769352</v>
      </c>
      <c r="Q27" s="54">
        <f>+'Lik._8.p., MK_3.p.'!P27</f>
        <v>0</v>
      </c>
      <c r="R27" s="51">
        <f t="shared" si="5"/>
        <v>3769352</v>
      </c>
      <c r="S27" s="106"/>
      <c r="T27" s="51">
        <f t="shared" si="6"/>
        <v>10745928</v>
      </c>
      <c r="U27" s="54">
        <f t="shared" si="7"/>
        <v>23394</v>
      </c>
      <c r="V27" s="51">
        <f t="shared" si="8"/>
        <v>10745928</v>
      </c>
    </row>
    <row r="28" spans="1:22" s="1" customFormat="1" ht="19.149999999999999" customHeight="1">
      <c r="A28" s="5" t="s">
        <v>25</v>
      </c>
      <c r="B28" s="51">
        <f>+'Lik._6.p., MK_1.p.'!B28+'Lik._7.p., MK_2.p.'!B28+'Lik._8.p., MK_3.p.'!B28+'Lik._9.p., MK_4.p.'!B28</f>
        <v>5519870</v>
      </c>
      <c r="C28" s="54">
        <f>+'Lik._6.p., MK_1.p.'!C28+'Lik._7.p., MK_2.p.'!C28+'Lik._8.p., MK_3.p.'!C28</f>
        <v>13296</v>
      </c>
      <c r="D28" s="51">
        <f>+'Lik._6.p., MK_1.p.'!B28+'Lik._7.p., MK_2.p.'!B28+'Lik._8.p., MK_3.p.'!D28+'Lik._9.p., MK_4.p.'!B28</f>
        <v>5780098</v>
      </c>
      <c r="E28" s="52"/>
      <c r="F28" s="56">
        <f>+'Lik._6.p., MK_1.p.'!E28+'Lik._7.p., MK_2.p.'!E28+'Lik._8.p., MK_3.p.'!F28+'Lik._9.p., MK_4.p.'!D28</f>
        <v>52612</v>
      </c>
      <c r="G28" s="56">
        <f>+'Lik._8.p., MK_3.p.'!G28</f>
        <v>0</v>
      </c>
      <c r="H28" s="56">
        <f>+'Lik._8.p., MK_3.p.'!H28</f>
        <v>-84</v>
      </c>
      <c r="I28" s="56">
        <f t="shared" si="0"/>
        <v>52528</v>
      </c>
      <c r="J28" s="52"/>
      <c r="K28" s="51">
        <f t="shared" si="1"/>
        <v>5572482</v>
      </c>
      <c r="L28" s="54">
        <f t="shared" si="2"/>
        <v>13296</v>
      </c>
      <c r="M28" s="51">
        <f t="shared" si="3"/>
        <v>5832626</v>
      </c>
      <c r="N28" s="1">
        <f t="shared" si="4"/>
        <v>260144</v>
      </c>
      <c r="O28" s="106"/>
      <c r="P28" s="54">
        <f>+'Lik._6.p., MK_1.p.'!J28+'Lik._7.p., MK_2.p.'!J28+'Lik._8.p., MK_3.p.'!O28+'Lik._9.p., MK_4.p.'!H28</f>
        <v>3179890</v>
      </c>
      <c r="Q28" s="54">
        <f>+'Lik._8.p., MK_3.p.'!P28</f>
        <v>138202</v>
      </c>
      <c r="R28" s="51">
        <f t="shared" si="5"/>
        <v>3318092</v>
      </c>
      <c r="S28" s="106"/>
      <c r="T28" s="51">
        <f t="shared" si="6"/>
        <v>8752372</v>
      </c>
      <c r="U28" s="54">
        <f t="shared" si="7"/>
        <v>13296</v>
      </c>
      <c r="V28" s="51">
        <f t="shared" si="8"/>
        <v>9150718</v>
      </c>
    </row>
    <row r="29" spans="1:22" s="1" customFormat="1" ht="19.149999999999999" customHeight="1">
      <c r="A29" s="5" t="s">
        <v>26</v>
      </c>
      <c r="B29" s="51">
        <f>+'Lik._6.p., MK_1.p.'!B29+'Lik._7.p., MK_2.p.'!B29+'Lik._8.p., MK_3.p.'!B29+'Lik._9.p., MK_4.p.'!B29</f>
        <v>2389532</v>
      </c>
      <c r="C29" s="54">
        <f>+'Lik._6.p., MK_1.p.'!C29+'Lik._7.p., MK_2.p.'!C29+'Lik._8.p., MK_3.p.'!C29</f>
        <v>5914</v>
      </c>
      <c r="D29" s="51">
        <f>+'Lik._6.p., MK_1.p.'!B29+'Lik._7.p., MK_2.p.'!B29+'Lik._8.p., MK_3.p.'!D29+'Lik._9.p., MK_4.p.'!B29</f>
        <v>2540906</v>
      </c>
      <c r="E29" s="52"/>
      <c r="F29" s="56">
        <f>+'Lik._6.p., MK_1.p.'!E29+'Lik._7.p., MK_2.p.'!E29+'Lik._8.p., MK_3.p.'!F29+'Lik._9.p., MK_4.p.'!D29</f>
        <v>0</v>
      </c>
      <c r="G29" s="56">
        <f>+'Lik._8.p., MK_3.p.'!G29</f>
        <v>0</v>
      </c>
      <c r="H29" s="56">
        <f>+'Lik._8.p., MK_3.p.'!H29</f>
        <v>129</v>
      </c>
      <c r="I29" s="56">
        <f t="shared" si="0"/>
        <v>129</v>
      </c>
      <c r="J29" s="52"/>
      <c r="K29" s="51">
        <f t="shared" si="1"/>
        <v>2389532</v>
      </c>
      <c r="L29" s="54">
        <f t="shared" si="2"/>
        <v>5914</v>
      </c>
      <c r="M29" s="51">
        <f t="shared" si="3"/>
        <v>2541035</v>
      </c>
      <c r="N29" s="1">
        <f t="shared" si="4"/>
        <v>151503</v>
      </c>
      <c r="O29" s="106"/>
      <c r="P29" s="54">
        <f>+'Lik._6.p., MK_1.p.'!J29+'Lik._7.p., MK_2.p.'!J29+'Lik._8.p., MK_3.p.'!O29+'Lik._9.p., MK_4.p.'!H29</f>
        <v>1398801</v>
      </c>
      <c r="Q29" s="54">
        <f>+'Lik._8.p., MK_3.p.'!P29</f>
        <v>90545</v>
      </c>
      <c r="R29" s="51">
        <f t="shared" si="5"/>
        <v>1489346</v>
      </c>
      <c r="S29" s="106"/>
      <c r="T29" s="51">
        <f t="shared" si="6"/>
        <v>3788333</v>
      </c>
      <c r="U29" s="54">
        <f t="shared" si="7"/>
        <v>5914</v>
      </c>
      <c r="V29" s="51">
        <f t="shared" si="8"/>
        <v>4030381</v>
      </c>
    </row>
    <row r="30" spans="1:22" s="1" customFormat="1" ht="19.149999999999999" customHeight="1">
      <c r="A30" s="5" t="s">
        <v>27</v>
      </c>
      <c r="B30" s="51">
        <f>+'Lik._6.p., MK_1.p.'!B30+'Lik._7.p., MK_2.p.'!B30+'Lik._8.p., MK_3.p.'!B30+'Lik._9.p., MK_4.p.'!B30</f>
        <v>3577348</v>
      </c>
      <c r="C30" s="54">
        <f>+'Lik._6.p., MK_1.p.'!C30+'Lik._7.p., MK_2.p.'!C30+'Lik._8.p., MK_3.p.'!C30</f>
        <v>16060</v>
      </c>
      <c r="D30" s="51">
        <f>+'Lik._6.p., MK_1.p.'!B30+'Lik._7.p., MK_2.p.'!B30+'Lik._8.p., MK_3.p.'!D30+'Lik._9.p., MK_4.p.'!B30</f>
        <v>3577348</v>
      </c>
      <c r="E30" s="52"/>
      <c r="F30" s="56">
        <f>+'Lik._6.p., MK_1.p.'!E30+'Lik._7.p., MK_2.p.'!E30+'Lik._8.p., MK_3.p.'!F30+'Lik._9.p., MK_4.p.'!D30</f>
        <v>37636</v>
      </c>
      <c r="G30" s="56">
        <f>+'Lik._8.p., MK_3.p.'!G30</f>
        <v>0</v>
      </c>
      <c r="H30" s="56">
        <f>+'Lik._8.p., MK_3.p.'!H30</f>
        <v>0</v>
      </c>
      <c r="I30" s="56">
        <f t="shared" si="0"/>
        <v>37636</v>
      </c>
      <c r="J30" s="52"/>
      <c r="K30" s="51">
        <f t="shared" si="1"/>
        <v>3614984</v>
      </c>
      <c r="L30" s="54">
        <f t="shared" si="2"/>
        <v>16060</v>
      </c>
      <c r="M30" s="51">
        <f t="shared" si="3"/>
        <v>3614984</v>
      </c>
      <c r="N30" s="1">
        <f t="shared" si="4"/>
        <v>0</v>
      </c>
      <c r="O30" s="106"/>
      <c r="P30" s="54">
        <f>+'Lik._6.p., MK_1.p.'!J30+'Lik._7.p., MK_2.p.'!J30+'Lik._8.p., MK_3.p.'!O30+'Lik._9.p., MK_4.p.'!H30</f>
        <v>2105923</v>
      </c>
      <c r="Q30" s="54">
        <f>+'Lik._8.p., MK_3.p.'!P30</f>
        <v>0</v>
      </c>
      <c r="R30" s="51">
        <f t="shared" si="5"/>
        <v>2105923</v>
      </c>
      <c r="S30" s="106"/>
      <c r="T30" s="51">
        <f t="shared" si="6"/>
        <v>5720907</v>
      </c>
      <c r="U30" s="54">
        <f t="shared" si="7"/>
        <v>16060</v>
      </c>
      <c r="V30" s="51">
        <f t="shared" si="8"/>
        <v>5720907</v>
      </c>
    </row>
    <row r="31" spans="1:22" s="1" customFormat="1" ht="19.149999999999999" customHeight="1">
      <c r="A31" s="5" t="s">
        <v>28</v>
      </c>
      <c r="B31" s="51">
        <f>+'Lik._6.p., MK_1.p.'!B31+'Lik._7.p., MK_2.p.'!B31+'Lik._8.p., MK_3.p.'!B31+'Lik._9.p., MK_4.p.'!B31</f>
        <v>7437408</v>
      </c>
      <c r="C31" s="54">
        <f>+'Lik._6.p., MK_1.p.'!C31+'Lik._7.p., MK_2.p.'!C31+'Lik._8.p., MK_3.p.'!C31</f>
        <v>17514</v>
      </c>
      <c r="D31" s="51">
        <f>+'Lik._6.p., MK_1.p.'!B31+'Lik._7.p., MK_2.p.'!B31+'Lik._8.p., MK_3.p.'!D31+'Lik._9.p., MK_4.p.'!B31</f>
        <v>7697283</v>
      </c>
      <c r="E31" s="52"/>
      <c r="F31" s="56">
        <f>+'Lik._6.p., MK_1.p.'!E31+'Lik._7.p., MK_2.p.'!E31+'Lik._8.p., MK_3.p.'!F31+'Lik._9.p., MK_4.p.'!D31</f>
        <v>24854</v>
      </c>
      <c r="G31" s="56">
        <f>+'Lik._8.p., MK_3.p.'!G31</f>
        <v>0</v>
      </c>
      <c r="H31" s="56">
        <f>+'Lik._8.p., MK_3.p.'!H31</f>
        <v>500</v>
      </c>
      <c r="I31" s="56">
        <f t="shared" si="0"/>
        <v>25354</v>
      </c>
      <c r="J31" s="52"/>
      <c r="K31" s="51">
        <f t="shared" si="1"/>
        <v>7462262</v>
      </c>
      <c r="L31" s="54">
        <f t="shared" si="2"/>
        <v>17514</v>
      </c>
      <c r="M31" s="51">
        <f t="shared" si="3"/>
        <v>7722637</v>
      </c>
      <c r="N31" s="1">
        <f t="shared" si="4"/>
        <v>260375</v>
      </c>
      <c r="O31" s="106"/>
      <c r="P31" s="54">
        <f>+'Lik._6.p., MK_1.p.'!J31+'Lik._7.p., MK_2.p.'!J31+'Lik._8.p., MK_3.p.'!O31+'Lik._9.p., MK_4.p.'!H31</f>
        <v>4112606</v>
      </c>
      <c r="Q31" s="54">
        <f>+'Lik._8.p., MK_3.p.'!P31</f>
        <v>125438</v>
      </c>
      <c r="R31" s="51">
        <f t="shared" si="5"/>
        <v>4238044</v>
      </c>
      <c r="S31" s="106"/>
      <c r="T31" s="51">
        <f t="shared" si="6"/>
        <v>11574868</v>
      </c>
      <c r="U31" s="54">
        <f t="shared" si="7"/>
        <v>17514</v>
      </c>
      <c r="V31" s="51">
        <f t="shared" si="8"/>
        <v>11960681</v>
      </c>
    </row>
    <row r="32" spans="1:22" s="1" customFormat="1" ht="19.149999999999999" customHeight="1">
      <c r="A32" s="5" t="s">
        <v>29</v>
      </c>
      <c r="B32" s="51">
        <f>+'Lik._6.p., MK_1.p.'!B32+'Lik._7.p., MK_2.p.'!B32+'Lik._8.p., MK_3.p.'!B32+'Lik._9.p., MK_4.p.'!B32</f>
        <v>9806760</v>
      </c>
      <c r="C32" s="54">
        <f>+'Lik._6.p., MK_1.p.'!C32+'Lik._7.p., MK_2.p.'!C32+'Lik._8.p., MK_3.p.'!C32</f>
        <v>37612</v>
      </c>
      <c r="D32" s="51">
        <f>+'Lik._6.p., MK_1.p.'!B32+'Lik._7.p., MK_2.p.'!B32+'Lik._8.p., MK_3.p.'!D32+'Lik._9.p., MK_4.p.'!B32</f>
        <v>9806760</v>
      </c>
      <c r="E32" s="52"/>
      <c r="F32" s="56">
        <f>+'Lik._6.p., MK_1.p.'!E32+'Lik._7.p., MK_2.p.'!E32+'Lik._8.p., MK_3.p.'!F32+'Lik._9.p., MK_4.p.'!D32</f>
        <v>42676</v>
      </c>
      <c r="G32" s="56">
        <f>+'Lik._8.p., MK_3.p.'!G32</f>
        <v>0</v>
      </c>
      <c r="H32" s="56">
        <f>+'Lik._8.p., MK_3.p.'!H32</f>
        <v>0</v>
      </c>
      <c r="I32" s="56">
        <f t="shared" si="0"/>
        <v>42676</v>
      </c>
      <c r="J32" s="52"/>
      <c r="K32" s="51">
        <f t="shared" si="1"/>
        <v>9849436</v>
      </c>
      <c r="L32" s="54">
        <f t="shared" si="2"/>
        <v>37612</v>
      </c>
      <c r="M32" s="51">
        <f t="shared" si="3"/>
        <v>9849436</v>
      </c>
      <c r="N32" s="1">
        <f t="shared" si="4"/>
        <v>0</v>
      </c>
      <c r="O32" s="106"/>
      <c r="P32" s="54">
        <f>+'Lik._6.p., MK_1.p.'!J32+'Lik._7.p., MK_2.p.'!J32+'Lik._8.p., MK_3.p.'!O32+'Lik._9.p., MK_4.p.'!H32</f>
        <v>5631331</v>
      </c>
      <c r="Q32" s="54">
        <f>+'Lik._8.p., MK_3.p.'!P32</f>
        <v>0</v>
      </c>
      <c r="R32" s="51">
        <f t="shared" si="5"/>
        <v>5631331</v>
      </c>
      <c r="S32" s="106"/>
      <c r="T32" s="51">
        <f t="shared" si="6"/>
        <v>15480767</v>
      </c>
      <c r="U32" s="54">
        <f t="shared" si="7"/>
        <v>37612</v>
      </c>
      <c r="V32" s="51">
        <f t="shared" si="8"/>
        <v>15480767</v>
      </c>
    </row>
    <row r="33" spans="1:22" s="1" customFormat="1" ht="19.149999999999999" customHeight="1">
      <c r="A33" s="5" t="s">
        <v>30</v>
      </c>
      <c r="B33" s="51">
        <f>+'Lik._6.p., MK_1.p.'!B33+'Lik._7.p., MK_2.p.'!B33+'Lik._8.p., MK_3.p.'!B33+'Lik._9.p., MK_4.p.'!B33</f>
        <v>15759555</v>
      </c>
      <c r="C33" s="54">
        <f>+'Lik._6.p., MK_1.p.'!C33+'Lik._7.p., MK_2.p.'!C33+'Lik._8.p., MK_3.p.'!C33</f>
        <v>51719</v>
      </c>
      <c r="D33" s="51">
        <f>+'Lik._6.p., MK_1.p.'!B33+'Lik._7.p., MK_2.p.'!B33+'Lik._8.p., MK_3.p.'!D33+'Lik._9.p., MK_4.p.'!B33</f>
        <v>15925461</v>
      </c>
      <c r="E33" s="52"/>
      <c r="F33" s="56">
        <f>+'Lik._6.p., MK_1.p.'!E33+'Lik._7.p., MK_2.p.'!E33+'Lik._8.p., MK_3.p.'!F33+'Lik._9.p., MK_4.p.'!D33</f>
        <v>75394</v>
      </c>
      <c r="G33" s="56">
        <f>+'Lik._8.p., MK_3.p.'!G33</f>
        <v>0</v>
      </c>
      <c r="H33" s="56">
        <f>+'Lik._8.p., MK_3.p.'!H33</f>
        <v>152</v>
      </c>
      <c r="I33" s="56">
        <f t="shared" si="0"/>
        <v>75546</v>
      </c>
      <c r="J33" s="52"/>
      <c r="K33" s="51">
        <f t="shared" si="1"/>
        <v>15834949</v>
      </c>
      <c r="L33" s="54">
        <f t="shared" si="2"/>
        <v>51719</v>
      </c>
      <c r="M33" s="51">
        <f t="shared" si="3"/>
        <v>16001007</v>
      </c>
      <c r="N33" s="1">
        <f t="shared" si="4"/>
        <v>166058</v>
      </c>
      <c r="O33" s="106"/>
      <c r="P33" s="54">
        <f>+'Lik._6.p., MK_1.p.'!J33+'Lik._7.p., MK_2.p.'!J33+'Lik._8.p., MK_3.p.'!O33+'Lik._9.p., MK_4.p.'!H33</f>
        <v>8232099</v>
      </c>
      <c r="Q33" s="54">
        <f>+'Lik._8.p., MK_3.p.'!P33</f>
        <v>94142</v>
      </c>
      <c r="R33" s="51">
        <f t="shared" si="5"/>
        <v>8326241</v>
      </c>
      <c r="S33" s="106"/>
      <c r="T33" s="51">
        <f t="shared" si="6"/>
        <v>24067048</v>
      </c>
      <c r="U33" s="54">
        <f t="shared" si="7"/>
        <v>51719</v>
      </c>
      <c r="V33" s="51">
        <f t="shared" si="8"/>
        <v>24327248</v>
      </c>
    </row>
    <row r="34" spans="1:22" s="1" customFormat="1" ht="19.149999999999999" customHeight="1">
      <c r="A34" s="5" t="s">
        <v>31</v>
      </c>
      <c r="B34" s="51">
        <f>+'Lik._6.p., MK_1.p.'!B34+'Lik._7.p., MK_2.p.'!B34+'Lik._8.p., MK_3.p.'!B34+'Lik._9.p., MK_4.p.'!B34</f>
        <v>3689906</v>
      </c>
      <c r="C34" s="54">
        <f>+'Lik._6.p., MK_1.p.'!C34+'Lik._7.p., MK_2.p.'!C34+'Lik._8.p., MK_3.p.'!C34</f>
        <v>22402</v>
      </c>
      <c r="D34" s="51">
        <f>+'Lik._6.p., MK_1.p.'!B34+'Lik._7.p., MK_2.p.'!B34+'Lik._8.p., MK_3.p.'!D34+'Lik._9.p., MK_4.p.'!B34</f>
        <v>3689906</v>
      </c>
      <c r="E34" s="52"/>
      <c r="F34" s="56">
        <f>+'Lik._6.p., MK_1.p.'!E34+'Lik._7.p., MK_2.p.'!E34+'Lik._8.p., MK_3.p.'!F34+'Lik._9.p., MK_4.p.'!D34</f>
        <v>23836</v>
      </c>
      <c r="G34" s="56">
        <f>+'Lik._8.p., MK_3.p.'!G34</f>
        <v>0</v>
      </c>
      <c r="H34" s="56">
        <f>+'Lik._8.p., MK_3.p.'!H34</f>
        <v>0</v>
      </c>
      <c r="I34" s="56">
        <f t="shared" si="0"/>
        <v>23836</v>
      </c>
      <c r="J34" s="52"/>
      <c r="K34" s="51">
        <f t="shared" si="1"/>
        <v>3713742</v>
      </c>
      <c r="L34" s="54">
        <f t="shared" si="2"/>
        <v>22402</v>
      </c>
      <c r="M34" s="51">
        <f t="shared" si="3"/>
        <v>3713742</v>
      </c>
      <c r="N34" s="1">
        <f t="shared" si="4"/>
        <v>0</v>
      </c>
      <c r="O34" s="106"/>
      <c r="P34" s="54">
        <f>+'Lik._6.p., MK_1.p.'!J34+'Lik._7.p., MK_2.p.'!J34+'Lik._8.p., MK_3.p.'!O34+'Lik._9.p., MK_4.p.'!H34</f>
        <v>1972004</v>
      </c>
      <c r="Q34" s="54">
        <f>+'Lik._8.p., MK_3.p.'!P34</f>
        <v>0</v>
      </c>
      <c r="R34" s="51">
        <f t="shared" si="5"/>
        <v>1972004</v>
      </c>
      <c r="S34" s="106"/>
      <c r="T34" s="51">
        <f t="shared" si="6"/>
        <v>5685746</v>
      </c>
      <c r="U34" s="54">
        <f t="shared" si="7"/>
        <v>22402</v>
      </c>
      <c r="V34" s="51">
        <f t="shared" si="8"/>
        <v>5685746</v>
      </c>
    </row>
    <row r="35" spans="1:22" s="1" customFormat="1" ht="19.149999999999999" customHeight="1">
      <c r="A35" s="5" t="s">
        <v>32</v>
      </c>
      <c r="B35" s="51">
        <f>+'Lik._6.p., MK_1.p.'!B35+'Lik._7.p., MK_2.p.'!B35+'Lik._8.p., MK_3.p.'!B35+'Lik._9.p., MK_4.p.'!B35</f>
        <v>3109669</v>
      </c>
      <c r="C35" s="54">
        <f>+'Lik._6.p., MK_1.p.'!C35+'Lik._7.p., MK_2.p.'!C35+'Lik._8.p., MK_3.p.'!C35</f>
        <v>11351</v>
      </c>
      <c r="D35" s="51">
        <f>+'Lik._6.p., MK_1.p.'!B35+'Lik._7.p., MK_2.p.'!B35+'Lik._8.p., MK_3.p.'!D35+'Lik._9.p., MK_4.p.'!B35</f>
        <v>3109669</v>
      </c>
      <c r="E35" s="52"/>
      <c r="F35" s="56">
        <f>+'Lik._6.p., MK_1.p.'!E35+'Lik._7.p., MK_2.p.'!E35+'Lik._8.p., MK_3.p.'!F35+'Lik._9.p., MK_4.p.'!D35</f>
        <v>14898</v>
      </c>
      <c r="G35" s="56">
        <f>+'Lik._8.p., MK_3.p.'!G35</f>
        <v>0</v>
      </c>
      <c r="H35" s="56">
        <f>+'Lik._8.p., MK_3.p.'!H35</f>
        <v>0</v>
      </c>
      <c r="I35" s="56">
        <f t="shared" si="0"/>
        <v>14898</v>
      </c>
      <c r="J35" s="52"/>
      <c r="K35" s="51">
        <f t="shared" si="1"/>
        <v>3124567</v>
      </c>
      <c r="L35" s="54">
        <f t="shared" si="2"/>
        <v>11351</v>
      </c>
      <c r="M35" s="51">
        <f t="shared" si="3"/>
        <v>3124567</v>
      </c>
      <c r="N35" s="1">
        <f t="shared" si="4"/>
        <v>0</v>
      </c>
      <c r="O35" s="106"/>
      <c r="P35" s="54">
        <f>+'Lik._6.p., MK_1.p.'!J35+'Lik._7.p., MK_2.p.'!J35+'Lik._8.p., MK_3.p.'!O35+'Lik._9.p., MK_4.p.'!H35</f>
        <v>1773847</v>
      </c>
      <c r="Q35" s="54">
        <f>+'Lik._8.p., MK_3.p.'!P35</f>
        <v>0</v>
      </c>
      <c r="R35" s="51">
        <f t="shared" si="5"/>
        <v>1773847</v>
      </c>
      <c r="S35" s="106"/>
      <c r="T35" s="51">
        <f t="shared" si="6"/>
        <v>4898414</v>
      </c>
      <c r="U35" s="54">
        <f t="shared" si="7"/>
        <v>11351</v>
      </c>
      <c r="V35" s="51">
        <f t="shared" si="8"/>
        <v>4898414</v>
      </c>
    </row>
    <row r="36" spans="1:22" s="1" customFormat="1" ht="19.149999999999999" customHeight="1">
      <c r="A36" s="5" t="s">
        <v>33</v>
      </c>
      <c r="B36" s="51">
        <f>+'Lik._6.p., MK_1.p.'!B36+'Lik._7.p., MK_2.p.'!B36+'Lik._8.p., MK_3.p.'!B36+'Lik._9.p., MK_4.p.'!B36</f>
        <v>5372793</v>
      </c>
      <c r="C36" s="54">
        <f>+'Lik._6.p., MK_1.p.'!C36+'Lik._7.p., MK_2.p.'!C36+'Lik._8.p., MK_3.p.'!C36</f>
        <v>15513</v>
      </c>
      <c r="D36" s="51">
        <f>+'Lik._6.p., MK_1.p.'!B36+'Lik._7.p., MK_2.p.'!B36+'Lik._8.p., MK_3.p.'!D36+'Lik._9.p., MK_4.p.'!B36</f>
        <v>5714472</v>
      </c>
      <c r="E36" s="52"/>
      <c r="F36" s="56">
        <f>+'Lik._6.p., MK_1.p.'!E36+'Lik._7.p., MK_2.p.'!E36+'Lik._8.p., MK_3.p.'!F36+'Lik._9.p., MK_4.p.'!D36</f>
        <v>32160</v>
      </c>
      <c r="G36" s="56">
        <f>+'Lik._8.p., MK_3.p.'!G36</f>
        <v>7708</v>
      </c>
      <c r="H36" s="56">
        <f>+'Lik._8.p., MK_3.p.'!H36</f>
        <v>-197</v>
      </c>
      <c r="I36" s="56">
        <f t="shared" si="0"/>
        <v>39671</v>
      </c>
      <c r="J36" s="52"/>
      <c r="K36" s="51">
        <f t="shared" si="1"/>
        <v>5404953</v>
      </c>
      <c r="L36" s="54">
        <f t="shared" si="2"/>
        <v>15513</v>
      </c>
      <c r="M36" s="51">
        <f t="shared" si="3"/>
        <v>5754143</v>
      </c>
      <c r="N36" s="1">
        <f t="shared" si="4"/>
        <v>349190</v>
      </c>
      <c r="O36" s="106"/>
      <c r="P36" s="54">
        <f>+'Lik._6.p., MK_1.p.'!J36+'Lik._7.p., MK_2.p.'!J36+'Lik._8.p., MK_3.p.'!O36+'Lik._9.p., MK_4.p.'!H36</f>
        <v>3044604</v>
      </c>
      <c r="Q36" s="54">
        <f>+'Lik._8.p., MK_3.p.'!P36</f>
        <v>167352</v>
      </c>
      <c r="R36" s="51">
        <f t="shared" si="5"/>
        <v>3211956</v>
      </c>
      <c r="S36" s="106"/>
      <c r="T36" s="51">
        <f t="shared" si="6"/>
        <v>8449557</v>
      </c>
      <c r="U36" s="54">
        <f t="shared" si="7"/>
        <v>15513</v>
      </c>
      <c r="V36" s="51">
        <f t="shared" si="8"/>
        <v>8966099</v>
      </c>
    </row>
    <row r="37" spans="1:22" s="1" customFormat="1" ht="19.149999999999999" customHeight="1">
      <c r="A37" s="5" t="s">
        <v>34</v>
      </c>
      <c r="B37" s="51">
        <f>+'Lik._6.p., MK_1.p.'!B37+'Lik._7.p., MK_2.p.'!B37+'Lik._8.p., MK_3.p.'!B37+'Lik._9.p., MK_4.p.'!B37</f>
        <v>7672217</v>
      </c>
      <c r="C37" s="54">
        <f>+'Lik._6.p., MK_1.p.'!C37+'Lik._7.p., MK_2.p.'!C37+'Lik._8.p., MK_3.p.'!C37</f>
        <v>29919</v>
      </c>
      <c r="D37" s="51">
        <f>+'Lik._6.p., MK_1.p.'!B37+'Lik._7.p., MK_2.p.'!B37+'Lik._8.p., MK_3.p.'!D37+'Lik._9.p., MK_4.p.'!B37</f>
        <v>8023984</v>
      </c>
      <c r="E37" s="52"/>
      <c r="F37" s="56">
        <f>+'Lik._6.p., MK_1.p.'!E37+'Lik._7.p., MK_2.p.'!E37+'Lik._8.p., MK_3.p.'!F37+'Lik._9.p., MK_4.p.'!D37</f>
        <v>45420</v>
      </c>
      <c r="G37" s="56">
        <f>+'Lik._8.p., MK_3.p.'!G37</f>
        <v>2974</v>
      </c>
      <c r="H37" s="56">
        <f>+'Lik._8.p., MK_3.p.'!H37</f>
        <v>867</v>
      </c>
      <c r="I37" s="56">
        <f t="shared" si="0"/>
        <v>49261</v>
      </c>
      <c r="J37" s="52"/>
      <c r="K37" s="51">
        <f t="shared" si="1"/>
        <v>7717637</v>
      </c>
      <c r="L37" s="54">
        <f t="shared" si="2"/>
        <v>29919</v>
      </c>
      <c r="M37" s="51">
        <f t="shared" si="3"/>
        <v>8073245</v>
      </c>
      <c r="N37" s="1">
        <f t="shared" si="4"/>
        <v>355608</v>
      </c>
      <c r="O37" s="106"/>
      <c r="P37" s="54">
        <f>+'Lik._6.p., MK_1.p.'!J37+'Lik._7.p., MK_2.p.'!J37+'Lik._8.p., MK_3.p.'!O37+'Lik._9.p., MK_4.p.'!H37</f>
        <v>4082579</v>
      </c>
      <c r="Q37" s="54">
        <f>+'Lik._8.p., MK_3.p.'!P37</f>
        <v>177138</v>
      </c>
      <c r="R37" s="51">
        <f t="shared" si="5"/>
        <v>4259717</v>
      </c>
      <c r="S37" s="106"/>
      <c r="T37" s="51">
        <f t="shared" si="6"/>
        <v>11800216</v>
      </c>
      <c r="U37" s="54">
        <f t="shared" si="7"/>
        <v>29919</v>
      </c>
      <c r="V37" s="51">
        <f t="shared" si="8"/>
        <v>12332962</v>
      </c>
    </row>
    <row r="38" spans="1:22" s="1" customFormat="1" ht="19.149999999999999" customHeight="1">
      <c r="A38" s="5" t="s">
        <v>35</v>
      </c>
      <c r="B38" s="51">
        <f>+'Lik._6.p., MK_1.p.'!B38+'Lik._7.p., MK_2.p.'!B38+'Lik._8.p., MK_3.p.'!B38+'Lik._9.p., MK_4.p.'!B38</f>
        <v>4201476</v>
      </c>
      <c r="C38" s="54">
        <f>+'Lik._6.p., MK_1.p.'!C38+'Lik._7.p., MK_2.p.'!C38+'Lik._8.p., MK_3.p.'!C38</f>
        <v>24022</v>
      </c>
      <c r="D38" s="51">
        <f>+'Lik._6.p., MK_1.p.'!B38+'Lik._7.p., MK_2.p.'!B38+'Lik._8.p., MK_3.p.'!D38+'Lik._9.p., MK_4.p.'!B38</f>
        <v>4201476</v>
      </c>
      <c r="E38" s="52"/>
      <c r="F38" s="56">
        <f>+'Lik._6.p., MK_1.p.'!E38+'Lik._7.p., MK_2.p.'!E38+'Lik._8.p., MK_3.p.'!F38+'Lik._9.p., MK_4.p.'!D38</f>
        <v>21436</v>
      </c>
      <c r="G38" s="56">
        <f>+'Lik._8.p., MK_3.p.'!G38</f>
        <v>0</v>
      </c>
      <c r="H38" s="56">
        <f>+'Lik._8.p., MK_3.p.'!H38</f>
        <v>0</v>
      </c>
      <c r="I38" s="56">
        <f t="shared" si="0"/>
        <v>21436</v>
      </c>
      <c r="J38" s="52"/>
      <c r="K38" s="51">
        <f t="shared" si="1"/>
        <v>4222912</v>
      </c>
      <c r="L38" s="54">
        <f t="shared" si="2"/>
        <v>24022</v>
      </c>
      <c r="M38" s="51">
        <f t="shared" si="3"/>
        <v>4222912</v>
      </c>
      <c r="N38" s="1">
        <f t="shared" si="4"/>
        <v>0</v>
      </c>
      <c r="O38" s="106"/>
      <c r="P38" s="54">
        <f>+'Lik._6.p., MK_1.p.'!J38+'Lik._7.p., MK_2.p.'!J38+'Lik._8.p., MK_3.p.'!O38+'Lik._9.p., MK_4.p.'!H38</f>
        <v>2219401</v>
      </c>
      <c r="Q38" s="54">
        <f>+'Lik._8.p., MK_3.p.'!P38</f>
        <v>0</v>
      </c>
      <c r="R38" s="51">
        <f t="shared" si="5"/>
        <v>2219401</v>
      </c>
      <c r="S38" s="106"/>
      <c r="T38" s="51">
        <f t="shared" si="6"/>
        <v>6442313</v>
      </c>
      <c r="U38" s="54">
        <f t="shared" si="7"/>
        <v>24022</v>
      </c>
      <c r="V38" s="51">
        <f t="shared" si="8"/>
        <v>6442313</v>
      </c>
    </row>
    <row r="39" spans="1:22" s="1" customFormat="1" ht="19.149999999999999" customHeight="1">
      <c r="A39" s="5" t="s">
        <v>36</v>
      </c>
      <c r="B39" s="51">
        <f>+'Lik._6.p., MK_1.p.'!B39+'Lik._7.p., MK_2.p.'!B39+'Lik._8.p., MK_3.p.'!B39+'Lik._9.p., MK_4.p.'!B39</f>
        <v>7232888</v>
      </c>
      <c r="C39" s="54">
        <f>+'Lik._6.p., MK_1.p.'!C39+'Lik._7.p., MK_2.p.'!C39+'Lik._8.p., MK_3.p.'!C39</f>
        <v>16966</v>
      </c>
      <c r="D39" s="51">
        <f>+'Lik._6.p., MK_1.p.'!B39+'Lik._7.p., MK_2.p.'!B39+'Lik._8.p., MK_3.p.'!D39+'Lik._9.p., MK_4.p.'!B39</f>
        <v>7758870</v>
      </c>
      <c r="E39" s="52"/>
      <c r="F39" s="56">
        <f>+'Lik._6.p., MK_1.p.'!E39+'Lik._7.p., MK_2.p.'!E39+'Lik._8.p., MK_3.p.'!F39+'Lik._9.p., MK_4.p.'!D39</f>
        <v>37738</v>
      </c>
      <c r="G39" s="56">
        <f>+'Lik._8.p., MK_3.p.'!G39</f>
        <v>4360</v>
      </c>
      <c r="H39" s="56">
        <f>+'Lik._8.p., MK_3.p.'!H39</f>
        <v>-2375</v>
      </c>
      <c r="I39" s="56">
        <f t="shared" si="0"/>
        <v>39723</v>
      </c>
      <c r="J39" s="52"/>
      <c r="K39" s="51">
        <f t="shared" si="1"/>
        <v>7270626</v>
      </c>
      <c r="L39" s="54">
        <f t="shared" si="2"/>
        <v>16966</v>
      </c>
      <c r="M39" s="51">
        <f t="shared" si="3"/>
        <v>7798593</v>
      </c>
      <c r="N39" s="1">
        <f t="shared" si="4"/>
        <v>527967</v>
      </c>
      <c r="O39" s="106"/>
      <c r="P39" s="54">
        <f>+'Lik._6.p., MK_1.p.'!J39+'Lik._7.p., MK_2.p.'!J39+'Lik._8.p., MK_3.p.'!O39+'Lik._9.p., MK_4.p.'!H39</f>
        <v>3668535</v>
      </c>
      <c r="Q39" s="54">
        <f>+'Lik._8.p., MK_3.p.'!P39</f>
        <v>246011</v>
      </c>
      <c r="R39" s="51">
        <f t="shared" si="5"/>
        <v>3914546</v>
      </c>
      <c r="S39" s="106"/>
      <c r="T39" s="51">
        <f t="shared" si="6"/>
        <v>10939161</v>
      </c>
      <c r="U39" s="54">
        <f t="shared" si="7"/>
        <v>16966</v>
      </c>
      <c r="V39" s="51">
        <f t="shared" si="8"/>
        <v>11713139</v>
      </c>
    </row>
    <row r="40" spans="1:22" s="1" customFormat="1" ht="19.149999999999999" customHeight="1">
      <c r="A40" s="5" t="s">
        <v>37</v>
      </c>
      <c r="B40" s="51">
        <f>+'Lik._6.p., MK_1.p.'!B40+'Lik._7.p., MK_2.p.'!B40+'Lik._8.p., MK_3.p.'!B40+'Lik._9.p., MK_4.p.'!B40</f>
        <v>1610828</v>
      </c>
      <c r="C40" s="54">
        <f>+'Lik._6.p., MK_1.p.'!C40+'Lik._7.p., MK_2.p.'!C40+'Lik._8.p., MK_3.p.'!C40</f>
        <v>4928</v>
      </c>
      <c r="D40" s="51">
        <f>+'Lik._6.p., MK_1.p.'!B40+'Lik._7.p., MK_2.p.'!B40+'Lik._8.p., MK_3.p.'!D40+'Lik._9.p., MK_4.p.'!B40</f>
        <v>1610828</v>
      </c>
      <c r="E40" s="52"/>
      <c r="F40" s="56">
        <f>+'Lik._6.p., MK_1.p.'!E40+'Lik._7.p., MK_2.p.'!E40+'Lik._8.p., MK_3.p.'!F40+'Lik._9.p., MK_4.p.'!D40</f>
        <v>8190</v>
      </c>
      <c r="G40" s="56">
        <f>+'Lik._8.p., MK_3.p.'!G40</f>
        <v>0</v>
      </c>
      <c r="H40" s="56">
        <f>+'Lik._8.p., MK_3.p.'!H40</f>
        <v>0</v>
      </c>
      <c r="I40" s="56">
        <f t="shared" si="0"/>
        <v>8190</v>
      </c>
      <c r="J40" s="52"/>
      <c r="K40" s="51">
        <f t="shared" si="1"/>
        <v>1619018</v>
      </c>
      <c r="L40" s="54">
        <f t="shared" si="2"/>
        <v>4928</v>
      </c>
      <c r="M40" s="51">
        <f t="shared" si="3"/>
        <v>1619018</v>
      </c>
      <c r="N40" s="1">
        <f t="shared" si="4"/>
        <v>0</v>
      </c>
      <c r="O40" s="106"/>
      <c r="P40" s="54">
        <f>+'Lik._6.p., MK_1.p.'!J40+'Lik._7.p., MK_2.p.'!J40+'Lik._8.p., MK_3.p.'!O40+'Lik._9.p., MK_4.p.'!H40</f>
        <v>960293</v>
      </c>
      <c r="Q40" s="54">
        <f>+'Lik._8.p., MK_3.p.'!P40</f>
        <v>0</v>
      </c>
      <c r="R40" s="51">
        <f t="shared" si="5"/>
        <v>960293</v>
      </c>
      <c r="S40" s="106"/>
      <c r="T40" s="51">
        <f t="shared" si="6"/>
        <v>2579311</v>
      </c>
      <c r="U40" s="54">
        <f t="shared" si="7"/>
        <v>4928</v>
      </c>
      <c r="V40" s="51">
        <f t="shared" si="8"/>
        <v>2579311</v>
      </c>
    </row>
    <row r="41" spans="1:22" s="1" customFormat="1" ht="19.149999999999999" customHeight="1">
      <c r="A41" s="5" t="s">
        <v>38</v>
      </c>
      <c r="B41" s="51">
        <f>+'Lik._6.p., MK_1.p.'!B41+'Lik._7.p., MK_2.p.'!B41+'Lik._8.p., MK_3.p.'!B41+'Lik._9.p., MK_4.p.'!B41</f>
        <v>9079488</v>
      </c>
      <c r="C41" s="54">
        <f>+'Lik._6.p., MK_1.p.'!C41+'Lik._7.p., MK_2.p.'!C41+'Lik._8.p., MK_3.p.'!C41</f>
        <v>25012</v>
      </c>
      <c r="D41" s="51">
        <f>+'Lik._6.p., MK_1.p.'!B41+'Lik._7.p., MK_2.p.'!B41+'Lik._8.p., MK_3.p.'!D41+'Lik._9.p., MK_4.p.'!B41</f>
        <v>9079488</v>
      </c>
      <c r="E41" s="52"/>
      <c r="F41" s="56">
        <f>+'Lik._6.p., MK_1.p.'!E41+'Lik._7.p., MK_2.p.'!E41+'Lik._8.p., MK_3.p.'!F41+'Lik._9.p., MK_4.p.'!D41</f>
        <v>52988</v>
      </c>
      <c r="G41" s="56">
        <f>+'Lik._8.p., MK_3.p.'!G41</f>
        <v>0</v>
      </c>
      <c r="H41" s="56">
        <f>+'Lik._8.p., MK_3.p.'!H41</f>
        <v>0</v>
      </c>
      <c r="I41" s="56">
        <f t="shared" si="0"/>
        <v>52988</v>
      </c>
      <c r="J41" s="52"/>
      <c r="K41" s="51">
        <f t="shared" si="1"/>
        <v>9132476</v>
      </c>
      <c r="L41" s="54">
        <f t="shared" si="2"/>
        <v>25012</v>
      </c>
      <c r="M41" s="51">
        <f t="shared" si="3"/>
        <v>9132476</v>
      </c>
      <c r="N41" s="1">
        <f t="shared" si="4"/>
        <v>0</v>
      </c>
      <c r="O41" s="106"/>
      <c r="P41" s="54">
        <f>+'Lik._6.p., MK_1.p.'!J41+'Lik._7.p., MK_2.p.'!J41+'Lik._8.p., MK_3.p.'!O41+'Lik._9.p., MK_4.p.'!H41</f>
        <v>4860443</v>
      </c>
      <c r="Q41" s="54">
        <f>+'Lik._8.p., MK_3.p.'!P41</f>
        <v>0</v>
      </c>
      <c r="R41" s="51">
        <f t="shared" si="5"/>
        <v>4860443</v>
      </c>
      <c r="S41" s="106"/>
      <c r="T41" s="51">
        <f t="shared" si="6"/>
        <v>13992919</v>
      </c>
      <c r="U41" s="54">
        <f t="shared" si="7"/>
        <v>25012</v>
      </c>
      <c r="V41" s="51">
        <f t="shared" si="8"/>
        <v>13992919</v>
      </c>
    </row>
    <row r="42" spans="1:22" s="1" customFormat="1" ht="19.149999999999999" customHeight="1">
      <c r="A42" s="5" t="s">
        <v>39</v>
      </c>
      <c r="B42" s="51">
        <f>+'Lik._6.p., MK_1.p.'!B42+'Lik._7.p., MK_2.p.'!B42+'Lik._8.p., MK_3.p.'!B42+'Lik._9.p., MK_4.p.'!B42</f>
        <v>4986630</v>
      </c>
      <c r="C42" s="54">
        <f>+'Lik._6.p., MK_1.p.'!C42+'Lik._7.p., MK_2.p.'!C42+'Lik._8.p., MK_3.p.'!C42</f>
        <v>15470</v>
      </c>
      <c r="D42" s="51">
        <f>+'Lik._6.p., MK_1.p.'!B42+'Lik._7.p., MK_2.p.'!B42+'Lik._8.p., MK_3.p.'!D42+'Lik._9.p., MK_4.p.'!B42</f>
        <v>5399686</v>
      </c>
      <c r="E42" s="52"/>
      <c r="F42" s="56">
        <f>+'Lik._6.p., MK_1.p.'!E42+'Lik._7.p., MK_2.p.'!E42+'Lik._8.p., MK_3.p.'!F42+'Lik._9.p., MK_4.p.'!D42</f>
        <v>39764</v>
      </c>
      <c r="G42" s="56">
        <f>+'Lik._8.p., MK_3.p.'!G42</f>
        <v>3002</v>
      </c>
      <c r="H42" s="56">
        <f>+'Lik._8.p., MK_3.p.'!H42</f>
        <v>1090</v>
      </c>
      <c r="I42" s="56">
        <f t="shared" si="0"/>
        <v>43856</v>
      </c>
      <c r="J42" s="52"/>
      <c r="K42" s="51">
        <f t="shared" si="1"/>
        <v>5026394</v>
      </c>
      <c r="L42" s="54">
        <f t="shared" si="2"/>
        <v>15470</v>
      </c>
      <c r="M42" s="51">
        <f t="shared" si="3"/>
        <v>5443542</v>
      </c>
      <c r="N42" s="1">
        <f t="shared" si="4"/>
        <v>417148</v>
      </c>
      <c r="O42" s="106"/>
      <c r="P42" s="54">
        <f>+'Lik._6.p., MK_1.p.'!J42+'Lik._7.p., MK_2.p.'!J42+'Lik._8.p., MK_3.p.'!O42+'Lik._9.p., MK_4.p.'!H42</f>
        <v>2536826</v>
      </c>
      <c r="Q42" s="54">
        <f>+'Lik._8.p., MK_3.p.'!P42</f>
        <v>211818</v>
      </c>
      <c r="R42" s="51">
        <f t="shared" si="5"/>
        <v>2748644</v>
      </c>
      <c r="S42" s="106"/>
      <c r="T42" s="51">
        <f t="shared" si="6"/>
        <v>7563220</v>
      </c>
      <c r="U42" s="54">
        <f t="shared" si="7"/>
        <v>15470</v>
      </c>
      <c r="V42" s="51">
        <f t="shared" si="8"/>
        <v>8192186</v>
      </c>
    </row>
    <row r="43" spans="1:22" s="1" customFormat="1" ht="19.149999999999999" customHeight="1">
      <c r="A43" s="5" t="s">
        <v>40</v>
      </c>
      <c r="B43" s="51">
        <f>+'Lik._6.p., MK_1.p.'!B43+'Lik._7.p., MK_2.p.'!B43+'Lik._8.p., MK_3.p.'!B43+'Lik._9.p., MK_4.p.'!B43</f>
        <v>8454900</v>
      </c>
      <c r="C43" s="54">
        <f>+'Lik._6.p., MK_1.p.'!C43+'Lik._7.p., MK_2.p.'!C43+'Lik._8.p., MK_3.p.'!C43</f>
        <v>21220</v>
      </c>
      <c r="D43" s="51">
        <f>+'Lik._6.p., MK_1.p.'!B43+'Lik._7.p., MK_2.p.'!B43+'Lik._8.p., MK_3.p.'!D43+'Lik._9.p., MK_4.p.'!B43</f>
        <v>8625685</v>
      </c>
      <c r="E43" s="52"/>
      <c r="F43" s="56">
        <f>+'Lik._6.p., MK_1.p.'!E43+'Lik._7.p., MK_2.p.'!E43+'Lik._8.p., MK_3.p.'!F43+'Lik._9.p., MK_4.p.'!D43</f>
        <v>16434</v>
      </c>
      <c r="G43" s="56">
        <f>+'Lik._8.p., MK_3.p.'!G43</f>
        <v>0</v>
      </c>
      <c r="H43" s="56">
        <f>+'Lik._8.p., MK_3.p.'!H43</f>
        <v>201</v>
      </c>
      <c r="I43" s="56">
        <f t="shared" si="0"/>
        <v>16635</v>
      </c>
      <c r="J43" s="52"/>
      <c r="K43" s="51">
        <f t="shared" si="1"/>
        <v>8471334</v>
      </c>
      <c r="L43" s="54">
        <f t="shared" si="2"/>
        <v>21220</v>
      </c>
      <c r="M43" s="51">
        <f t="shared" si="3"/>
        <v>8642320</v>
      </c>
      <c r="N43" s="1">
        <f t="shared" si="4"/>
        <v>170986</v>
      </c>
      <c r="O43" s="106"/>
      <c r="P43" s="54">
        <f>+'Lik._6.p., MK_1.p.'!J43+'Lik._7.p., MK_2.p.'!J43+'Lik._8.p., MK_3.p.'!O43+'Lik._9.p., MK_4.p.'!H43</f>
        <v>4551694</v>
      </c>
      <c r="Q43" s="54">
        <f>+'Lik._8.p., MK_3.p.'!P43</f>
        <v>91886</v>
      </c>
      <c r="R43" s="51">
        <f t="shared" si="5"/>
        <v>4643580</v>
      </c>
      <c r="S43" s="106"/>
      <c r="T43" s="51">
        <f t="shared" si="6"/>
        <v>13023028</v>
      </c>
      <c r="U43" s="54">
        <f t="shared" si="7"/>
        <v>21220</v>
      </c>
      <c r="V43" s="51">
        <f t="shared" si="8"/>
        <v>13285900</v>
      </c>
    </row>
    <row r="44" spans="1:22" s="1" customFormat="1" ht="19.149999999999999" customHeight="1">
      <c r="A44" s="5" t="s">
        <v>41</v>
      </c>
      <c r="B44" s="51">
        <f>+'Lik._6.p., MK_1.p.'!B44+'Lik._7.p., MK_2.p.'!B44+'Lik._8.p., MK_3.p.'!B44+'Lik._9.p., MK_4.p.'!B44</f>
        <v>11655718</v>
      </c>
      <c r="C44" s="54">
        <f>+'Lik._6.p., MK_1.p.'!C44+'Lik._7.p., MK_2.p.'!C44+'Lik._8.p., MK_3.p.'!C44</f>
        <v>28488</v>
      </c>
      <c r="D44" s="51">
        <f>+'Lik._6.p., MK_1.p.'!B44+'Lik._7.p., MK_2.p.'!B44+'Lik._8.p., MK_3.p.'!D44+'Lik._9.p., MK_4.p.'!B44</f>
        <v>12128788</v>
      </c>
      <c r="E44" s="52"/>
      <c r="F44" s="56">
        <f>+'Lik._6.p., MK_1.p.'!E44+'Lik._7.p., MK_2.p.'!E44+'Lik._8.p., MK_3.p.'!F44+'Lik._9.p., MK_4.p.'!D44</f>
        <v>89524</v>
      </c>
      <c r="G44" s="56">
        <f>+'Lik._8.p., MK_3.p.'!G44</f>
        <v>8950</v>
      </c>
      <c r="H44" s="56">
        <f>+'Lik._8.p., MK_3.p.'!H44</f>
        <v>-1839</v>
      </c>
      <c r="I44" s="56">
        <f t="shared" si="0"/>
        <v>96635</v>
      </c>
      <c r="J44" s="52"/>
      <c r="K44" s="51">
        <f t="shared" si="1"/>
        <v>11745242</v>
      </c>
      <c r="L44" s="54">
        <f t="shared" si="2"/>
        <v>28488</v>
      </c>
      <c r="M44" s="51">
        <f t="shared" si="3"/>
        <v>12225423</v>
      </c>
      <c r="N44" s="1">
        <f t="shared" si="4"/>
        <v>480181</v>
      </c>
      <c r="O44" s="106"/>
      <c r="P44" s="54">
        <f>+'Lik._6.p., MK_1.p.'!J44+'Lik._7.p., MK_2.p.'!J44+'Lik._8.p., MK_3.p.'!O44+'Lik._9.p., MK_4.p.'!H44</f>
        <v>6076370</v>
      </c>
      <c r="Q44" s="54">
        <f>+'Lik._8.p., MK_3.p.'!P44</f>
        <v>248301</v>
      </c>
      <c r="R44" s="51">
        <f t="shared" si="5"/>
        <v>6324671</v>
      </c>
      <c r="S44" s="106"/>
      <c r="T44" s="51">
        <f t="shared" si="6"/>
        <v>17821612</v>
      </c>
      <c r="U44" s="54">
        <f t="shared" si="7"/>
        <v>28488</v>
      </c>
      <c r="V44" s="51">
        <f t="shared" si="8"/>
        <v>18550094</v>
      </c>
    </row>
    <row r="45" spans="1:22" s="1" customFormat="1" ht="19.149999999999999" customHeight="1">
      <c r="A45" s="5" t="s">
        <v>42</v>
      </c>
      <c r="B45" s="51">
        <f>+'Lik._6.p., MK_1.p.'!B45+'Lik._7.p., MK_2.p.'!B45+'Lik._8.p., MK_3.p.'!B45+'Lik._9.p., MK_4.p.'!B45</f>
        <v>1709718</v>
      </c>
      <c r="C45" s="54">
        <f>+'Lik._6.p., MK_1.p.'!C45+'Lik._7.p., MK_2.p.'!C45+'Lik._8.p., MK_3.p.'!C45</f>
        <v>4102</v>
      </c>
      <c r="D45" s="51">
        <f>+'Lik._6.p., MK_1.p.'!B45+'Lik._7.p., MK_2.p.'!B45+'Lik._8.p., MK_3.p.'!D45+'Lik._9.p., MK_4.p.'!B45</f>
        <v>1709718</v>
      </c>
      <c r="E45" s="52"/>
      <c r="F45" s="56">
        <f>+'Lik._6.p., MK_1.p.'!E45+'Lik._7.p., MK_2.p.'!E45+'Lik._8.p., MK_3.p.'!F45+'Lik._9.p., MK_4.p.'!D45</f>
        <v>9494</v>
      </c>
      <c r="G45" s="56">
        <f>+'Lik._8.p., MK_3.p.'!G45</f>
        <v>0</v>
      </c>
      <c r="H45" s="56">
        <f>+'Lik._8.p., MK_3.p.'!H45</f>
        <v>0</v>
      </c>
      <c r="I45" s="56">
        <f t="shared" si="0"/>
        <v>9494</v>
      </c>
      <c r="J45" s="52"/>
      <c r="K45" s="51">
        <f t="shared" si="1"/>
        <v>1719212</v>
      </c>
      <c r="L45" s="54">
        <f t="shared" si="2"/>
        <v>4102</v>
      </c>
      <c r="M45" s="51">
        <f t="shared" si="3"/>
        <v>1719212</v>
      </c>
      <c r="N45" s="1">
        <f t="shared" si="4"/>
        <v>0</v>
      </c>
      <c r="O45" s="106"/>
      <c r="P45" s="54">
        <f>+'Lik._6.p., MK_1.p.'!J45+'Lik._7.p., MK_2.p.'!J45+'Lik._8.p., MK_3.p.'!O45+'Lik._9.p., MK_4.p.'!H45</f>
        <v>955597</v>
      </c>
      <c r="Q45" s="54">
        <f>+'Lik._8.p., MK_3.p.'!P45</f>
        <v>0</v>
      </c>
      <c r="R45" s="51">
        <f t="shared" si="5"/>
        <v>955597</v>
      </c>
      <c r="S45" s="106"/>
      <c r="T45" s="51">
        <f t="shared" si="6"/>
        <v>2674809</v>
      </c>
      <c r="U45" s="54">
        <f t="shared" si="7"/>
        <v>4102</v>
      </c>
      <c r="V45" s="51">
        <f t="shared" si="8"/>
        <v>2674809</v>
      </c>
    </row>
    <row r="46" spans="1:22" s="1" customFormat="1" ht="19.149999999999999" customHeight="1">
      <c r="A46" s="5" t="s">
        <v>43</v>
      </c>
      <c r="B46" s="51">
        <f>+'Lik._6.p., MK_1.p.'!B46+'Lik._7.p., MK_2.p.'!B46+'Lik._8.p., MK_3.p.'!B46+'Lik._9.p., MK_4.p.'!B46</f>
        <v>14813659</v>
      </c>
      <c r="C46" s="54">
        <f>+'Lik._6.p., MK_1.p.'!C46+'Lik._7.p., MK_2.p.'!C46+'Lik._8.p., MK_3.p.'!C46</f>
        <v>41819</v>
      </c>
      <c r="D46" s="51">
        <f>+'Lik._6.p., MK_1.p.'!B46+'Lik._7.p., MK_2.p.'!B46+'Lik._8.p., MK_3.p.'!D46+'Lik._9.p., MK_4.p.'!B46</f>
        <v>15745217</v>
      </c>
      <c r="E46" s="52"/>
      <c r="F46" s="56">
        <f>+'Lik._6.p., MK_1.p.'!E46+'Lik._7.p., MK_2.p.'!E46+'Lik._8.p., MK_3.p.'!F46+'Lik._9.p., MK_4.p.'!D46</f>
        <v>71950</v>
      </c>
      <c r="G46" s="56">
        <f>+'Lik._8.p., MK_3.p.'!G46</f>
        <v>0</v>
      </c>
      <c r="H46" s="56">
        <f>+'Lik._8.p., MK_3.p.'!H46</f>
        <v>-192</v>
      </c>
      <c r="I46" s="56">
        <f t="shared" si="0"/>
        <v>71758</v>
      </c>
      <c r="J46" s="52"/>
      <c r="K46" s="51">
        <f t="shared" si="1"/>
        <v>14885609</v>
      </c>
      <c r="L46" s="54">
        <f t="shared" si="2"/>
        <v>41819</v>
      </c>
      <c r="M46" s="51">
        <f t="shared" si="3"/>
        <v>15816975</v>
      </c>
      <c r="N46" s="1">
        <f t="shared" si="4"/>
        <v>931366</v>
      </c>
      <c r="O46" s="106"/>
      <c r="P46" s="54">
        <f>+'Lik._6.p., MK_1.p.'!J46+'Lik._7.p., MK_2.p.'!J46+'Lik._8.p., MK_3.p.'!O46+'Lik._9.p., MK_4.p.'!H46</f>
        <v>8067229</v>
      </c>
      <c r="Q46" s="54">
        <f>+'Lik._8.p., MK_3.p.'!P46</f>
        <v>494932</v>
      </c>
      <c r="R46" s="51">
        <f t="shared" si="5"/>
        <v>8562161</v>
      </c>
      <c r="S46" s="106"/>
      <c r="T46" s="51">
        <f t="shared" si="6"/>
        <v>22952838</v>
      </c>
      <c r="U46" s="54">
        <f t="shared" si="7"/>
        <v>41819</v>
      </c>
      <c r="V46" s="51">
        <f t="shared" si="8"/>
        <v>24379136</v>
      </c>
    </row>
    <row r="47" spans="1:22" s="1" customFormat="1" ht="19.149999999999999" customHeight="1">
      <c r="A47" s="5" t="s">
        <v>44</v>
      </c>
      <c r="B47" s="51">
        <f>+'Lik._6.p., MK_1.p.'!B47+'Lik._7.p., MK_2.p.'!B47+'Lik._8.p., MK_3.p.'!B47+'Lik._9.p., MK_4.p.'!B47</f>
        <v>2202260</v>
      </c>
      <c r="C47" s="54">
        <f>+'Lik._6.p., MK_1.p.'!C47+'Lik._7.p., MK_2.p.'!C47+'Lik._8.p., MK_3.p.'!C47</f>
        <v>4762</v>
      </c>
      <c r="D47" s="51">
        <f>+'Lik._6.p., MK_1.p.'!B47+'Lik._7.p., MK_2.p.'!B47+'Lik._8.p., MK_3.p.'!D47+'Lik._9.p., MK_4.p.'!B47</f>
        <v>2202260</v>
      </c>
      <c r="E47" s="52"/>
      <c r="F47" s="57">
        <f>+'Lik._6.p., MK_1.p.'!E47+'Lik._7.p., MK_2.p.'!E47+'Lik._8.p., MK_3.p.'!F47+'Lik._9.p., MK_4.p.'!D47</f>
        <v>13530</v>
      </c>
      <c r="G47" s="57">
        <f>+'Lik._8.p., MK_3.p.'!G47</f>
        <v>0</v>
      </c>
      <c r="H47" s="56">
        <f>+'Lik._8.p., MK_3.p.'!H47</f>
        <v>0</v>
      </c>
      <c r="I47" s="57">
        <f t="shared" si="0"/>
        <v>13530</v>
      </c>
      <c r="J47" s="52"/>
      <c r="K47" s="51">
        <f t="shared" si="1"/>
        <v>2215790</v>
      </c>
      <c r="L47" s="54">
        <f t="shared" si="2"/>
        <v>4762</v>
      </c>
      <c r="M47" s="51">
        <f t="shared" si="3"/>
        <v>2215790</v>
      </c>
      <c r="N47" s="1">
        <f t="shared" si="4"/>
        <v>0</v>
      </c>
      <c r="O47" s="106"/>
      <c r="P47" s="54">
        <f>+'Lik._6.p., MK_1.p.'!J47+'Lik._7.p., MK_2.p.'!J47+'Lik._8.p., MK_3.p.'!O47+'Lik._9.p., MK_4.p.'!H47</f>
        <v>1178105</v>
      </c>
      <c r="Q47" s="54">
        <f>+'Lik._8.p., MK_3.p.'!P47</f>
        <v>0</v>
      </c>
      <c r="R47" s="51">
        <f t="shared" si="5"/>
        <v>1178105</v>
      </c>
      <c r="S47" s="106"/>
      <c r="T47" s="51">
        <f t="shared" si="6"/>
        <v>3393895</v>
      </c>
      <c r="U47" s="54">
        <f t="shared" si="7"/>
        <v>4762</v>
      </c>
      <c r="V47" s="51">
        <f t="shared" si="8"/>
        <v>3393895</v>
      </c>
    </row>
    <row r="48" spans="1:22" s="20" customFormat="1" ht="22.15" customHeight="1">
      <c r="A48" s="6" t="s">
        <v>45</v>
      </c>
      <c r="B48" s="7">
        <f>SUM(B6:B47)</f>
        <v>419315087</v>
      </c>
      <c r="C48" s="7">
        <f>SUM(C6:C47)</f>
        <v>2144319</v>
      </c>
      <c r="D48" s="7">
        <f>SUM(D6:D47)</f>
        <v>433902614</v>
      </c>
      <c r="E48" s="32"/>
      <c r="F48" s="7">
        <f>SUM(F6:F47)</f>
        <v>4806898</v>
      </c>
      <c r="G48" s="7">
        <f>SUM(G6:G47)</f>
        <v>145154</v>
      </c>
      <c r="H48" s="7">
        <f>SUM(H6:H47)</f>
        <v>0</v>
      </c>
      <c r="I48" s="7">
        <f t="shared" ref="I48" si="9">SUM(I6:I47)</f>
        <v>4952052</v>
      </c>
      <c r="J48" s="32"/>
      <c r="K48" s="7">
        <f>SUM(K6:K47)</f>
        <v>424121985</v>
      </c>
      <c r="L48" s="7">
        <f>SUM(L6:L47)</f>
        <v>2144319</v>
      </c>
      <c r="M48" s="7">
        <f>SUM(M6:M47)</f>
        <v>438854666</v>
      </c>
      <c r="N48" s="1">
        <f t="shared" si="4"/>
        <v>14732681</v>
      </c>
      <c r="O48" s="104"/>
      <c r="P48" s="7">
        <f>SUM(P6:P47)</f>
        <v>233090669</v>
      </c>
      <c r="Q48" s="7">
        <f>SUM(Q6:Q47)</f>
        <v>7706296</v>
      </c>
      <c r="R48" s="7">
        <f>SUM(R6:R47)</f>
        <v>240796965</v>
      </c>
      <c r="S48" s="104"/>
      <c r="T48" s="7">
        <f>SUM(T6:T47)</f>
        <v>657212654</v>
      </c>
      <c r="U48" s="7">
        <f>SUM(U6:U47)</f>
        <v>2144319</v>
      </c>
      <c r="V48" s="7">
        <f>SUM(V6:V47)</f>
        <v>679651631</v>
      </c>
    </row>
    <row r="49" spans="1:22" ht="15">
      <c r="A49" s="8"/>
      <c r="B49" s="9"/>
      <c r="D49" s="9"/>
      <c r="K49" s="9"/>
      <c r="M49" s="9"/>
      <c r="O49" s="107"/>
      <c r="P49" s="9"/>
      <c r="Q49" s="35"/>
      <c r="R49" s="9"/>
      <c r="S49" s="107"/>
      <c r="T49" s="100"/>
      <c r="U49" s="9"/>
      <c r="V49" s="9"/>
    </row>
    <row r="50" spans="1:22" ht="28.15" customHeight="1">
      <c r="A50" s="176" t="s">
        <v>73</v>
      </c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O50" s="108"/>
      <c r="P50" s="13"/>
      <c r="Q50" s="14"/>
      <c r="R50" s="13"/>
      <c r="S50" s="108"/>
      <c r="T50" s="101"/>
      <c r="U50" s="13"/>
      <c r="V50" s="13"/>
    </row>
    <row r="51" spans="1:22" ht="50.45" customHeight="1">
      <c r="A51" s="6" t="s">
        <v>46</v>
      </c>
      <c r="B51" s="196" t="s">
        <v>53</v>
      </c>
      <c r="C51" s="197"/>
      <c r="D51" s="19" t="s">
        <v>52</v>
      </c>
      <c r="E51" s="34"/>
      <c r="F51" s="31" t="s">
        <v>79</v>
      </c>
      <c r="G51" s="31" t="s">
        <v>80</v>
      </c>
      <c r="H51" s="31" t="s">
        <v>80</v>
      </c>
      <c r="I51" s="31" t="s">
        <v>78</v>
      </c>
      <c r="J51" s="34"/>
      <c r="K51" s="196" t="s">
        <v>53</v>
      </c>
      <c r="L51" s="197"/>
      <c r="M51" s="19" t="s">
        <v>52</v>
      </c>
      <c r="O51" s="109"/>
      <c r="P51" s="13"/>
      <c r="Q51" s="14"/>
      <c r="R51" s="13"/>
      <c r="S51" s="109"/>
      <c r="T51" s="101"/>
      <c r="U51" s="13"/>
      <c r="V51" s="13"/>
    </row>
    <row r="52" spans="1:22" s="1" customFormat="1" ht="19.899999999999999" customHeight="1">
      <c r="A52" s="10" t="s">
        <v>47</v>
      </c>
      <c r="B52" s="198">
        <f>+'Lik._6.p., MK_1.p.'!B52+'Lik._7.p., MK_2.p.'!B52+'Lik._8.p., MK_3.p.'!B52+'Lik._9.p., MK_4.p.'!B52</f>
        <v>231284790</v>
      </c>
      <c r="C52" s="198"/>
      <c r="D52" s="7">
        <f>+'Lik._6.p., MK_1.p.'!B52+'Lik._7.p., MK_2.p.'!B52+'Lik._8.p., MK_3.p.'!D52+'Lik._9.p., MK_4.p.'!B52</f>
        <v>238578554</v>
      </c>
      <c r="E52" s="60"/>
      <c r="F52" s="45">
        <f>+'Lik._6.p., MK_1.p.'!E52+'Lik._7.p., MK_2.p.'!E52+'Lik._8.p., MK_3.p.'!F52+'Lik._9.p., MK_4.p.'!D52</f>
        <v>0</v>
      </c>
      <c r="G52" s="45">
        <f>+'Lik._8.p., MK_3.p.'!G52</f>
        <v>0</v>
      </c>
      <c r="H52" s="45">
        <f>+'Lik._8.p., MK_3.p.'!H52</f>
        <v>0</v>
      </c>
      <c r="I52" s="45">
        <f>+F52+G52+H52</f>
        <v>0</v>
      </c>
      <c r="J52" s="60"/>
      <c r="K52" s="198">
        <f>+B52+F52</f>
        <v>231284790</v>
      </c>
      <c r="L52" s="198"/>
      <c r="M52" s="7">
        <f>+D52+I52</f>
        <v>238578554</v>
      </c>
      <c r="N52" s="1">
        <f>+M52-K52</f>
        <v>7293764</v>
      </c>
      <c r="O52" s="104"/>
      <c r="P52" s="13"/>
      <c r="Q52" s="14"/>
      <c r="R52" s="13"/>
      <c r="S52" s="104"/>
      <c r="T52" s="101"/>
      <c r="U52" s="13"/>
      <c r="V52" s="13"/>
    </row>
    <row r="53" spans="1:22" ht="15">
      <c r="A53" s="8"/>
      <c r="B53" s="61"/>
      <c r="C53" s="62"/>
      <c r="D53" s="61"/>
      <c r="E53" s="60"/>
      <c r="F53" s="62"/>
      <c r="G53" s="62"/>
      <c r="H53" s="62"/>
      <c r="I53" s="62"/>
      <c r="J53" s="60"/>
      <c r="K53" s="61"/>
      <c r="L53" s="62"/>
      <c r="M53" s="61"/>
      <c r="P53" s="13"/>
      <c r="Q53" s="14"/>
      <c r="R53" s="13"/>
      <c r="T53" s="101"/>
      <c r="U53" s="13"/>
      <c r="V53" s="13"/>
    </row>
    <row r="54" spans="1:22" ht="22.15" customHeight="1">
      <c r="A54" s="11" t="s">
        <v>48</v>
      </c>
      <c r="B54" s="199">
        <f>+B48+B52</f>
        <v>650599877</v>
      </c>
      <c r="C54" s="199"/>
      <c r="D54" s="7">
        <f>+D48+D52</f>
        <v>672481168</v>
      </c>
      <c r="E54" s="60"/>
      <c r="F54" s="7">
        <f>+F48+F52</f>
        <v>4806898</v>
      </c>
      <c r="G54" s="7">
        <f>+G48+G52</f>
        <v>145154</v>
      </c>
      <c r="H54" s="7">
        <f>+H48+H52</f>
        <v>0</v>
      </c>
      <c r="I54" s="7">
        <f>+I48+I52</f>
        <v>4952052</v>
      </c>
      <c r="J54" s="60"/>
      <c r="K54" s="199">
        <f>+K48+K52</f>
        <v>655406775</v>
      </c>
      <c r="L54" s="199"/>
      <c r="M54" s="7">
        <f>+M48+M52</f>
        <v>677433220</v>
      </c>
      <c r="N54" s="1">
        <f>+M54-K54</f>
        <v>22026445</v>
      </c>
      <c r="P54" s="13"/>
      <c r="Q54" s="14"/>
      <c r="R54" s="13"/>
      <c r="T54" s="101"/>
      <c r="U54" s="13"/>
      <c r="V54" s="13"/>
    </row>
    <row r="55" spans="1:22" ht="15">
      <c r="A55" s="8"/>
      <c r="B55" s="9"/>
      <c r="D55" s="9"/>
      <c r="K55" s="9"/>
      <c r="M55" s="9"/>
      <c r="P55" s="13"/>
      <c r="Q55" s="14"/>
      <c r="R55" s="13"/>
      <c r="T55" s="101"/>
      <c r="U55" s="13"/>
      <c r="V55" s="13"/>
    </row>
    <row r="56" spans="1:22" s="12" customFormat="1" ht="15">
      <c r="A56" s="15"/>
      <c r="C56" s="14"/>
      <c r="D56" s="25"/>
      <c r="E56" s="32"/>
      <c r="F56" s="14"/>
      <c r="G56" s="14"/>
      <c r="H56" s="14"/>
      <c r="I56" s="14"/>
      <c r="J56" s="32"/>
      <c r="L56" s="14"/>
      <c r="O56" s="104"/>
      <c r="P56" s="13"/>
      <c r="Q56" s="14"/>
      <c r="R56" s="13"/>
      <c r="S56" s="104"/>
      <c r="T56" s="101"/>
      <c r="U56" s="13"/>
      <c r="V56" s="13"/>
    </row>
    <row r="57" spans="1:22" ht="15">
      <c r="A57" s="16"/>
      <c r="B57" s="13"/>
      <c r="C57" s="14"/>
      <c r="D57" s="13"/>
      <c r="F57" s="14"/>
      <c r="G57" s="14"/>
      <c r="H57" s="14"/>
      <c r="I57" s="14"/>
      <c r="K57" s="13"/>
      <c r="L57" s="14"/>
      <c r="M57" s="13"/>
      <c r="P57" s="13"/>
      <c r="Q57" s="14"/>
      <c r="R57" s="13"/>
      <c r="T57" s="101"/>
      <c r="U57" s="13"/>
      <c r="V57" s="13"/>
    </row>
    <row r="58" spans="1:22" ht="15">
      <c r="A58" s="16"/>
      <c r="B58" s="13"/>
      <c r="C58" s="14"/>
      <c r="D58" s="13"/>
      <c r="F58" s="14"/>
      <c r="G58" s="14"/>
      <c r="H58" s="14"/>
      <c r="I58" s="14"/>
      <c r="K58" s="13"/>
      <c r="L58" s="14"/>
      <c r="M58" s="13"/>
      <c r="P58" s="13"/>
      <c r="Q58" s="14"/>
      <c r="R58" s="13"/>
      <c r="T58" s="101"/>
      <c r="U58" s="13"/>
      <c r="V58" s="13"/>
    </row>
    <row r="59" spans="1:22" s="3" customFormat="1" ht="15">
      <c r="A59" s="16"/>
      <c r="B59" s="13"/>
      <c r="C59" s="14"/>
      <c r="D59" s="13"/>
      <c r="E59" s="32"/>
      <c r="F59" s="14"/>
      <c r="G59" s="14"/>
      <c r="H59" s="14"/>
      <c r="I59" s="14"/>
      <c r="J59" s="32"/>
      <c r="K59" s="13"/>
      <c r="L59" s="14"/>
      <c r="M59" s="13"/>
      <c r="O59" s="104"/>
      <c r="P59" s="13"/>
      <c r="Q59" s="14"/>
      <c r="R59" s="13"/>
      <c r="S59" s="104"/>
      <c r="T59" s="101"/>
      <c r="U59" s="13"/>
      <c r="V59" s="13"/>
    </row>
    <row r="60" spans="1:22" s="3" customFormat="1" ht="15">
      <c r="A60" s="16"/>
      <c r="B60" s="13"/>
      <c r="C60" s="14"/>
      <c r="D60" s="13"/>
      <c r="E60" s="32"/>
      <c r="F60" s="14"/>
      <c r="G60" s="14"/>
      <c r="H60" s="14"/>
      <c r="I60" s="14"/>
      <c r="J60" s="32"/>
      <c r="K60" s="13"/>
      <c r="L60" s="14"/>
      <c r="M60" s="13"/>
      <c r="O60" s="104"/>
      <c r="P60" s="13"/>
      <c r="Q60" s="14"/>
      <c r="R60" s="13"/>
      <c r="S60" s="104"/>
      <c r="T60" s="101"/>
      <c r="U60" s="13"/>
      <c r="V60" s="13"/>
    </row>
    <row r="61" spans="1:22" s="3" customFormat="1" ht="15">
      <c r="A61" s="16"/>
      <c r="B61" s="13"/>
      <c r="C61" s="14"/>
      <c r="D61" s="13"/>
      <c r="E61" s="32"/>
      <c r="F61" s="14"/>
      <c r="G61" s="14"/>
      <c r="H61" s="14"/>
      <c r="I61" s="14"/>
      <c r="J61" s="32"/>
      <c r="K61" s="13"/>
      <c r="L61" s="14"/>
      <c r="M61" s="13"/>
      <c r="O61" s="104"/>
      <c r="P61" s="13"/>
      <c r="Q61" s="14"/>
      <c r="R61" s="13"/>
      <c r="S61" s="104"/>
      <c r="T61" s="101"/>
      <c r="U61" s="13"/>
      <c r="V61" s="13"/>
    </row>
    <row r="62" spans="1:22" s="3" customFormat="1" ht="15">
      <c r="A62" s="16"/>
      <c r="B62" s="13"/>
      <c r="C62" s="14"/>
      <c r="D62" s="13"/>
      <c r="E62" s="32"/>
      <c r="F62" s="14"/>
      <c r="G62" s="14"/>
      <c r="H62" s="14"/>
      <c r="I62" s="14"/>
      <c r="J62" s="32"/>
      <c r="K62" s="13"/>
      <c r="L62" s="14"/>
      <c r="M62" s="13"/>
      <c r="O62" s="104"/>
      <c r="P62" s="13"/>
      <c r="Q62" s="14"/>
      <c r="R62" s="13"/>
      <c r="S62" s="104"/>
      <c r="T62" s="101"/>
      <c r="U62" s="13"/>
      <c r="V62" s="13"/>
    </row>
    <row r="63" spans="1:22" s="3" customFormat="1" ht="15">
      <c r="A63" s="16"/>
      <c r="B63" s="13"/>
      <c r="C63" s="14"/>
      <c r="D63" s="13"/>
      <c r="E63" s="32"/>
      <c r="F63" s="14"/>
      <c r="G63" s="14"/>
      <c r="H63" s="14"/>
      <c r="I63" s="14"/>
      <c r="J63" s="32"/>
      <c r="K63" s="13"/>
      <c r="L63" s="14"/>
      <c r="M63" s="13"/>
      <c r="O63" s="104"/>
      <c r="P63" s="13"/>
      <c r="Q63" s="14"/>
      <c r="R63" s="13"/>
      <c r="S63" s="104"/>
      <c r="T63" s="101"/>
      <c r="U63" s="13"/>
      <c r="V63" s="13"/>
    </row>
    <row r="64" spans="1:22" s="3" customFormat="1" ht="15">
      <c r="A64" s="16"/>
      <c r="B64" s="13"/>
      <c r="C64" s="14"/>
      <c r="D64" s="13"/>
      <c r="E64" s="32"/>
      <c r="F64" s="14"/>
      <c r="G64" s="14"/>
      <c r="H64" s="14"/>
      <c r="I64" s="14"/>
      <c r="J64" s="32"/>
      <c r="K64" s="13"/>
      <c r="L64" s="14"/>
      <c r="M64" s="13"/>
      <c r="O64" s="104"/>
      <c r="P64" s="13"/>
      <c r="Q64" s="14"/>
      <c r="R64" s="13"/>
      <c r="S64" s="104"/>
      <c r="T64" s="101"/>
      <c r="U64" s="13"/>
      <c r="V64" s="13"/>
    </row>
    <row r="65" spans="1:22" s="3" customFormat="1" ht="15">
      <c r="A65" s="16"/>
      <c r="B65" s="13"/>
      <c r="C65" s="14"/>
      <c r="D65" s="13"/>
      <c r="E65" s="32"/>
      <c r="F65" s="14"/>
      <c r="G65" s="14"/>
      <c r="H65" s="14"/>
      <c r="I65" s="14"/>
      <c r="J65" s="32"/>
      <c r="K65" s="13"/>
      <c r="L65" s="14"/>
      <c r="M65" s="13"/>
      <c r="O65" s="104"/>
      <c r="P65" s="13"/>
      <c r="Q65" s="14"/>
      <c r="R65" s="13"/>
      <c r="S65" s="104"/>
      <c r="T65" s="101"/>
      <c r="U65" s="13"/>
      <c r="V65" s="13"/>
    </row>
    <row r="66" spans="1:22" s="3" customFormat="1" ht="15">
      <c r="A66" s="16"/>
      <c r="B66" s="13"/>
      <c r="C66" s="14"/>
      <c r="D66" s="13"/>
      <c r="E66" s="32"/>
      <c r="F66" s="14"/>
      <c r="G66" s="14"/>
      <c r="H66" s="14"/>
      <c r="I66" s="14"/>
      <c r="J66" s="32"/>
      <c r="K66" s="13"/>
      <c r="L66" s="14"/>
      <c r="M66" s="13"/>
      <c r="O66" s="104"/>
      <c r="P66" s="13"/>
      <c r="Q66" s="14"/>
      <c r="R66" s="13"/>
      <c r="S66" s="104"/>
      <c r="T66" s="101"/>
      <c r="U66" s="13"/>
      <c r="V66" s="13"/>
    </row>
    <row r="67" spans="1:22" s="3" customFormat="1" ht="15">
      <c r="A67" s="16"/>
      <c r="B67" s="13"/>
      <c r="C67" s="14"/>
      <c r="D67" s="13"/>
      <c r="E67" s="32"/>
      <c r="F67" s="14"/>
      <c r="G67" s="14"/>
      <c r="H67" s="14"/>
      <c r="I67" s="14"/>
      <c r="J67" s="32"/>
      <c r="K67" s="13"/>
      <c r="L67" s="14"/>
      <c r="M67" s="13"/>
      <c r="O67" s="104"/>
      <c r="P67" s="13"/>
      <c r="Q67" s="14"/>
      <c r="R67" s="13"/>
      <c r="S67" s="104"/>
      <c r="T67" s="101"/>
      <c r="U67" s="13"/>
      <c r="V67" s="13"/>
    </row>
    <row r="68" spans="1:22" s="3" customFormat="1" ht="15">
      <c r="A68" s="16"/>
      <c r="B68" s="13"/>
      <c r="C68" s="14"/>
      <c r="D68" s="13"/>
      <c r="E68" s="32"/>
      <c r="F68" s="14"/>
      <c r="G68" s="14"/>
      <c r="H68" s="14"/>
      <c r="I68" s="14"/>
      <c r="J68" s="32"/>
      <c r="K68" s="13"/>
      <c r="L68" s="14"/>
      <c r="M68" s="13"/>
      <c r="O68" s="104"/>
      <c r="P68" s="13"/>
      <c r="Q68" s="14"/>
      <c r="R68" s="13"/>
      <c r="S68" s="104"/>
      <c r="T68" s="101"/>
      <c r="U68" s="13"/>
      <c r="V68" s="13"/>
    </row>
    <row r="69" spans="1:22" s="3" customFormat="1" ht="15" customHeight="1">
      <c r="A69" s="16"/>
      <c r="B69" s="13"/>
      <c r="C69" s="14"/>
      <c r="D69" s="13"/>
      <c r="E69" s="32"/>
      <c r="F69" s="14"/>
      <c r="G69" s="14"/>
      <c r="H69" s="14"/>
      <c r="I69" s="14"/>
      <c r="J69" s="32"/>
      <c r="K69" s="13"/>
      <c r="L69" s="14"/>
      <c r="M69" s="13"/>
      <c r="O69" s="104"/>
      <c r="P69" s="13"/>
      <c r="Q69" s="14"/>
      <c r="R69" s="13"/>
      <c r="S69" s="104"/>
      <c r="T69" s="101"/>
      <c r="U69" s="13"/>
      <c r="V69" s="13"/>
    </row>
    <row r="70" spans="1:22" s="3" customFormat="1" ht="13.9" customHeight="1">
      <c r="A70" s="16"/>
      <c r="B70" s="13"/>
      <c r="C70" s="14"/>
      <c r="D70" s="13"/>
      <c r="E70" s="32"/>
      <c r="F70" s="14"/>
      <c r="G70" s="14"/>
      <c r="H70" s="14"/>
      <c r="I70" s="14"/>
      <c r="J70" s="32"/>
      <c r="K70" s="13"/>
      <c r="L70" s="14"/>
      <c r="M70" s="13"/>
      <c r="O70" s="104"/>
      <c r="P70" s="13"/>
      <c r="Q70" s="14"/>
      <c r="R70" s="13"/>
      <c r="S70" s="104"/>
      <c r="T70" s="101"/>
      <c r="U70" s="13"/>
      <c r="V70" s="13"/>
    </row>
    <row r="71" spans="1:22" s="3" customFormat="1" ht="15">
      <c r="A71" s="16"/>
      <c r="B71" s="13"/>
      <c r="C71" s="14"/>
      <c r="D71" s="13"/>
      <c r="E71" s="32"/>
      <c r="F71" s="14"/>
      <c r="G71" s="14"/>
      <c r="H71" s="14"/>
      <c r="I71" s="14"/>
      <c r="J71" s="32"/>
      <c r="K71" s="13"/>
      <c r="L71" s="14"/>
      <c r="M71" s="13"/>
      <c r="O71" s="104"/>
      <c r="P71" s="13"/>
      <c r="Q71" s="14"/>
      <c r="R71" s="13"/>
      <c r="S71" s="104"/>
      <c r="T71" s="101"/>
      <c r="U71" s="13"/>
      <c r="V71" s="13"/>
    </row>
    <row r="72" spans="1:22" s="3" customFormat="1" ht="15">
      <c r="A72" s="16"/>
      <c r="B72" s="13"/>
      <c r="C72" s="14"/>
      <c r="D72" s="13"/>
      <c r="E72" s="32"/>
      <c r="F72" s="14"/>
      <c r="G72" s="14"/>
      <c r="H72" s="14"/>
      <c r="I72" s="14"/>
      <c r="J72" s="32"/>
      <c r="K72" s="13"/>
      <c r="L72" s="14"/>
      <c r="M72" s="13"/>
      <c r="O72" s="104"/>
      <c r="P72" s="13"/>
      <c r="Q72" s="14"/>
      <c r="R72" s="13"/>
      <c r="S72" s="104"/>
      <c r="T72" s="101"/>
      <c r="U72" s="13"/>
      <c r="V72" s="13"/>
    </row>
    <row r="73" spans="1:22" s="3" customFormat="1" ht="15">
      <c r="A73" s="16"/>
      <c r="B73" s="13"/>
      <c r="C73" s="14"/>
      <c r="D73" s="13"/>
      <c r="E73" s="32"/>
      <c r="F73" s="14"/>
      <c r="G73" s="14"/>
      <c r="H73" s="14"/>
      <c r="I73" s="14"/>
      <c r="J73" s="32"/>
      <c r="K73" s="13"/>
      <c r="L73" s="14"/>
      <c r="M73" s="13"/>
      <c r="O73" s="104"/>
      <c r="P73" s="13"/>
      <c r="Q73" s="14"/>
      <c r="R73" s="13"/>
      <c r="S73" s="104"/>
      <c r="T73" s="101"/>
      <c r="U73" s="13"/>
      <c r="V73" s="13"/>
    </row>
    <row r="74" spans="1:22" s="3" customFormat="1" ht="15">
      <c r="A74" s="16"/>
      <c r="B74" s="13"/>
      <c r="C74" s="14"/>
      <c r="D74" s="13"/>
      <c r="E74" s="32"/>
      <c r="F74" s="14"/>
      <c r="G74" s="14"/>
      <c r="H74" s="14"/>
      <c r="I74" s="14"/>
      <c r="J74" s="32"/>
      <c r="K74" s="13"/>
      <c r="L74" s="14"/>
      <c r="M74" s="13"/>
      <c r="O74" s="104"/>
      <c r="P74" s="13"/>
      <c r="Q74" s="14"/>
      <c r="R74" s="13"/>
      <c r="S74" s="104"/>
      <c r="T74" s="101"/>
      <c r="U74" s="13"/>
      <c r="V74" s="13"/>
    </row>
    <row r="75" spans="1:22" s="3" customFormat="1" ht="15">
      <c r="A75" s="16"/>
      <c r="B75" s="13"/>
      <c r="C75" s="14"/>
      <c r="D75" s="13"/>
      <c r="E75" s="32"/>
      <c r="F75" s="14"/>
      <c r="G75" s="14"/>
      <c r="H75" s="14"/>
      <c r="I75" s="14"/>
      <c r="J75" s="32"/>
      <c r="K75" s="13"/>
      <c r="L75" s="14"/>
      <c r="M75" s="13"/>
      <c r="O75" s="104"/>
      <c r="P75" s="13"/>
      <c r="Q75" s="14"/>
      <c r="R75" s="13"/>
      <c r="S75" s="104"/>
      <c r="T75" s="101"/>
      <c r="U75" s="13"/>
      <c r="V75" s="13"/>
    </row>
    <row r="76" spans="1:22" s="3" customFormat="1" ht="15">
      <c r="A76" s="16"/>
      <c r="B76" s="13"/>
      <c r="C76" s="14"/>
      <c r="D76" s="13"/>
      <c r="E76" s="32"/>
      <c r="F76" s="14"/>
      <c r="G76" s="14"/>
      <c r="H76" s="14"/>
      <c r="I76" s="14"/>
      <c r="J76" s="32"/>
      <c r="K76" s="13"/>
      <c r="L76" s="14"/>
      <c r="M76" s="13"/>
      <c r="O76" s="104"/>
      <c r="P76" s="13"/>
      <c r="Q76" s="14"/>
      <c r="R76" s="13"/>
      <c r="S76" s="104"/>
      <c r="T76" s="101"/>
      <c r="U76" s="13"/>
      <c r="V76" s="13"/>
    </row>
    <row r="77" spans="1:22" s="3" customFormat="1" ht="15">
      <c r="A77" s="16"/>
      <c r="B77" s="13"/>
      <c r="C77" s="14"/>
      <c r="D77" s="13"/>
      <c r="E77" s="32"/>
      <c r="F77" s="14"/>
      <c r="G77" s="14"/>
      <c r="H77" s="14"/>
      <c r="I77" s="14"/>
      <c r="J77" s="32"/>
      <c r="K77" s="13"/>
      <c r="L77" s="14"/>
      <c r="M77" s="13"/>
      <c r="O77" s="104"/>
      <c r="P77" s="13"/>
      <c r="Q77" s="14"/>
      <c r="R77" s="13"/>
      <c r="S77" s="104"/>
      <c r="T77" s="101"/>
      <c r="U77" s="13"/>
      <c r="V77" s="13"/>
    </row>
    <row r="78" spans="1:22" s="3" customFormat="1" ht="15">
      <c r="A78" s="16"/>
      <c r="B78" s="13"/>
      <c r="C78" s="14"/>
      <c r="D78" s="13"/>
      <c r="E78" s="32"/>
      <c r="F78" s="14"/>
      <c r="G78" s="14"/>
      <c r="H78" s="14"/>
      <c r="I78" s="14"/>
      <c r="J78" s="32"/>
      <c r="K78" s="13"/>
      <c r="L78" s="14"/>
      <c r="M78" s="13"/>
      <c r="O78" s="104"/>
      <c r="P78" s="13"/>
      <c r="Q78" s="14"/>
      <c r="R78" s="13"/>
      <c r="S78" s="104"/>
      <c r="T78" s="101"/>
      <c r="U78" s="13"/>
      <c r="V78" s="13"/>
    </row>
    <row r="79" spans="1:22" s="3" customFormat="1" ht="15">
      <c r="A79" s="16"/>
      <c r="B79" s="13"/>
      <c r="C79" s="14"/>
      <c r="D79" s="13"/>
      <c r="E79" s="32"/>
      <c r="F79" s="14"/>
      <c r="G79" s="14"/>
      <c r="H79" s="14"/>
      <c r="I79" s="14"/>
      <c r="J79" s="32"/>
      <c r="K79" s="13"/>
      <c r="L79" s="14"/>
      <c r="M79" s="13"/>
      <c r="O79" s="104"/>
      <c r="P79" s="13"/>
      <c r="Q79" s="14"/>
      <c r="R79" s="13"/>
      <c r="S79" s="104"/>
      <c r="T79" s="101"/>
      <c r="U79" s="13"/>
      <c r="V79" s="13"/>
    </row>
    <row r="80" spans="1:22" s="3" customFormat="1" ht="15">
      <c r="A80" s="16"/>
      <c r="B80" s="13"/>
      <c r="C80" s="14"/>
      <c r="D80" s="13"/>
      <c r="E80" s="32"/>
      <c r="F80" s="14"/>
      <c r="G80" s="14"/>
      <c r="H80" s="14"/>
      <c r="I80" s="14"/>
      <c r="J80" s="32"/>
      <c r="K80" s="13"/>
      <c r="L80" s="14"/>
      <c r="M80" s="13"/>
      <c r="O80" s="104"/>
      <c r="P80" s="13"/>
      <c r="Q80" s="14"/>
      <c r="R80" s="13"/>
      <c r="S80" s="104"/>
      <c r="T80" s="101"/>
      <c r="U80" s="13"/>
      <c r="V80" s="13"/>
    </row>
    <row r="81" spans="1:22" s="3" customFormat="1" ht="15">
      <c r="A81" s="16"/>
      <c r="B81" s="13"/>
      <c r="C81" s="14"/>
      <c r="D81" s="13"/>
      <c r="E81" s="32"/>
      <c r="F81" s="14"/>
      <c r="G81" s="14"/>
      <c r="H81" s="14"/>
      <c r="I81" s="14"/>
      <c r="J81" s="32"/>
      <c r="K81" s="13"/>
      <c r="L81" s="14"/>
      <c r="M81" s="13"/>
      <c r="O81" s="104"/>
      <c r="P81" s="13"/>
      <c r="Q81" s="14"/>
      <c r="R81" s="13"/>
      <c r="S81" s="104"/>
      <c r="T81" s="101"/>
      <c r="U81" s="13"/>
      <c r="V81" s="13"/>
    </row>
    <row r="82" spans="1:22" s="3" customFormat="1" ht="15">
      <c r="A82" s="16"/>
      <c r="B82" s="13"/>
      <c r="C82" s="14"/>
      <c r="D82" s="13"/>
      <c r="E82" s="32"/>
      <c r="F82" s="14"/>
      <c r="G82" s="14"/>
      <c r="H82" s="14"/>
      <c r="I82" s="14"/>
      <c r="J82" s="32"/>
      <c r="K82" s="13"/>
      <c r="L82" s="14"/>
      <c r="M82" s="13"/>
      <c r="O82" s="104"/>
      <c r="P82" s="13"/>
      <c r="Q82" s="14"/>
      <c r="R82" s="13"/>
      <c r="S82" s="104"/>
      <c r="T82" s="101"/>
      <c r="U82" s="13"/>
      <c r="V82" s="13"/>
    </row>
    <row r="83" spans="1:22" s="3" customFormat="1" ht="15">
      <c r="A83" s="16"/>
      <c r="B83" s="13"/>
      <c r="C83" s="14"/>
      <c r="D83" s="13"/>
      <c r="E83" s="32"/>
      <c r="F83" s="14"/>
      <c r="G83" s="14"/>
      <c r="H83" s="14"/>
      <c r="I83" s="14"/>
      <c r="J83" s="32"/>
      <c r="K83" s="13"/>
      <c r="L83" s="14"/>
      <c r="M83" s="13"/>
      <c r="O83" s="104"/>
      <c r="P83" s="13"/>
      <c r="Q83" s="14"/>
      <c r="R83" s="13"/>
      <c r="S83" s="104"/>
      <c r="T83" s="101"/>
      <c r="U83" s="13"/>
      <c r="V83" s="13"/>
    </row>
    <row r="84" spans="1:22" s="3" customFormat="1" ht="15">
      <c r="A84" s="16"/>
      <c r="B84" s="13"/>
      <c r="C84" s="14"/>
      <c r="D84" s="13"/>
      <c r="E84" s="32"/>
      <c r="F84" s="14"/>
      <c r="G84" s="14"/>
      <c r="H84" s="14"/>
      <c r="I84" s="14"/>
      <c r="J84" s="32"/>
      <c r="K84" s="13"/>
      <c r="L84" s="14"/>
      <c r="M84" s="13"/>
      <c r="O84" s="104"/>
      <c r="P84" s="13"/>
      <c r="Q84" s="14"/>
      <c r="R84" s="13"/>
      <c r="S84" s="104"/>
      <c r="T84" s="101"/>
      <c r="U84" s="13"/>
      <c r="V84" s="13"/>
    </row>
    <row r="85" spans="1:22" s="3" customFormat="1" ht="15">
      <c r="A85" s="16"/>
      <c r="B85" s="13"/>
      <c r="C85" s="14"/>
      <c r="D85" s="13"/>
      <c r="E85" s="32"/>
      <c r="F85" s="14"/>
      <c r="G85" s="14"/>
      <c r="H85" s="14"/>
      <c r="I85" s="14"/>
      <c r="J85" s="32"/>
      <c r="K85" s="13"/>
      <c r="L85" s="14"/>
      <c r="M85" s="13"/>
      <c r="O85" s="104"/>
      <c r="P85" s="13"/>
      <c r="Q85" s="14"/>
      <c r="R85" s="13"/>
      <c r="S85" s="104"/>
      <c r="T85" s="101"/>
      <c r="U85" s="13"/>
      <c r="V85" s="13"/>
    </row>
    <row r="86" spans="1:22" ht="15">
      <c r="A86" s="16"/>
      <c r="B86" s="13"/>
      <c r="C86" s="14"/>
      <c r="D86" s="13"/>
      <c r="F86" s="14"/>
      <c r="G86" s="14"/>
      <c r="H86" s="14"/>
      <c r="I86" s="14"/>
      <c r="K86" s="13"/>
      <c r="L86" s="14"/>
      <c r="M86" s="13"/>
      <c r="P86" s="13"/>
      <c r="Q86" s="14"/>
      <c r="R86" s="13"/>
      <c r="T86" s="101"/>
      <c r="U86" s="13"/>
      <c r="V86" s="13"/>
    </row>
    <row r="87" spans="1:22" ht="15">
      <c r="A87" s="16"/>
      <c r="B87" s="13"/>
      <c r="C87" s="14"/>
      <c r="D87" s="13"/>
      <c r="F87" s="14"/>
      <c r="G87" s="14"/>
      <c r="H87" s="14"/>
      <c r="I87" s="14"/>
      <c r="K87" s="13"/>
      <c r="L87" s="14"/>
      <c r="M87" s="13"/>
      <c r="P87" s="13"/>
      <c r="Q87" s="14"/>
      <c r="R87" s="13"/>
      <c r="T87" s="101"/>
      <c r="U87" s="13"/>
      <c r="V87" s="13"/>
    </row>
    <row r="88" spans="1:22" ht="15">
      <c r="A88" s="16"/>
      <c r="B88" s="13"/>
      <c r="C88" s="14"/>
      <c r="D88" s="13"/>
      <c r="F88" s="14"/>
      <c r="G88" s="14"/>
      <c r="H88" s="14"/>
      <c r="I88" s="14"/>
      <c r="K88" s="13"/>
      <c r="L88" s="14"/>
      <c r="M88" s="13"/>
      <c r="P88" s="13"/>
      <c r="Q88" s="14"/>
      <c r="R88" s="13"/>
      <c r="T88" s="101"/>
      <c r="U88" s="13"/>
      <c r="V88" s="13"/>
    </row>
    <row r="89" spans="1:22" ht="15">
      <c r="A89" s="16"/>
      <c r="B89" s="13"/>
      <c r="C89" s="14"/>
      <c r="D89" s="13"/>
      <c r="F89" s="14"/>
      <c r="G89" s="14"/>
      <c r="H89" s="14"/>
      <c r="I89" s="14"/>
      <c r="K89" s="13"/>
      <c r="L89" s="14"/>
      <c r="M89" s="13"/>
      <c r="P89" s="13"/>
      <c r="Q89" s="14"/>
      <c r="R89" s="13"/>
      <c r="T89" s="101"/>
      <c r="U89" s="13"/>
      <c r="V89" s="13"/>
    </row>
    <row r="90" spans="1:22" ht="15">
      <c r="A90" s="16"/>
      <c r="B90" s="13"/>
      <c r="C90" s="14"/>
      <c r="D90" s="13"/>
      <c r="F90" s="14"/>
      <c r="G90" s="14"/>
      <c r="H90" s="14"/>
      <c r="I90" s="14"/>
      <c r="K90" s="13"/>
      <c r="L90" s="14"/>
      <c r="M90" s="13"/>
      <c r="P90" s="13"/>
      <c r="Q90" s="14"/>
      <c r="R90" s="13"/>
      <c r="T90" s="101"/>
      <c r="U90" s="13"/>
      <c r="V90" s="13"/>
    </row>
    <row r="91" spans="1:22" ht="15">
      <c r="A91" s="16"/>
      <c r="B91" s="13"/>
      <c r="C91" s="14"/>
      <c r="D91" s="13"/>
      <c r="F91" s="14"/>
      <c r="G91" s="14"/>
      <c r="H91" s="14"/>
      <c r="I91" s="14"/>
      <c r="K91" s="13"/>
      <c r="L91" s="14"/>
      <c r="M91" s="13"/>
      <c r="P91" s="13"/>
      <c r="Q91" s="14"/>
      <c r="R91" s="13"/>
      <c r="T91" s="101"/>
      <c r="U91" s="13"/>
      <c r="V91" s="13"/>
    </row>
    <row r="92" spans="1:22" ht="15">
      <c r="A92" s="16"/>
      <c r="B92" s="13"/>
      <c r="C92" s="14"/>
      <c r="D92" s="13"/>
      <c r="F92" s="14"/>
      <c r="G92" s="14"/>
      <c r="H92" s="14"/>
      <c r="I92" s="14"/>
      <c r="K92" s="13"/>
      <c r="L92" s="14"/>
      <c r="M92" s="13"/>
      <c r="P92" s="13"/>
      <c r="Q92" s="14"/>
      <c r="R92" s="13"/>
      <c r="T92" s="101"/>
      <c r="U92" s="13"/>
      <c r="V92" s="13"/>
    </row>
    <row r="93" spans="1:22" ht="15">
      <c r="A93" s="16"/>
      <c r="B93" s="13"/>
      <c r="C93" s="14"/>
      <c r="D93" s="13"/>
      <c r="F93" s="14"/>
      <c r="G93" s="14"/>
      <c r="H93" s="14"/>
      <c r="I93" s="14"/>
      <c r="K93" s="13"/>
      <c r="L93" s="14"/>
      <c r="M93" s="13"/>
      <c r="P93" s="13"/>
      <c r="Q93" s="14"/>
      <c r="R93" s="13"/>
      <c r="T93" s="101"/>
      <c r="U93" s="13"/>
      <c r="V93" s="13"/>
    </row>
  </sheetData>
  <mergeCells count="29">
    <mergeCell ref="B51:C51"/>
    <mergeCell ref="K51:L51"/>
    <mergeCell ref="B52:C52"/>
    <mergeCell ref="K52:L52"/>
    <mergeCell ref="B54:C54"/>
    <mergeCell ref="K54:L54"/>
    <mergeCell ref="A50:M50"/>
    <mergeCell ref="F2:I2"/>
    <mergeCell ref="K2:M2"/>
    <mergeCell ref="B2:D2"/>
    <mergeCell ref="D4:D5"/>
    <mergeCell ref="C4:C5"/>
    <mergeCell ref="B4:B5"/>
    <mergeCell ref="F4:G4"/>
    <mergeCell ref="I4:I5"/>
    <mergeCell ref="K4:K5"/>
    <mergeCell ref="L4:L5"/>
    <mergeCell ref="M4:M5"/>
    <mergeCell ref="B3:M3"/>
    <mergeCell ref="A1:V1"/>
    <mergeCell ref="A2:A5"/>
    <mergeCell ref="P2:R2"/>
    <mergeCell ref="T2:V2"/>
    <mergeCell ref="P3:R3"/>
    <mergeCell ref="T3:V3"/>
    <mergeCell ref="P4:P5"/>
    <mergeCell ref="Q4:Q5"/>
    <mergeCell ref="R4:R5"/>
    <mergeCell ref="T4:V4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AB69-2BE1-49B9-A9E1-AE6C027536F7}">
  <dimension ref="A1:R95"/>
  <sheetViews>
    <sheetView zoomScale="80" zoomScaleNormal="80" workbookViewId="0">
      <pane xSplit="1" ySplit="5" topLeftCell="B6" activePane="bottomRight" state="frozen"/>
      <selection activeCell="J49" sqref="J49"/>
      <selection pane="topRight" activeCell="J49" sqref="J49"/>
      <selection pane="bottomLeft" activeCell="J49" sqref="J49"/>
      <selection pane="bottomRight" activeCell="L6" sqref="L6"/>
    </sheetView>
  </sheetViews>
  <sheetFormatPr defaultColWidth="9.140625" defaultRowHeight="15.75"/>
  <cols>
    <col min="1" max="1" width="30.140625" style="17" customWidth="1"/>
    <col min="2" max="2" width="21.7109375" style="18" customWidth="1"/>
    <col min="3" max="3" width="21.7109375" style="2" customWidth="1"/>
    <col min="4" max="4" width="0.7109375" style="32" customWidth="1"/>
    <col min="5" max="5" width="21.7109375" style="2" customWidth="1"/>
    <col min="6" max="6" width="0.7109375" style="32" customWidth="1"/>
    <col min="7" max="7" width="21.7109375" style="18" customWidth="1"/>
    <col min="8" max="8" width="23.28515625" style="2" customWidth="1"/>
    <col min="9" max="9" width="1.5703125" style="104" customWidth="1"/>
    <col min="10" max="10" width="23.140625" customWidth="1"/>
    <col min="11" max="11" width="1.5703125" style="104" customWidth="1"/>
    <col min="12" max="12" width="23.28515625" customWidth="1"/>
    <col min="13" max="13" width="23.28515625" style="2" customWidth="1"/>
    <col min="14" max="17" width="9.140625" style="2"/>
    <col min="18" max="18" width="13.28515625" style="2" customWidth="1"/>
    <col min="19" max="192" width="9.140625" style="2"/>
    <col min="193" max="193" width="6.42578125" style="2" customWidth="1"/>
    <col min="194" max="194" width="30.5703125" style="2" customWidth="1"/>
    <col min="195" max="195" width="12.85546875" style="2" customWidth="1"/>
    <col min="196" max="196" width="15.7109375" style="2" customWidth="1"/>
    <col min="197" max="448" width="9.140625" style="2"/>
    <col min="449" max="449" width="6.42578125" style="2" customWidth="1"/>
    <col min="450" max="450" width="30.5703125" style="2" customWidth="1"/>
    <col min="451" max="451" width="12.85546875" style="2" customWidth="1"/>
    <col min="452" max="452" width="15.7109375" style="2" customWidth="1"/>
    <col min="453" max="704" width="9.140625" style="2"/>
    <col min="705" max="705" width="6.42578125" style="2" customWidth="1"/>
    <col min="706" max="706" width="30.5703125" style="2" customWidth="1"/>
    <col min="707" max="707" width="12.85546875" style="2" customWidth="1"/>
    <col min="708" max="708" width="15.7109375" style="2" customWidth="1"/>
    <col min="709" max="960" width="9.140625" style="2"/>
    <col min="961" max="961" width="6.42578125" style="2" customWidth="1"/>
    <col min="962" max="962" width="30.5703125" style="2" customWidth="1"/>
    <col min="963" max="963" width="12.85546875" style="2" customWidth="1"/>
    <col min="964" max="964" width="15.7109375" style="2" customWidth="1"/>
    <col min="965" max="1216" width="9.140625" style="2"/>
    <col min="1217" max="1217" width="6.42578125" style="2" customWidth="1"/>
    <col min="1218" max="1218" width="30.5703125" style="2" customWidth="1"/>
    <col min="1219" max="1219" width="12.85546875" style="2" customWidth="1"/>
    <col min="1220" max="1220" width="15.7109375" style="2" customWidth="1"/>
    <col min="1221" max="1472" width="9.140625" style="2"/>
    <col min="1473" max="1473" width="6.42578125" style="2" customWidth="1"/>
    <col min="1474" max="1474" width="30.5703125" style="2" customWidth="1"/>
    <col min="1475" max="1475" width="12.85546875" style="2" customWidth="1"/>
    <col min="1476" max="1476" width="15.7109375" style="2" customWidth="1"/>
    <col min="1477" max="1728" width="9.140625" style="2"/>
    <col min="1729" max="1729" width="6.42578125" style="2" customWidth="1"/>
    <col min="1730" max="1730" width="30.5703125" style="2" customWidth="1"/>
    <col min="1731" max="1731" width="12.85546875" style="2" customWidth="1"/>
    <col min="1732" max="1732" width="15.7109375" style="2" customWidth="1"/>
    <col min="1733" max="1984" width="9.140625" style="2"/>
    <col min="1985" max="1985" width="6.42578125" style="2" customWidth="1"/>
    <col min="1986" max="1986" width="30.5703125" style="2" customWidth="1"/>
    <col min="1987" max="1987" width="12.85546875" style="2" customWidth="1"/>
    <col min="1988" max="1988" width="15.7109375" style="2" customWidth="1"/>
    <col min="1989" max="2240" width="9.140625" style="2"/>
    <col min="2241" max="2241" width="6.42578125" style="2" customWidth="1"/>
    <col min="2242" max="2242" width="30.5703125" style="2" customWidth="1"/>
    <col min="2243" max="2243" width="12.85546875" style="2" customWidth="1"/>
    <col min="2244" max="2244" width="15.7109375" style="2" customWidth="1"/>
    <col min="2245" max="2496" width="9.140625" style="2"/>
    <col min="2497" max="2497" width="6.42578125" style="2" customWidth="1"/>
    <col min="2498" max="2498" width="30.5703125" style="2" customWidth="1"/>
    <col min="2499" max="2499" width="12.85546875" style="2" customWidth="1"/>
    <col min="2500" max="2500" width="15.7109375" style="2" customWidth="1"/>
    <col min="2501" max="2752" width="9.140625" style="2"/>
    <col min="2753" max="2753" width="6.42578125" style="2" customWidth="1"/>
    <col min="2754" max="2754" width="30.5703125" style="2" customWidth="1"/>
    <col min="2755" max="2755" width="12.85546875" style="2" customWidth="1"/>
    <col min="2756" max="2756" width="15.7109375" style="2" customWidth="1"/>
    <col min="2757" max="3008" width="9.140625" style="2"/>
    <col min="3009" max="3009" width="6.42578125" style="2" customWidth="1"/>
    <col min="3010" max="3010" width="30.5703125" style="2" customWidth="1"/>
    <col min="3011" max="3011" width="12.85546875" style="2" customWidth="1"/>
    <col min="3012" max="3012" width="15.7109375" style="2" customWidth="1"/>
    <col min="3013" max="3264" width="9.140625" style="2"/>
    <col min="3265" max="3265" width="6.42578125" style="2" customWidth="1"/>
    <col min="3266" max="3266" width="30.5703125" style="2" customWidth="1"/>
    <col min="3267" max="3267" width="12.85546875" style="2" customWidth="1"/>
    <col min="3268" max="3268" width="15.7109375" style="2" customWidth="1"/>
    <col min="3269" max="3520" width="9.140625" style="2"/>
    <col min="3521" max="3521" width="6.42578125" style="2" customWidth="1"/>
    <col min="3522" max="3522" width="30.5703125" style="2" customWidth="1"/>
    <col min="3523" max="3523" width="12.85546875" style="2" customWidth="1"/>
    <col min="3524" max="3524" width="15.7109375" style="2" customWidth="1"/>
    <col min="3525" max="3776" width="9.140625" style="2"/>
    <col min="3777" max="3777" width="6.42578125" style="2" customWidth="1"/>
    <col min="3778" max="3778" width="30.5703125" style="2" customWidth="1"/>
    <col min="3779" max="3779" width="12.85546875" style="2" customWidth="1"/>
    <col min="3780" max="3780" width="15.7109375" style="2" customWidth="1"/>
    <col min="3781" max="4032" width="9.140625" style="2"/>
    <col min="4033" max="4033" width="6.42578125" style="2" customWidth="1"/>
    <col min="4034" max="4034" width="30.5703125" style="2" customWidth="1"/>
    <col min="4035" max="4035" width="12.85546875" style="2" customWidth="1"/>
    <col min="4036" max="4036" width="15.7109375" style="2" customWidth="1"/>
    <col min="4037" max="4288" width="9.140625" style="2"/>
    <col min="4289" max="4289" width="6.42578125" style="2" customWidth="1"/>
    <col min="4290" max="4290" width="30.5703125" style="2" customWidth="1"/>
    <col min="4291" max="4291" width="12.85546875" style="2" customWidth="1"/>
    <col min="4292" max="4292" width="15.7109375" style="2" customWidth="1"/>
    <col min="4293" max="4544" width="9.140625" style="2"/>
    <col min="4545" max="4545" width="6.42578125" style="2" customWidth="1"/>
    <col min="4546" max="4546" width="30.5703125" style="2" customWidth="1"/>
    <col min="4547" max="4547" width="12.85546875" style="2" customWidth="1"/>
    <col min="4548" max="4548" width="15.7109375" style="2" customWidth="1"/>
    <col min="4549" max="4800" width="9.140625" style="2"/>
    <col min="4801" max="4801" width="6.42578125" style="2" customWidth="1"/>
    <col min="4802" max="4802" width="30.5703125" style="2" customWidth="1"/>
    <col min="4803" max="4803" width="12.85546875" style="2" customWidth="1"/>
    <col min="4804" max="4804" width="15.7109375" style="2" customWidth="1"/>
    <col min="4805" max="5056" width="9.140625" style="2"/>
    <col min="5057" max="5057" width="6.42578125" style="2" customWidth="1"/>
    <col min="5058" max="5058" width="30.5703125" style="2" customWidth="1"/>
    <col min="5059" max="5059" width="12.85546875" style="2" customWidth="1"/>
    <col min="5060" max="5060" width="15.7109375" style="2" customWidth="1"/>
    <col min="5061" max="5312" width="9.140625" style="2"/>
    <col min="5313" max="5313" width="6.42578125" style="2" customWidth="1"/>
    <col min="5314" max="5314" width="30.5703125" style="2" customWidth="1"/>
    <col min="5315" max="5315" width="12.85546875" style="2" customWidth="1"/>
    <col min="5316" max="5316" width="15.7109375" style="2" customWidth="1"/>
    <col min="5317" max="5568" width="9.140625" style="2"/>
    <col min="5569" max="5569" width="6.42578125" style="2" customWidth="1"/>
    <col min="5570" max="5570" width="30.5703125" style="2" customWidth="1"/>
    <col min="5571" max="5571" width="12.85546875" style="2" customWidth="1"/>
    <col min="5572" max="5572" width="15.7109375" style="2" customWidth="1"/>
    <col min="5573" max="5824" width="9.140625" style="2"/>
    <col min="5825" max="5825" width="6.42578125" style="2" customWidth="1"/>
    <col min="5826" max="5826" width="30.5703125" style="2" customWidth="1"/>
    <col min="5827" max="5827" width="12.85546875" style="2" customWidth="1"/>
    <col min="5828" max="5828" width="15.7109375" style="2" customWidth="1"/>
    <col min="5829" max="6080" width="9.140625" style="2"/>
    <col min="6081" max="6081" width="6.42578125" style="2" customWidth="1"/>
    <col min="6082" max="6082" width="30.5703125" style="2" customWidth="1"/>
    <col min="6083" max="6083" width="12.85546875" style="2" customWidth="1"/>
    <col min="6084" max="6084" width="15.7109375" style="2" customWidth="1"/>
    <col min="6085" max="6336" width="9.140625" style="2"/>
    <col min="6337" max="6337" width="6.42578125" style="2" customWidth="1"/>
    <col min="6338" max="6338" width="30.5703125" style="2" customWidth="1"/>
    <col min="6339" max="6339" width="12.85546875" style="2" customWidth="1"/>
    <col min="6340" max="6340" width="15.7109375" style="2" customWidth="1"/>
    <col min="6341" max="6592" width="9.140625" style="2"/>
    <col min="6593" max="6593" width="6.42578125" style="2" customWidth="1"/>
    <col min="6594" max="6594" width="30.5703125" style="2" customWidth="1"/>
    <col min="6595" max="6595" width="12.85546875" style="2" customWidth="1"/>
    <col min="6596" max="6596" width="15.7109375" style="2" customWidth="1"/>
    <col min="6597" max="6848" width="9.140625" style="2"/>
    <col min="6849" max="6849" width="6.42578125" style="2" customWidth="1"/>
    <col min="6850" max="6850" width="30.5703125" style="2" customWidth="1"/>
    <col min="6851" max="6851" width="12.85546875" style="2" customWidth="1"/>
    <col min="6852" max="6852" width="15.7109375" style="2" customWidth="1"/>
    <col min="6853" max="7104" width="9.140625" style="2"/>
    <col min="7105" max="7105" width="6.42578125" style="2" customWidth="1"/>
    <col min="7106" max="7106" width="30.5703125" style="2" customWidth="1"/>
    <col min="7107" max="7107" width="12.85546875" style="2" customWidth="1"/>
    <col min="7108" max="7108" width="15.7109375" style="2" customWidth="1"/>
    <col min="7109" max="7360" width="9.140625" style="2"/>
    <col min="7361" max="7361" width="6.42578125" style="2" customWidth="1"/>
    <col min="7362" max="7362" width="30.5703125" style="2" customWidth="1"/>
    <col min="7363" max="7363" width="12.85546875" style="2" customWidth="1"/>
    <col min="7364" max="7364" width="15.7109375" style="2" customWidth="1"/>
    <col min="7365" max="7616" width="9.140625" style="2"/>
    <col min="7617" max="7617" width="6.42578125" style="2" customWidth="1"/>
    <col min="7618" max="7618" width="30.5703125" style="2" customWidth="1"/>
    <col min="7619" max="7619" width="12.85546875" style="2" customWidth="1"/>
    <col min="7620" max="7620" width="15.7109375" style="2" customWidth="1"/>
    <col min="7621" max="7872" width="9.140625" style="2"/>
    <col min="7873" max="7873" width="6.42578125" style="2" customWidth="1"/>
    <col min="7874" max="7874" width="30.5703125" style="2" customWidth="1"/>
    <col min="7875" max="7875" width="12.85546875" style="2" customWidth="1"/>
    <col min="7876" max="7876" width="15.7109375" style="2" customWidth="1"/>
    <col min="7877" max="8128" width="9.140625" style="2"/>
    <col min="8129" max="8129" width="6.42578125" style="2" customWidth="1"/>
    <col min="8130" max="8130" width="30.5703125" style="2" customWidth="1"/>
    <col min="8131" max="8131" width="12.85546875" style="2" customWidth="1"/>
    <col min="8132" max="8132" width="15.7109375" style="2" customWidth="1"/>
    <col min="8133" max="8384" width="9.140625" style="2"/>
    <col min="8385" max="8385" width="6.42578125" style="2" customWidth="1"/>
    <col min="8386" max="8386" width="30.5703125" style="2" customWidth="1"/>
    <col min="8387" max="8387" width="12.85546875" style="2" customWidth="1"/>
    <col min="8388" max="8388" width="15.7109375" style="2" customWidth="1"/>
    <col min="8389" max="8640" width="9.140625" style="2"/>
    <col min="8641" max="8641" width="6.42578125" style="2" customWidth="1"/>
    <col min="8642" max="8642" width="30.5703125" style="2" customWidth="1"/>
    <col min="8643" max="8643" width="12.85546875" style="2" customWidth="1"/>
    <col min="8644" max="8644" width="15.7109375" style="2" customWidth="1"/>
    <col min="8645" max="8896" width="9.140625" style="2"/>
    <col min="8897" max="8897" width="6.42578125" style="2" customWidth="1"/>
    <col min="8898" max="8898" width="30.5703125" style="2" customWidth="1"/>
    <col min="8899" max="8899" width="12.85546875" style="2" customWidth="1"/>
    <col min="8900" max="8900" width="15.7109375" style="2" customWidth="1"/>
    <col min="8901" max="9152" width="9.140625" style="2"/>
    <col min="9153" max="9153" width="6.42578125" style="2" customWidth="1"/>
    <col min="9154" max="9154" width="30.5703125" style="2" customWidth="1"/>
    <col min="9155" max="9155" width="12.85546875" style="2" customWidth="1"/>
    <col min="9156" max="9156" width="15.7109375" style="2" customWidth="1"/>
    <col min="9157" max="9408" width="9.140625" style="2"/>
    <col min="9409" max="9409" width="6.42578125" style="2" customWidth="1"/>
    <col min="9410" max="9410" width="30.5703125" style="2" customWidth="1"/>
    <col min="9411" max="9411" width="12.85546875" style="2" customWidth="1"/>
    <col min="9412" max="9412" width="15.7109375" style="2" customWidth="1"/>
    <col min="9413" max="9664" width="9.140625" style="2"/>
    <col min="9665" max="9665" width="6.42578125" style="2" customWidth="1"/>
    <col min="9666" max="9666" width="30.5703125" style="2" customWidth="1"/>
    <col min="9667" max="9667" width="12.85546875" style="2" customWidth="1"/>
    <col min="9668" max="9668" width="15.7109375" style="2" customWidth="1"/>
    <col min="9669" max="9920" width="9.140625" style="2"/>
    <col min="9921" max="9921" width="6.42578125" style="2" customWidth="1"/>
    <col min="9922" max="9922" width="30.5703125" style="2" customWidth="1"/>
    <col min="9923" max="9923" width="12.85546875" style="2" customWidth="1"/>
    <col min="9924" max="9924" width="15.7109375" style="2" customWidth="1"/>
    <col min="9925" max="10176" width="9.140625" style="2"/>
    <col min="10177" max="10177" width="6.42578125" style="2" customWidth="1"/>
    <col min="10178" max="10178" width="30.5703125" style="2" customWidth="1"/>
    <col min="10179" max="10179" width="12.85546875" style="2" customWidth="1"/>
    <col min="10180" max="10180" width="15.7109375" style="2" customWidth="1"/>
    <col min="10181" max="10432" width="9.140625" style="2"/>
    <col min="10433" max="10433" width="6.42578125" style="2" customWidth="1"/>
    <col min="10434" max="10434" width="30.5703125" style="2" customWidth="1"/>
    <col min="10435" max="10435" width="12.85546875" style="2" customWidth="1"/>
    <col min="10436" max="10436" width="15.7109375" style="2" customWidth="1"/>
    <col min="10437" max="10688" width="9.140625" style="2"/>
    <col min="10689" max="10689" width="6.42578125" style="2" customWidth="1"/>
    <col min="10690" max="10690" width="30.5703125" style="2" customWidth="1"/>
    <col min="10691" max="10691" width="12.85546875" style="2" customWidth="1"/>
    <col min="10692" max="10692" width="15.7109375" style="2" customWidth="1"/>
    <col min="10693" max="10944" width="9.140625" style="2"/>
    <col min="10945" max="10945" width="6.42578125" style="2" customWidth="1"/>
    <col min="10946" max="10946" width="30.5703125" style="2" customWidth="1"/>
    <col min="10947" max="10947" width="12.85546875" style="2" customWidth="1"/>
    <col min="10948" max="10948" width="15.7109375" style="2" customWidth="1"/>
    <col min="10949" max="11200" width="9.140625" style="2"/>
    <col min="11201" max="11201" width="6.42578125" style="2" customWidth="1"/>
    <col min="11202" max="11202" width="30.5703125" style="2" customWidth="1"/>
    <col min="11203" max="11203" width="12.85546875" style="2" customWidth="1"/>
    <col min="11204" max="11204" width="15.7109375" style="2" customWidth="1"/>
    <col min="11205" max="11456" width="9.140625" style="2"/>
    <col min="11457" max="11457" width="6.42578125" style="2" customWidth="1"/>
    <col min="11458" max="11458" width="30.5703125" style="2" customWidth="1"/>
    <col min="11459" max="11459" width="12.85546875" style="2" customWidth="1"/>
    <col min="11460" max="11460" width="15.7109375" style="2" customWidth="1"/>
    <col min="11461" max="11712" width="9.140625" style="2"/>
    <col min="11713" max="11713" width="6.42578125" style="2" customWidth="1"/>
    <col min="11714" max="11714" width="30.5703125" style="2" customWidth="1"/>
    <col min="11715" max="11715" width="12.85546875" style="2" customWidth="1"/>
    <col min="11716" max="11716" width="15.7109375" style="2" customWidth="1"/>
    <col min="11717" max="11968" width="9.140625" style="2"/>
    <col min="11969" max="11969" width="6.42578125" style="2" customWidth="1"/>
    <col min="11970" max="11970" width="30.5703125" style="2" customWidth="1"/>
    <col min="11971" max="11971" width="12.85546875" style="2" customWidth="1"/>
    <col min="11972" max="11972" width="15.7109375" style="2" customWidth="1"/>
    <col min="11973" max="12224" width="9.140625" style="2"/>
    <col min="12225" max="12225" width="6.42578125" style="2" customWidth="1"/>
    <col min="12226" max="12226" width="30.5703125" style="2" customWidth="1"/>
    <col min="12227" max="12227" width="12.85546875" style="2" customWidth="1"/>
    <col min="12228" max="12228" width="15.7109375" style="2" customWidth="1"/>
    <col min="12229" max="12480" width="9.140625" style="2"/>
    <col min="12481" max="12481" width="6.42578125" style="2" customWidth="1"/>
    <col min="12482" max="12482" width="30.5703125" style="2" customWidth="1"/>
    <col min="12483" max="12483" width="12.85546875" style="2" customWidth="1"/>
    <col min="12484" max="12484" width="15.7109375" style="2" customWidth="1"/>
    <col min="12485" max="12736" width="9.140625" style="2"/>
    <col min="12737" max="12737" width="6.42578125" style="2" customWidth="1"/>
    <col min="12738" max="12738" width="30.5703125" style="2" customWidth="1"/>
    <col min="12739" max="12739" width="12.85546875" style="2" customWidth="1"/>
    <col min="12740" max="12740" width="15.7109375" style="2" customWidth="1"/>
    <col min="12741" max="12992" width="9.140625" style="2"/>
    <col min="12993" max="12993" width="6.42578125" style="2" customWidth="1"/>
    <col min="12994" max="12994" width="30.5703125" style="2" customWidth="1"/>
    <col min="12995" max="12995" width="12.85546875" style="2" customWidth="1"/>
    <col min="12996" max="12996" width="15.7109375" style="2" customWidth="1"/>
    <col min="12997" max="13248" width="9.140625" style="2"/>
    <col min="13249" max="13249" width="6.42578125" style="2" customWidth="1"/>
    <col min="13250" max="13250" width="30.5703125" style="2" customWidth="1"/>
    <col min="13251" max="13251" width="12.85546875" style="2" customWidth="1"/>
    <col min="13252" max="13252" width="15.7109375" style="2" customWidth="1"/>
    <col min="13253" max="13504" width="9.140625" style="2"/>
    <col min="13505" max="13505" width="6.42578125" style="2" customWidth="1"/>
    <col min="13506" max="13506" width="30.5703125" style="2" customWidth="1"/>
    <col min="13507" max="13507" width="12.85546875" style="2" customWidth="1"/>
    <col min="13508" max="13508" width="15.7109375" style="2" customWidth="1"/>
    <col min="13509" max="13760" width="9.140625" style="2"/>
    <col min="13761" max="13761" width="6.42578125" style="2" customWidth="1"/>
    <col min="13762" max="13762" width="30.5703125" style="2" customWidth="1"/>
    <col min="13763" max="13763" width="12.85546875" style="2" customWidth="1"/>
    <col min="13764" max="13764" width="15.7109375" style="2" customWidth="1"/>
    <col min="13765" max="14016" width="9.140625" style="2"/>
    <col min="14017" max="14017" width="6.42578125" style="2" customWidth="1"/>
    <col min="14018" max="14018" width="30.5703125" style="2" customWidth="1"/>
    <col min="14019" max="14019" width="12.85546875" style="2" customWidth="1"/>
    <col min="14020" max="14020" width="15.7109375" style="2" customWidth="1"/>
    <col min="14021" max="14272" width="9.140625" style="2"/>
    <col min="14273" max="14273" width="6.42578125" style="2" customWidth="1"/>
    <col min="14274" max="14274" width="30.5703125" style="2" customWidth="1"/>
    <col min="14275" max="14275" width="12.85546875" style="2" customWidth="1"/>
    <col min="14276" max="14276" width="15.7109375" style="2" customWidth="1"/>
    <col min="14277" max="14528" width="9.140625" style="2"/>
    <col min="14529" max="14529" width="6.42578125" style="2" customWidth="1"/>
    <col min="14530" max="14530" width="30.5703125" style="2" customWidth="1"/>
    <col min="14531" max="14531" width="12.85546875" style="2" customWidth="1"/>
    <col min="14532" max="14532" width="15.7109375" style="2" customWidth="1"/>
    <col min="14533" max="14784" width="9.140625" style="2"/>
    <col min="14785" max="14785" width="6.42578125" style="2" customWidth="1"/>
    <col min="14786" max="14786" width="30.5703125" style="2" customWidth="1"/>
    <col min="14787" max="14787" width="12.85546875" style="2" customWidth="1"/>
    <col min="14788" max="14788" width="15.7109375" style="2" customWidth="1"/>
    <col min="14789" max="15040" width="9.140625" style="2"/>
    <col min="15041" max="15041" width="6.42578125" style="2" customWidth="1"/>
    <col min="15042" max="15042" width="30.5703125" style="2" customWidth="1"/>
    <col min="15043" max="15043" width="12.85546875" style="2" customWidth="1"/>
    <col min="15044" max="15044" width="15.7109375" style="2" customWidth="1"/>
    <col min="15045" max="15296" width="9.140625" style="2"/>
    <col min="15297" max="15297" width="6.42578125" style="2" customWidth="1"/>
    <col min="15298" max="15298" width="30.5703125" style="2" customWidth="1"/>
    <col min="15299" max="15299" width="12.85546875" style="2" customWidth="1"/>
    <col min="15300" max="15300" width="15.7109375" style="2" customWidth="1"/>
    <col min="15301" max="15552" width="9.140625" style="2"/>
    <col min="15553" max="15553" width="6.42578125" style="2" customWidth="1"/>
    <col min="15554" max="15554" width="30.5703125" style="2" customWidth="1"/>
    <col min="15555" max="15555" width="12.85546875" style="2" customWidth="1"/>
    <col min="15556" max="15556" width="15.7109375" style="2" customWidth="1"/>
    <col min="15557" max="15808" width="9.140625" style="2"/>
    <col min="15809" max="15809" width="6.42578125" style="2" customWidth="1"/>
    <col min="15810" max="15810" width="30.5703125" style="2" customWidth="1"/>
    <col min="15811" max="15811" width="12.85546875" style="2" customWidth="1"/>
    <col min="15812" max="15812" width="15.7109375" style="2" customWidth="1"/>
    <col min="15813" max="16064" width="9.140625" style="2"/>
    <col min="16065" max="16065" width="6.42578125" style="2" customWidth="1"/>
    <col min="16066" max="16066" width="30.5703125" style="2" customWidth="1"/>
    <col min="16067" max="16067" width="12.85546875" style="2" customWidth="1"/>
    <col min="16068" max="16068" width="15.7109375" style="2" customWidth="1"/>
    <col min="16069" max="16384" width="9.140625" style="2"/>
  </cols>
  <sheetData>
    <row r="1" spans="1:13" ht="43.15" customHeight="1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s="20" customFormat="1" ht="70.5" customHeight="1">
      <c r="A2" s="169" t="s">
        <v>46</v>
      </c>
      <c r="B2" s="180" t="s">
        <v>69</v>
      </c>
      <c r="C2" s="182"/>
      <c r="D2" s="50"/>
      <c r="E2" s="75" t="s">
        <v>91</v>
      </c>
      <c r="F2" s="50"/>
      <c r="G2" s="180" t="s">
        <v>83</v>
      </c>
      <c r="H2" s="182"/>
      <c r="I2" s="103"/>
      <c r="J2" s="95" t="s">
        <v>95</v>
      </c>
      <c r="K2" s="103"/>
      <c r="L2" s="200" t="s">
        <v>83</v>
      </c>
      <c r="M2" s="200"/>
    </row>
    <row r="3" spans="1:13" s="1" customFormat="1" ht="63" customHeight="1">
      <c r="A3" s="169"/>
      <c r="B3" s="193" t="s">
        <v>72</v>
      </c>
      <c r="C3" s="194"/>
      <c r="D3" s="194"/>
      <c r="E3" s="194"/>
      <c r="F3" s="194"/>
      <c r="G3" s="194"/>
      <c r="H3" s="195"/>
      <c r="I3" s="104"/>
      <c r="J3" s="84" t="s">
        <v>102</v>
      </c>
      <c r="K3" s="104"/>
      <c r="L3" s="201" t="s">
        <v>97</v>
      </c>
      <c r="M3" s="201"/>
    </row>
    <row r="4" spans="1:13" s="1" customFormat="1" ht="34.9" customHeight="1">
      <c r="A4" s="169"/>
      <c r="B4" s="187" t="s">
        <v>1</v>
      </c>
      <c r="C4" s="185" t="s">
        <v>2</v>
      </c>
      <c r="D4" s="73"/>
      <c r="E4" s="74" t="s">
        <v>92</v>
      </c>
      <c r="F4" s="73"/>
      <c r="G4" s="74" t="s">
        <v>66</v>
      </c>
      <c r="H4" s="185" t="s">
        <v>2</v>
      </c>
      <c r="I4" s="105"/>
      <c r="J4" s="187" t="s">
        <v>1</v>
      </c>
      <c r="K4" s="105"/>
      <c r="L4" s="202" t="s">
        <v>96</v>
      </c>
      <c r="M4" s="202"/>
    </row>
    <row r="5" spans="1:13" s="1" customFormat="1" ht="61.9" customHeight="1">
      <c r="A5" s="169"/>
      <c r="B5" s="188"/>
      <c r="C5" s="186"/>
      <c r="D5" s="32"/>
      <c r="E5" s="4" t="s">
        <v>1</v>
      </c>
      <c r="F5" s="32"/>
      <c r="G5" s="87" t="s">
        <v>1</v>
      </c>
      <c r="H5" s="186"/>
      <c r="I5" s="104"/>
      <c r="J5" s="188"/>
      <c r="K5" s="104"/>
      <c r="L5" s="87" t="s">
        <v>1</v>
      </c>
      <c r="M5" s="98" t="s">
        <v>2</v>
      </c>
    </row>
    <row r="6" spans="1:13" s="1" customFormat="1" ht="19.899999999999999" customHeight="1">
      <c r="A6" s="5" t="s">
        <v>3</v>
      </c>
      <c r="B6" s="51">
        <v>85949738</v>
      </c>
      <c r="C6" s="53">
        <v>441518</v>
      </c>
      <c r="D6" s="59"/>
      <c r="E6" s="55">
        <v>2034854</v>
      </c>
      <c r="F6" s="52"/>
      <c r="G6" s="51">
        <f>+B6+E6</f>
        <v>87984592</v>
      </c>
      <c r="H6" s="54">
        <f>+C6</f>
        <v>441518</v>
      </c>
      <c r="I6" s="106"/>
      <c r="J6" s="53">
        <v>52496138</v>
      </c>
      <c r="K6" s="106"/>
      <c r="L6" s="51">
        <f>+G6+J6</f>
        <v>140480730</v>
      </c>
      <c r="M6" s="53">
        <f>+H6</f>
        <v>441518</v>
      </c>
    </row>
    <row r="7" spans="1:13" s="1" customFormat="1" ht="19.899999999999999" customHeight="1">
      <c r="A7" s="5" t="s">
        <v>4</v>
      </c>
      <c r="B7" s="51">
        <v>11993870</v>
      </c>
      <c r="C7" s="53">
        <v>124184</v>
      </c>
      <c r="D7" s="59"/>
      <c r="E7" s="56">
        <v>137352</v>
      </c>
      <c r="F7" s="52"/>
      <c r="G7" s="51">
        <f t="shared" ref="G7:G47" si="0">+B7+E7</f>
        <v>12131222</v>
      </c>
      <c r="H7" s="54">
        <f t="shared" ref="H7:H47" si="1">+C7</f>
        <v>124184</v>
      </c>
      <c r="I7" s="106"/>
      <c r="J7" s="53">
        <v>6967996</v>
      </c>
      <c r="K7" s="106"/>
      <c r="L7" s="51">
        <f t="shared" ref="L7:L47" si="2">+G7+J7</f>
        <v>19099218</v>
      </c>
      <c r="M7" s="53">
        <f t="shared" ref="M7:M47" si="3">+H7</f>
        <v>124184</v>
      </c>
    </row>
    <row r="8" spans="1:13" s="1" customFormat="1" ht="19.899999999999999" customHeight="1">
      <c r="A8" s="5" t="s">
        <v>5</v>
      </c>
      <c r="B8" s="51">
        <v>11405659</v>
      </c>
      <c r="C8" s="53">
        <v>12305</v>
      </c>
      <c r="D8" s="59"/>
      <c r="E8" s="56">
        <v>147000</v>
      </c>
      <c r="F8" s="52"/>
      <c r="G8" s="51">
        <f t="shared" si="0"/>
        <v>11552659</v>
      </c>
      <c r="H8" s="54">
        <f t="shared" si="1"/>
        <v>12305</v>
      </c>
      <c r="I8" s="106"/>
      <c r="J8" s="53">
        <v>6279546</v>
      </c>
      <c r="K8" s="106"/>
      <c r="L8" s="51">
        <f t="shared" si="2"/>
        <v>17832205</v>
      </c>
      <c r="M8" s="53">
        <f t="shared" si="3"/>
        <v>12305</v>
      </c>
    </row>
    <row r="9" spans="1:13" s="1" customFormat="1" ht="19.899999999999999" customHeight="1">
      <c r="A9" s="5" t="s">
        <v>6</v>
      </c>
      <c r="B9" s="51">
        <v>6305834</v>
      </c>
      <c r="C9" s="53">
        <v>25850</v>
      </c>
      <c r="D9" s="59"/>
      <c r="E9" s="56">
        <v>60874</v>
      </c>
      <c r="F9" s="52"/>
      <c r="G9" s="51">
        <f t="shared" si="0"/>
        <v>6366708</v>
      </c>
      <c r="H9" s="54">
        <f t="shared" si="1"/>
        <v>25850</v>
      </c>
      <c r="I9" s="106"/>
      <c r="J9" s="53">
        <v>3834195</v>
      </c>
      <c r="K9" s="106"/>
      <c r="L9" s="51">
        <f t="shared" si="2"/>
        <v>10200903</v>
      </c>
      <c r="M9" s="53">
        <f t="shared" si="3"/>
        <v>25850</v>
      </c>
    </row>
    <row r="10" spans="1:13" s="1" customFormat="1" ht="19.899999999999999" customHeight="1">
      <c r="A10" s="5" t="s">
        <v>7</v>
      </c>
      <c r="B10" s="51">
        <v>10611198</v>
      </c>
      <c r="C10" s="53">
        <v>32778</v>
      </c>
      <c r="D10" s="59"/>
      <c r="E10" s="56">
        <v>128750</v>
      </c>
      <c r="F10" s="52"/>
      <c r="G10" s="51">
        <f t="shared" si="0"/>
        <v>10739948</v>
      </c>
      <c r="H10" s="54">
        <f t="shared" si="1"/>
        <v>32778</v>
      </c>
      <c r="I10" s="106"/>
      <c r="J10" s="53">
        <v>6035744</v>
      </c>
      <c r="K10" s="106"/>
      <c r="L10" s="51">
        <f t="shared" si="2"/>
        <v>16775692</v>
      </c>
      <c r="M10" s="53">
        <f t="shared" si="3"/>
        <v>32778</v>
      </c>
    </row>
    <row r="11" spans="1:13" s="1" customFormat="1" ht="19.899999999999999" customHeight="1">
      <c r="A11" s="5" t="s">
        <v>8</v>
      </c>
      <c r="B11" s="51">
        <v>4938428</v>
      </c>
      <c r="C11" s="53">
        <v>37224</v>
      </c>
      <c r="D11" s="59"/>
      <c r="E11" s="56">
        <v>72412</v>
      </c>
      <c r="F11" s="52"/>
      <c r="G11" s="51">
        <f t="shared" si="0"/>
        <v>5010840</v>
      </c>
      <c r="H11" s="54">
        <f t="shared" si="1"/>
        <v>37224</v>
      </c>
      <c r="I11" s="106"/>
      <c r="J11" s="53">
        <v>3081732</v>
      </c>
      <c r="K11" s="106"/>
      <c r="L11" s="51">
        <f t="shared" si="2"/>
        <v>8092572</v>
      </c>
      <c r="M11" s="53">
        <f t="shared" si="3"/>
        <v>37224</v>
      </c>
    </row>
    <row r="12" spans="1:13" s="1" customFormat="1" ht="19.899999999999999" customHeight="1">
      <c r="A12" s="5" t="s">
        <v>9</v>
      </c>
      <c r="B12" s="51">
        <v>5952001</v>
      </c>
      <c r="C12" s="53">
        <v>14373</v>
      </c>
      <c r="D12" s="59"/>
      <c r="E12" s="56">
        <v>101244</v>
      </c>
      <c r="F12" s="52"/>
      <c r="G12" s="51">
        <f t="shared" si="0"/>
        <v>6053245</v>
      </c>
      <c r="H12" s="54">
        <f t="shared" si="1"/>
        <v>14373</v>
      </c>
      <c r="I12" s="106"/>
      <c r="J12" s="53">
        <v>3427122</v>
      </c>
      <c r="K12" s="106"/>
      <c r="L12" s="51">
        <f t="shared" si="2"/>
        <v>9480367</v>
      </c>
      <c r="M12" s="53">
        <f t="shared" si="3"/>
        <v>14373</v>
      </c>
    </row>
    <row r="13" spans="1:13" s="1" customFormat="1" ht="19.899999999999999" customHeight="1">
      <c r="A13" s="5" t="s">
        <v>10</v>
      </c>
      <c r="B13" s="51">
        <v>5152036</v>
      </c>
      <c r="C13" s="53">
        <v>0</v>
      </c>
      <c r="D13" s="59"/>
      <c r="E13" s="56">
        <v>22822</v>
      </c>
      <c r="F13" s="52"/>
      <c r="G13" s="51">
        <f t="shared" si="0"/>
        <v>5174858</v>
      </c>
      <c r="H13" s="54">
        <f t="shared" si="1"/>
        <v>0</v>
      </c>
      <c r="I13" s="106"/>
      <c r="J13" s="53">
        <v>2697678</v>
      </c>
      <c r="K13" s="106"/>
      <c r="L13" s="51">
        <f t="shared" si="2"/>
        <v>7872536</v>
      </c>
      <c r="M13" s="53">
        <f t="shared" si="3"/>
        <v>0</v>
      </c>
    </row>
    <row r="14" spans="1:13" s="1" customFormat="1" ht="19.899999999999999" customHeight="1">
      <c r="A14" s="5" t="s">
        <v>11</v>
      </c>
      <c r="B14" s="51">
        <v>2507156</v>
      </c>
      <c r="C14" s="53">
        <v>0</v>
      </c>
      <c r="D14" s="59"/>
      <c r="E14" s="56">
        <v>8254</v>
      </c>
      <c r="F14" s="52"/>
      <c r="G14" s="51">
        <f t="shared" si="0"/>
        <v>2515410</v>
      </c>
      <c r="H14" s="54">
        <f t="shared" si="1"/>
        <v>0</v>
      </c>
      <c r="I14" s="106"/>
      <c r="J14" s="53">
        <v>1367929</v>
      </c>
      <c r="K14" s="106"/>
      <c r="L14" s="51">
        <f t="shared" si="2"/>
        <v>3883339</v>
      </c>
      <c r="M14" s="53">
        <f t="shared" si="3"/>
        <v>0</v>
      </c>
    </row>
    <row r="15" spans="1:13" s="1" customFormat="1" ht="19.899999999999999" customHeight="1">
      <c r="A15" s="5" t="s">
        <v>12</v>
      </c>
      <c r="B15" s="51">
        <v>3833941</v>
      </c>
      <c r="C15" s="53">
        <v>13029</v>
      </c>
      <c r="D15" s="59"/>
      <c r="E15" s="56">
        <v>3806</v>
      </c>
      <c r="F15" s="52"/>
      <c r="G15" s="51">
        <f t="shared" si="0"/>
        <v>3837747</v>
      </c>
      <c r="H15" s="54">
        <f t="shared" si="1"/>
        <v>13029</v>
      </c>
      <c r="I15" s="106"/>
      <c r="J15" s="53">
        <v>2268976</v>
      </c>
      <c r="K15" s="106"/>
      <c r="L15" s="51">
        <f t="shared" si="2"/>
        <v>6106723</v>
      </c>
      <c r="M15" s="53">
        <f t="shared" si="3"/>
        <v>13029</v>
      </c>
    </row>
    <row r="16" spans="1:13" s="1" customFormat="1" ht="19.899999999999999" customHeight="1">
      <c r="A16" s="5" t="s">
        <v>13</v>
      </c>
      <c r="B16" s="51">
        <v>4091448</v>
      </c>
      <c r="C16" s="53">
        <v>4964</v>
      </c>
      <c r="D16" s="59"/>
      <c r="E16" s="56">
        <v>18394</v>
      </c>
      <c r="F16" s="52"/>
      <c r="G16" s="51">
        <f t="shared" si="0"/>
        <v>4109842</v>
      </c>
      <c r="H16" s="54">
        <f t="shared" si="1"/>
        <v>4964</v>
      </c>
      <c r="I16" s="106"/>
      <c r="J16" s="53">
        <v>2330957</v>
      </c>
      <c r="K16" s="106"/>
      <c r="L16" s="51">
        <f t="shared" si="2"/>
        <v>6440799</v>
      </c>
      <c r="M16" s="53">
        <f t="shared" si="3"/>
        <v>4964</v>
      </c>
    </row>
    <row r="17" spans="1:13" s="1" customFormat="1" ht="19.899999999999999" customHeight="1">
      <c r="A17" s="5" t="s">
        <v>14</v>
      </c>
      <c r="B17" s="51">
        <v>3751426</v>
      </c>
      <c r="C17" s="53">
        <v>104</v>
      </c>
      <c r="D17" s="59"/>
      <c r="E17" s="56">
        <v>29866</v>
      </c>
      <c r="F17" s="52"/>
      <c r="G17" s="51">
        <f t="shared" si="0"/>
        <v>3781292</v>
      </c>
      <c r="H17" s="54">
        <f t="shared" si="1"/>
        <v>104</v>
      </c>
      <c r="I17" s="106"/>
      <c r="J17" s="53">
        <v>2213600</v>
      </c>
      <c r="K17" s="106"/>
      <c r="L17" s="51">
        <f t="shared" si="2"/>
        <v>5994892</v>
      </c>
      <c r="M17" s="53">
        <f t="shared" si="3"/>
        <v>104</v>
      </c>
    </row>
    <row r="18" spans="1:13" s="1" customFormat="1" ht="19.899999999999999" customHeight="1">
      <c r="A18" s="5" t="s">
        <v>15</v>
      </c>
      <c r="B18" s="51">
        <v>7821066</v>
      </c>
      <c r="C18" s="53">
        <v>206</v>
      </c>
      <c r="D18" s="59"/>
      <c r="E18" s="56">
        <v>62238</v>
      </c>
      <c r="F18" s="52"/>
      <c r="G18" s="51">
        <f t="shared" si="0"/>
        <v>7883304</v>
      </c>
      <c r="H18" s="54">
        <f t="shared" si="1"/>
        <v>206</v>
      </c>
      <c r="I18" s="106"/>
      <c r="J18" s="53">
        <v>4357645</v>
      </c>
      <c r="K18" s="106"/>
      <c r="L18" s="51">
        <f t="shared" si="2"/>
        <v>12240949</v>
      </c>
      <c r="M18" s="53">
        <f t="shared" si="3"/>
        <v>206</v>
      </c>
    </row>
    <row r="19" spans="1:13" s="1" customFormat="1" ht="19.899999999999999" customHeight="1">
      <c r="A19" s="5" t="s">
        <v>16</v>
      </c>
      <c r="B19" s="51">
        <v>8265140</v>
      </c>
      <c r="C19" s="53">
        <v>310</v>
      </c>
      <c r="D19" s="59"/>
      <c r="E19" s="56">
        <v>64920</v>
      </c>
      <c r="F19" s="52"/>
      <c r="G19" s="51">
        <f t="shared" si="0"/>
        <v>8330060</v>
      </c>
      <c r="H19" s="54">
        <f t="shared" si="1"/>
        <v>310</v>
      </c>
      <c r="I19" s="106"/>
      <c r="J19" s="53">
        <v>4712815</v>
      </c>
      <c r="K19" s="106"/>
      <c r="L19" s="51">
        <f t="shared" si="2"/>
        <v>13042875</v>
      </c>
      <c r="M19" s="53">
        <f t="shared" si="3"/>
        <v>310</v>
      </c>
    </row>
    <row r="20" spans="1:13" s="1" customFormat="1" ht="19.899999999999999" customHeight="1">
      <c r="A20" s="5" t="s">
        <v>17</v>
      </c>
      <c r="B20" s="51">
        <v>6108266</v>
      </c>
      <c r="C20" s="53">
        <v>0</v>
      </c>
      <c r="D20" s="59"/>
      <c r="E20" s="56">
        <v>19296</v>
      </c>
      <c r="F20" s="52"/>
      <c r="G20" s="51">
        <f t="shared" si="0"/>
        <v>6127562</v>
      </c>
      <c r="H20" s="54">
        <f t="shared" si="1"/>
        <v>0</v>
      </c>
      <c r="I20" s="106"/>
      <c r="J20" s="53">
        <v>3272719</v>
      </c>
      <c r="K20" s="106"/>
      <c r="L20" s="51">
        <f t="shared" si="2"/>
        <v>9400281</v>
      </c>
      <c r="M20" s="53">
        <f t="shared" si="3"/>
        <v>0</v>
      </c>
    </row>
    <row r="21" spans="1:13" s="1" customFormat="1" ht="19.899999999999999" customHeight="1">
      <c r="A21" s="5" t="s">
        <v>18</v>
      </c>
      <c r="B21" s="51">
        <v>5383904</v>
      </c>
      <c r="C21" s="53">
        <v>104</v>
      </c>
      <c r="D21" s="59"/>
      <c r="E21" s="56">
        <v>48932</v>
      </c>
      <c r="F21" s="52"/>
      <c r="G21" s="51">
        <f t="shared" si="0"/>
        <v>5432836</v>
      </c>
      <c r="H21" s="54">
        <f t="shared" si="1"/>
        <v>104</v>
      </c>
      <c r="I21" s="106"/>
      <c r="J21" s="53">
        <v>3016783</v>
      </c>
      <c r="K21" s="106"/>
      <c r="L21" s="51">
        <f t="shared" si="2"/>
        <v>8449619</v>
      </c>
      <c r="M21" s="53">
        <f t="shared" si="3"/>
        <v>104</v>
      </c>
    </row>
    <row r="22" spans="1:13" s="1" customFormat="1" ht="19.899999999999999" customHeight="1">
      <c r="A22" s="5" t="s">
        <v>19</v>
      </c>
      <c r="B22" s="51">
        <v>2981600</v>
      </c>
      <c r="C22" s="53">
        <v>0</v>
      </c>
      <c r="D22" s="59"/>
      <c r="E22" s="56">
        <v>19102</v>
      </c>
      <c r="F22" s="52"/>
      <c r="G22" s="51">
        <f t="shared" si="0"/>
        <v>3000702</v>
      </c>
      <c r="H22" s="54">
        <f t="shared" si="1"/>
        <v>0</v>
      </c>
      <c r="I22" s="106"/>
      <c r="J22" s="53">
        <v>1659344</v>
      </c>
      <c r="K22" s="106"/>
      <c r="L22" s="51">
        <f t="shared" si="2"/>
        <v>4660046</v>
      </c>
      <c r="M22" s="53">
        <f t="shared" si="3"/>
        <v>0</v>
      </c>
    </row>
    <row r="23" spans="1:13" s="1" customFormat="1" ht="19.899999999999999" customHeight="1">
      <c r="A23" s="5" t="s">
        <v>20</v>
      </c>
      <c r="B23" s="51">
        <v>6607889</v>
      </c>
      <c r="C23" s="53">
        <v>3309</v>
      </c>
      <c r="D23" s="59"/>
      <c r="E23" s="56">
        <v>38772</v>
      </c>
      <c r="F23" s="52"/>
      <c r="G23" s="51">
        <f t="shared" si="0"/>
        <v>6646661</v>
      </c>
      <c r="H23" s="54">
        <f t="shared" si="1"/>
        <v>3309</v>
      </c>
      <c r="I23" s="106"/>
      <c r="J23" s="53">
        <v>3351907</v>
      </c>
      <c r="K23" s="106"/>
      <c r="L23" s="51">
        <f t="shared" si="2"/>
        <v>9998568</v>
      </c>
      <c r="M23" s="53">
        <f t="shared" si="3"/>
        <v>3309</v>
      </c>
    </row>
    <row r="24" spans="1:13" s="1" customFormat="1" ht="19.899999999999999" customHeight="1">
      <c r="A24" s="5" t="s">
        <v>21</v>
      </c>
      <c r="B24" s="51">
        <v>7315304</v>
      </c>
      <c r="C24" s="53">
        <v>5790</v>
      </c>
      <c r="D24" s="59"/>
      <c r="E24" s="56">
        <v>43018</v>
      </c>
      <c r="F24" s="52"/>
      <c r="G24" s="51">
        <f t="shared" si="0"/>
        <v>7358322</v>
      </c>
      <c r="H24" s="54">
        <f t="shared" si="1"/>
        <v>5790</v>
      </c>
      <c r="I24" s="106"/>
      <c r="J24" s="53">
        <v>4065462</v>
      </c>
      <c r="K24" s="106"/>
      <c r="L24" s="51">
        <f t="shared" si="2"/>
        <v>11423784</v>
      </c>
      <c r="M24" s="53">
        <f t="shared" si="3"/>
        <v>5790</v>
      </c>
    </row>
    <row r="25" spans="1:13" s="1" customFormat="1" ht="19.899999999999999" customHeight="1">
      <c r="A25" s="5" t="s">
        <v>22</v>
      </c>
      <c r="B25" s="51">
        <v>2551225</v>
      </c>
      <c r="C25" s="53">
        <v>3205</v>
      </c>
      <c r="D25" s="59"/>
      <c r="E25" s="56">
        <v>11316</v>
      </c>
      <c r="F25" s="52"/>
      <c r="G25" s="51">
        <f t="shared" si="0"/>
        <v>2562541</v>
      </c>
      <c r="H25" s="54">
        <f t="shared" si="1"/>
        <v>3205</v>
      </c>
      <c r="I25" s="106"/>
      <c r="J25" s="53">
        <v>1293689</v>
      </c>
      <c r="K25" s="106"/>
      <c r="L25" s="51">
        <f t="shared" si="2"/>
        <v>3856230</v>
      </c>
      <c r="M25" s="53">
        <f t="shared" si="3"/>
        <v>3205</v>
      </c>
    </row>
    <row r="26" spans="1:13" s="1" customFormat="1" ht="19.899999999999999" customHeight="1">
      <c r="A26" s="5" t="s">
        <v>23</v>
      </c>
      <c r="B26" s="51">
        <v>4791222</v>
      </c>
      <c r="C26" s="53">
        <v>0</v>
      </c>
      <c r="D26" s="59"/>
      <c r="E26" s="56">
        <v>66546</v>
      </c>
      <c r="F26" s="52"/>
      <c r="G26" s="51">
        <f t="shared" si="0"/>
        <v>4857768</v>
      </c>
      <c r="H26" s="54">
        <f t="shared" si="1"/>
        <v>0</v>
      </c>
      <c r="I26" s="106"/>
      <c r="J26" s="53">
        <v>2577260</v>
      </c>
      <c r="K26" s="106"/>
      <c r="L26" s="51">
        <f t="shared" si="2"/>
        <v>7435028</v>
      </c>
      <c r="M26" s="53">
        <f t="shared" si="3"/>
        <v>0</v>
      </c>
    </row>
    <row r="27" spans="1:13" s="1" customFormat="1" ht="19.899999999999999" customHeight="1">
      <c r="A27" s="5" t="s">
        <v>24</v>
      </c>
      <c r="B27" s="51">
        <v>5431038</v>
      </c>
      <c r="C27" s="53">
        <v>310</v>
      </c>
      <c r="D27" s="59"/>
      <c r="E27" s="56">
        <v>23752</v>
      </c>
      <c r="F27" s="52"/>
      <c r="G27" s="51">
        <f t="shared" si="0"/>
        <v>5454790</v>
      </c>
      <c r="H27" s="54">
        <f t="shared" si="1"/>
        <v>310</v>
      </c>
      <c r="I27" s="106"/>
      <c r="J27" s="53">
        <v>3062404</v>
      </c>
      <c r="K27" s="106"/>
      <c r="L27" s="51">
        <f t="shared" si="2"/>
        <v>8517194</v>
      </c>
      <c r="M27" s="53">
        <f t="shared" si="3"/>
        <v>310</v>
      </c>
    </row>
    <row r="28" spans="1:13" s="1" customFormat="1" ht="19.899999999999999" customHeight="1">
      <c r="A28" s="5" t="s">
        <v>25</v>
      </c>
      <c r="B28" s="51">
        <v>4051204</v>
      </c>
      <c r="C28" s="53">
        <v>0</v>
      </c>
      <c r="D28" s="59"/>
      <c r="E28" s="56">
        <v>46710</v>
      </c>
      <c r="F28" s="52"/>
      <c r="G28" s="51">
        <f t="shared" si="0"/>
        <v>4097914</v>
      </c>
      <c r="H28" s="54">
        <f t="shared" si="1"/>
        <v>0</v>
      </c>
      <c r="I28" s="106"/>
      <c r="J28" s="53">
        <v>2425617</v>
      </c>
      <c r="K28" s="106"/>
      <c r="L28" s="51">
        <f t="shared" si="2"/>
        <v>6523531</v>
      </c>
      <c r="M28" s="53">
        <f t="shared" si="3"/>
        <v>0</v>
      </c>
    </row>
    <row r="29" spans="1:13" s="1" customFormat="1" ht="19.899999999999999" customHeight="1">
      <c r="A29" s="5" t="s">
        <v>26</v>
      </c>
      <c r="B29" s="51">
        <v>1649856</v>
      </c>
      <c r="C29" s="53">
        <v>0</v>
      </c>
      <c r="D29" s="59"/>
      <c r="E29" s="56">
        <v>0</v>
      </c>
      <c r="F29" s="52"/>
      <c r="G29" s="51">
        <f t="shared" si="0"/>
        <v>1649856</v>
      </c>
      <c r="H29" s="54">
        <f t="shared" si="1"/>
        <v>0</v>
      </c>
      <c r="I29" s="106"/>
      <c r="J29" s="53">
        <v>988203</v>
      </c>
      <c r="K29" s="106"/>
      <c r="L29" s="51">
        <f t="shared" si="2"/>
        <v>2638059</v>
      </c>
      <c r="M29" s="53">
        <f t="shared" si="3"/>
        <v>0</v>
      </c>
    </row>
    <row r="30" spans="1:13" s="1" customFormat="1" ht="19.899999999999999" customHeight="1">
      <c r="A30" s="5" t="s">
        <v>27</v>
      </c>
      <c r="B30" s="51">
        <v>2894240</v>
      </c>
      <c r="C30" s="53">
        <v>6100</v>
      </c>
      <c r="D30" s="59"/>
      <c r="E30" s="56">
        <v>33852</v>
      </c>
      <c r="F30" s="52"/>
      <c r="G30" s="51">
        <f t="shared" si="0"/>
        <v>2928092</v>
      </c>
      <c r="H30" s="54">
        <f t="shared" si="1"/>
        <v>6100</v>
      </c>
      <c r="I30" s="106"/>
      <c r="J30" s="53">
        <v>1734768</v>
      </c>
      <c r="K30" s="106"/>
      <c r="L30" s="51">
        <f t="shared" si="2"/>
        <v>4662860</v>
      </c>
      <c r="M30" s="53">
        <f t="shared" si="3"/>
        <v>6100</v>
      </c>
    </row>
    <row r="31" spans="1:13" s="1" customFormat="1" ht="19.899999999999999" customHeight="1">
      <c r="A31" s="5" t="s">
        <v>28</v>
      </c>
      <c r="B31" s="51">
        <v>5483806</v>
      </c>
      <c r="C31" s="53">
        <v>0</v>
      </c>
      <c r="D31" s="59"/>
      <c r="E31" s="56">
        <v>20086</v>
      </c>
      <c r="F31" s="52"/>
      <c r="G31" s="51">
        <f t="shared" si="0"/>
        <v>5503892</v>
      </c>
      <c r="H31" s="54">
        <f t="shared" si="1"/>
        <v>0</v>
      </c>
      <c r="I31" s="106"/>
      <c r="J31" s="53">
        <v>3154644</v>
      </c>
      <c r="K31" s="106"/>
      <c r="L31" s="51">
        <f t="shared" si="2"/>
        <v>8658536</v>
      </c>
      <c r="M31" s="53">
        <f t="shared" si="3"/>
        <v>0</v>
      </c>
    </row>
    <row r="32" spans="1:13" s="1" customFormat="1" ht="19.899999999999999" customHeight="1">
      <c r="A32" s="5" t="s">
        <v>29</v>
      </c>
      <c r="B32" s="51">
        <v>7892800</v>
      </c>
      <c r="C32" s="53">
        <v>724</v>
      </c>
      <c r="D32" s="59"/>
      <c r="E32" s="56">
        <v>35110</v>
      </c>
      <c r="F32" s="52"/>
      <c r="G32" s="51">
        <f t="shared" si="0"/>
        <v>7927910</v>
      </c>
      <c r="H32" s="54">
        <f t="shared" si="1"/>
        <v>724</v>
      </c>
      <c r="I32" s="106"/>
      <c r="J32" s="53">
        <v>4611825</v>
      </c>
      <c r="K32" s="106"/>
      <c r="L32" s="51">
        <f t="shared" si="2"/>
        <v>12539735</v>
      </c>
      <c r="M32" s="53">
        <f t="shared" si="3"/>
        <v>724</v>
      </c>
    </row>
    <row r="33" spans="1:18" s="1" customFormat="1" ht="19.899999999999999" customHeight="1">
      <c r="A33" s="5" t="s">
        <v>30</v>
      </c>
      <c r="B33" s="51">
        <v>12637857</v>
      </c>
      <c r="C33" s="53">
        <v>8893</v>
      </c>
      <c r="D33" s="59"/>
      <c r="E33" s="56">
        <v>56276</v>
      </c>
      <c r="F33" s="52"/>
      <c r="G33" s="51">
        <f t="shared" si="0"/>
        <v>12694133</v>
      </c>
      <c r="H33" s="54">
        <f t="shared" si="1"/>
        <v>8893</v>
      </c>
      <c r="I33" s="106"/>
      <c r="J33" s="53">
        <v>6665048</v>
      </c>
      <c r="K33" s="106"/>
      <c r="L33" s="51">
        <f t="shared" si="2"/>
        <v>19359181</v>
      </c>
      <c r="M33" s="53">
        <f t="shared" si="3"/>
        <v>8893</v>
      </c>
    </row>
    <row r="34" spans="1:18" s="1" customFormat="1" ht="19.899999999999999" customHeight="1">
      <c r="A34" s="5" t="s">
        <v>31</v>
      </c>
      <c r="B34" s="51">
        <v>2865250</v>
      </c>
      <c r="C34" s="53">
        <v>10444</v>
      </c>
      <c r="D34" s="59"/>
      <c r="E34" s="56">
        <v>15034</v>
      </c>
      <c r="F34" s="52"/>
      <c r="G34" s="51">
        <f t="shared" si="0"/>
        <v>2880284</v>
      </c>
      <c r="H34" s="54">
        <f t="shared" si="1"/>
        <v>10444</v>
      </c>
      <c r="I34" s="106"/>
      <c r="J34" s="53">
        <v>1551210</v>
      </c>
      <c r="K34" s="106"/>
      <c r="L34" s="51">
        <f t="shared" si="2"/>
        <v>4431494</v>
      </c>
      <c r="M34" s="53">
        <f t="shared" si="3"/>
        <v>10444</v>
      </c>
    </row>
    <row r="35" spans="1:18" s="1" customFormat="1" ht="19.899999999999999" customHeight="1">
      <c r="A35" s="5" t="s">
        <v>32</v>
      </c>
      <c r="B35" s="51">
        <v>2550523</v>
      </c>
      <c r="C35" s="53">
        <v>2999</v>
      </c>
      <c r="D35" s="59"/>
      <c r="E35" s="56">
        <v>9284</v>
      </c>
      <c r="F35" s="52"/>
      <c r="G35" s="51">
        <f t="shared" si="0"/>
        <v>2559807</v>
      </c>
      <c r="H35" s="54">
        <f t="shared" si="1"/>
        <v>2999</v>
      </c>
      <c r="I35" s="106"/>
      <c r="J35" s="53">
        <v>1520490</v>
      </c>
      <c r="K35" s="106"/>
      <c r="L35" s="51">
        <f t="shared" si="2"/>
        <v>4080297</v>
      </c>
      <c r="M35" s="53">
        <f t="shared" si="3"/>
        <v>2999</v>
      </c>
    </row>
    <row r="36" spans="1:18" s="1" customFormat="1" ht="19.899999999999999" customHeight="1">
      <c r="A36" s="5" t="s">
        <v>33</v>
      </c>
      <c r="B36" s="51">
        <v>3735447</v>
      </c>
      <c r="C36" s="53">
        <v>3515</v>
      </c>
      <c r="D36" s="59"/>
      <c r="E36" s="56">
        <v>9614</v>
      </c>
      <c r="F36" s="52"/>
      <c r="G36" s="51">
        <f t="shared" si="0"/>
        <v>3745061</v>
      </c>
      <c r="H36" s="54">
        <f t="shared" si="1"/>
        <v>3515</v>
      </c>
      <c r="I36" s="106"/>
      <c r="J36" s="53">
        <v>2225297</v>
      </c>
      <c r="K36" s="106"/>
      <c r="L36" s="51">
        <f t="shared" si="2"/>
        <v>5970358</v>
      </c>
      <c r="M36" s="53">
        <f t="shared" si="3"/>
        <v>3515</v>
      </c>
    </row>
    <row r="37" spans="1:18" s="1" customFormat="1" ht="19.899999999999999" customHeight="1">
      <c r="A37" s="5" t="s">
        <v>34</v>
      </c>
      <c r="B37" s="51">
        <v>5425409</v>
      </c>
      <c r="C37" s="53">
        <v>8273</v>
      </c>
      <c r="D37" s="59"/>
      <c r="E37" s="56">
        <v>27528</v>
      </c>
      <c r="F37" s="52"/>
      <c r="G37" s="51">
        <f t="shared" si="0"/>
        <v>5452937</v>
      </c>
      <c r="H37" s="54">
        <f t="shared" si="1"/>
        <v>8273</v>
      </c>
      <c r="I37" s="106"/>
      <c r="J37" s="53">
        <v>2955291</v>
      </c>
      <c r="K37" s="106"/>
      <c r="L37" s="51">
        <f t="shared" si="2"/>
        <v>8408228</v>
      </c>
      <c r="M37" s="53">
        <f t="shared" si="3"/>
        <v>8273</v>
      </c>
    </row>
    <row r="38" spans="1:18" s="1" customFormat="1" ht="19.899999999999999" customHeight="1">
      <c r="A38" s="5" t="s">
        <v>35</v>
      </c>
      <c r="B38" s="51">
        <v>3277184</v>
      </c>
      <c r="C38" s="53">
        <v>9926</v>
      </c>
      <c r="D38" s="59"/>
      <c r="E38" s="56">
        <v>18604</v>
      </c>
      <c r="F38" s="52"/>
      <c r="G38" s="51">
        <f t="shared" si="0"/>
        <v>3295788</v>
      </c>
      <c r="H38" s="54">
        <f t="shared" si="1"/>
        <v>9926</v>
      </c>
      <c r="I38" s="106"/>
      <c r="J38" s="53">
        <v>1707855</v>
      </c>
      <c r="K38" s="106"/>
      <c r="L38" s="51">
        <f t="shared" si="2"/>
        <v>5003643</v>
      </c>
      <c r="M38" s="53">
        <f t="shared" si="3"/>
        <v>9926</v>
      </c>
    </row>
    <row r="39" spans="1:18" s="1" customFormat="1" ht="19.899999999999999" customHeight="1">
      <c r="A39" s="5" t="s">
        <v>36</v>
      </c>
      <c r="B39" s="51">
        <v>5219514</v>
      </c>
      <c r="C39" s="53">
        <v>0</v>
      </c>
      <c r="D39" s="59"/>
      <c r="E39" s="56">
        <v>21962</v>
      </c>
      <c r="F39" s="52"/>
      <c r="G39" s="51">
        <f t="shared" si="0"/>
        <v>5241476</v>
      </c>
      <c r="H39" s="54">
        <f t="shared" si="1"/>
        <v>0</v>
      </c>
      <c r="I39" s="106"/>
      <c r="J39" s="53">
        <v>2736972</v>
      </c>
      <c r="K39" s="106"/>
      <c r="L39" s="51">
        <f t="shared" si="2"/>
        <v>7978448</v>
      </c>
      <c r="M39" s="53">
        <f t="shared" si="3"/>
        <v>0</v>
      </c>
    </row>
    <row r="40" spans="1:18" s="1" customFormat="1" ht="19.899999999999999" customHeight="1">
      <c r="A40" s="5" t="s">
        <v>37</v>
      </c>
      <c r="B40" s="51">
        <v>1318748</v>
      </c>
      <c r="C40" s="53">
        <v>0</v>
      </c>
      <c r="D40" s="59"/>
      <c r="E40" s="56">
        <v>7622</v>
      </c>
      <c r="F40" s="52"/>
      <c r="G40" s="51">
        <f t="shared" si="0"/>
        <v>1326370</v>
      </c>
      <c r="H40" s="54">
        <f t="shared" si="1"/>
        <v>0</v>
      </c>
      <c r="I40" s="106"/>
      <c r="J40" s="53">
        <v>812038</v>
      </c>
      <c r="K40" s="106"/>
      <c r="L40" s="51">
        <f t="shared" si="2"/>
        <v>2138408</v>
      </c>
      <c r="M40" s="53">
        <f t="shared" si="3"/>
        <v>0</v>
      </c>
    </row>
    <row r="41" spans="1:18" s="1" customFormat="1" ht="19.899999999999999" customHeight="1">
      <c r="A41" s="5" t="s">
        <v>38</v>
      </c>
      <c r="B41" s="51">
        <v>7476850</v>
      </c>
      <c r="C41" s="53">
        <v>104</v>
      </c>
      <c r="D41" s="59"/>
      <c r="E41" s="56">
        <v>49696</v>
      </c>
      <c r="F41" s="52"/>
      <c r="G41" s="51">
        <f t="shared" si="0"/>
        <v>7526546</v>
      </c>
      <c r="H41" s="54">
        <f t="shared" si="1"/>
        <v>104</v>
      </c>
      <c r="I41" s="106"/>
      <c r="J41" s="53">
        <v>4082703</v>
      </c>
      <c r="K41" s="106"/>
      <c r="L41" s="51">
        <f t="shared" si="2"/>
        <v>11609249</v>
      </c>
      <c r="M41" s="53">
        <f t="shared" si="3"/>
        <v>104</v>
      </c>
    </row>
    <row r="42" spans="1:18" s="1" customFormat="1" ht="19.899999999999999" customHeight="1">
      <c r="A42" s="5" t="s">
        <v>39</v>
      </c>
      <c r="B42" s="51">
        <v>3152360</v>
      </c>
      <c r="C42" s="53">
        <v>0</v>
      </c>
      <c r="D42" s="59"/>
      <c r="E42" s="56">
        <v>27492</v>
      </c>
      <c r="F42" s="52"/>
      <c r="G42" s="51">
        <f t="shared" si="0"/>
        <v>3179852</v>
      </c>
      <c r="H42" s="54">
        <f t="shared" si="1"/>
        <v>0</v>
      </c>
      <c r="I42" s="106"/>
      <c r="J42" s="53">
        <v>1644211</v>
      </c>
      <c r="K42" s="106"/>
      <c r="L42" s="51">
        <f t="shared" si="2"/>
        <v>4824063</v>
      </c>
      <c r="M42" s="53">
        <f t="shared" si="3"/>
        <v>0</v>
      </c>
    </row>
    <row r="43" spans="1:18" s="1" customFormat="1" ht="19.899999999999999" customHeight="1">
      <c r="A43" s="5" t="s">
        <v>40</v>
      </c>
      <c r="B43" s="51">
        <v>6472648</v>
      </c>
      <c r="C43" s="53">
        <v>0</v>
      </c>
      <c r="D43" s="59"/>
      <c r="E43" s="56">
        <v>15298</v>
      </c>
      <c r="F43" s="52"/>
      <c r="G43" s="51">
        <f t="shared" si="0"/>
        <v>6487946</v>
      </c>
      <c r="H43" s="54">
        <f t="shared" si="1"/>
        <v>0</v>
      </c>
      <c r="I43" s="106"/>
      <c r="J43" s="53">
        <v>3529696</v>
      </c>
      <c r="K43" s="106"/>
      <c r="L43" s="51">
        <f t="shared" si="2"/>
        <v>10017642</v>
      </c>
      <c r="M43" s="53">
        <f t="shared" si="3"/>
        <v>0</v>
      </c>
    </row>
    <row r="44" spans="1:18" s="1" customFormat="1" ht="19.899999999999999" customHeight="1">
      <c r="A44" s="5" t="s">
        <v>41</v>
      </c>
      <c r="B44" s="51">
        <v>8842212</v>
      </c>
      <c r="C44" s="53">
        <v>0</v>
      </c>
      <c r="D44" s="59"/>
      <c r="E44" s="56">
        <v>56366</v>
      </c>
      <c r="F44" s="52"/>
      <c r="G44" s="51">
        <f t="shared" si="0"/>
        <v>8898578</v>
      </c>
      <c r="H44" s="54">
        <f t="shared" si="1"/>
        <v>0</v>
      </c>
      <c r="I44" s="106"/>
      <c r="J44" s="53">
        <v>4682155</v>
      </c>
      <c r="K44" s="106"/>
      <c r="L44" s="51">
        <f t="shared" si="2"/>
        <v>13580733</v>
      </c>
      <c r="M44" s="53">
        <f t="shared" si="3"/>
        <v>0</v>
      </c>
    </row>
    <row r="45" spans="1:18" s="1" customFormat="1" ht="19.899999999999999" customHeight="1">
      <c r="A45" s="5" t="s">
        <v>42</v>
      </c>
      <c r="B45" s="51">
        <v>1373952</v>
      </c>
      <c r="C45" s="53">
        <v>0</v>
      </c>
      <c r="D45" s="59"/>
      <c r="E45" s="56">
        <v>7632</v>
      </c>
      <c r="F45" s="52"/>
      <c r="G45" s="51">
        <f t="shared" si="0"/>
        <v>1381584</v>
      </c>
      <c r="H45" s="54">
        <f t="shared" si="1"/>
        <v>0</v>
      </c>
      <c r="I45" s="106"/>
      <c r="J45" s="53">
        <v>791953</v>
      </c>
      <c r="K45" s="106"/>
      <c r="L45" s="51">
        <f t="shared" si="2"/>
        <v>2173537</v>
      </c>
      <c r="M45" s="53">
        <f t="shared" si="3"/>
        <v>0</v>
      </c>
    </row>
    <row r="46" spans="1:18" s="1" customFormat="1" ht="19.899999999999999" customHeight="1">
      <c r="A46" s="5" t="s">
        <v>43</v>
      </c>
      <c r="B46" s="51">
        <v>10451643</v>
      </c>
      <c r="C46" s="53">
        <v>2275</v>
      </c>
      <c r="D46" s="59"/>
      <c r="E46" s="56">
        <v>65894</v>
      </c>
      <c r="F46" s="52"/>
      <c r="G46" s="51">
        <f t="shared" si="0"/>
        <v>10517537</v>
      </c>
      <c r="H46" s="54">
        <f t="shared" si="1"/>
        <v>2275</v>
      </c>
      <c r="I46" s="106"/>
      <c r="J46" s="53">
        <v>5823916</v>
      </c>
      <c r="K46" s="106"/>
      <c r="L46" s="51">
        <f t="shared" si="2"/>
        <v>16341453</v>
      </c>
      <c r="M46" s="53">
        <f t="shared" si="3"/>
        <v>2275</v>
      </c>
    </row>
    <row r="47" spans="1:18" s="1" customFormat="1" ht="19.899999999999999" customHeight="1">
      <c r="A47" s="5" t="s">
        <v>44</v>
      </c>
      <c r="B47" s="51">
        <v>1841180</v>
      </c>
      <c r="C47" s="53">
        <v>104</v>
      </c>
      <c r="D47" s="59"/>
      <c r="E47" s="57">
        <v>11294</v>
      </c>
      <c r="F47" s="52"/>
      <c r="G47" s="51">
        <f t="shared" si="0"/>
        <v>1852474</v>
      </c>
      <c r="H47" s="54">
        <f t="shared" si="1"/>
        <v>104</v>
      </c>
      <c r="I47" s="106"/>
      <c r="J47" s="53">
        <v>1000758</v>
      </c>
      <c r="K47" s="106"/>
      <c r="L47" s="51">
        <f t="shared" si="2"/>
        <v>2853232</v>
      </c>
      <c r="M47" s="53">
        <f t="shared" si="3"/>
        <v>104</v>
      </c>
    </row>
    <row r="48" spans="1:18" s="20" customFormat="1" ht="22.15" customHeight="1">
      <c r="A48" s="6" t="s">
        <v>45</v>
      </c>
      <c r="B48" s="7">
        <f>SUM(B6:B47)</f>
        <v>312362072</v>
      </c>
      <c r="C48" s="7">
        <f>SUM(C6:C47)</f>
        <v>772920</v>
      </c>
      <c r="D48" s="32"/>
      <c r="E48" s="7">
        <f>SUM(E6:E47)</f>
        <v>3698874</v>
      </c>
      <c r="F48" s="32"/>
      <c r="G48" s="7">
        <f>SUM(G6:G47)</f>
        <v>316060946</v>
      </c>
      <c r="H48" s="7">
        <f>SUM(H6:H47)</f>
        <v>772920</v>
      </c>
      <c r="I48" s="104"/>
      <c r="J48" s="7">
        <f>SUM(J6:J47)</f>
        <v>179016291</v>
      </c>
      <c r="K48" s="104"/>
      <c r="L48" s="7">
        <f>SUM(L6:L47)</f>
        <v>495077237</v>
      </c>
      <c r="M48" s="7">
        <f>SUM(M6:M47)</f>
        <v>772920</v>
      </c>
      <c r="R48" s="1"/>
    </row>
    <row r="49" spans="1:13" ht="15">
      <c r="A49" s="8"/>
      <c r="B49" s="9"/>
      <c r="D49" s="34"/>
      <c r="E49" s="26"/>
      <c r="F49" s="34"/>
      <c r="G49" s="9"/>
      <c r="I49" s="107"/>
      <c r="J49" s="9"/>
      <c r="L49" s="9"/>
    </row>
    <row r="50" spans="1:13" ht="21.6" customHeight="1">
      <c r="A50" s="176" t="s">
        <v>73</v>
      </c>
      <c r="B50" s="176"/>
      <c r="C50" s="176"/>
      <c r="D50" s="176"/>
      <c r="E50" s="176"/>
      <c r="F50" s="176"/>
      <c r="G50" s="176"/>
      <c r="H50" s="176"/>
      <c r="I50" s="108"/>
      <c r="J50" s="2"/>
      <c r="L50" s="2"/>
    </row>
    <row r="51" spans="1:13" ht="30" customHeight="1">
      <c r="A51" s="6" t="s">
        <v>46</v>
      </c>
      <c r="B51" s="196" t="s">
        <v>1</v>
      </c>
      <c r="C51" s="197"/>
      <c r="D51" s="34"/>
      <c r="E51" s="31" t="s">
        <v>64</v>
      </c>
      <c r="F51" s="34"/>
      <c r="G51" s="196" t="s">
        <v>1</v>
      </c>
      <c r="H51" s="197"/>
      <c r="I51" s="109"/>
      <c r="J51" s="2"/>
      <c r="L51" s="2"/>
    </row>
    <row r="52" spans="1:13" s="1" customFormat="1" ht="19.899999999999999" customHeight="1">
      <c r="A52" s="10" t="s">
        <v>47</v>
      </c>
      <c r="B52" s="203">
        <v>177326002</v>
      </c>
      <c r="C52" s="203"/>
      <c r="D52" s="34"/>
      <c r="E52" s="7"/>
      <c r="F52" s="34"/>
      <c r="G52" s="203">
        <f>+B52+E52</f>
        <v>177326002</v>
      </c>
      <c r="H52" s="203"/>
      <c r="I52" s="104"/>
      <c r="K52" s="104"/>
    </row>
    <row r="53" spans="1:13" ht="15">
      <c r="A53" s="8"/>
      <c r="B53" s="9"/>
      <c r="D53" s="34"/>
      <c r="E53"/>
      <c r="F53" s="34"/>
      <c r="G53" s="9"/>
      <c r="J53" s="2"/>
      <c r="L53" s="2"/>
    </row>
    <row r="54" spans="1:13" ht="22.15" customHeight="1">
      <c r="A54" s="11" t="s">
        <v>48</v>
      </c>
      <c r="B54" s="199">
        <f>+B48+B52</f>
        <v>489688074</v>
      </c>
      <c r="C54" s="199"/>
      <c r="D54" s="34"/>
      <c r="E54" s="7">
        <f>+E48+E52</f>
        <v>3698874</v>
      </c>
      <c r="F54" s="34"/>
      <c r="G54" s="199">
        <f>+G48+G52</f>
        <v>493386948</v>
      </c>
      <c r="H54" s="199"/>
      <c r="J54" s="2"/>
      <c r="L54" s="2"/>
    </row>
    <row r="55" spans="1:13" s="3" customFormat="1" ht="15">
      <c r="A55" s="16"/>
      <c r="B55" s="13"/>
      <c r="C55" s="14"/>
      <c r="D55" s="14"/>
      <c r="E55" s="14"/>
      <c r="F55" s="14"/>
      <c r="G55" s="13"/>
      <c r="H55" s="14"/>
      <c r="I55" s="104"/>
      <c r="J55"/>
      <c r="K55" s="104"/>
      <c r="L55"/>
      <c r="M55" s="2"/>
    </row>
    <row r="56" spans="1:13" s="3" customFormat="1" ht="15">
      <c r="A56" s="16"/>
      <c r="B56" s="13"/>
      <c r="C56" s="14"/>
      <c r="D56" s="14"/>
      <c r="E56" s="14"/>
      <c r="F56" s="14"/>
      <c r="G56" s="13"/>
      <c r="H56" s="14"/>
      <c r="I56" s="104"/>
      <c r="J56"/>
      <c r="K56" s="104"/>
      <c r="L56"/>
      <c r="M56" s="12"/>
    </row>
    <row r="57" spans="1:13" s="3" customFormat="1" ht="15">
      <c r="A57" s="16"/>
      <c r="B57" s="13"/>
      <c r="C57" s="14"/>
      <c r="D57" s="14"/>
      <c r="E57" s="14"/>
      <c r="F57" s="14"/>
      <c r="G57" s="13"/>
      <c r="H57" s="14"/>
      <c r="I57" s="104"/>
      <c r="J57"/>
      <c r="K57" s="104"/>
      <c r="L57"/>
      <c r="M57" s="12"/>
    </row>
    <row r="58" spans="1:13" s="3" customFormat="1" ht="15">
      <c r="A58" s="16"/>
      <c r="B58" s="13"/>
      <c r="C58" s="14"/>
      <c r="D58" s="14"/>
      <c r="E58" s="14"/>
      <c r="F58" s="14"/>
      <c r="G58" s="13"/>
      <c r="H58" s="14"/>
      <c r="I58" s="104"/>
      <c r="J58"/>
      <c r="K58" s="104"/>
      <c r="L58"/>
      <c r="M58" s="12"/>
    </row>
    <row r="59" spans="1:13" s="3" customFormat="1" ht="15">
      <c r="A59" s="16"/>
      <c r="B59" s="13"/>
      <c r="C59" s="14"/>
      <c r="D59" s="14"/>
      <c r="E59" s="14"/>
      <c r="F59" s="14"/>
      <c r="G59" s="13"/>
      <c r="H59" s="14"/>
      <c r="I59" s="104"/>
      <c r="J59"/>
      <c r="K59" s="104"/>
      <c r="L59"/>
      <c r="M59" s="12"/>
    </row>
    <row r="60" spans="1:13" s="3" customFormat="1" ht="15">
      <c r="A60" s="16"/>
      <c r="B60" s="13"/>
      <c r="C60" s="14"/>
      <c r="D60" s="14"/>
      <c r="E60" s="14"/>
      <c r="F60" s="14"/>
      <c r="G60" s="13"/>
      <c r="H60" s="14"/>
      <c r="I60" s="104"/>
      <c r="J60"/>
      <c r="K60" s="104"/>
      <c r="L60"/>
      <c r="M60" s="12"/>
    </row>
    <row r="61" spans="1:13" s="3" customFormat="1" ht="15">
      <c r="A61" s="16"/>
      <c r="B61" s="13"/>
      <c r="C61" s="14"/>
      <c r="D61" s="32"/>
      <c r="E61" s="14"/>
      <c r="F61" s="32"/>
      <c r="G61" s="13"/>
      <c r="H61" s="14"/>
      <c r="I61" s="104"/>
      <c r="J61"/>
      <c r="K61" s="104"/>
      <c r="L61"/>
      <c r="M61" s="12"/>
    </row>
    <row r="62" spans="1:13" s="3" customFormat="1" ht="15">
      <c r="A62" s="16"/>
      <c r="B62" s="13"/>
      <c r="C62" s="14"/>
      <c r="D62" s="32"/>
      <c r="E62" s="14"/>
      <c r="F62" s="32"/>
      <c r="G62" s="13"/>
      <c r="H62" s="14"/>
      <c r="I62" s="104"/>
      <c r="J62"/>
      <c r="K62" s="104"/>
      <c r="L62"/>
      <c r="M62" s="12"/>
    </row>
    <row r="63" spans="1:13" s="3" customFormat="1" ht="15">
      <c r="A63" s="16"/>
      <c r="B63" s="13"/>
      <c r="C63" s="14"/>
      <c r="D63" s="32"/>
      <c r="E63" s="14"/>
      <c r="F63" s="32"/>
      <c r="G63" s="13"/>
      <c r="H63" s="14"/>
      <c r="I63" s="104"/>
      <c r="J63"/>
      <c r="K63" s="104"/>
      <c r="L63"/>
      <c r="M63" s="12"/>
    </row>
    <row r="64" spans="1:13" s="3" customFormat="1" ht="15" customHeight="1">
      <c r="A64" s="16"/>
      <c r="B64" s="13"/>
      <c r="C64" s="14"/>
      <c r="D64" s="32"/>
      <c r="E64" s="14"/>
      <c r="F64" s="32"/>
      <c r="G64" s="13"/>
      <c r="H64" s="14"/>
      <c r="I64" s="104"/>
      <c r="J64"/>
      <c r="K64" s="104"/>
      <c r="L64"/>
      <c r="M64" s="12"/>
    </row>
    <row r="65" spans="1:13" s="3" customFormat="1" ht="13.9" customHeight="1">
      <c r="A65" s="16"/>
      <c r="B65" s="13"/>
      <c r="C65" s="14"/>
      <c r="D65" s="32"/>
      <c r="E65" s="14"/>
      <c r="F65" s="32"/>
      <c r="G65" s="13"/>
      <c r="H65" s="14"/>
      <c r="I65" s="104"/>
      <c r="J65"/>
      <c r="K65" s="104"/>
      <c r="L65"/>
      <c r="M65" s="12"/>
    </row>
    <row r="66" spans="1:13" s="3" customFormat="1" ht="15">
      <c r="A66" s="16"/>
      <c r="B66" s="13"/>
      <c r="C66" s="14"/>
      <c r="D66" s="32"/>
      <c r="E66" s="14"/>
      <c r="F66" s="32"/>
      <c r="G66" s="13"/>
      <c r="H66" s="14"/>
      <c r="I66" s="104"/>
      <c r="J66"/>
      <c r="K66" s="104"/>
      <c r="L66"/>
      <c r="M66" s="12"/>
    </row>
    <row r="67" spans="1:13" s="3" customFormat="1" ht="15">
      <c r="A67" s="16"/>
      <c r="B67" s="13"/>
      <c r="C67" s="14"/>
      <c r="D67" s="32"/>
      <c r="E67" s="14"/>
      <c r="F67" s="32"/>
      <c r="G67" s="13"/>
      <c r="H67" s="14"/>
      <c r="I67" s="104"/>
      <c r="J67"/>
      <c r="K67" s="104"/>
      <c r="L67"/>
      <c r="M67" s="2"/>
    </row>
    <row r="68" spans="1:13" s="3" customFormat="1" ht="15">
      <c r="A68" s="16"/>
      <c r="B68" s="13"/>
      <c r="C68" s="14"/>
      <c r="D68" s="32"/>
      <c r="E68" s="14"/>
      <c r="F68" s="32"/>
      <c r="G68" s="13"/>
      <c r="H68" s="14"/>
      <c r="I68" s="104"/>
      <c r="J68"/>
      <c r="K68" s="104"/>
      <c r="L68"/>
      <c r="M68" s="2"/>
    </row>
    <row r="69" spans="1:13" s="3" customFormat="1" ht="15">
      <c r="A69" s="16"/>
      <c r="B69" s="13"/>
      <c r="C69" s="14"/>
      <c r="D69" s="32"/>
      <c r="E69" s="14"/>
      <c r="F69" s="32"/>
      <c r="G69" s="13"/>
      <c r="H69" s="14"/>
      <c r="I69" s="104"/>
      <c r="J69"/>
      <c r="K69" s="104"/>
      <c r="L69"/>
    </row>
    <row r="70" spans="1:13" s="3" customFormat="1" ht="15">
      <c r="A70" s="16"/>
      <c r="B70" s="13"/>
      <c r="C70" s="14"/>
      <c r="D70" s="32"/>
      <c r="E70" s="14"/>
      <c r="F70" s="32"/>
      <c r="G70" s="13"/>
      <c r="H70" s="14"/>
      <c r="I70" s="104"/>
      <c r="J70"/>
      <c r="K70" s="104"/>
      <c r="L70"/>
    </row>
    <row r="71" spans="1:13" s="3" customFormat="1" ht="15">
      <c r="A71" s="16"/>
      <c r="B71" s="13"/>
      <c r="C71" s="14"/>
      <c r="D71" s="32"/>
      <c r="E71" s="14"/>
      <c r="F71" s="32"/>
      <c r="G71" s="13"/>
      <c r="H71" s="14"/>
      <c r="I71" s="104"/>
      <c r="J71"/>
      <c r="K71" s="104"/>
      <c r="L71"/>
    </row>
    <row r="72" spans="1:13" s="3" customFormat="1" ht="15">
      <c r="A72" s="16"/>
      <c r="B72" s="13"/>
      <c r="C72" s="14"/>
      <c r="D72" s="32"/>
      <c r="E72" s="14"/>
      <c r="F72" s="32"/>
      <c r="G72" s="13"/>
      <c r="H72" s="14"/>
      <c r="I72" s="104"/>
      <c r="J72"/>
      <c r="K72" s="104"/>
      <c r="L72"/>
    </row>
    <row r="73" spans="1:13" s="3" customFormat="1" ht="15">
      <c r="A73" s="16"/>
      <c r="B73" s="13"/>
      <c r="C73" s="14"/>
      <c r="D73" s="32"/>
      <c r="E73" s="14"/>
      <c r="F73" s="32"/>
      <c r="G73" s="13"/>
      <c r="H73" s="14"/>
      <c r="I73" s="104"/>
      <c r="J73"/>
      <c r="K73" s="104"/>
      <c r="L73"/>
    </row>
    <row r="74" spans="1:13" s="3" customFormat="1" ht="15">
      <c r="A74" s="16"/>
      <c r="B74" s="13"/>
      <c r="C74" s="14"/>
      <c r="D74" s="32"/>
      <c r="E74" s="14"/>
      <c r="F74" s="32"/>
      <c r="G74" s="13"/>
      <c r="H74" s="14"/>
      <c r="I74" s="104"/>
      <c r="J74"/>
      <c r="K74" s="104"/>
      <c r="L74"/>
    </row>
    <row r="75" spans="1:13" s="3" customFormat="1" ht="15">
      <c r="A75" s="16"/>
      <c r="B75" s="13"/>
      <c r="C75" s="14"/>
      <c r="D75" s="32"/>
      <c r="E75" s="14"/>
      <c r="F75" s="32"/>
      <c r="G75" s="13"/>
      <c r="H75" s="14"/>
      <c r="I75" s="104"/>
      <c r="J75"/>
      <c r="K75" s="104"/>
      <c r="L75"/>
    </row>
    <row r="76" spans="1:13" s="3" customFormat="1" ht="15">
      <c r="A76" s="16"/>
      <c r="B76" s="13"/>
      <c r="C76" s="14"/>
      <c r="D76" s="32"/>
      <c r="E76" s="14"/>
      <c r="F76" s="32"/>
      <c r="G76" s="13"/>
      <c r="H76" s="14"/>
      <c r="I76" s="104"/>
      <c r="J76"/>
      <c r="K76" s="104"/>
      <c r="L76"/>
    </row>
    <row r="77" spans="1:13" s="3" customFormat="1" ht="15">
      <c r="A77" s="16"/>
      <c r="B77" s="13"/>
      <c r="C77" s="14"/>
      <c r="D77" s="32"/>
      <c r="E77" s="14"/>
      <c r="F77" s="32"/>
      <c r="G77" s="13"/>
      <c r="H77" s="14"/>
      <c r="I77" s="104"/>
      <c r="J77"/>
      <c r="K77" s="104"/>
      <c r="L77"/>
    </row>
    <row r="78" spans="1:13" s="3" customFormat="1" ht="15">
      <c r="A78" s="16"/>
      <c r="B78" s="13"/>
      <c r="C78" s="14"/>
      <c r="D78" s="32"/>
      <c r="E78" s="14"/>
      <c r="F78" s="32"/>
      <c r="G78" s="13"/>
      <c r="H78" s="14"/>
      <c r="I78" s="104"/>
      <c r="J78"/>
      <c r="K78" s="104"/>
      <c r="L78"/>
    </row>
    <row r="79" spans="1:13" s="3" customFormat="1" ht="15">
      <c r="A79" s="16"/>
      <c r="B79" s="13"/>
      <c r="C79" s="14"/>
      <c r="D79" s="32"/>
      <c r="E79" s="14"/>
      <c r="F79" s="32"/>
      <c r="G79" s="13"/>
      <c r="H79" s="14"/>
      <c r="I79" s="104"/>
      <c r="J79"/>
      <c r="K79" s="104"/>
      <c r="L79"/>
    </row>
    <row r="80" spans="1:13" s="3" customFormat="1" ht="15">
      <c r="A80" s="16"/>
      <c r="B80" s="13"/>
      <c r="C80" s="14"/>
      <c r="D80" s="32"/>
      <c r="E80" s="14"/>
      <c r="F80" s="32"/>
      <c r="G80" s="13"/>
      <c r="H80" s="14"/>
      <c r="I80" s="104"/>
      <c r="J80"/>
      <c r="K80" s="104"/>
      <c r="L80"/>
    </row>
    <row r="81" spans="1:13" ht="15">
      <c r="A81" s="16"/>
      <c r="B81" s="13"/>
      <c r="C81" s="14"/>
      <c r="E81" s="14"/>
      <c r="G81" s="13"/>
      <c r="H81" s="14"/>
      <c r="M81" s="3"/>
    </row>
    <row r="82" spans="1:13" ht="15">
      <c r="A82" s="16"/>
      <c r="B82" s="13"/>
      <c r="C82" s="14"/>
      <c r="E82" s="14"/>
      <c r="G82" s="13"/>
      <c r="H82" s="14"/>
      <c r="M82" s="3"/>
    </row>
    <row r="83" spans="1:13" ht="15">
      <c r="A83" s="16"/>
      <c r="B83" s="13"/>
      <c r="C83" s="14"/>
      <c r="E83" s="14"/>
      <c r="G83" s="13"/>
      <c r="H83" s="14"/>
      <c r="M83" s="3"/>
    </row>
    <row r="84" spans="1:13" ht="15">
      <c r="A84" s="16"/>
      <c r="B84" s="13"/>
      <c r="C84" s="14"/>
      <c r="E84" s="14"/>
      <c r="G84" s="13"/>
      <c r="H84" s="14"/>
      <c r="M84" s="3"/>
    </row>
    <row r="85" spans="1:13" ht="15">
      <c r="A85" s="16"/>
      <c r="B85" s="13"/>
      <c r="C85" s="14"/>
      <c r="E85" s="14"/>
      <c r="G85" s="13"/>
      <c r="H85" s="14"/>
      <c r="M85" s="3"/>
    </row>
    <row r="86" spans="1:13" ht="15">
      <c r="A86" s="16"/>
      <c r="B86" s="13"/>
      <c r="C86" s="14"/>
      <c r="E86" s="14"/>
      <c r="G86" s="13"/>
      <c r="H86" s="14"/>
      <c r="M86" s="3"/>
    </row>
    <row r="87" spans="1:13" ht="15">
      <c r="A87" s="16"/>
      <c r="B87" s="13"/>
      <c r="C87" s="14"/>
      <c r="G87" s="13"/>
      <c r="H87" s="14"/>
      <c r="M87" s="3"/>
    </row>
    <row r="88" spans="1:13" ht="15">
      <c r="A88" s="16"/>
      <c r="B88" s="13"/>
      <c r="C88" s="14"/>
      <c r="G88" s="13"/>
      <c r="H88" s="14"/>
      <c r="M88" s="3"/>
    </row>
    <row r="89" spans="1:13">
      <c r="M89" s="3"/>
    </row>
    <row r="90" spans="1:13">
      <c r="M90" s="3"/>
    </row>
    <row r="91" spans="1:13">
      <c r="M91" s="3"/>
    </row>
    <row r="92" spans="1:13">
      <c r="M92" s="3"/>
    </row>
    <row r="93" spans="1:13">
      <c r="M93" s="3"/>
    </row>
    <row r="94" spans="1:13">
      <c r="M94" s="3"/>
    </row>
    <row r="95" spans="1:13">
      <c r="M95" s="3"/>
    </row>
  </sheetData>
  <mergeCells count="19">
    <mergeCell ref="B52:C52"/>
    <mergeCell ref="G52:H52"/>
    <mergeCell ref="B54:C54"/>
    <mergeCell ref="G54:H54"/>
    <mergeCell ref="G2:H2"/>
    <mergeCell ref="A50:H50"/>
    <mergeCell ref="B51:C51"/>
    <mergeCell ref="G51:H51"/>
    <mergeCell ref="B2:C2"/>
    <mergeCell ref="B4:B5"/>
    <mergeCell ref="C4:C5"/>
    <mergeCell ref="H4:H5"/>
    <mergeCell ref="A1:M1"/>
    <mergeCell ref="B3:H3"/>
    <mergeCell ref="A2:A5"/>
    <mergeCell ref="L2:M2"/>
    <mergeCell ref="L3:M3"/>
    <mergeCell ref="J4:J5"/>
    <mergeCell ref="L4:M4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4138-158B-4C05-80E6-6C6A8256A31D}">
  <dimension ref="A1:M103"/>
  <sheetViews>
    <sheetView zoomScale="80" zoomScaleNormal="80" workbookViewId="0">
      <pane xSplit="1" ySplit="5" topLeftCell="B28" activePane="bottomRight" state="frozen"/>
      <selection activeCell="J49" sqref="J49"/>
      <selection pane="topRight" activeCell="J49" sqref="J49"/>
      <selection pane="bottomLeft" activeCell="J49" sqref="J49"/>
      <selection pane="bottomRight" activeCell="L6" sqref="L6:M48"/>
    </sheetView>
  </sheetViews>
  <sheetFormatPr defaultColWidth="9.140625" defaultRowHeight="15.75"/>
  <cols>
    <col min="1" max="1" width="30.140625" style="17" customWidth="1"/>
    <col min="2" max="2" width="21.7109375" style="18" customWidth="1"/>
    <col min="3" max="3" width="21.7109375" style="2" customWidth="1"/>
    <col min="4" max="4" width="0.7109375" style="32" customWidth="1"/>
    <col min="5" max="5" width="21.7109375" style="2" customWidth="1"/>
    <col min="6" max="6" width="0.7109375" style="32" customWidth="1"/>
    <col min="7" max="7" width="21.7109375" style="18" customWidth="1"/>
    <col min="8" max="8" width="21.7109375" style="2" customWidth="1"/>
    <col min="9" max="9" width="1.5703125" style="104" customWidth="1"/>
    <col min="10" max="10" width="23.5703125" customWidth="1"/>
    <col min="11" max="11" width="1.5703125" style="104" customWidth="1"/>
    <col min="12" max="12" width="21.7109375" customWidth="1"/>
    <col min="13" max="13" width="21.7109375" style="2" customWidth="1"/>
    <col min="14" max="192" width="9.140625" style="2"/>
    <col min="193" max="193" width="6.42578125" style="2" customWidth="1"/>
    <col min="194" max="194" width="30.5703125" style="2" customWidth="1"/>
    <col min="195" max="195" width="12.85546875" style="2" customWidth="1"/>
    <col min="196" max="196" width="15.7109375" style="2" customWidth="1"/>
    <col min="197" max="448" width="9.140625" style="2"/>
    <col min="449" max="449" width="6.42578125" style="2" customWidth="1"/>
    <col min="450" max="450" width="30.5703125" style="2" customWidth="1"/>
    <col min="451" max="451" width="12.85546875" style="2" customWidth="1"/>
    <col min="452" max="452" width="15.7109375" style="2" customWidth="1"/>
    <col min="453" max="704" width="9.140625" style="2"/>
    <col min="705" max="705" width="6.42578125" style="2" customWidth="1"/>
    <col min="706" max="706" width="30.5703125" style="2" customWidth="1"/>
    <col min="707" max="707" width="12.85546875" style="2" customWidth="1"/>
    <col min="708" max="708" width="15.7109375" style="2" customWidth="1"/>
    <col min="709" max="960" width="9.140625" style="2"/>
    <col min="961" max="961" width="6.42578125" style="2" customWidth="1"/>
    <col min="962" max="962" width="30.5703125" style="2" customWidth="1"/>
    <col min="963" max="963" width="12.85546875" style="2" customWidth="1"/>
    <col min="964" max="964" width="15.7109375" style="2" customWidth="1"/>
    <col min="965" max="1216" width="9.140625" style="2"/>
    <col min="1217" max="1217" width="6.42578125" style="2" customWidth="1"/>
    <col min="1218" max="1218" width="30.5703125" style="2" customWidth="1"/>
    <col min="1219" max="1219" width="12.85546875" style="2" customWidth="1"/>
    <col min="1220" max="1220" width="15.7109375" style="2" customWidth="1"/>
    <col min="1221" max="1472" width="9.140625" style="2"/>
    <col min="1473" max="1473" width="6.42578125" style="2" customWidth="1"/>
    <col min="1474" max="1474" width="30.5703125" style="2" customWidth="1"/>
    <col min="1475" max="1475" width="12.85546875" style="2" customWidth="1"/>
    <col min="1476" max="1476" width="15.7109375" style="2" customWidth="1"/>
    <col min="1477" max="1728" width="9.140625" style="2"/>
    <col min="1729" max="1729" width="6.42578125" style="2" customWidth="1"/>
    <col min="1730" max="1730" width="30.5703125" style="2" customWidth="1"/>
    <col min="1731" max="1731" width="12.85546875" style="2" customWidth="1"/>
    <col min="1732" max="1732" width="15.7109375" style="2" customWidth="1"/>
    <col min="1733" max="1984" width="9.140625" style="2"/>
    <col min="1985" max="1985" width="6.42578125" style="2" customWidth="1"/>
    <col min="1986" max="1986" width="30.5703125" style="2" customWidth="1"/>
    <col min="1987" max="1987" width="12.85546875" style="2" customWidth="1"/>
    <col min="1988" max="1988" width="15.7109375" style="2" customWidth="1"/>
    <col min="1989" max="2240" width="9.140625" style="2"/>
    <col min="2241" max="2241" width="6.42578125" style="2" customWidth="1"/>
    <col min="2242" max="2242" width="30.5703125" style="2" customWidth="1"/>
    <col min="2243" max="2243" width="12.85546875" style="2" customWidth="1"/>
    <col min="2244" max="2244" width="15.7109375" style="2" customWidth="1"/>
    <col min="2245" max="2496" width="9.140625" style="2"/>
    <col min="2497" max="2497" width="6.42578125" style="2" customWidth="1"/>
    <col min="2498" max="2498" width="30.5703125" style="2" customWidth="1"/>
    <col min="2499" max="2499" width="12.85546875" style="2" customWidth="1"/>
    <col min="2500" max="2500" width="15.7109375" style="2" customWidth="1"/>
    <col min="2501" max="2752" width="9.140625" style="2"/>
    <col min="2753" max="2753" width="6.42578125" style="2" customWidth="1"/>
    <col min="2754" max="2754" width="30.5703125" style="2" customWidth="1"/>
    <col min="2755" max="2755" width="12.85546875" style="2" customWidth="1"/>
    <col min="2756" max="2756" width="15.7109375" style="2" customWidth="1"/>
    <col min="2757" max="3008" width="9.140625" style="2"/>
    <col min="3009" max="3009" width="6.42578125" style="2" customWidth="1"/>
    <col min="3010" max="3010" width="30.5703125" style="2" customWidth="1"/>
    <col min="3011" max="3011" width="12.85546875" style="2" customWidth="1"/>
    <col min="3012" max="3012" width="15.7109375" style="2" customWidth="1"/>
    <col min="3013" max="3264" width="9.140625" style="2"/>
    <col min="3265" max="3265" width="6.42578125" style="2" customWidth="1"/>
    <col min="3266" max="3266" width="30.5703125" style="2" customWidth="1"/>
    <col min="3267" max="3267" width="12.85546875" style="2" customWidth="1"/>
    <col min="3268" max="3268" width="15.7109375" style="2" customWidth="1"/>
    <col min="3269" max="3520" width="9.140625" style="2"/>
    <col min="3521" max="3521" width="6.42578125" style="2" customWidth="1"/>
    <col min="3522" max="3522" width="30.5703125" style="2" customWidth="1"/>
    <col min="3523" max="3523" width="12.85546875" style="2" customWidth="1"/>
    <col min="3524" max="3524" width="15.7109375" style="2" customWidth="1"/>
    <col min="3525" max="3776" width="9.140625" style="2"/>
    <col min="3777" max="3777" width="6.42578125" style="2" customWidth="1"/>
    <col min="3778" max="3778" width="30.5703125" style="2" customWidth="1"/>
    <col min="3779" max="3779" width="12.85546875" style="2" customWidth="1"/>
    <col min="3780" max="3780" width="15.7109375" style="2" customWidth="1"/>
    <col min="3781" max="4032" width="9.140625" style="2"/>
    <col min="4033" max="4033" width="6.42578125" style="2" customWidth="1"/>
    <col min="4034" max="4034" width="30.5703125" style="2" customWidth="1"/>
    <col min="4035" max="4035" width="12.85546875" style="2" customWidth="1"/>
    <col min="4036" max="4036" width="15.7109375" style="2" customWidth="1"/>
    <col min="4037" max="4288" width="9.140625" style="2"/>
    <col min="4289" max="4289" width="6.42578125" style="2" customWidth="1"/>
    <col min="4290" max="4290" width="30.5703125" style="2" customWidth="1"/>
    <col min="4291" max="4291" width="12.85546875" style="2" customWidth="1"/>
    <col min="4292" max="4292" width="15.7109375" style="2" customWidth="1"/>
    <col min="4293" max="4544" width="9.140625" style="2"/>
    <col min="4545" max="4545" width="6.42578125" style="2" customWidth="1"/>
    <col min="4546" max="4546" width="30.5703125" style="2" customWidth="1"/>
    <col min="4547" max="4547" width="12.85546875" style="2" customWidth="1"/>
    <col min="4548" max="4548" width="15.7109375" style="2" customWidth="1"/>
    <col min="4549" max="4800" width="9.140625" style="2"/>
    <col min="4801" max="4801" width="6.42578125" style="2" customWidth="1"/>
    <col min="4802" max="4802" width="30.5703125" style="2" customWidth="1"/>
    <col min="4803" max="4803" width="12.85546875" style="2" customWidth="1"/>
    <col min="4804" max="4804" width="15.7109375" style="2" customWidth="1"/>
    <col min="4805" max="5056" width="9.140625" style="2"/>
    <col min="5057" max="5057" width="6.42578125" style="2" customWidth="1"/>
    <col min="5058" max="5058" width="30.5703125" style="2" customWidth="1"/>
    <col min="5059" max="5059" width="12.85546875" style="2" customWidth="1"/>
    <col min="5060" max="5060" width="15.7109375" style="2" customWidth="1"/>
    <col min="5061" max="5312" width="9.140625" style="2"/>
    <col min="5313" max="5313" width="6.42578125" style="2" customWidth="1"/>
    <col min="5314" max="5314" width="30.5703125" style="2" customWidth="1"/>
    <col min="5315" max="5315" width="12.85546875" style="2" customWidth="1"/>
    <col min="5316" max="5316" width="15.7109375" style="2" customWidth="1"/>
    <col min="5317" max="5568" width="9.140625" style="2"/>
    <col min="5569" max="5569" width="6.42578125" style="2" customWidth="1"/>
    <col min="5570" max="5570" width="30.5703125" style="2" customWidth="1"/>
    <col min="5571" max="5571" width="12.85546875" style="2" customWidth="1"/>
    <col min="5572" max="5572" width="15.7109375" style="2" customWidth="1"/>
    <col min="5573" max="5824" width="9.140625" style="2"/>
    <col min="5825" max="5825" width="6.42578125" style="2" customWidth="1"/>
    <col min="5826" max="5826" width="30.5703125" style="2" customWidth="1"/>
    <col min="5827" max="5827" width="12.85546875" style="2" customWidth="1"/>
    <col min="5828" max="5828" width="15.7109375" style="2" customWidth="1"/>
    <col min="5829" max="6080" width="9.140625" style="2"/>
    <col min="6081" max="6081" width="6.42578125" style="2" customWidth="1"/>
    <col min="6082" max="6082" width="30.5703125" style="2" customWidth="1"/>
    <col min="6083" max="6083" width="12.85546875" style="2" customWidth="1"/>
    <col min="6084" max="6084" width="15.7109375" style="2" customWidth="1"/>
    <col min="6085" max="6336" width="9.140625" style="2"/>
    <col min="6337" max="6337" width="6.42578125" style="2" customWidth="1"/>
    <col min="6338" max="6338" width="30.5703125" style="2" customWidth="1"/>
    <col min="6339" max="6339" width="12.85546875" style="2" customWidth="1"/>
    <col min="6340" max="6340" width="15.7109375" style="2" customWidth="1"/>
    <col min="6341" max="6592" width="9.140625" style="2"/>
    <col min="6593" max="6593" width="6.42578125" style="2" customWidth="1"/>
    <col min="6594" max="6594" width="30.5703125" style="2" customWidth="1"/>
    <col min="6595" max="6595" width="12.85546875" style="2" customWidth="1"/>
    <col min="6596" max="6596" width="15.7109375" style="2" customWidth="1"/>
    <col min="6597" max="6848" width="9.140625" style="2"/>
    <col min="6849" max="6849" width="6.42578125" style="2" customWidth="1"/>
    <col min="6850" max="6850" width="30.5703125" style="2" customWidth="1"/>
    <col min="6851" max="6851" width="12.85546875" style="2" customWidth="1"/>
    <col min="6852" max="6852" width="15.7109375" style="2" customWidth="1"/>
    <col min="6853" max="7104" width="9.140625" style="2"/>
    <col min="7105" max="7105" width="6.42578125" style="2" customWidth="1"/>
    <col min="7106" max="7106" width="30.5703125" style="2" customWidth="1"/>
    <col min="7107" max="7107" width="12.85546875" style="2" customWidth="1"/>
    <col min="7108" max="7108" width="15.7109375" style="2" customWidth="1"/>
    <col min="7109" max="7360" width="9.140625" style="2"/>
    <col min="7361" max="7361" width="6.42578125" style="2" customWidth="1"/>
    <col min="7362" max="7362" width="30.5703125" style="2" customWidth="1"/>
    <col min="7363" max="7363" width="12.85546875" style="2" customWidth="1"/>
    <col min="7364" max="7364" width="15.7109375" style="2" customWidth="1"/>
    <col min="7365" max="7616" width="9.140625" style="2"/>
    <col min="7617" max="7617" width="6.42578125" style="2" customWidth="1"/>
    <col min="7618" max="7618" width="30.5703125" style="2" customWidth="1"/>
    <col min="7619" max="7619" width="12.85546875" style="2" customWidth="1"/>
    <col min="7620" max="7620" width="15.7109375" style="2" customWidth="1"/>
    <col min="7621" max="7872" width="9.140625" style="2"/>
    <col min="7873" max="7873" width="6.42578125" style="2" customWidth="1"/>
    <col min="7874" max="7874" width="30.5703125" style="2" customWidth="1"/>
    <col min="7875" max="7875" width="12.85546875" style="2" customWidth="1"/>
    <col min="7876" max="7876" width="15.7109375" style="2" customWidth="1"/>
    <col min="7877" max="8128" width="9.140625" style="2"/>
    <col min="8129" max="8129" width="6.42578125" style="2" customWidth="1"/>
    <col min="8130" max="8130" width="30.5703125" style="2" customWidth="1"/>
    <col min="8131" max="8131" width="12.85546875" style="2" customWidth="1"/>
    <col min="8132" max="8132" width="15.7109375" style="2" customWidth="1"/>
    <col min="8133" max="8384" width="9.140625" style="2"/>
    <col min="8385" max="8385" width="6.42578125" style="2" customWidth="1"/>
    <col min="8386" max="8386" width="30.5703125" style="2" customWidth="1"/>
    <col min="8387" max="8387" width="12.85546875" style="2" customWidth="1"/>
    <col min="8388" max="8388" width="15.7109375" style="2" customWidth="1"/>
    <col min="8389" max="8640" width="9.140625" style="2"/>
    <col min="8641" max="8641" width="6.42578125" style="2" customWidth="1"/>
    <col min="8642" max="8642" width="30.5703125" style="2" customWidth="1"/>
    <col min="8643" max="8643" width="12.85546875" style="2" customWidth="1"/>
    <col min="8644" max="8644" width="15.7109375" style="2" customWidth="1"/>
    <col min="8645" max="8896" width="9.140625" style="2"/>
    <col min="8897" max="8897" width="6.42578125" style="2" customWidth="1"/>
    <col min="8898" max="8898" width="30.5703125" style="2" customWidth="1"/>
    <col min="8899" max="8899" width="12.85546875" style="2" customWidth="1"/>
    <col min="8900" max="8900" width="15.7109375" style="2" customWidth="1"/>
    <col min="8901" max="9152" width="9.140625" style="2"/>
    <col min="9153" max="9153" width="6.42578125" style="2" customWidth="1"/>
    <col min="9154" max="9154" width="30.5703125" style="2" customWidth="1"/>
    <col min="9155" max="9155" width="12.85546875" style="2" customWidth="1"/>
    <col min="9156" max="9156" width="15.7109375" style="2" customWidth="1"/>
    <col min="9157" max="9408" width="9.140625" style="2"/>
    <col min="9409" max="9409" width="6.42578125" style="2" customWidth="1"/>
    <col min="9410" max="9410" width="30.5703125" style="2" customWidth="1"/>
    <col min="9411" max="9411" width="12.85546875" style="2" customWidth="1"/>
    <col min="9412" max="9412" width="15.7109375" style="2" customWidth="1"/>
    <col min="9413" max="9664" width="9.140625" style="2"/>
    <col min="9665" max="9665" width="6.42578125" style="2" customWidth="1"/>
    <col min="9666" max="9666" width="30.5703125" style="2" customWidth="1"/>
    <col min="9667" max="9667" width="12.85546875" style="2" customWidth="1"/>
    <col min="9668" max="9668" width="15.7109375" style="2" customWidth="1"/>
    <col min="9669" max="9920" width="9.140625" style="2"/>
    <col min="9921" max="9921" width="6.42578125" style="2" customWidth="1"/>
    <col min="9922" max="9922" width="30.5703125" style="2" customWidth="1"/>
    <col min="9923" max="9923" width="12.85546875" style="2" customWidth="1"/>
    <col min="9924" max="9924" width="15.7109375" style="2" customWidth="1"/>
    <col min="9925" max="10176" width="9.140625" style="2"/>
    <col min="10177" max="10177" width="6.42578125" style="2" customWidth="1"/>
    <col min="10178" max="10178" width="30.5703125" style="2" customWidth="1"/>
    <col min="10179" max="10179" width="12.85546875" style="2" customWidth="1"/>
    <col min="10180" max="10180" width="15.7109375" style="2" customWidth="1"/>
    <col min="10181" max="10432" width="9.140625" style="2"/>
    <col min="10433" max="10433" width="6.42578125" style="2" customWidth="1"/>
    <col min="10434" max="10434" width="30.5703125" style="2" customWidth="1"/>
    <col min="10435" max="10435" width="12.85546875" style="2" customWidth="1"/>
    <col min="10436" max="10436" width="15.7109375" style="2" customWidth="1"/>
    <col min="10437" max="10688" width="9.140625" style="2"/>
    <col min="10689" max="10689" width="6.42578125" style="2" customWidth="1"/>
    <col min="10690" max="10690" width="30.5703125" style="2" customWidth="1"/>
    <col min="10691" max="10691" width="12.85546875" style="2" customWidth="1"/>
    <col min="10692" max="10692" width="15.7109375" style="2" customWidth="1"/>
    <col min="10693" max="10944" width="9.140625" style="2"/>
    <col min="10945" max="10945" width="6.42578125" style="2" customWidth="1"/>
    <col min="10946" max="10946" width="30.5703125" style="2" customWidth="1"/>
    <col min="10947" max="10947" width="12.85546875" style="2" customWidth="1"/>
    <col min="10948" max="10948" width="15.7109375" style="2" customWidth="1"/>
    <col min="10949" max="11200" width="9.140625" style="2"/>
    <col min="11201" max="11201" width="6.42578125" style="2" customWidth="1"/>
    <col min="11202" max="11202" width="30.5703125" style="2" customWidth="1"/>
    <col min="11203" max="11203" width="12.85546875" style="2" customWidth="1"/>
    <col min="11204" max="11204" width="15.7109375" style="2" customWidth="1"/>
    <col min="11205" max="11456" width="9.140625" style="2"/>
    <col min="11457" max="11457" width="6.42578125" style="2" customWidth="1"/>
    <col min="11458" max="11458" width="30.5703125" style="2" customWidth="1"/>
    <col min="11459" max="11459" width="12.85546875" style="2" customWidth="1"/>
    <col min="11460" max="11460" width="15.7109375" style="2" customWidth="1"/>
    <col min="11461" max="11712" width="9.140625" style="2"/>
    <col min="11713" max="11713" width="6.42578125" style="2" customWidth="1"/>
    <col min="11714" max="11714" width="30.5703125" style="2" customWidth="1"/>
    <col min="11715" max="11715" width="12.85546875" style="2" customWidth="1"/>
    <col min="11716" max="11716" width="15.7109375" style="2" customWidth="1"/>
    <col min="11717" max="11968" width="9.140625" style="2"/>
    <col min="11969" max="11969" width="6.42578125" style="2" customWidth="1"/>
    <col min="11970" max="11970" width="30.5703125" style="2" customWidth="1"/>
    <col min="11971" max="11971" width="12.85546875" style="2" customWidth="1"/>
    <col min="11972" max="11972" width="15.7109375" style="2" customWidth="1"/>
    <col min="11973" max="12224" width="9.140625" style="2"/>
    <col min="12225" max="12225" width="6.42578125" style="2" customWidth="1"/>
    <col min="12226" max="12226" width="30.5703125" style="2" customWidth="1"/>
    <col min="12227" max="12227" width="12.85546875" style="2" customWidth="1"/>
    <col min="12228" max="12228" width="15.7109375" style="2" customWidth="1"/>
    <col min="12229" max="12480" width="9.140625" style="2"/>
    <col min="12481" max="12481" width="6.42578125" style="2" customWidth="1"/>
    <col min="12482" max="12482" width="30.5703125" style="2" customWidth="1"/>
    <col min="12483" max="12483" width="12.85546875" style="2" customWidth="1"/>
    <col min="12484" max="12484" width="15.7109375" style="2" customWidth="1"/>
    <col min="12485" max="12736" width="9.140625" style="2"/>
    <col min="12737" max="12737" width="6.42578125" style="2" customWidth="1"/>
    <col min="12738" max="12738" width="30.5703125" style="2" customWidth="1"/>
    <col min="12739" max="12739" width="12.85546875" style="2" customWidth="1"/>
    <col min="12740" max="12740" width="15.7109375" style="2" customWidth="1"/>
    <col min="12741" max="12992" width="9.140625" style="2"/>
    <col min="12993" max="12993" width="6.42578125" style="2" customWidth="1"/>
    <col min="12994" max="12994" width="30.5703125" style="2" customWidth="1"/>
    <col min="12995" max="12995" width="12.85546875" style="2" customWidth="1"/>
    <col min="12996" max="12996" width="15.7109375" style="2" customWidth="1"/>
    <col min="12997" max="13248" width="9.140625" style="2"/>
    <col min="13249" max="13249" width="6.42578125" style="2" customWidth="1"/>
    <col min="13250" max="13250" width="30.5703125" style="2" customWidth="1"/>
    <col min="13251" max="13251" width="12.85546875" style="2" customWidth="1"/>
    <col min="13252" max="13252" width="15.7109375" style="2" customWidth="1"/>
    <col min="13253" max="13504" width="9.140625" style="2"/>
    <col min="13505" max="13505" width="6.42578125" style="2" customWidth="1"/>
    <col min="13506" max="13506" width="30.5703125" style="2" customWidth="1"/>
    <col min="13507" max="13507" width="12.85546875" style="2" customWidth="1"/>
    <col min="13508" max="13508" width="15.7109375" style="2" customWidth="1"/>
    <col min="13509" max="13760" width="9.140625" style="2"/>
    <col min="13761" max="13761" width="6.42578125" style="2" customWidth="1"/>
    <col min="13762" max="13762" width="30.5703125" style="2" customWidth="1"/>
    <col min="13763" max="13763" width="12.85546875" style="2" customWidth="1"/>
    <col min="13764" max="13764" width="15.7109375" style="2" customWidth="1"/>
    <col min="13765" max="14016" width="9.140625" style="2"/>
    <col min="14017" max="14017" width="6.42578125" style="2" customWidth="1"/>
    <col min="14018" max="14018" width="30.5703125" style="2" customWidth="1"/>
    <col min="14019" max="14019" width="12.85546875" style="2" customWidth="1"/>
    <col min="14020" max="14020" width="15.7109375" style="2" customWidth="1"/>
    <col min="14021" max="14272" width="9.140625" style="2"/>
    <col min="14273" max="14273" width="6.42578125" style="2" customWidth="1"/>
    <col min="14274" max="14274" width="30.5703125" style="2" customWidth="1"/>
    <col min="14275" max="14275" width="12.85546875" style="2" customWidth="1"/>
    <col min="14276" max="14276" width="15.7109375" style="2" customWidth="1"/>
    <col min="14277" max="14528" width="9.140625" style="2"/>
    <col min="14529" max="14529" width="6.42578125" style="2" customWidth="1"/>
    <col min="14530" max="14530" width="30.5703125" style="2" customWidth="1"/>
    <col min="14531" max="14531" width="12.85546875" style="2" customWidth="1"/>
    <col min="14532" max="14532" width="15.7109375" style="2" customWidth="1"/>
    <col min="14533" max="14784" width="9.140625" style="2"/>
    <col min="14785" max="14785" width="6.42578125" style="2" customWidth="1"/>
    <col min="14786" max="14786" width="30.5703125" style="2" customWidth="1"/>
    <col min="14787" max="14787" width="12.85546875" style="2" customWidth="1"/>
    <col min="14788" max="14788" width="15.7109375" style="2" customWidth="1"/>
    <col min="14789" max="15040" width="9.140625" style="2"/>
    <col min="15041" max="15041" width="6.42578125" style="2" customWidth="1"/>
    <col min="15042" max="15042" width="30.5703125" style="2" customWidth="1"/>
    <col min="15043" max="15043" width="12.85546875" style="2" customWidth="1"/>
    <col min="15044" max="15044" width="15.7109375" style="2" customWidth="1"/>
    <col min="15045" max="15296" width="9.140625" style="2"/>
    <col min="15297" max="15297" width="6.42578125" style="2" customWidth="1"/>
    <col min="15298" max="15298" width="30.5703125" style="2" customWidth="1"/>
    <col min="15299" max="15299" width="12.85546875" style="2" customWidth="1"/>
    <col min="15300" max="15300" width="15.7109375" style="2" customWidth="1"/>
    <col min="15301" max="15552" width="9.140625" style="2"/>
    <col min="15553" max="15553" width="6.42578125" style="2" customWidth="1"/>
    <col min="15554" max="15554" width="30.5703125" style="2" customWidth="1"/>
    <col min="15555" max="15555" width="12.85546875" style="2" customWidth="1"/>
    <col min="15556" max="15556" width="15.7109375" style="2" customWidth="1"/>
    <col min="15557" max="15808" width="9.140625" style="2"/>
    <col min="15809" max="15809" width="6.42578125" style="2" customWidth="1"/>
    <col min="15810" max="15810" width="30.5703125" style="2" customWidth="1"/>
    <col min="15811" max="15811" width="12.85546875" style="2" customWidth="1"/>
    <col min="15812" max="15812" width="15.7109375" style="2" customWidth="1"/>
    <col min="15813" max="16064" width="9.140625" style="2"/>
    <col min="16065" max="16065" width="6.42578125" style="2" customWidth="1"/>
    <col min="16066" max="16066" width="30.5703125" style="2" customWidth="1"/>
    <col min="16067" max="16067" width="12.85546875" style="2" customWidth="1"/>
    <col min="16068" max="16068" width="15.7109375" style="2" customWidth="1"/>
    <col min="16069" max="16384" width="9.140625" style="2"/>
  </cols>
  <sheetData>
    <row r="1" spans="1:13" ht="30" customHeight="1">
      <c r="A1" s="168" t="s">
        <v>49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s="20" customFormat="1" ht="76.5" customHeight="1">
      <c r="A2" s="207" t="s">
        <v>46</v>
      </c>
      <c r="B2" s="180" t="s">
        <v>68</v>
      </c>
      <c r="C2" s="182"/>
      <c r="D2" s="50"/>
      <c r="E2" s="75" t="s">
        <v>91</v>
      </c>
      <c r="F2" s="50"/>
      <c r="G2" s="180" t="s">
        <v>81</v>
      </c>
      <c r="H2" s="182"/>
      <c r="I2" s="103"/>
      <c r="J2" s="95" t="s">
        <v>95</v>
      </c>
      <c r="K2" s="103"/>
      <c r="L2" s="200" t="s">
        <v>81</v>
      </c>
      <c r="M2" s="200"/>
    </row>
    <row r="3" spans="1:13" s="1" customFormat="1" ht="61.5" customHeight="1">
      <c r="A3" s="208"/>
      <c r="B3" s="193" t="s">
        <v>72</v>
      </c>
      <c r="C3" s="194"/>
      <c r="D3" s="194"/>
      <c r="E3" s="194"/>
      <c r="F3" s="194"/>
      <c r="G3" s="194"/>
      <c r="H3" s="195"/>
      <c r="I3" s="104"/>
      <c r="J3" s="84" t="s">
        <v>102</v>
      </c>
      <c r="K3" s="104"/>
      <c r="L3" s="201" t="s">
        <v>97</v>
      </c>
      <c r="M3" s="201"/>
    </row>
    <row r="4" spans="1:13" s="1" customFormat="1" ht="33" customHeight="1">
      <c r="A4" s="208"/>
      <c r="B4" s="187" t="s">
        <v>1</v>
      </c>
      <c r="C4" s="185" t="s">
        <v>82</v>
      </c>
      <c r="D4" s="73"/>
      <c r="E4" s="74" t="s">
        <v>92</v>
      </c>
      <c r="F4" s="73"/>
      <c r="G4" s="74" t="s">
        <v>66</v>
      </c>
      <c r="H4" s="185" t="s">
        <v>82</v>
      </c>
      <c r="I4" s="105"/>
      <c r="J4" s="187" t="s">
        <v>1</v>
      </c>
      <c r="K4" s="105"/>
      <c r="L4" s="202" t="s">
        <v>96</v>
      </c>
      <c r="M4" s="202"/>
    </row>
    <row r="5" spans="1:13" s="1" customFormat="1" ht="61.9" customHeight="1">
      <c r="A5" s="209"/>
      <c r="B5" s="188"/>
      <c r="C5" s="186"/>
      <c r="D5" s="32"/>
      <c r="E5" s="4" t="s">
        <v>1</v>
      </c>
      <c r="F5" s="32"/>
      <c r="G5" s="87" t="s">
        <v>1</v>
      </c>
      <c r="H5" s="186"/>
      <c r="I5" s="104"/>
      <c r="J5" s="188"/>
      <c r="K5" s="104"/>
      <c r="L5" s="87" t="s">
        <v>1</v>
      </c>
      <c r="M5" s="98" t="s">
        <v>82</v>
      </c>
    </row>
    <row r="6" spans="1:13" s="1" customFormat="1" ht="19.899999999999999" customHeight="1">
      <c r="A6" s="5" t="s">
        <v>3</v>
      </c>
      <c r="B6" s="51">
        <v>8770870</v>
      </c>
      <c r="C6" s="53">
        <v>490900</v>
      </c>
      <c r="D6" s="58"/>
      <c r="E6" s="55">
        <v>180042</v>
      </c>
      <c r="F6" s="58"/>
      <c r="G6" s="51">
        <f>+B6+E6</f>
        <v>8950912</v>
      </c>
      <c r="H6" s="53">
        <f>+C6</f>
        <v>490900</v>
      </c>
      <c r="I6" s="106"/>
      <c r="J6" s="53">
        <v>4358116</v>
      </c>
      <c r="K6" s="106"/>
      <c r="L6" s="51">
        <f>+G6+J6</f>
        <v>13309028</v>
      </c>
      <c r="M6" s="53">
        <f>+H6</f>
        <v>490900</v>
      </c>
    </row>
    <row r="7" spans="1:13" s="1" customFormat="1" ht="19.899999999999999" customHeight="1">
      <c r="A7" s="5" t="s">
        <v>4</v>
      </c>
      <c r="B7" s="51">
        <v>1069694</v>
      </c>
      <c r="C7" s="53">
        <v>64920</v>
      </c>
      <c r="D7" s="58"/>
      <c r="E7" s="56">
        <v>11466</v>
      </c>
      <c r="F7" s="58"/>
      <c r="G7" s="51">
        <f t="shared" ref="G7:G47" si="0">+B7+E7</f>
        <v>1081160</v>
      </c>
      <c r="H7" s="53">
        <f t="shared" ref="H7:H47" si="1">+C7</f>
        <v>64920</v>
      </c>
      <c r="I7" s="106"/>
      <c r="J7" s="53">
        <v>469325</v>
      </c>
      <c r="K7" s="106"/>
      <c r="L7" s="51">
        <f t="shared" ref="L7:L47" si="2">+G7+J7</f>
        <v>1550485</v>
      </c>
      <c r="M7" s="53">
        <f t="shared" ref="M7:M47" si="3">+H7</f>
        <v>64920</v>
      </c>
    </row>
    <row r="8" spans="1:13" s="1" customFormat="1" ht="19.899999999999999" customHeight="1">
      <c r="A8" s="5" t="s">
        <v>5</v>
      </c>
      <c r="B8" s="51">
        <v>894912</v>
      </c>
      <c r="C8" s="53">
        <v>44156</v>
      </c>
      <c r="D8" s="58"/>
      <c r="E8" s="56">
        <v>12034</v>
      </c>
      <c r="F8" s="58"/>
      <c r="G8" s="51">
        <f t="shared" si="0"/>
        <v>906946</v>
      </c>
      <c r="H8" s="53">
        <f t="shared" si="1"/>
        <v>44156</v>
      </c>
      <c r="I8" s="106"/>
      <c r="J8" s="53">
        <v>414841</v>
      </c>
      <c r="K8" s="106"/>
      <c r="L8" s="51">
        <f t="shared" si="2"/>
        <v>1321787</v>
      </c>
      <c r="M8" s="53">
        <f t="shared" si="3"/>
        <v>44156</v>
      </c>
    </row>
    <row r="9" spans="1:13" s="1" customFormat="1" ht="19.899999999999999" customHeight="1">
      <c r="A9" s="5" t="s">
        <v>6</v>
      </c>
      <c r="B9" s="51">
        <v>514618</v>
      </c>
      <c r="C9" s="53">
        <v>28630</v>
      </c>
      <c r="D9" s="58"/>
      <c r="E9" s="56">
        <v>4994</v>
      </c>
      <c r="F9" s="58"/>
      <c r="G9" s="51">
        <f t="shared" si="0"/>
        <v>519612</v>
      </c>
      <c r="H9" s="53">
        <f t="shared" si="1"/>
        <v>28630</v>
      </c>
      <c r="I9" s="106"/>
      <c r="J9" s="53">
        <v>260307</v>
      </c>
      <c r="K9" s="106"/>
      <c r="L9" s="51">
        <f t="shared" si="2"/>
        <v>779919</v>
      </c>
      <c r="M9" s="53">
        <f t="shared" si="3"/>
        <v>28630</v>
      </c>
    </row>
    <row r="10" spans="1:13" s="1" customFormat="1" ht="19.899999999999999" customHeight="1">
      <c r="A10" s="5" t="s">
        <v>7</v>
      </c>
      <c r="B10" s="51">
        <v>967986</v>
      </c>
      <c r="C10" s="53">
        <v>49878</v>
      </c>
      <c r="D10" s="58"/>
      <c r="E10" s="56">
        <v>10784</v>
      </c>
      <c r="F10" s="58"/>
      <c r="G10" s="51">
        <f t="shared" si="0"/>
        <v>978770</v>
      </c>
      <c r="H10" s="53">
        <f t="shared" si="1"/>
        <v>49878</v>
      </c>
      <c r="I10" s="106"/>
      <c r="J10" s="53">
        <v>484230</v>
      </c>
      <c r="K10" s="106"/>
      <c r="L10" s="51">
        <f t="shared" si="2"/>
        <v>1463000</v>
      </c>
      <c r="M10" s="53">
        <f t="shared" si="3"/>
        <v>49878</v>
      </c>
    </row>
    <row r="11" spans="1:13" s="1" customFormat="1" ht="19.899999999999999" customHeight="1">
      <c r="A11" s="5" t="s">
        <v>8</v>
      </c>
      <c r="B11" s="51">
        <v>447718</v>
      </c>
      <c r="C11" s="53">
        <v>26690</v>
      </c>
      <c r="D11" s="58"/>
      <c r="E11" s="56">
        <v>5790</v>
      </c>
      <c r="F11" s="58"/>
      <c r="G11" s="51">
        <f t="shared" si="0"/>
        <v>453508</v>
      </c>
      <c r="H11" s="53">
        <f t="shared" si="1"/>
        <v>26690</v>
      </c>
      <c r="I11" s="106"/>
      <c r="J11" s="53">
        <v>231154</v>
      </c>
      <c r="K11" s="106"/>
      <c r="L11" s="51">
        <f t="shared" si="2"/>
        <v>684662</v>
      </c>
      <c r="M11" s="53">
        <f t="shared" si="3"/>
        <v>26690</v>
      </c>
    </row>
    <row r="12" spans="1:13" s="1" customFormat="1" ht="19.899999999999999" customHeight="1">
      <c r="A12" s="5" t="s">
        <v>9</v>
      </c>
      <c r="B12" s="51">
        <v>434246</v>
      </c>
      <c r="C12" s="53">
        <v>23540</v>
      </c>
      <c r="D12" s="58"/>
      <c r="E12" s="56">
        <v>7378</v>
      </c>
      <c r="F12" s="58"/>
      <c r="G12" s="51">
        <f t="shared" si="0"/>
        <v>441624</v>
      </c>
      <c r="H12" s="53">
        <f t="shared" si="1"/>
        <v>23540</v>
      </c>
      <c r="I12" s="106"/>
      <c r="J12" s="53">
        <v>200352</v>
      </c>
      <c r="K12" s="106"/>
      <c r="L12" s="51">
        <f t="shared" si="2"/>
        <v>641976</v>
      </c>
      <c r="M12" s="53">
        <f t="shared" si="3"/>
        <v>23540</v>
      </c>
    </row>
    <row r="13" spans="1:13" s="1" customFormat="1" ht="19.899999999999999" customHeight="1">
      <c r="A13" s="5" t="s">
        <v>10</v>
      </c>
      <c r="B13" s="51">
        <v>317464</v>
      </c>
      <c r="C13" s="53">
        <v>15912</v>
      </c>
      <c r="D13" s="58"/>
      <c r="E13" s="56">
        <v>1362</v>
      </c>
      <c r="F13" s="58"/>
      <c r="G13" s="51">
        <f t="shared" si="0"/>
        <v>318826</v>
      </c>
      <c r="H13" s="53">
        <f t="shared" si="1"/>
        <v>15912</v>
      </c>
      <c r="I13" s="106"/>
      <c r="J13" s="53">
        <v>140163</v>
      </c>
      <c r="K13" s="106"/>
      <c r="L13" s="51">
        <f t="shared" si="2"/>
        <v>458989</v>
      </c>
      <c r="M13" s="53">
        <f t="shared" si="3"/>
        <v>15912</v>
      </c>
    </row>
    <row r="14" spans="1:13" s="1" customFormat="1" ht="19.899999999999999" customHeight="1">
      <c r="A14" s="5" t="s">
        <v>11</v>
      </c>
      <c r="B14" s="51">
        <v>137904</v>
      </c>
      <c r="C14" s="53">
        <v>6906</v>
      </c>
      <c r="D14" s="58"/>
      <c r="E14" s="56">
        <v>454</v>
      </c>
      <c r="F14" s="58"/>
      <c r="G14" s="51">
        <f t="shared" si="0"/>
        <v>138358</v>
      </c>
      <c r="H14" s="53">
        <f t="shared" si="1"/>
        <v>6906</v>
      </c>
      <c r="I14" s="106"/>
      <c r="J14" s="53">
        <v>58583</v>
      </c>
      <c r="K14" s="106"/>
      <c r="L14" s="51">
        <f t="shared" si="2"/>
        <v>196941</v>
      </c>
      <c r="M14" s="53">
        <f t="shared" si="3"/>
        <v>6906</v>
      </c>
    </row>
    <row r="15" spans="1:13" s="1" customFormat="1" ht="19.899999999999999" customHeight="1">
      <c r="A15" s="5" t="s">
        <v>12</v>
      </c>
      <c r="B15" s="51">
        <v>220862</v>
      </c>
      <c r="C15" s="53">
        <v>12534</v>
      </c>
      <c r="D15" s="58"/>
      <c r="E15" s="56">
        <v>228</v>
      </c>
      <c r="F15" s="58"/>
      <c r="G15" s="51">
        <f t="shared" si="0"/>
        <v>221090</v>
      </c>
      <c r="H15" s="53">
        <f t="shared" si="1"/>
        <v>12534</v>
      </c>
      <c r="I15" s="106"/>
      <c r="J15" s="53">
        <v>109898</v>
      </c>
      <c r="K15" s="106"/>
      <c r="L15" s="51">
        <f t="shared" si="2"/>
        <v>330988</v>
      </c>
      <c r="M15" s="53">
        <f t="shared" si="3"/>
        <v>12534</v>
      </c>
    </row>
    <row r="16" spans="1:13" s="1" customFormat="1" ht="19.899999999999999" customHeight="1">
      <c r="A16" s="5" t="s">
        <v>13</v>
      </c>
      <c r="B16" s="51">
        <v>380094</v>
      </c>
      <c r="C16" s="53">
        <v>19576</v>
      </c>
      <c r="D16" s="58"/>
      <c r="E16" s="56">
        <v>1816</v>
      </c>
      <c r="F16" s="58"/>
      <c r="G16" s="51">
        <f t="shared" si="0"/>
        <v>381910</v>
      </c>
      <c r="H16" s="53">
        <f t="shared" si="1"/>
        <v>19576</v>
      </c>
      <c r="I16" s="106"/>
      <c r="J16" s="53">
        <v>202689</v>
      </c>
      <c r="K16" s="106"/>
      <c r="L16" s="51">
        <f t="shared" si="2"/>
        <v>584599</v>
      </c>
      <c r="M16" s="53">
        <f t="shared" si="3"/>
        <v>19576</v>
      </c>
    </row>
    <row r="17" spans="1:13" s="1" customFormat="1" ht="19.899999999999999" customHeight="1">
      <c r="A17" s="5" t="s">
        <v>14</v>
      </c>
      <c r="B17" s="51">
        <v>188196</v>
      </c>
      <c r="C17" s="53">
        <v>9484</v>
      </c>
      <c r="D17" s="58"/>
      <c r="E17" s="56">
        <v>1590</v>
      </c>
      <c r="F17" s="58"/>
      <c r="G17" s="51">
        <f t="shared" si="0"/>
        <v>189786</v>
      </c>
      <c r="H17" s="53">
        <f t="shared" si="1"/>
        <v>9484</v>
      </c>
      <c r="I17" s="106"/>
      <c r="J17" s="53">
        <v>85389</v>
      </c>
      <c r="K17" s="106"/>
      <c r="L17" s="51">
        <f t="shared" si="2"/>
        <v>275175</v>
      </c>
      <c r="M17" s="53">
        <f t="shared" si="3"/>
        <v>9484</v>
      </c>
    </row>
    <row r="18" spans="1:13" s="1" customFormat="1" ht="19.899999999999999" customHeight="1">
      <c r="A18" s="5" t="s">
        <v>15</v>
      </c>
      <c r="B18" s="51">
        <v>827040</v>
      </c>
      <c r="C18" s="53">
        <v>41618</v>
      </c>
      <c r="D18" s="58"/>
      <c r="E18" s="56">
        <v>5562</v>
      </c>
      <c r="F18" s="58"/>
      <c r="G18" s="51">
        <f t="shared" si="0"/>
        <v>832602</v>
      </c>
      <c r="H18" s="53">
        <f t="shared" si="1"/>
        <v>41618</v>
      </c>
      <c r="I18" s="106"/>
      <c r="J18" s="53">
        <v>375844</v>
      </c>
      <c r="K18" s="106"/>
      <c r="L18" s="51">
        <f t="shared" si="2"/>
        <v>1208446</v>
      </c>
      <c r="M18" s="53">
        <f t="shared" si="3"/>
        <v>41618</v>
      </c>
    </row>
    <row r="19" spans="1:13" s="1" customFormat="1" ht="19.899999999999999" customHeight="1">
      <c r="A19" s="5" t="s">
        <v>16</v>
      </c>
      <c r="B19" s="51">
        <v>586576</v>
      </c>
      <c r="C19" s="53">
        <v>27124</v>
      </c>
      <c r="D19" s="58"/>
      <c r="E19" s="56">
        <v>4086</v>
      </c>
      <c r="F19" s="58"/>
      <c r="G19" s="51">
        <f t="shared" si="0"/>
        <v>590662</v>
      </c>
      <c r="H19" s="53">
        <f t="shared" si="1"/>
        <v>27124</v>
      </c>
      <c r="I19" s="106"/>
      <c r="J19" s="53">
        <v>309374</v>
      </c>
      <c r="K19" s="106"/>
      <c r="L19" s="51">
        <f t="shared" si="2"/>
        <v>900036</v>
      </c>
      <c r="M19" s="53">
        <f t="shared" si="3"/>
        <v>27124</v>
      </c>
    </row>
    <row r="20" spans="1:13" s="1" customFormat="1" ht="19.899999999999999" customHeight="1">
      <c r="A20" s="5" t="s">
        <v>17</v>
      </c>
      <c r="B20" s="51">
        <v>404996</v>
      </c>
      <c r="C20" s="53">
        <v>20296</v>
      </c>
      <c r="D20" s="58"/>
      <c r="E20" s="56">
        <v>1248</v>
      </c>
      <c r="F20" s="58"/>
      <c r="G20" s="51">
        <f t="shared" si="0"/>
        <v>406244</v>
      </c>
      <c r="H20" s="53">
        <f t="shared" si="1"/>
        <v>20296</v>
      </c>
      <c r="I20" s="106"/>
      <c r="J20" s="53">
        <v>198302</v>
      </c>
      <c r="K20" s="106"/>
      <c r="L20" s="51">
        <f t="shared" si="2"/>
        <v>604546</v>
      </c>
      <c r="M20" s="53">
        <f t="shared" si="3"/>
        <v>20296</v>
      </c>
    </row>
    <row r="21" spans="1:13" s="1" customFormat="1" ht="19.899999999999999" customHeight="1">
      <c r="A21" s="5" t="s">
        <v>18</v>
      </c>
      <c r="B21" s="51">
        <v>320882</v>
      </c>
      <c r="C21" s="53">
        <v>16186</v>
      </c>
      <c r="D21" s="58"/>
      <c r="E21" s="56">
        <v>3178</v>
      </c>
      <c r="F21" s="58"/>
      <c r="G21" s="51">
        <f t="shared" si="0"/>
        <v>324060</v>
      </c>
      <c r="H21" s="53">
        <f t="shared" si="1"/>
        <v>16186</v>
      </c>
      <c r="I21" s="106"/>
      <c r="J21" s="53">
        <v>160987</v>
      </c>
      <c r="K21" s="106"/>
      <c r="L21" s="51">
        <f t="shared" si="2"/>
        <v>485047</v>
      </c>
      <c r="M21" s="53">
        <f t="shared" si="3"/>
        <v>16186</v>
      </c>
    </row>
    <row r="22" spans="1:13" s="1" customFormat="1" ht="19.899999999999999" customHeight="1">
      <c r="A22" s="5" t="s">
        <v>19</v>
      </c>
      <c r="B22" s="51">
        <v>208276</v>
      </c>
      <c r="C22" s="53">
        <v>10492</v>
      </c>
      <c r="D22" s="58"/>
      <c r="E22" s="56">
        <v>1930</v>
      </c>
      <c r="F22" s="58"/>
      <c r="G22" s="51">
        <f t="shared" si="0"/>
        <v>210206</v>
      </c>
      <c r="H22" s="53">
        <f t="shared" si="1"/>
        <v>10492</v>
      </c>
      <c r="I22" s="106"/>
      <c r="J22" s="53">
        <v>106913</v>
      </c>
      <c r="K22" s="106"/>
      <c r="L22" s="51">
        <f t="shared" si="2"/>
        <v>317119</v>
      </c>
      <c r="M22" s="53">
        <f t="shared" si="3"/>
        <v>10492</v>
      </c>
    </row>
    <row r="23" spans="1:13" s="1" customFormat="1" ht="19.899999999999999" customHeight="1">
      <c r="A23" s="5" t="s">
        <v>20</v>
      </c>
      <c r="B23" s="51">
        <v>422136</v>
      </c>
      <c r="C23" s="53">
        <v>21538</v>
      </c>
      <c r="D23" s="58"/>
      <c r="E23" s="56">
        <v>2498</v>
      </c>
      <c r="F23" s="58"/>
      <c r="G23" s="51">
        <f t="shared" si="0"/>
        <v>424634</v>
      </c>
      <c r="H23" s="53">
        <f t="shared" si="1"/>
        <v>21538</v>
      </c>
      <c r="I23" s="106"/>
      <c r="J23" s="53">
        <v>207150</v>
      </c>
      <c r="K23" s="106"/>
      <c r="L23" s="51">
        <f t="shared" si="2"/>
        <v>631784</v>
      </c>
      <c r="M23" s="53">
        <f t="shared" si="3"/>
        <v>21538</v>
      </c>
    </row>
    <row r="24" spans="1:13" s="1" customFormat="1" ht="19.899999999999999" customHeight="1">
      <c r="A24" s="5" t="s">
        <v>21</v>
      </c>
      <c r="B24" s="51">
        <v>471668</v>
      </c>
      <c r="C24" s="53">
        <v>24284</v>
      </c>
      <c r="D24" s="58"/>
      <c r="E24" s="56">
        <v>2838</v>
      </c>
      <c r="F24" s="58"/>
      <c r="G24" s="51">
        <f t="shared" si="0"/>
        <v>474506</v>
      </c>
      <c r="H24" s="53">
        <f t="shared" si="1"/>
        <v>24284</v>
      </c>
      <c r="I24" s="106"/>
      <c r="J24" s="53">
        <v>233678</v>
      </c>
      <c r="K24" s="106"/>
      <c r="L24" s="51">
        <f t="shared" si="2"/>
        <v>708184</v>
      </c>
      <c r="M24" s="53">
        <f t="shared" si="3"/>
        <v>24284</v>
      </c>
    </row>
    <row r="25" spans="1:13" s="1" customFormat="1" ht="19.899999999999999" customHeight="1">
      <c r="A25" s="5" t="s">
        <v>22</v>
      </c>
      <c r="B25" s="51">
        <v>160296</v>
      </c>
      <c r="C25" s="53">
        <v>8390</v>
      </c>
      <c r="D25" s="58"/>
      <c r="E25" s="56">
        <v>682</v>
      </c>
      <c r="F25" s="58"/>
      <c r="G25" s="51">
        <f t="shared" si="0"/>
        <v>160978</v>
      </c>
      <c r="H25" s="53">
        <f t="shared" si="1"/>
        <v>8390</v>
      </c>
      <c r="I25" s="106"/>
      <c r="J25" s="53">
        <v>79561</v>
      </c>
      <c r="K25" s="106"/>
      <c r="L25" s="51">
        <f t="shared" si="2"/>
        <v>240539</v>
      </c>
      <c r="M25" s="53">
        <f t="shared" si="3"/>
        <v>8390</v>
      </c>
    </row>
    <row r="26" spans="1:13" s="1" customFormat="1" ht="19.899999999999999" customHeight="1">
      <c r="A26" s="5" t="s">
        <v>23</v>
      </c>
      <c r="B26" s="51">
        <v>371342</v>
      </c>
      <c r="C26" s="53">
        <v>16364</v>
      </c>
      <c r="D26" s="58"/>
      <c r="E26" s="56">
        <v>4428</v>
      </c>
      <c r="F26" s="58"/>
      <c r="G26" s="51">
        <f t="shared" si="0"/>
        <v>375770</v>
      </c>
      <c r="H26" s="53">
        <f t="shared" si="1"/>
        <v>16364</v>
      </c>
      <c r="I26" s="106"/>
      <c r="J26" s="53">
        <v>167474</v>
      </c>
      <c r="K26" s="106"/>
      <c r="L26" s="51">
        <f t="shared" si="2"/>
        <v>543244</v>
      </c>
      <c r="M26" s="53">
        <f t="shared" si="3"/>
        <v>16364</v>
      </c>
    </row>
    <row r="27" spans="1:13" s="1" customFormat="1" ht="19.899999999999999" customHeight="1">
      <c r="A27" s="5" t="s">
        <v>24</v>
      </c>
      <c r="B27" s="51">
        <v>459942</v>
      </c>
      <c r="C27" s="53">
        <v>23084</v>
      </c>
      <c r="D27" s="58"/>
      <c r="E27" s="56">
        <v>1930</v>
      </c>
      <c r="F27" s="58"/>
      <c r="G27" s="51">
        <f t="shared" si="0"/>
        <v>461872</v>
      </c>
      <c r="H27" s="53">
        <f t="shared" si="1"/>
        <v>23084</v>
      </c>
      <c r="I27" s="106"/>
      <c r="J27" s="53">
        <v>217195</v>
      </c>
      <c r="K27" s="106"/>
      <c r="L27" s="51">
        <f t="shared" si="2"/>
        <v>679067</v>
      </c>
      <c r="M27" s="53">
        <f t="shared" si="3"/>
        <v>23084</v>
      </c>
    </row>
    <row r="28" spans="1:13" s="1" customFormat="1" ht="19.899999999999999" customHeight="1">
      <c r="A28" s="5" t="s">
        <v>25</v>
      </c>
      <c r="B28" s="51">
        <v>263436</v>
      </c>
      <c r="C28" s="53">
        <v>13296</v>
      </c>
      <c r="D28" s="58"/>
      <c r="E28" s="56">
        <v>2952</v>
      </c>
      <c r="F28" s="58"/>
      <c r="G28" s="51">
        <f t="shared" si="0"/>
        <v>266388</v>
      </c>
      <c r="H28" s="53">
        <f t="shared" si="1"/>
        <v>13296</v>
      </c>
      <c r="I28" s="106"/>
      <c r="J28" s="53">
        <v>116616</v>
      </c>
      <c r="K28" s="106"/>
      <c r="L28" s="51">
        <f t="shared" si="2"/>
        <v>383004</v>
      </c>
      <c r="M28" s="53">
        <f t="shared" si="3"/>
        <v>13296</v>
      </c>
    </row>
    <row r="29" spans="1:13" s="1" customFormat="1" ht="19.899999999999999" customHeight="1">
      <c r="A29" s="5" t="s">
        <v>26</v>
      </c>
      <c r="B29" s="51">
        <v>118496</v>
      </c>
      <c r="C29" s="53">
        <v>5914</v>
      </c>
      <c r="D29" s="58"/>
      <c r="E29" s="56">
        <v>0</v>
      </c>
      <c r="F29" s="58"/>
      <c r="G29" s="51">
        <f t="shared" si="0"/>
        <v>118496</v>
      </c>
      <c r="H29" s="53">
        <f t="shared" si="1"/>
        <v>5914</v>
      </c>
      <c r="I29" s="106"/>
      <c r="J29" s="53">
        <v>53541</v>
      </c>
      <c r="K29" s="106"/>
      <c r="L29" s="51">
        <f t="shared" si="2"/>
        <v>172037</v>
      </c>
      <c r="M29" s="53">
        <f t="shared" si="3"/>
        <v>5914</v>
      </c>
    </row>
    <row r="30" spans="1:13" s="1" customFormat="1" ht="19.899999999999999" customHeight="1">
      <c r="A30" s="5" t="s">
        <v>27</v>
      </c>
      <c r="B30" s="51">
        <v>184656</v>
      </c>
      <c r="C30" s="53">
        <v>9960</v>
      </c>
      <c r="D30" s="58"/>
      <c r="E30" s="56">
        <v>2156</v>
      </c>
      <c r="F30" s="58"/>
      <c r="G30" s="51">
        <f t="shared" si="0"/>
        <v>186812</v>
      </c>
      <c r="H30" s="53">
        <f t="shared" si="1"/>
        <v>9960</v>
      </c>
      <c r="I30" s="106"/>
      <c r="J30" s="53">
        <v>86914</v>
      </c>
      <c r="K30" s="106"/>
      <c r="L30" s="51">
        <f t="shared" si="2"/>
        <v>273726</v>
      </c>
      <c r="M30" s="53">
        <f t="shared" si="3"/>
        <v>9960</v>
      </c>
    </row>
    <row r="31" spans="1:13" s="1" customFormat="1" ht="19.899999999999999" customHeight="1">
      <c r="A31" s="5" t="s">
        <v>28</v>
      </c>
      <c r="B31" s="51">
        <v>349700</v>
      </c>
      <c r="C31" s="53">
        <v>17514</v>
      </c>
      <c r="D31" s="58"/>
      <c r="E31" s="56">
        <v>1248</v>
      </c>
      <c r="F31" s="58"/>
      <c r="G31" s="51">
        <f t="shared" si="0"/>
        <v>350948</v>
      </c>
      <c r="H31" s="53">
        <f t="shared" si="1"/>
        <v>17514</v>
      </c>
      <c r="I31" s="106"/>
      <c r="J31" s="53">
        <v>154403</v>
      </c>
      <c r="K31" s="106"/>
      <c r="L31" s="51">
        <f t="shared" si="2"/>
        <v>505351</v>
      </c>
      <c r="M31" s="53">
        <f t="shared" si="3"/>
        <v>17514</v>
      </c>
    </row>
    <row r="32" spans="1:13" s="1" customFormat="1" ht="19.899999999999999" customHeight="1">
      <c r="A32" s="5" t="s">
        <v>29</v>
      </c>
      <c r="B32" s="51">
        <v>733650</v>
      </c>
      <c r="C32" s="53">
        <v>36888</v>
      </c>
      <c r="D32" s="58"/>
      <c r="E32" s="56">
        <v>3746</v>
      </c>
      <c r="F32" s="58"/>
      <c r="G32" s="51">
        <f t="shared" si="0"/>
        <v>737396</v>
      </c>
      <c r="H32" s="53">
        <f t="shared" si="1"/>
        <v>36888</v>
      </c>
      <c r="I32" s="106"/>
      <c r="J32" s="53">
        <v>391111</v>
      </c>
      <c r="K32" s="106"/>
      <c r="L32" s="51">
        <f t="shared" si="2"/>
        <v>1128507</v>
      </c>
      <c r="M32" s="53">
        <f t="shared" si="3"/>
        <v>36888</v>
      </c>
    </row>
    <row r="33" spans="1:13" s="1" customFormat="1" ht="19.899999999999999" customHeight="1">
      <c r="A33" s="5" t="s">
        <v>30</v>
      </c>
      <c r="B33" s="51">
        <v>835566</v>
      </c>
      <c r="C33" s="53">
        <v>42826</v>
      </c>
      <c r="D33" s="58"/>
      <c r="E33" s="56">
        <v>3746</v>
      </c>
      <c r="F33" s="58"/>
      <c r="G33" s="51">
        <f t="shared" si="0"/>
        <v>839312</v>
      </c>
      <c r="H33" s="53">
        <f t="shared" si="1"/>
        <v>42826</v>
      </c>
      <c r="I33" s="106"/>
      <c r="J33" s="53">
        <v>395928</v>
      </c>
      <c r="K33" s="106"/>
      <c r="L33" s="51">
        <f t="shared" si="2"/>
        <v>1235240</v>
      </c>
      <c r="M33" s="53">
        <f t="shared" si="3"/>
        <v>42826</v>
      </c>
    </row>
    <row r="34" spans="1:13" s="1" customFormat="1" ht="19.899999999999999" customHeight="1">
      <c r="A34" s="5" t="s">
        <v>31</v>
      </c>
      <c r="B34" s="51">
        <v>216684</v>
      </c>
      <c r="C34" s="53">
        <v>11958</v>
      </c>
      <c r="D34" s="58"/>
      <c r="E34" s="56">
        <v>1136</v>
      </c>
      <c r="F34" s="58"/>
      <c r="G34" s="51">
        <f t="shared" si="0"/>
        <v>217820</v>
      </c>
      <c r="H34" s="53">
        <f t="shared" si="1"/>
        <v>11958</v>
      </c>
      <c r="I34" s="106"/>
      <c r="J34" s="53">
        <v>91067</v>
      </c>
      <c r="K34" s="106"/>
      <c r="L34" s="51">
        <f t="shared" si="2"/>
        <v>308887</v>
      </c>
      <c r="M34" s="53">
        <f t="shared" si="3"/>
        <v>11958</v>
      </c>
    </row>
    <row r="35" spans="1:13" s="1" customFormat="1" ht="19.899999999999999" customHeight="1">
      <c r="A35" s="5" t="s">
        <v>32</v>
      </c>
      <c r="B35" s="51">
        <v>160480</v>
      </c>
      <c r="C35" s="53">
        <v>8352</v>
      </c>
      <c r="D35" s="58"/>
      <c r="E35" s="56">
        <v>568</v>
      </c>
      <c r="F35" s="58"/>
      <c r="G35" s="51">
        <f t="shared" si="0"/>
        <v>161048</v>
      </c>
      <c r="H35" s="53">
        <f t="shared" si="1"/>
        <v>8352</v>
      </c>
      <c r="I35" s="106"/>
      <c r="J35" s="53">
        <v>58985</v>
      </c>
      <c r="K35" s="106"/>
      <c r="L35" s="51">
        <f t="shared" si="2"/>
        <v>220033</v>
      </c>
      <c r="M35" s="53">
        <f t="shared" si="3"/>
        <v>8352</v>
      </c>
    </row>
    <row r="36" spans="1:13" s="1" customFormat="1" ht="19.899999999999999" customHeight="1">
      <c r="A36" s="5" t="s">
        <v>33</v>
      </c>
      <c r="B36" s="51">
        <v>232156</v>
      </c>
      <c r="C36" s="53">
        <v>11998</v>
      </c>
      <c r="D36" s="58"/>
      <c r="E36" s="56">
        <v>908</v>
      </c>
      <c r="F36" s="58"/>
      <c r="G36" s="51">
        <f t="shared" si="0"/>
        <v>233064</v>
      </c>
      <c r="H36" s="53">
        <f t="shared" si="1"/>
        <v>11998</v>
      </c>
      <c r="I36" s="106"/>
      <c r="J36" s="53">
        <v>120900</v>
      </c>
      <c r="K36" s="106"/>
      <c r="L36" s="51">
        <f t="shared" si="2"/>
        <v>353964</v>
      </c>
      <c r="M36" s="53">
        <f t="shared" si="3"/>
        <v>11998</v>
      </c>
    </row>
    <row r="37" spans="1:13" s="1" customFormat="1" ht="19.899999999999999" customHeight="1">
      <c r="A37" s="5" t="s">
        <v>34</v>
      </c>
      <c r="B37" s="51">
        <v>414282</v>
      </c>
      <c r="C37" s="53">
        <v>21646</v>
      </c>
      <c r="D37" s="58"/>
      <c r="E37" s="56">
        <v>2156</v>
      </c>
      <c r="F37" s="58"/>
      <c r="G37" s="51">
        <f t="shared" si="0"/>
        <v>416438</v>
      </c>
      <c r="H37" s="53">
        <f t="shared" si="1"/>
        <v>21646</v>
      </c>
      <c r="I37" s="106"/>
      <c r="J37" s="53">
        <v>183577</v>
      </c>
      <c r="K37" s="106"/>
      <c r="L37" s="51">
        <f t="shared" si="2"/>
        <v>600015</v>
      </c>
      <c r="M37" s="53">
        <f t="shared" si="3"/>
        <v>21646</v>
      </c>
    </row>
    <row r="38" spans="1:13" s="1" customFormat="1" ht="19.899999999999999" customHeight="1">
      <c r="A38" s="5" t="s">
        <v>35</v>
      </c>
      <c r="B38" s="51">
        <v>260214</v>
      </c>
      <c r="C38" s="53">
        <v>14096</v>
      </c>
      <c r="D38" s="58"/>
      <c r="E38" s="56">
        <v>1476</v>
      </c>
      <c r="F38" s="58"/>
      <c r="G38" s="51">
        <f t="shared" si="0"/>
        <v>261690</v>
      </c>
      <c r="H38" s="53">
        <f t="shared" si="1"/>
        <v>14096</v>
      </c>
      <c r="I38" s="106"/>
      <c r="J38" s="53">
        <v>122718</v>
      </c>
      <c r="K38" s="106"/>
      <c r="L38" s="51">
        <f t="shared" si="2"/>
        <v>384408</v>
      </c>
      <c r="M38" s="53">
        <f t="shared" si="3"/>
        <v>14096</v>
      </c>
    </row>
    <row r="39" spans="1:13" s="1" customFormat="1" ht="19.899999999999999" customHeight="1">
      <c r="A39" s="5" t="s">
        <v>36</v>
      </c>
      <c r="B39" s="51">
        <v>338348</v>
      </c>
      <c r="C39" s="53">
        <v>16966</v>
      </c>
      <c r="D39" s="58"/>
      <c r="E39" s="56">
        <v>1590</v>
      </c>
      <c r="F39" s="58"/>
      <c r="G39" s="51">
        <f t="shared" si="0"/>
        <v>339938</v>
      </c>
      <c r="H39" s="53">
        <f t="shared" si="1"/>
        <v>16966</v>
      </c>
      <c r="I39" s="106"/>
      <c r="J39" s="53">
        <v>152810</v>
      </c>
      <c r="K39" s="106"/>
      <c r="L39" s="51">
        <f t="shared" si="2"/>
        <v>492748</v>
      </c>
      <c r="M39" s="53">
        <f t="shared" si="3"/>
        <v>16966</v>
      </c>
    </row>
    <row r="40" spans="1:13" s="1" customFormat="1" ht="19.899999999999999" customHeight="1">
      <c r="A40" s="5" t="s">
        <v>37</v>
      </c>
      <c r="B40" s="51">
        <v>98178</v>
      </c>
      <c r="C40" s="53">
        <v>4928</v>
      </c>
      <c r="D40" s="58"/>
      <c r="E40" s="56">
        <v>568</v>
      </c>
      <c r="F40" s="58"/>
      <c r="G40" s="51">
        <f t="shared" si="0"/>
        <v>98746</v>
      </c>
      <c r="H40" s="53">
        <f t="shared" si="1"/>
        <v>4928</v>
      </c>
      <c r="I40" s="106"/>
      <c r="J40" s="53">
        <v>43282</v>
      </c>
      <c r="K40" s="106"/>
      <c r="L40" s="51">
        <f t="shared" si="2"/>
        <v>142028</v>
      </c>
      <c r="M40" s="53">
        <f t="shared" si="3"/>
        <v>4928</v>
      </c>
    </row>
    <row r="41" spans="1:13" s="1" customFormat="1" ht="19.899999999999999" customHeight="1">
      <c r="A41" s="5" t="s">
        <v>38</v>
      </c>
      <c r="B41" s="51">
        <v>495560</v>
      </c>
      <c r="C41" s="53">
        <v>24908</v>
      </c>
      <c r="D41" s="58"/>
      <c r="E41" s="56">
        <v>3292</v>
      </c>
      <c r="F41" s="58"/>
      <c r="G41" s="51">
        <f t="shared" si="0"/>
        <v>498852</v>
      </c>
      <c r="H41" s="53">
        <f t="shared" si="1"/>
        <v>24908</v>
      </c>
      <c r="I41" s="106"/>
      <c r="J41" s="53">
        <v>223006</v>
      </c>
      <c r="K41" s="106"/>
      <c r="L41" s="51">
        <f t="shared" si="2"/>
        <v>721858</v>
      </c>
      <c r="M41" s="53">
        <f t="shared" si="3"/>
        <v>24908</v>
      </c>
    </row>
    <row r="42" spans="1:13" s="1" customFormat="1" ht="19.899999999999999" customHeight="1">
      <c r="A42" s="5" t="s">
        <v>39</v>
      </c>
      <c r="B42" s="51">
        <v>307384</v>
      </c>
      <c r="C42" s="53">
        <v>15470</v>
      </c>
      <c r="D42" s="58"/>
      <c r="E42" s="56">
        <v>2156</v>
      </c>
      <c r="F42" s="58"/>
      <c r="G42" s="51">
        <f t="shared" si="0"/>
        <v>309540</v>
      </c>
      <c r="H42" s="53">
        <f t="shared" si="1"/>
        <v>15470</v>
      </c>
      <c r="I42" s="106"/>
      <c r="J42" s="53">
        <v>169037</v>
      </c>
      <c r="K42" s="106"/>
      <c r="L42" s="51">
        <f t="shared" si="2"/>
        <v>478577</v>
      </c>
      <c r="M42" s="53">
        <f t="shared" si="3"/>
        <v>15470</v>
      </c>
    </row>
    <row r="43" spans="1:13" s="1" customFormat="1" ht="19.899999999999999" customHeight="1">
      <c r="A43" s="5" t="s">
        <v>40</v>
      </c>
      <c r="B43" s="51">
        <v>424042</v>
      </c>
      <c r="C43" s="53">
        <v>21220</v>
      </c>
      <c r="D43" s="58"/>
      <c r="E43" s="56">
        <v>1136</v>
      </c>
      <c r="F43" s="58"/>
      <c r="G43" s="51">
        <f t="shared" si="0"/>
        <v>425178</v>
      </c>
      <c r="H43" s="53">
        <f t="shared" si="1"/>
        <v>21220</v>
      </c>
      <c r="I43" s="106"/>
      <c r="J43" s="53">
        <v>212486</v>
      </c>
      <c r="K43" s="106"/>
      <c r="L43" s="51">
        <f t="shared" si="2"/>
        <v>637664</v>
      </c>
      <c r="M43" s="53">
        <f t="shared" si="3"/>
        <v>21220</v>
      </c>
    </row>
    <row r="44" spans="1:13" s="1" customFormat="1" ht="19.899999999999999" customHeight="1">
      <c r="A44" s="5" t="s">
        <v>41</v>
      </c>
      <c r="B44" s="51">
        <v>567054</v>
      </c>
      <c r="C44" s="53">
        <v>28488</v>
      </c>
      <c r="D44" s="58"/>
      <c r="E44" s="56">
        <v>3746</v>
      </c>
      <c r="F44" s="58"/>
      <c r="G44" s="51">
        <f t="shared" si="0"/>
        <v>570800</v>
      </c>
      <c r="H44" s="53">
        <f t="shared" si="1"/>
        <v>28488</v>
      </c>
      <c r="I44" s="106"/>
      <c r="J44" s="53">
        <v>254940</v>
      </c>
      <c r="K44" s="106"/>
      <c r="L44" s="51">
        <f t="shared" si="2"/>
        <v>825740</v>
      </c>
      <c r="M44" s="53">
        <f t="shared" si="3"/>
        <v>28488</v>
      </c>
    </row>
    <row r="45" spans="1:13" s="1" customFormat="1" ht="19.899999999999999" customHeight="1">
      <c r="A45" s="5" t="s">
        <v>42</v>
      </c>
      <c r="B45" s="51">
        <v>81722</v>
      </c>
      <c r="C45" s="53">
        <v>4102</v>
      </c>
      <c r="D45" s="58"/>
      <c r="E45" s="56">
        <v>454</v>
      </c>
      <c r="F45" s="58"/>
      <c r="G45" s="51">
        <f t="shared" si="0"/>
        <v>82176</v>
      </c>
      <c r="H45" s="53">
        <f t="shared" si="1"/>
        <v>4102</v>
      </c>
      <c r="I45" s="106"/>
      <c r="J45" s="53">
        <v>35959</v>
      </c>
      <c r="K45" s="106"/>
      <c r="L45" s="51">
        <f t="shared" si="2"/>
        <v>118135</v>
      </c>
      <c r="M45" s="53">
        <f t="shared" si="3"/>
        <v>4102</v>
      </c>
    </row>
    <row r="46" spans="1:13" s="1" customFormat="1" ht="19.899999999999999" customHeight="1">
      <c r="A46" s="5" t="s">
        <v>43</v>
      </c>
      <c r="B46" s="51">
        <v>780050</v>
      </c>
      <c r="C46" s="53">
        <v>39544</v>
      </c>
      <c r="D46" s="58"/>
      <c r="E46" s="56">
        <v>4540</v>
      </c>
      <c r="F46" s="58"/>
      <c r="G46" s="51">
        <f t="shared" si="0"/>
        <v>784590</v>
      </c>
      <c r="H46" s="53">
        <f t="shared" si="1"/>
        <v>39544</v>
      </c>
      <c r="I46" s="106"/>
      <c r="J46" s="53">
        <v>392074</v>
      </c>
      <c r="K46" s="106"/>
      <c r="L46" s="51">
        <f t="shared" si="2"/>
        <v>1176664</v>
      </c>
      <c r="M46" s="53">
        <f t="shared" si="3"/>
        <v>39544</v>
      </c>
    </row>
    <row r="47" spans="1:13" s="1" customFormat="1" ht="19.899999999999999" customHeight="1">
      <c r="A47" s="5" t="s">
        <v>44</v>
      </c>
      <c r="B47" s="51">
        <v>92516</v>
      </c>
      <c r="C47" s="53">
        <v>4658</v>
      </c>
      <c r="D47" s="58"/>
      <c r="E47" s="57">
        <v>568</v>
      </c>
      <c r="F47" s="58"/>
      <c r="G47" s="51">
        <f t="shared" si="0"/>
        <v>93084</v>
      </c>
      <c r="H47" s="53">
        <f t="shared" si="1"/>
        <v>4658</v>
      </c>
      <c r="I47" s="106"/>
      <c r="J47" s="53">
        <v>41814</v>
      </c>
      <c r="K47" s="106"/>
      <c r="L47" s="51">
        <f t="shared" si="2"/>
        <v>134898</v>
      </c>
      <c r="M47" s="53">
        <f t="shared" si="3"/>
        <v>4658</v>
      </c>
    </row>
    <row r="48" spans="1:13" s="20" customFormat="1" ht="22.15" customHeight="1">
      <c r="A48" s="6" t="s">
        <v>45</v>
      </c>
      <c r="B48" s="7">
        <f>SUM(B6:B47)</f>
        <v>25531892</v>
      </c>
      <c r="C48" s="7">
        <f>SUM(C6:C47)</f>
        <v>1357234</v>
      </c>
      <c r="D48" s="32"/>
      <c r="E48" s="7">
        <f>SUM(E6:E47)</f>
        <v>304460</v>
      </c>
      <c r="F48" s="32"/>
      <c r="G48" s="7">
        <f>SUM(G6:G47)</f>
        <v>25836352</v>
      </c>
      <c r="H48" s="7">
        <f>SUM(H6:H47)</f>
        <v>1357234</v>
      </c>
      <c r="I48" s="104"/>
      <c r="J48" s="7">
        <f>SUM(J6:J47)</f>
        <v>12372693</v>
      </c>
      <c r="K48" s="104"/>
      <c r="L48" s="7">
        <f>SUM(L6:L47)</f>
        <v>38209045</v>
      </c>
      <c r="M48" s="7">
        <f>SUM(M6:M47)</f>
        <v>1357234</v>
      </c>
    </row>
    <row r="49" spans="1:12" ht="15">
      <c r="A49" s="8"/>
      <c r="B49" s="9"/>
      <c r="D49" s="34"/>
      <c r="E49" s="26"/>
      <c r="F49" s="34"/>
      <c r="G49" s="9"/>
      <c r="I49" s="107"/>
      <c r="J49" s="9"/>
      <c r="K49" s="107"/>
      <c r="L49" s="9"/>
    </row>
    <row r="50" spans="1:12" s="20" customFormat="1" ht="55.5" customHeight="1">
      <c r="A50" s="207" t="s">
        <v>46</v>
      </c>
      <c r="B50" s="204" t="s">
        <v>73</v>
      </c>
      <c r="C50" s="205"/>
      <c r="D50" s="205"/>
      <c r="E50" s="205"/>
      <c r="F50" s="205"/>
      <c r="G50" s="205"/>
      <c r="H50" s="206"/>
      <c r="I50" s="108"/>
      <c r="K50" s="107"/>
    </row>
    <row r="51" spans="1:12" ht="22.9" customHeight="1">
      <c r="A51" s="209"/>
      <c r="B51" s="210" t="s">
        <v>1</v>
      </c>
      <c r="C51" s="211"/>
      <c r="D51" s="34"/>
      <c r="E51" s="85" t="s">
        <v>1</v>
      </c>
      <c r="F51" s="34"/>
      <c r="G51" s="212" t="s">
        <v>1</v>
      </c>
      <c r="H51" s="211"/>
      <c r="I51" s="109"/>
      <c r="J51" s="2"/>
      <c r="K51" s="107"/>
      <c r="L51" s="2"/>
    </row>
    <row r="52" spans="1:12" s="1" customFormat="1" ht="19.899999999999999" customHeight="1">
      <c r="A52" s="10" t="s">
        <v>47</v>
      </c>
      <c r="B52" s="203">
        <v>13255309</v>
      </c>
      <c r="C52" s="203"/>
      <c r="D52" s="34"/>
      <c r="E52" s="7"/>
      <c r="F52" s="34"/>
      <c r="G52" s="203">
        <f>+B52+E52</f>
        <v>13255309</v>
      </c>
      <c r="H52" s="203"/>
      <c r="I52" s="104"/>
      <c r="K52" s="107"/>
    </row>
    <row r="53" spans="1:12" ht="15">
      <c r="A53" s="8"/>
      <c r="B53" s="9"/>
      <c r="D53" s="34"/>
      <c r="E53"/>
      <c r="F53" s="34"/>
      <c r="G53" s="9"/>
      <c r="J53" s="2"/>
      <c r="K53" s="107"/>
      <c r="L53" s="2"/>
    </row>
    <row r="54" spans="1:12" ht="22.15" customHeight="1">
      <c r="A54" s="11" t="s">
        <v>48</v>
      </c>
      <c r="B54" s="199">
        <f>+B48+B52</f>
        <v>38787201</v>
      </c>
      <c r="C54" s="199"/>
      <c r="D54" s="34"/>
      <c r="E54" s="7">
        <f>+E48+E52</f>
        <v>304460</v>
      </c>
      <c r="F54" s="34"/>
      <c r="G54" s="199">
        <f>+G48+G52</f>
        <v>39091661</v>
      </c>
      <c r="H54" s="199"/>
      <c r="J54" s="2"/>
      <c r="K54" s="107"/>
      <c r="L54" s="2"/>
    </row>
    <row r="55" spans="1:12" ht="14.45" customHeight="1">
      <c r="A55" s="8"/>
      <c r="B55" s="8"/>
      <c r="C55" s="8"/>
      <c r="D55" s="8"/>
      <c r="E55" s="8"/>
      <c r="F55" s="8"/>
      <c r="G55" s="8"/>
      <c r="H55" s="8"/>
      <c r="K55" s="107"/>
    </row>
    <row r="56" spans="1:12" s="12" customFormat="1" ht="28.9" customHeight="1">
      <c r="A56" s="8"/>
      <c r="B56" s="8"/>
      <c r="C56" s="8"/>
      <c r="D56" s="8"/>
      <c r="E56" s="8"/>
      <c r="F56" s="8"/>
      <c r="G56" s="8"/>
      <c r="H56" s="8"/>
      <c r="I56" s="104"/>
      <c r="J56"/>
      <c r="K56" s="104"/>
      <c r="L56"/>
    </row>
    <row r="57" spans="1:12" s="12" customFormat="1" ht="14.45" customHeight="1">
      <c r="A57" s="8"/>
      <c r="B57" s="8"/>
      <c r="C57" s="8"/>
      <c r="D57" s="8"/>
      <c r="E57" s="8"/>
      <c r="F57" s="8"/>
      <c r="G57" s="8"/>
      <c r="H57" s="8"/>
      <c r="I57" s="104"/>
      <c r="J57"/>
      <c r="K57" s="104"/>
      <c r="L57"/>
    </row>
    <row r="58" spans="1:12" s="12" customFormat="1" ht="13.15" customHeight="1">
      <c r="A58" s="8"/>
      <c r="B58" s="8"/>
      <c r="C58" s="8"/>
      <c r="D58" s="8"/>
      <c r="E58" s="8"/>
      <c r="F58" s="8"/>
      <c r="G58" s="8"/>
      <c r="H58" s="8"/>
      <c r="I58" s="104"/>
      <c r="J58"/>
      <c r="K58" s="104"/>
      <c r="L58"/>
    </row>
    <row r="59" spans="1:12" s="12" customFormat="1" ht="14.45" customHeight="1">
      <c r="A59" s="8"/>
      <c r="B59" s="8"/>
      <c r="C59" s="8"/>
      <c r="D59" s="8"/>
      <c r="E59" s="8"/>
      <c r="F59" s="8"/>
      <c r="G59" s="8"/>
      <c r="H59" s="8"/>
      <c r="I59" s="104"/>
      <c r="J59"/>
      <c r="K59" s="104"/>
      <c r="L59"/>
    </row>
    <row r="60" spans="1:12" s="12" customFormat="1" ht="14.45" customHeight="1">
      <c r="A60" s="8"/>
      <c r="B60" s="8"/>
      <c r="C60" s="8"/>
      <c r="D60" s="8"/>
      <c r="E60" s="8"/>
      <c r="F60" s="8"/>
      <c r="G60" s="8"/>
      <c r="H60" s="8"/>
      <c r="I60" s="104"/>
      <c r="J60"/>
      <c r="K60" s="104"/>
      <c r="L60"/>
    </row>
    <row r="61" spans="1:12" s="12" customFormat="1" ht="14.45" customHeight="1">
      <c r="A61" s="8"/>
      <c r="B61" s="8"/>
      <c r="C61" s="8"/>
      <c r="D61" s="8"/>
      <c r="E61" s="8"/>
      <c r="F61" s="8"/>
      <c r="G61" s="8"/>
      <c r="H61" s="8"/>
      <c r="I61" s="104"/>
      <c r="J61"/>
      <c r="K61" s="104"/>
      <c r="L61"/>
    </row>
    <row r="62" spans="1:12" s="12" customFormat="1" ht="14.45" customHeight="1">
      <c r="A62" s="8"/>
      <c r="B62" s="8"/>
      <c r="C62" s="8"/>
      <c r="D62" s="8"/>
      <c r="E62" s="8"/>
      <c r="F62" s="8"/>
      <c r="G62" s="8"/>
      <c r="H62" s="8"/>
      <c r="I62" s="104"/>
      <c r="J62"/>
      <c r="K62" s="104"/>
      <c r="L62"/>
    </row>
    <row r="63" spans="1:12" s="12" customFormat="1" ht="14.45" customHeight="1">
      <c r="A63" s="8"/>
      <c r="B63" s="8"/>
      <c r="C63" s="8"/>
      <c r="D63" s="8"/>
      <c r="E63" s="8"/>
      <c r="F63" s="8"/>
      <c r="G63" s="8"/>
      <c r="H63" s="8"/>
      <c r="I63" s="104"/>
      <c r="J63"/>
      <c r="K63" s="104"/>
      <c r="L63"/>
    </row>
    <row r="64" spans="1:12" s="12" customFormat="1" ht="14.45" customHeight="1">
      <c r="A64" s="8"/>
      <c r="B64" s="8"/>
      <c r="C64" s="8"/>
      <c r="D64" s="8"/>
      <c r="E64" s="8"/>
      <c r="F64" s="8"/>
      <c r="G64" s="8"/>
      <c r="H64" s="8"/>
      <c r="I64" s="104"/>
      <c r="J64"/>
      <c r="K64" s="104"/>
      <c r="L64"/>
    </row>
    <row r="65" spans="1:12" s="12" customFormat="1" ht="14.45" customHeight="1">
      <c r="A65" s="8"/>
      <c r="B65" s="8"/>
      <c r="C65" s="8"/>
      <c r="D65" s="8"/>
      <c r="E65" s="8"/>
      <c r="F65" s="8"/>
      <c r="G65" s="8"/>
      <c r="H65" s="8"/>
      <c r="I65" s="104"/>
      <c r="J65"/>
      <c r="K65" s="104"/>
      <c r="L65"/>
    </row>
    <row r="66" spans="1:12" s="12" customFormat="1" ht="14.45" customHeight="1">
      <c r="A66" s="8"/>
      <c r="B66" s="8"/>
      <c r="C66" s="8"/>
      <c r="D66" s="8"/>
      <c r="E66" s="8"/>
      <c r="F66" s="8"/>
      <c r="G66" s="8"/>
      <c r="H66" s="8"/>
      <c r="I66" s="104"/>
      <c r="J66"/>
      <c r="K66" s="104"/>
      <c r="L66"/>
    </row>
    <row r="67" spans="1:12" ht="14.45" customHeight="1">
      <c r="A67" s="8"/>
      <c r="B67" s="8"/>
      <c r="C67" s="8"/>
      <c r="D67" s="8"/>
      <c r="E67" s="8"/>
      <c r="F67" s="8"/>
      <c r="G67" s="8"/>
      <c r="H67" s="8"/>
    </row>
    <row r="68" spans="1:12" ht="14.45" customHeight="1">
      <c r="A68" s="8"/>
      <c r="B68" s="8"/>
      <c r="C68" s="8"/>
      <c r="D68" s="8"/>
      <c r="E68" s="8"/>
      <c r="F68" s="8"/>
      <c r="G68" s="8"/>
      <c r="H68" s="8"/>
    </row>
    <row r="69" spans="1:12" s="3" customFormat="1" ht="14.45" customHeight="1">
      <c r="A69" s="8"/>
      <c r="B69" s="8"/>
      <c r="C69" s="8"/>
      <c r="D69" s="8"/>
      <c r="E69" s="8"/>
      <c r="F69" s="8"/>
      <c r="G69" s="8"/>
      <c r="H69" s="8"/>
      <c r="I69" s="104"/>
      <c r="J69"/>
      <c r="K69" s="104"/>
      <c r="L69"/>
    </row>
    <row r="70" spans="1:12" s="3" customFormat="1" ht="14.45" customHeight="1">
      <c r="A70" s="8"/>
      <c r="B70" s="8"/>
      <c r="C70" s="8"/>
      <c r="D70" s="8"/>
      <c r="E70" s="8"/>
      <c r="F70" s="8"/>
      <c r="G70" s="8"/>
      <c r="H70" s="8"/>
      <c r="I70" s="104"/>
      <c r="J70"/>
      <c r="K70" s="104"/>
      <c r="L70"/>
    </row>
    <row r="71" spans="1:12" s="3" customFormat="1" ht="14.45" customHeight="1">
      <c r="A71" s="8"/>
      <c r="B71" s="8"/>
      <c r="C71" s="8"/>
      <c r="D71" s="8"/>
      <c r="E71" s="8"/>
      <c r="F71" s="8"/>
      <c r="G71" s="8"/>
      <c r="H71" s="8"/>
      <c r="I71" s="104"/>
      <c r="J71"/>
      <c r="K71" s="104"/>
      <c r="L71"/>
    </row>
    <row r="72" spans="1:12" s="3" customFormat="1" ht="14.45" customHeight="1">
      <c r="A72" s="8"/>
      <c r="B72" s="8"/>
      <c r="C72" s="8"/>
      <c r="D72" s="8"/>
      <c r="E72" s="8"/>
      <c r="F72" s="8"/>
      <c r="G72" s="8"/>
      <c r="H72" s="8"/>
      <c r="I72" s="104"/>
      <c r="J72"/>
      <c r="K72" s="104"/>
      <c r="L72"/>
    </row>
    <row r="73" spans="1:12" s="3" customFormat="1" ht="14.45" customHeight="1">
      <c r="A73" s="8"/>
      <c r="B73" s="8"/>
      <c r="C73" s="8"/>
      <c r="D73" s="8"/>
      <c r="E73" s="8"/>
      <c r="F73" s="8"/>
      <c r="G73" s="8"/>
      <c r="H73" s="8"/>
      <c r="I73" s="104"/>
      <c r="J73"/>
      <c r="K73" s="104"/>
      <c r="L73"/>
    </row>
    <row r="74" spans="1:12" s="3" customFormat="1" ht="14.45" customHeight="1">
      <c r="A74" s="8"/>
      <c r="B74" s="8"/>
      <c r="C74" s="8"/>
      <c r="D74" s="8"/>
      <c r="E74" s="8"/>
      <c r="F74" s="8"/>
      <c r="G74" s="8"/>
      <c r="H74" s="8"/>
      <c r="I74" s="104"/>
      <c r="J74"/>
      <c r="K74" s="104"/>
      <c r="L74"/>
    </row>
    <row r="75" spans="1:12" s="3" customFormat="1" ht="14.45" customHeight="1">
      <c r="A75" s="8"/>
      <c r="B75" s="8"/>
      <c r="C75" s="8"/>
      <c r="D75" s="8"/>
      <c r="E75" s="8"/>
      <c r="F75" s="8"/>
      <c r="G75" s="8"/>
      <c r="H75" s="8"/>
      <c r="I75" s="104"/>
      <c r="J75"/>
      <c r="K75" s="104"/>
      <c r="L75"/>
    </row>
    <row r="76" spans="1:12" s="3" customFormat="1" ht="14.45" customHeight="1">
      <c r="A76" s="8"/>
      <c r="B76" s="8"/>
      <c r="C76" s="8"/>
      <c r="D76" s="8"/>
      <c r="E76" s="8"/>
      <c r="F76" s="8"/>
      <c r="G76" s="8"/>
      <c r="H76" s="8"/>
      <c r="I76" s="104"/>
      <c r="J76"/>
      <c r="K76" s="104"/>
      <c r="L76"/>
    </row>
    <row r="77" spans="1:12" s="3" customFormat="1" ht="14.45" customHeight="1">
      <c r="A77" s="8"/>
      <c r="B77" s="8"/>
      <c r="C77" s="8"/>
      <c r="D77" s="8"/>
      <c r="E77" s="8"/>
      <c r="F77" s="8"/>
      <c r="G77" s="8"/>
      <c r="H77" s="8"/>
      <c r="I77" s="104"/>
      <c r="J77"/>
      <c r="K77" s="104"/>
      <c r="L77"/>
    </row>
    <row r="78" spans="1:12" s="3" customFormat="1" ht="14.45" customHeight="1">
      <c r="A78" s="8"/>
      <c r="B78" s="8"/>
      <c r="C78" s="8"/>
      <c r="D78" s="8"/>
      <c r="E78" s="8"/>
      <c r="F78" s="8"/>
      <c r="G78" s="8"/>
      <c r="H78" s="8"/>
      <c r="I78" s="104"/>
      <c r="J78"/>
      <c r="K78" s="104"/>
      <c r="L78"/>
    </row>
    <row r="79" spans="1:12" s="3" customFormat="1" ht="15" customHeight="1">
      <c r="A79" s="8"/>
      <c r="B79" s="8"/>
      <c r="C79" s="8"/>
      <c r="D79" s="8"/>
      <c r="E79" s="8"/>
      <c r="F79" s="8"/>
      <c r="G79" s="8"/>
      <c r="H79" s="8"/>
      <c r="I79" s="104"/>
      <c r="J79"/>
      <c r="K79" s="104"/>
      <c r="L79"/>
    </row>
    <row r="80" spans="1:12" s="3" customFormat="1" ht="13.9" customHeight="1">
      <c r="A80" s="8"/>
      <c r="B80" s="8"/>
      <c r="C80" s="8"/>
      <c r="D80" s="8"/>
      <c r="E80" s="8"/>
      <c r="F80" s="8"/>
      <c r="G80" s="8"/>
      <c r="H80" s="8"/>
      <c r="I80" s="104"/>
      <c r="J80"/>
      <c r="K80" s="104"/>
      <c r="L80"/>
    </row>
    <row r="81" spans="1:12" s="3" customFormat="1" ht="14.45" customHeight="1">
      <c r="A81" s="8"/>
      <c r="B81" s="8"/>
      <c r="C81" s="8"/>
      <c r="D81" s="8"/>
      <c r="E81" s="8"/>
      <c r="F81" s="8"/>
      <c r="G81" s="8"/>
      <c r="H81" s="8"/>
      <c r="I81" s="104"/>
      <c r="J81"/>
      <c r="K81" s="104"/>
      <c r="L81"/>
    </row>
    <row r="82" spans="1:12" s="3" customFormat="1" ht="14.45" customHeight="1">
      <c r="A82" s="8"/>
      <c r="B82" s="8"/>
      <c r="C82" s="8"/>
      <c r="D82" s="8"/>
      <c r="E82" s="8"/>
      <c r="F82" s="8"/>
      <c r="G82" s="8"/>
      <c r="H82" s="8"/>
      <c r="I82" s="104"/>
      <c r="J82"/>
      <c r="K82" s="104"/>
      <c r="L82"/>
    </row>
    <row r="83" spans="1:12" s="3" customFormat="1" ht="14.45" customHeight="1">
      <c r="A83" s="8"/>
      <c r="B83" s="8"/>
      <c r="C83" s="8"/>
      <c r="D83" s="8"/>
      <c r="E83" s="8"/>
      <c r="F83" s="8"/>
      <c r="G83" s="8"/>
      <c r="H83" s="8"/>
      <c r="I83" s="104"/>
      <c r="J83"/>
      <c r="K83" s="104"/>
      <c r="L83"/>
    </row>
    <row r="84" spans="1:12" s="3" customFormat="1" ht="14.45" customHeight="1">
      <c r="A84" s="8"/>
      <c r="B84" s="8"/>
      <c r="C84" s="8"/>
      <c r="D84" s="8"/>
      <c r="E84" s="8"/>
      <c r="F84" s="8"/>
      <c r="G84" s="8"/>
      <c r="H84" s="8"/>
      <c r="I84" s="104"/>
      <c r="J84"/>
      <c r="K84" s="104"/>
      <c r="L84"/>
    </row>
    <row r="85" spans="1:12" s="3" customFormat="1" ht="14.45" customHeight="1">
      <c r="A85" s="8"/>
      <c r="B85" s="8"/>
      <c r="C85" s="8"/>
      <c r="D85" s="8"/>
      <c r="E85" s="8"/>
      <c r="F85" s="8"/>
      <c r="G85" s="8"/>
      <c r="H85" s="8"/>
      <c r="I85" s="104"/>
      <c r="J85"/>
      <c r="K85" s="104"/>
      <c r="L85"/>
    </row>
    <row r="86" spans="1:12" s="3" customFormat="1" ht="14.45" customHeight="1">
      <c r="A86" s="8"/>
      <c r="B86" s="8"/>
      <c r="C86" s="8"/>
      <c r="D86" s="8"/>
      <c r="E86" s="8"/>
      <c r="F86" s="8"/>
      <c r="G86" s="8"/>
      <c r="H86" s="8"/>
      <c r="I86" s="104"/>
      <c r="J86"/>
      <c r="K86" s="104"/>
      <c r="L86"/>
    </row>
    <row r="87" spans="1:12" s="3" customFormat="1" ht="14.45" customHeight="1">
      <c r="A87" s="8"/>
      <c r="B87" s="8"/>
      <c r="C87" s="8"/>
      <c r="D87" s="8"/>
      <c r="E87" s="8"/>
      <c r="F87" s="8"/>
      <c r="G87" s="8"/>
      <c r="H87" s="8"/>
      <c r="I87" s="104"/>
      <c r="J87"/>
      <c r="K87" s="104"/>
      <c r="L87"/>
    </row>
    <row r="88" spans="1:12" s="3" customFormat="1" ht="14.45" customHeight="1">
      <c r="A88" s="8"/>
      <c r="B88" s="8"/>
      <c r="C88" s="8"/>
      <c r="D88" s="8"/>
      <c r="E88" s="8"/>
      <c r="F88" s="8"/>
      <c r="G88" s="8"/>
      <c r="H88" s="8"/>
      <c r="I88" s="104"/>
      <c r="J88"/>
      <c r="K88" s="104"/>
      <c r="L88"/>
    </row>
    <row r="89" spans="1:12" s="3" customFormat="1" ht="14.45" customHeight="1">
      <c r="A89" s="8"/>
      <c r="B89" s="8"/>
      <c r="C89" s="8"/>
      <c r="D89" s="8"/>
      <c r="E89" s="8"/>
      <c r="F89" s="8"/>
      <c r="G89" s="8"/>
      <c r="H89" s="8"/>
      <c r="I89" s="104"/>
      <c r="J89"/>
      <c r="K89" s="104"/>
      <c r="L89"/>
    </row>
    <row r="90" spans="1:12" s="3" customFormat="1" ht="14.45" customHeight="1">
      <c r="A90" s="8"/>
      <c r="B90" s="8"/>
      <c r="C90" s="8"/>
      <c r="D90" s="8"/>
      <c r="E90" s="8"/>
      <c r="F90" s="8"/>
      <c r="G90" s="8"/>
      <c r="H90" s="8"/>
      <c r="I90" s="104"/>
      <c r="J90"/>
      <c r="K90" s="104"/>
      <c r="L90"/>
    </row>
    <row r="91" spans="1:12" s="3" customFormat="1" ht="14.45" customHeight="1">
      <c r="A91" s="8"/>
      <c r="B91" s="8"/>
      <c r="C91" s="8"/>
      <c r="D91" s="8"/>
      <c r="E91" s="8"/>
      <c r="F91" s="8"/>
      <c r="G91" s="8"/>
      <c r="H91" s="8"/>
      <c r="I91" s="104"/>
      <c r="J91"/>
      <c r="K91" s="104"/>
      <c r="L91"/>
    </row>
    <row r="92" spans="1:12" s="3" customFormat="1" ht="14.45" customHeight="1">
      <c r="A92" s="8"/>
      <c r="B92" s="8"/>
      <c r="C92" s="8"/>
      <c r="D92" s="8"/>
      <c r="E92" s="8"/>
      <c r="F92" s="8"/>
      <c r="G92" s="8"/>
      <c r="H92" s="8"/>
      <c r="I92" s="104"/>
      <c r="J92"/>
      <c r="K92" s="104"/>
      <c r="L92"/>
    </row>
    <row r="93" spans="1:12" s="3" customFormat="1" ht="14.45" customHeight="1">
      <c r="A93" s="8"/>
      <c r="B93" s="8"/>
      <c r="C93" s="8"/>
      <c r="D93" s="8"/>
      <c r="E93" s="8"/>
      <c r="F93" s="8"/>
      <c r="G93" s="8"/>
      <c r="H93" s="8"/>
      <c r="I93" s="104"/>
      <c r="J93"/>
      <c r="K93" s="104"/>
      <c r="L93"/>
    </row>
    <row r="94" spans="1:12" s="3" customFormat="1" ht="14.45" customHeight="1">
      <c r="A94" s="8"/>
      <c r="B94" s="8"/>
      <c r="C94" s="8"/>
      <c r="D94" s="8"/>
      <c r="E94" s="8"/>
      <c r="F94" s="8"/>
      <c r="G94" s="8"/>
      <c r="H94" s="8"/>
      <c r="I94" s="104"/>
      <c r="J94"/>
      <c r="K94" s="104"/>
      <c r="L94"/>
    </row>
    <row r="95" spans="1:12" s="3" customFormat="1" ht="14.45" customHeight="1">
      <c r="A95" s="8"/>
      <c r="B95" s="8"/>
      <c r="C95" s="8"/>
      <c r="D95" s="8"/>
      <c r="E95" s="8"/>
      <c r="F95" s="8"/>
      <c r="G95" s="8"/>
      <c r="H95" s="8"/>
      <c r="I95" s="104"/>
      <c r="J95"/>
      <c r="K95" s="104"/>
      <c r="L95"/>
    </row>
    <row r="96" spans="1:12" ht="14.45" customHeight="1">
      <c r="A96" s="8"/>
      <c r="B96" s="8"/>
      <c r="C96" s="8"/>
      <c r="D96" s="8"/>
      <c r="E96" s="8"/>
      <c r="F96" s="8"/>
      <c r="G96" s="8"/>
      <c r="H96" s="8"/>
    </row>
    <row r="97" spans="1:8" ht="14.45" customHeight="1">
      <c r="A97" s="8"/>
      <c r="B97" s="8"/>
      <c r="C97" s="8"/>
      <c r="D97" s="8"/>
      <c r="E97" s="8"/>
      <c r="F97" s="8"/>
      <c r="G97" s="8"/>
      <c r="H97" s="8"/>
    </row>
    <row r="98" spans="1:8" ht="15">
      <c r="A98" s="16"/>
      <c r="B98" s="13"/>
      <c r="C98" s="14"/>
      <c r="E98" s="14"/>
      <c r="G98" s="13"/>
      <c r="H98" s="14"/>
    </row>
    <row r="99" spans="1:8" ht="15">
      <c r="A99" s="16"/>
      <c r="B99" s="13"/>
      <c r="C99" s="14"/>
      <c r="E99" s="14"/>
      <c r="G99" s="13"/>
      <c r="H99" s="14"/>
    </row>
    <row r="100" spans="1:8" ht="15">
      <c r="A100" s="16"/>
      <c r="B100" s="13"/>
      <c r="C100" s="14"/>
      <c r="E100" s="14"/>
      <c r="G100" s="13"/>
      <c r="H100" s="14"/>
    </row>
    <row r="101" spans="1:8" ht="15">
      <c r="A101" s="16"/>
      <c r="B101" s="13"/>
      <c r="C101" s="14"/>
      <c r="E101" s="14"/>
      <c r="G101" s="13"/>
      <c r="H101" s="14"/>
    </row>
    <row r="102" spans="1:8" ht="15">
      <c r="A102" s="16"/>
      <c r="B102" s="13"/>
      <c r="C102" s="14"/>
      <c r="G102" s="13"/>
      <c r="H102" s="14"/>
    </row>
    <row r="103" spans="1:8" ht="15">
      <c r="A103" s="16"/>
      <c r="B103" s="13"/>
      <c r="C103" s="14"/>
      <c r="G103" s="13"/>
      <c r="H103" s="14"/>
    </row>
  </sheetData>
  <mergeCells count="20">
    <mergeCell ref="G54:H54"/>
    <mergeCell ref="B51:C51"/>
    <mergeCell ref="B52:C52"/>
    <mergeCell ref="B54:C54"/>
    <mergeCell ref="G51:H51"/>
    <mergeCell ref="G52:H52"/>
    <mergeCell ref="H4:H5"/>
    <mergeCell ref="C4:C5"/>
    <mergeCell ref="B4:B5"/>
    <mergeCell ref="B50:H50"/>
    <mergeCell ref="A1:M1"/>
    <mergeCell ref="J4:J5"/>
    <mergeCell ref="L2:M2"/>
    <mergeCell ref="L3:M3"/>
    <mergeCell ref="L4:M4"/>
    <mergeCell ref="A2:A5"/>
    <mergeCell ref="G2:H2"/>
    <mergeCell ref="B2:C2"/>
    <mergeCell ref="B3:H3"/>
    <mergeCell ref="A50:A51"/>
  </mergeCells>
  <printOptions horizontalCentered="1"/>
  <pageMargins left="0" right="0" top="0.23622047244094491" bottom="0.27559055118110237" header="0.15748031496062992" footer="0.27559055118110237"/>
  <pageSetup paperSize="9" scale="45" orientation="landscape" r:id="rId1"/>
  <headerFooter alignWithMargins="0">
    <oddFooter>&amp;R&amp;"Times New Roman,Regular"&amp;P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DAA1D-F3EB-42CC-A76B-44A06CE72D71}">
  <sheetPr filterMode="1"/>
  <dimension ref="A1:X99"/>
  <sheetViews>
    <sheetView zoomScale="80" zoomScaleNormal="80" workbookViewId="0">
      <pane xSplit="1" ySplit="5" topLeftCell="I29" activePane="bottomRight" state="frozen"/>
      <selection activeCell="J49" sqref="J49"/>
      <selection pane="topRight" activeCell="J49" sqref="J49"/>
      <selection pane="bottomLeft" activeCell="J49" sqref="J49"/>
      <selection pane="bottomRight" activeCell="AB22" sqref="AB22"/>
    </sheetView>
  </sheetViews>
  <sheetFormatPr defaultColWidth="9.140625" defaultRowHeight="15.75"/>
  <cols>
    <col min="1" max="1" width="30.140625" style="17" customWidth="1"/>
    <col min="2" max="2" width="18.85546875" style="18" customWidth="1"/>
    <col min="3" max="3" width="18.42578125" style="2" customWidth="1"/>
    <col min="4" max="4" width="21" style="18" customWidth="1"/>
    <col min="5" max="5" width="0.7109375" style="32" customWidth="1"/>
    <col min="6" max="9" width="15.140625" style="2" customWidth="1"/>
    <col min="10" max="10" width="0.7109375" style="32" customWidth="1"/>
    <col min="11" max="11" width="17" style="18" customWidth="1"/>
    <col min="12" max="12" width="20.5703125" style="2" customWidth="1"/>
    <col min="13" max="13" width="19.42578125" style="18" customWidth="1"/>
    <col min="14" max="14" width="1.5703125" style="104" customWidth="1"/>
    <col min="15" max="15" width="21.7109375" style="18" customWidth="1"/>
    <col min="16" max="16" width="21.7109375" style="2" customWidth="1"/>
    <col min="17" max="17" width="21.7109375" style="18" customWidth="1"/>
    <col min="18" max="18" width="1.5703125" style="104" customWidth="1"/>
    <col min="19" max="19" width="21.7109375" style="102" customWidth="1"/>
    <col min="20" max="21" width="21.7109375" style="18" customWidth="1"/>
    <col min="22" max="23" width="10.85546875" style="2" bestFit="1" customWidth="1"/>
    <col min="24" max="24" width="9.85546875" style="2" bestFit="1" customWidth="1"/>
    <col min="25" max="27" width="9.140625" style="2"/>
    <col min="28" max="28" width="9.85546875" style="2" bestFit="1" customWidth="1"/>
    <col min="29" max="202" width="9.140625" style="2"/>
    <col min="203" max="203" width="6.42578125" style="2" customWidth="1"/>
    <col min="204" max="204" width="30.5703125" style="2" customWidth="1"/>
    <col min="205" max="205" width="12.85546875" style="2" customWidth="1"/>
    <col min="206" max="206" width="15.7109375" style="2" customWidth="1"/>
    <col min="207" max="458" width="9.140625" style="2"/>
    <col min="459" max="459" width="6.42578125" style="2" customWidth="1"/>
    <col min="460" max="460" width="30.5703125" style="2" customWidth="1"/>
    <col min="461" max="461" width="12.85546875" style="2" customWidth="1"/>
    <col min="462" max="462" width="15.7109375" style="2" customWidth="1"/>
    <col min="463" max="714" width="9.140625" style="2"/>
    <col min="715" max="715" width="6.42578125" style="2" customWidth="1"/>
    <col min="716" max="716" width="30.5703125" style="2" customWidth="1"/>
    <col min="717" max="717" width="12.85546875" style="2" customWidth="1"/>
    <col min="718" max="718" width="15.7109375" style="2" customWidth="1"/>
    <col min="719" max="970" width="9.140625" style="2"/>
    <col min="971" max="971" width="6.42578125" style="2" customWidth="1"/>
    <col min="972" max="972" width="30.5703125" style="2" customWidth="1"/>
    <col min="973" max="973" width="12.85546875" style="2" customWidth="1"/>
    <col min="974" max="974" width="15.7109375" style="2" customWidth="1"/>
    <col min="975" max="1226" width="9.140625" style="2"/>
    <col min="1227" max="1227" width="6.42578125" style="2" customWidth="1"/>
    <col min="1228" max="1228" width="30.5703125" style="2" customWidth="1"/>
    <col min="1229" max="1229" width="12.85546875" style="2" customWidth="1"/>
    <col min="1230" max="1230" width="15.7109375" style="2" customWidth="1"/>
    <col min="1231" max="1482" width="9.140625" style="2"/>
    <col min="1483" max="1483" width="6.42578125" style="2" customWidth="1"/>
    <col min="1484" max="1484" width="30.5703125" style="2" customWidth="1"/>
    <col min="1485" max="1485" width="12.85546875" style="2" customWidth="1"/>
    <col min="1486" max="1486" width="15.7109375" style="2" customWidth="1"/>
    <col min="1487" max="1738" width="9.140625" style="2"/>
    <col min="1739" max="1739" width="6.42578125" style="2" customWidth="1"/>
    <col min="1740" max="1740" width="30.5703125" style="2" customWidth="1"/>
    <col min="1741" max="1741" width="12.85546875" style="2" customWidth="1"/>
    <col min="1742" max="1742" width="15.7109375" style="2" customWidth="1"/>
    <col min="1743" max="1994" width="9.140625" style="2"/>
    <col min="1995" max="1995" width="6.42578125" style="2" customWidth="1"/>
    <col min="1996" max="1996" width="30.5703125" style="2" customWidth="1"/>
    <col min="1997" max="1997" width="12.85546875" style="2" customWidth="1"/>
    <col min="1998" max="1998" width="15.7109375" style="2" customWidth="1"/>
    <col min="1999" max="2250" width="9.140625" style="2"/>
    <col min="2251" max="2251" width="6.42578125" style="2" customWidth="1"/>
    <col min="2252" max="2252" width="30.5703125" style="2" customWidth="1"/>
    <col min="2253" max="2253" width="12.85546875" style="2" customWidth="1"/>
    <col min="2254" max="2254" width="15.7109375" style="2" customWidth="1"/>
    <col min="2255" max="2506" width="9.140625" style="2"/>
    <col min="2507" max="2507" width="6.42578125" style="2" customWidth="1"/>
    <col min="2508" max="2508" width="30.5703125" style="2" customWidth="1"/>
    <col min="2509" max="2509" width="12.85546875" style="2" customWidth="1"/>
    <col min="2510" max="2510" width="15.7109375" style="2" customWidth="1"/>
    <col min="2511" max="2762" width="9.140625" style="2"/>
    <col min="2763" max="2763" width="6.42578125" style="2" customWidth="1"/>
    <col min="2764" max="2764" width="30.5703125" style="2" customWidth="1"/>
    <col min="2765" max="2765" width="12.85546875" style="2" customWidth="1"/>
    <col min="2766" max="2766" width="15.7109375" style="2" customWidth="1"/>
    <col min="2767" max="3018" width="9.140625" style="2"/>
    <col min="3019" max="3019" width="6.42578125" style="2" customWidth="1"/>
    <col min="3020" max="3020" width="30.5703125" style="2" customWidth="1"/>
    <col min="3021" max="3021" width="12.85546875" style="2" customWidth="1"/>
    <col min="3022" max="3022" width="15.7109375" style="2" customWidth="1"/>
    <col min="3023" max="3274" width="9.140625" style="2"/>
    <col min="3275" max="3275" width="6.42578125" style="2" customWidth="1"/>
    <col min="3276" max="3276" width="30.5703125" style="2" customWidth="1"/>
    <col min="3277" max="3277" width="12.85546875" style="2" customWidth="1"/>
    <col min="3278" max="3278" width="15.7109375" style="2" customWidth="1"/>
    <col min="3279" max="3530" width="9.140625" style="2"/>
    <col min="3531" max="3531" width="6.42578125" style="2" customWidth="1"/>
    <col min="3532" max="3532" width="30.5703125" style="2" customWidth="1"/>
    <col min="3533" max="3533" width="12.85546875" style="2" customWidth="1"/>
    <col min="3534" max="3534" width="15.7109375" style="2" customWidth="1"/>
    <col min="3535" max="3786" width="9.140625" style="2"/>
    <col min="3787" max="3787" width="6.42578125" style="2" customWidth="1"/>
    <col min="3788" max="3788" width="30.5703125" style="2" customWidth="1"/>
    <col min="3789" max="3789" width="12.85546875" style="2" customWidth="1"/>
    <col min="3790" max="3790" width="15.7109375" style="2" customWidth="1"/>
    <col min="3791" max="4042" width="9.140625" style="2"/>
    <col min="4043" max="4043" width="6.42578125" style="2" customWidth="1"/>
    <col min="4044" max="4044" width="30.5703125" style="2" customWidth="1"/>
    <col min="4045" max="4045" width="12.85546875" style="2" customWidth="1"/>
    <col min="4046" max="4046" width="15.7109375" style="2" customWidth="1"/>
    <col min="4047" max="4298" width="9.140625" style="2"/>
    <col min="4299" max="4299" width="6.42578125" style="2" customWidth="1"/>
    <col min="4300" max="4300" width="30.5703125" style="2" customWidth="1"/>
    <col min="4301" max="4301" width="12.85546875" style="2" customWidth="1"/>
    <col min="4302" max="4302" width="15.7109375" style="2" customWidth="1"/>
    <col min="4303" max="4554" width="9.140625" style="2"/>
    <col min="4555" max="4555" width="6.42578125" style="2" customWidth="1"/>
    <col min="4556" max="4556" width="30.5703125" style="2" customWidth="1"/>
    <col min="4557" max="4557" width="12.85546875" style="2" customWidth="1"/>
    <col min="4558" max="4558" width="15.7109375" style="2" customWidth="1"/>
    <col min="4559" max="4810" width="9.140625" style="2"/>
    <col min="4811" max="4811" width="6.42578125" style="2" customWidth="1"/>
    <col min="4812" max="4812" width="30.5703125" style="2" customWidth="1"/>
    <col min="4813" max="4813" width="12.85546875" style="2" customWidth="1"/>
    <col min="4814" max="4814" width="15.7109375" style="2" customWidth="1"/>
    <col min="4815" max="5066" width="9.140625" style="2"/>
    <col min="5067" max="5067" width="6.42578125" style="2" customWidth="1"/>
    <col min="5068" max="5068" width="30.5703125" style="2" customWidth="1"/>
    <col min="5069" max="5069" width="12.85546875" style="2" customWidth="1"/>
    <col min="5070" max="5070" width="15.7109375" style="2" customWidth="1"/>
    <col min="5071" max="5322" width="9.140625" style="2"/>
    <col min="5323" max="5323" width="6.42578125" style="2" customWidth="1"/>
    <col min="5324" max="5324" width="30.5703125" style="2" customWidth="1"/>
    <col min="5325" max="5325" width="12.85546875" style="2" customWidth="1"/>
    <col min="5326" max="5326" width="15.7109375" style="2" customWidth="1"/>
    <col min="5327" max="5578" width="9.140625" style="2"/>
    <col min="5579" max="5579" width="6.42578125" style="2" customWidth="1"/>
    <col min="5580" max="5580" width="30.5703125" style="2" customWidth="1"/>
    <col min="5581" max="5581" width="12.85546875" style="2" customWidth="1"/>
    <col min="5582" max="5582" width="15.7109375" style="2" customWidth="1"/>
    <col min="5583" max="5834" width="9.140625" style="2"/>
    <col min="5835" max="5835" width="6.42578125" style="2" customWidth="1"/>
    <col min="5836" max="5836" width="30.5703125" style="2" customWidth="1"/>
    <col min="5837" max="5837" width="12.85546875" style="2" customWidth="1"/>
    <col min="5838" max="5838" width="15.7109375" style="2" customWidth="1"/>
    <col min="5839" max="6090" width="9.140625" style="2"/>
    <col min="6091" max="6091" width="6.42578125" style="2" customWidth="1"/>
    <col min="6092" max="6092" width="30.5703125" style="2" customWidth="1"/>
    <col min="6093" max="6093" width="12.85546875" style="2" customWidth="1"/>
    <col min="6094" max="6094" width="15.7109375" style="2" customWidth="1"/>
    <col min="6095" max="6346" width="9.140625" style="2"/>
    <col min="6347" max="6347" width="6.42578125" style="2" customWidth="1"/>
    <col min="6348" max="6348" width="30.5703125" style="2" customWidth="1"/>
    <col min="6349" max="6349" width="12.85546875" style="2" customWidth="1"/>
    <col min="6350" max="6350" width="15.7109375" style="2" customWidth="1"/>
    <col min="6351" max="6602" width="9.140625" style="2"/>
    <col min="6603" max="6603" width="6.42578125" style="2" customWidth="1"/>
    <col min="6604" max="6604" width="30.5703125" style="2" customWidth="1"/>
    <col min="6605" max="6605" width="12.85546875" style="2" customWidth="1"/>
    <col min="6606" max="6606" width="15.7109375" style="2" customWidth="1"/>
    <col min="6607" max="6858" width="9.140625" style="2"/>
    <col min="6859" max="6859" width="6.42578125" style="2" customWidth="1"/>
    <col min="6860" max="6860" width="30.5703125" style="2" customWidth="1"/>
    <col min="6861" max="6861" width="12.85546875" style="2" customWidth="1"/>
    <col min="6862" max="6862" width="15.7109375" style="2" customWidth="1"/>
    <col min="6863" max="7114" width="9.140625" style="2"/>
    <col min="7115" max="7115" width="6.42578125" style="2" customWidth="1"/>
    <col min="7116" max="7116" width="30.5703125" style="2" customWidth="1"/>
    <col min="7117" max="7117" width="12.85546875" style="2" customWidth="1"/>
    <col min="7118" max="7118" width="15.7109375" style="2" customWidth="1"/>
    <col min="7119" max="7370" width="9.140625" style="2"/>
    <col min="7371" max="7371" width="6.42578125" style="2" customWidth="1"/>
    <col min="7372" max="7372" width="30.5703125" style="2" customWidth="1"/>
    <col min="7373" max="7373" width="12.85546875" style="2" customWidth="1"/>
    <col min="7374" max="7374" width="15.7109375" style="2" customWidth="1"/>
    <col min="7375" max="7626" width="9.140625" style="2"/>
    <col min="7627" max="7627" width="6.42578125" style="2" customWidth="1"/>
    <col min="7628" max="7628" width="30.5703125" style="2" customWidth="1"/>
    <col min="7629" max="7629" width="12.85546875" style="2" customWidth="1"/>
    <col min="7630" max="7630" width="15.7109375" style="2" customWidth="1"/>
    <col min="7631" max="7882" width="9.140625" style="2"/>
    <col min="7883" max="7883" width="6.42578125" style="2" customWidth="1"/>
    <col min="7884" max="7884" width="30.5703125" style="2" customWidth="1"/>
    <col min="7885" max="7885" width="12.85546875" style="2" customWidth="1"/>
    <col min="7886" max="7886" width="15.7109375" style="2" customWidth="1"/>
    <col min="7887" max="8138" width="9.140625" style="2"/>
    <col min="8139" max="8139" width="6.42578125" style="2" customWidth="1"/>
    <col min="8140" max="8140" width="30.5703125" style="2" customWidth="1"/>
    <col min="8141" max="8141" width="12.85546875" style="2" customWidth="1"/>
    <col min="8142" max="8142" width="15.7109375" style="2" customWidth="1"/>
    <col min="8143" max="8394" width="9.140625" style="2"/>
    <col min="8395" max="8395" width="6.42578125" style="2" customWidth="1"/>
    <col min="8396" max="8396" width="30.5703125" style="2" customWidth="1"/>
    <col min="8397" max="8397" width="12.85546875" style="2" customWidth="1"/>
    <col min="8398" max="8398" width="15.7109375" style="2" customWidth="1"/>
    <col min="8399" max="8650" width="9.140625" style="2"/>
    <col min="8651" max="8651" width="6.42578125" style="2" customWidth="1"/>
    <col min="8652" max="8652" width="30.5703125" style="2" customWidth="1"/>
    <col min="8653" max="8653" width="12.85546875" style="2" customWidth="1"/>
    <col min="8654" max="8654" width="15.7109375" style="2" customWidth="1"/>
    <col min="8655" max="8906" width="9.140625" style="2"/>
    <col min="8907" max="8907" width="6.42578125" style="2" customWidth="1"/>
    <col min="8908" max="8908" width="30.5703125" style="2" customWidth="1"/>
    <col min="8909" max="8909" width="12.85546875" style="2" customWidth="1"/>
    <col min="8910" max="8910" width="15.7109375" style="2" customWidth="1"/>
    <col min="8911" max="9162" width="9.140625" style="2"/>
    <col min="9163" max="9163" width="6.42578125" style="2" customWidth="1"/>
    <col min="9164" max="9164" width="30.5703125" style="2" customWidth="1"/>
    <col min="9165" max="9165" width="12.85546875" style="2" customWidth="1"/>
    <col min="9166" max="9166" width="15.7109375" style="2" customWidth="1"/>
    <col min="9167" max="9418" width="9.140625" style="2"/>
    <col min="9419" max="9419" width="6.42578125" style="2" customWidth="1"/>
    <col min="9420" max="9420" width="30.5703125" style="2" customWidth="1"/>
    <col min="9421" max="9421" width="12.85546875" style="2" customWidth="1"/>
    <col min="9422" max="9422" width="15.7109375" style="2" customWidth="1"/>
    <col min="9423" max="9674" width="9.140625" style="2"/>
    <col min="9675" max="9675" width="6.42578125" style="2" customWidth="1"/>
    <col min="9676" max="9676" width="30.5703125" style="2" customWidth="1"/>
    <col min="9677" max="9677" width="12.85546875" style="2" customWidth="1"/>
    <col min="9678" max="9678" width="15.7109375" style="2" customWidth="1"/>
    <col min="9679" max="9930" width="9.140625" style="2"/>
    <col min="9931" max="9931" width="6.42578125" style="2" customWidth="1"/>
    <col min="9932" max="9932" width="30.5703125" style="2" customWidth="1"/>
    <col min="9933" max="9933" width="12.85546875" style="2" customWidth="1"/>
    <col min="9934" max="9934" width="15.7109375" style="2" customWidth="1"/>
    <col min="9935" max="10186" width="9.140625" style="2"/>
    <col min="10187" max="10187" width="6.42578125" style="2" customWidth="1"/>
    <col min="10188" max="10188" width="30.5703125" style="2" customWidth="1"/>
    <col min="10189" max="10189" width="12.85546875" style="2" customWidth="1"/>
    <col min="10190" max="10190" width="15.7109375" style="2" customWidth="1"/>
    <col min="10191" max="10442" width="9.140625" style="2"/>
    <col min="10443" max="10443" width="6.42578125" style="2" customWidth="1"/>
    <col min="10444" max="10444" width="30.5703125" style="2" customWidth="1"/>
    <col min="10445" max="10445" width="12.85546875" style="2" customWidth="1"/>
    <col min="10446" max="10446" width="15.7109375" style="2" customWidth="1"/>
    <col min="10447" max="10698" width="9.140625" style="2"/>
    <col min="10699" max="10699" width="6.42578125" style="2" customWidth="1"/>
    <col min="10700" max="10700" width="30.5703125" style="2" customWidth="1"/>
    <col min="10701" max="10701" width="12.85546875" style="2" customWidth="1"/>
    <col min="10702" max="10702" width="15.7109375" style="2" customWidth="1"/>
    <col min="10703" max="10954" width="9.140625" style="2"/>
    <col min="10955" max="10955" width="6.42578125" style="2" customWidth="1"/>
    <col min="10956" max="10956" width="30.5703125" style="2" customWidth="1"/>
    <col min="10957" max="10957" width="12.85546875" style="2" customWidth="1"/>
    <col min="10958" max="10958" width="15.7109375" style="2" customWidth="1"/>
    <col min="10959" max="11210" width="9.140625" style="2"/>
    <col min="11211" max="11211" width="6.42578125" style="2" customWidth="1"/>
    <col min="11212" max="11212" width="30.5703125" style="2" customWidth="1"/>
    <col min="11213" max="11213" width="12.85546875" style="2" customWidth="1"/>
    <col min="11214" max="11214" width="15.7109375" style="2" customWidth="1"/>
    <col min="11215" max="11466" width="9.140625" style="2"/>
    <col min="11467" max="11467" width="6.42578125" style="2" customWidth="1"/>
    <col min="11468" max="11468" width="30.5703125" style="2" customWidth="1"/>
    <col min="11469" max="11469" width="12.85546875" style="2" customWidth="1"/>
    <col min="11470" max="11470" width="15.7109375" style="2" customWidth="1"/>
    <col min="11471" max="11722" width="9.140625" style="2"/>
    <col min="11723" max="11723" width="6.42578125" style="2" customWidth="1"/>
    <col min="11724" max="11724" width="30.5703125" style="2" customWidth="1"/>
    <col min="11725" max="11725" width="12.85546875" style="2" customWidth="1"/>
    <col min="11726" max="11726" width="15.7109375" style="2" customWidth="1"/>
    <col min="11727" max="11978" width="9.140625" style="2"/>
    <col min="11979" max="11979" width="6.42578125" style="2" customWidth="1"/>
    <col min="11980" max="11980" width="30.5703125" style="2" customWidth="1"/>
    <col min="11981" max="11981" width="12.85546875" style="2" customWidth="1"/>
    <col min="11982" max="11982" width="15.7109375" style="2" customWidth="1"/>
    <col min="11983" max="12234" width="9.140625" style="2"/>
    <col min="12235" max="12235" width="6.42578125" style="2" customWidth="1"/>
    <col min="12236" max="12236" width="30.5703125" style="2" customWidth="1"/>
    <col min="12237" max="12237" width="12.85546875" style="2" customWidth="1"/>
    <col min="12238" max="12238" width="15.7109375" style="2" customWidth="1"/>
    <col min="12239" max="12490" width="9.140625" style="2"/>
    <col min="12491" max="12491" width="6.42578125" style="2" customWidth="1"/>
    <col min="12492" max="12492" width="30.5703125" style="2" customWidth="1"/>
    <col min="12493" max="12493" width="12.85546875" style="2" customWidth="1"/>
    <col min="12494" max="12494" width="15.7109375" style="2" customWidth="1"/>
    <col min="12495" max="12746" width="9.140625" style="2"/>
    <col min="12747" max="12747" width="6.42578125" style="2" customWidth="1"/>
    <col min="12748" max="12748" width="30.5703125" style="2" customWidth="1"/>
    <col min="12749" max="12749" width="12.85546875" style="2" customWidth="1"/>
    <col min="12750" max="12750" width="15.7109375" style="2" customWidth="1"/>
    <col min="12751" max="13002" width="9.140625" style="2"/>
    <col min="13003" max="13003" width="6.42578125" style="2" customWidth="1"/>
    <col min="13004" max="13004" width="30.5703125" style="2" customWidth="1"/>
    <col min="13005" max="13005" width="12.85546875" style="2" customWidth="1"/>
    <col min="13006" max="13006" width="15.7109375" style="2" customWidth="1"/>
    <col min="13007" max="13258" width="9.140625" style="2"/>
    <col min="13259" max="13259" width="6.42578125" style="2" customWidth="1"/>
    <col min="13260" max="13260" width="30.5703125" style="2" customWidth="1"/>
    <col min="13261" max="13261" width="12.85546875" style="2" customWidth="1"/>
    <col min="13262" max="13262" width="15.7109375" style="2" customWidth="1"/>
    <col min="13263" max="13514" width="9.140625" style="2"/>
    <col min="13515" max="13515" width="6.42578125" style="2" customWidth="1"/>
    <col min="13516" max="13516" width="30.5703125" style="2" customWidth="1"/>
    <col min="13517" max="13517" width="12.85546875" style="2" customWidth="1"/>
    <col min="13518" max="13518" width="15.7109375" style="2" customWidth="1"/>
    <col min="13519" max="13770" width="9.140625" style="2"/>
    <col min="13771" max="13771" width="6.42578125" style="2" customWidth="1"/>
    <col min="13772" max="13772" width="30.5703125" style="2" customWidth="1"/>
    <col min="13773" max="13773" width="12.85546875" style="2" customWidth="1"/>
    <col min="13774" max="13774" width="15.7109375" style="2" customWidth="1"/>
    <col min="13775" max="14026" width="9.140625" style="2"/>
    <col min="14027" max="14027" width="6.42578125" style="2" customWidth="1"/>
    <col min="14028" max="14028" width="30.5703125" style="2" customWidth="1"/>
    <col min="14029" max="14029" width="12.85546875" style="2" customWidth="1"/>
    <col min="14030" max="14030" width="15.7109375" style="2" customWidth="1"/>
    <col min="14031" max="14282" width="9.140625" style="2"/>
    <col min="14283" max="14283" width="6.42578125" style="2" customWidth="1"/>
    <col min="14284" max="14284" width="30.5703125" style="2" customWidth="1"/>
    <col min="14285" max="14285" width="12.85546875" style="2" customWidth="1"/>
    <col min="14286" max="14286" width="15.7109375" style="2" customWidth="1"/>
    <col min="14287" max="14538" width="9.140625" style="2"/>
    <col min="14539" max="14539" width="6.42578125" style="2" customWidth="1"/>
    <col min="14540" max="14540" width="30.5703125" style="2" customWidth="1"/>
    <col min="14541" max="14541" width="12.85546875" style="2" customWidth="1"/>
    <col min="14542" max="14542" width="15.7109375" style="2" customWidth="1"/>
    <col min="14543" max="14794" width="9.140625" style="2"/>
    <col min="14795" max="14795" width="6.42578125" style="2" customWidth="1"/>
    <col min="14796" max="14796" width="30.5703125" style="2" customWidth="1"/>
    <col min="14797" max="14797" width="12.85546875" style="2" customWidth="1"/>
    <col min="14798" max="14798" width="15.7109375" style="2" customWidth="1"/>
    <col min="14799" max="15050" width="9.140625" style="2"/>
    <col min="15051" max="15051" width="6.42578125" style="2" customWidth="1"/>
    <col min="15052" max="15052" width="30.5703125" style="2" customWidth="1"/>
    <col min="15053" max="15053" width="12.85546875" style="2" customWidth="1"/>
    <col min="15054" max="15054" width="15.7109375" style="2" customWidth="1"/>
    <col min="15055" max="15306" width="9.140625" style="2"/>
    <col min="15307" max="15307" width="6.42578125" style="2" customWidth="1"/>
    <col min="15308" max="15308" width="30.5703125" style="2" customWidth="1"/>
    <col min="15309" max="15309" width="12.85546875" style="2" customWidth="1"/>
    <col min="15310" max="15310" width="15.7109375" style="2" customWidth="1"/>
    <col min="15311" max="15562" width="9.140625" style="2"/>
    <col min="15563" max="15563" width="6.42578125" style="2" customWidth="1"/>
    <col min="15564" max="15564" width="30.5703125" style="2" customWidth="1"/>
    <col min="15565" max="15565" width="12.85546875" style="2" customWidth="1"/>
    <col min="15566" max="15566" width="15.7109375" style="2" customWidth="1"/>
    <col min="15567" max="15818" width="9.140625" style="2"/>
    <col min="15819" max="15819" width="6.42578125" style="2" customWidth="1"/>
    <col min="15820" max="15820" width="30.5703125" style="2" customWidth="1"/>
    <col min="15821" max="15821" width="12.85546875" style="2" customWidth="1"/>
    <col min="15822" max="15822" width="15.7109375" style="2" customWidth="1"/>
    <col min="15823" max="16074" width="9.140625" style="2"/>
    <col min="16075" max="16075" width="6.42578125" style="2" customWidth="1"/>
    <col min="16076" max="16076" width="30.5703125" style="2" customWidth="1"/>
    <col min="16077" max="16077" width="12.85546875" style="2" customWidth="1"/>
    <col min="16078" max="16078" width="15.7109375" style="2" customWidth="1"/>
    <col min="16079" max="16384" width="9.140625" style="2"/>
  </cols>
  <sheetData>
    <row r="1" spans="1:23" ht="31.15" customHeight="1">
      <c r="A1" s="168" t="s">
        <v>50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</row>
    <row r="2" spans="1:23" ht="65.25" customHeight="1">
      <c r="A2" s="207" t="s">
        <v>46</v>
      </c>
      <c r="B2" s="216" t="s">
        <v>101</v>
      </c>
      <c r="C2" s="216"/>
      <c r="D2" s="216"/>
      <c r="E2" s="72"/>
      <c r="F2" s="177" t="s">
        <v>91</v>
      </c>
      <c r="G2" s="178"/>
      <c r="H2" s="178"/>
      <c r="I2" s="179"/>
      <c r="J2" s="72"/>
      <c r="K2" s="216" t="s">
        <v>99</v>
      </c>
      <c r="L2" s="216"/>
      <c r="M2" s="216"/>
      <c r="N2" s="103"/>
      <c r="O2" s="170" t="s">
        <v>98</v>
      </c>
      <c r="P2" s="170"/>
      <c r="Q2" s="170"/>
      <c r="R2" s="103"/>
      <c r="S2" s="171" t="s">
        <v>75</v>
      </c>
      <c r="T2" s="171"/>
      <c r="U2" s="171"/>
    </row>
    <row r="3" spans="1:23" s="97" customFormat="1" ht="24" customHeight="1">
      <c r="A3" s="208"/>
      <c r="B3" s="193" t="s">
        <v>72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5"/>
      <c r="N3" s="104"/>
      <c r="O3" s="172" t="s">
        <v>102</v>
      </c>
      <c r="P3" s="172"/>
      <c r="Q3" s="172"/>
      <c r="R3" s="104"/>
      <c r="S3" s="172" t="s">
        <v>97</v>
      </c>
      <c r="T3" s="172"/>
      <c r="U3" s="172"/>
    </row>
    <row r="4" spans="1:23" s="1" customFormat="1" ht="43.15" customHeight="1">
      <c r="A4" s="208"/>
      <c r="B4" s="183" t="s">
        <v>77</v>
      </c>
      <c r="C4" s="213" t="s">
        <v>2</v>
      </c>
      <c r="D4" s="183" t="s">
        <v>76</v>
      </c>
      <c r="E4" s="73"/>
      <c r="F4" s="153" t="s">
        <v>92</v>
      </c>
      <c r="G4" s="153"/>
      <c r="H4" s="48" t="s">
        <v>93</v>
      </c>
      <c r="I4" s="173" t="s">
        <v>78</v>
      </c>
      <c r="J4" s="73"/>
      <c r="K4" s="217" t="s">
        <v>66</v>
      </c>
      <c r="L4" s="218"/>
      <c r="M4" s="219"/>
      <c r="N4" s="105"/>
      <c r="O4" s="173" t="s">
        <v>79</v>
      </c>
      <c r="P4" s="173" t="s">
        <v>80</v>
      </c>
      <c r="Q4" s="174" t="s">
        <v>52</v>
      </c>
      <c r="R4" s="105"/>
      <c r="S4" s="175" t="s">
        <v>96</v>
      </c>
      <c r="T4" s="175"/>
      <c r="U4" s="175"/>
    </row>
    <row r="5" spans="1:23" s="1" customFormat="1" ht="95.25" customHeight="1">
      <c r="A5" s="209"/>
      <c r="B5" s="184"/>
      <c r="C5" s="214"/>
      <c r="D5" s="184"/>
      <c r="E5" s="32"/>
      <c r="F5" s="31" t="s">
        <v>79</v>
      </c>
      <c r="G5" s="31" t="s">
        <v>80</v>
      </c>
      <c r="H5" s="31" t="s">
        <v>94</v>
      </c>
      <c r="I5" s="173"/>
      <c r="J5" s="32"/>
      <c r="K5" s="87" t="s">
        <v>100</v>
      </c>
      <c r="L5" s="99" t="s">
        <v>2</v>
      </c>
      <c r="M5" s="88" t="s">
        <v>52</v>
      </c>
      <c r="N5" s="104"/>
      <c r="O5" s="173"/>
      <c r="P5" s="173"/>
      <c r="Q5" s="174"/>
      <c r="R5" s="104"/>
      <c r="S5" s="86" t="s">
        <v>79</v>
      </c>
      <c r="T5" s="99" t="s">
        <v>2</v>
      </c>
      <c r="U5" s="83" t="s">
        <v>52</v>
      </c>
      <c r="W5" s="94" t="s">
        <v>63</v>
      </c>
    </row>
    <row r="6" spans="1:23" s="1" customFormat="1" ht="19.149999999999999" customHeight="1">
      <c r="A6" s="5" t="s">
        <v>3</v>
      </c>
      <c r="B6" s="51">
        <v>10691164</v>
      </c>
      <c r="C6" s="54">
        <v>6928</v>
      </c>
      <c r="D6" s="51">
        <v>14924175</v>
      </c>
      <c r="E6" s="52"/>
      <c r="F6" s="55">
        <v>170216</v>
      </c>
      <c r="G6" s="55">
        <v>64644</v>
      </c>
      <c r="H6" s="55">
        <v>1950</v>
      </c>
      <c r="I6" s="55">
        <f>+F6+G6+H6</f>
        <v>236810</v>
      </c>
      <c r="J6" s="52"/>
      <c r="K6" s="51">
        <f>+B6+F6</f>
        <v>10861380</v>
      </c>
      <c r="L6" s="54">
        <f>+C6</f>
        <v>6928</v>
      </c>
      <c r="M6" s="51">
        <f>+D6+I6</f>
        <v>15160985</v>
      </c>
      <c r="N6" s="106"/>
      <c r="O6" s="54">
        <v>5405384</v>
      </c>
      <c r="P6" s="54">
        <v>2298578</v>
      </c>
      <c r="Q6" s="51">
        <f>+O6+P6</f>
        <v>7703962</v>
      </c>
      <c r="R6" s="106"/>
      <c r="S6" s="51">
        <f>+K6+O6</f>
        <v>16266764</v>
      </c>
      <c r="T6" s="54">
        <f>+L6</f>
        <v>6928</v>
      </c>
      <c r="U6" s="51">
        <f>+M6+Q6</f>
        <v>22864947</v>
      </c>
      <c r="W6" s="1">
        <f>+U6-S6</f>
        <v>6598183</v>
      </c>
    </row>
    <row r="7" spans="1:23" s="1" customFormat="1" ht="19.149999999999999" customHeight="1">
      <c r="A7" s="5" t="s">
        <v>4</v>
      </c>
      <c r="B7" s="51">
        <v>1838458</v>
      </c>
      <c r="C7" s="54">
        <v>3826</v>
      </c>
      <c r="D7" s="51">
        <v>2653960</v>
      </c>
      <c r="E7" s="52"/>
      <c r="F7" s="56">
        <v>7648</v>
      </c>
      <c r="G7" s="56">
        <v>2606</v>
      </c>
      <c r="H7" s="56">
        <v>-199</v>
      </c>
      <c r="I7" s="56">
        <f t="shared" ref="I7:I47" si="0">+F7+G7+H7</f>
        <v>10055</v>
      </c>
      <c r="J7" s="52"/>
      <c r="K7" s="51">
        <f t="shared" ref="K7:K47" si="1">+B7+F7</f>
        <v>1846106</v>
      </c>
      <c r="L7" s="54">
        <f t="shared" ref="L7:L47" si="2">+C7</f>
        <v>3826</v>
      </c>
      <c r="M7" s="51">
        <f t="shared" ref="M7:M47" si="3">+D7+I7</f>
        <v>2664015</v>
      </c>
      <c r="N7" s="106"/>
      <c r="O7" s="54">
        <v>890677</v>
      </c>
      <c r="P7" s="54">
        <v>427863</v>
      </c>
      <c r="Q7" s="51">
        <f t="shared" ref="Q7:Q47" si="4">+O7+P7</f>
        <v>1318540</v>
      </c>
      <c r="R7" s="106"/>
      <c r="S7" s="51">
        <f t="shared" ref="S7:S47" si="5">+K7+O7</f>
        <v>2736783</v>
      </c>
      <c r="T7" s="54">
        <f t="shared" ref="T7:T47" si="6">+L7</f>
        <v>3826</v>
      </c>
      <c r="U7" s="51">
        <f t="shared" ref="U7:U47" si="7">+M7+Q7</f>
        <v>3982555</v>
      </c>
      <c r="W7" s="1">
        <f t="shared" ref="W7:W48" si="8">+U7-S7</f>
        <v>1245772</v>
      </c>
    </row>
    <row r="8" spans="1:23" s="1" customFormat="1" ht="19.149999999999999" customHeight="1">
      <c r="A8" s="5" t="s">
        <v>5</v>
      </c>
      <c r="B8" s="51">
        <v>1007108</v>
      </c>
      <c r="C8" s="54">
        <v>0</v>
      </c>
      <c r="D8" s="51">
        <v>1442421</v>
      </c>
      <c r="E8" s="52"/>
      <c r="F8" s="56">
        <v>26604</v>
      </c>
      <c r="G8" s="56">
        <v>11404</v>
      </c>
      <c r="H8" s="56">
        <v>-1490</v>
      </c>
      <c r="I8" s="56">
        <f t="shared" si="0"/>
        <v>36518</v>
      </c>
      <c r="J8" s="52"/>
      <c r="K8" s="51">
        <f t="shared" si="1"/>
        <v>1033712</v>
      </c>
      <c r="L8" s="54">
        <f t="shared" si="2"/>
        <v>0</v>
      </c>
      <c r="M8" s="51">
        <f t="shared" si="3"/>
        <v>1478939</v>
      </c>
      <c r="N8" s="106"/>
      <c r="O8" s="54">
        <v>557036</v>
      </c>
      <c r="P8" s="54">
        <v>255102</v>
      </c>
      <c r="Q8" s="51">
        <f t="shared" si="4"/>
        <v>812138</v>
      </c>
      <c r="R8" s="106"/>
      <c r="S8" s="51">
        <f t="shared" si="5"/>
        <v>1590748</v>
      </c>
      <c r="T8" s="54">
        <f t="shared" si="6"/>
        <v>0</v>
      </c>
      <c r="U8" s="51">
        <f t="shared" si="7"/>
        <v>2291077</v>
      </c>
      <c r="W8" s="1">
        <f t="shared" si="8"/>
        <v>700329</v>
      </c>
    </row>
    <row r="9" spans="1:23" s="1" customFormat="1" ht="19.149999999999999" customHeight="1">
      <c r="A9" s="5" t="s">
        <v>6</v>
      </c>
      <c r="B9" s="51">
        <v>609512</v>
      </c>
      <c r="C9" s="54">
        <v>0</v>
      </c>
      <c r="D9" s="51">
        <v>857430</v>
      </c>
      <c r="E9" s="52"/>
      <c r="F9" s="56">
        <v>5932</v>
      </c>
      <c r="G9" s="56">
        <v>2552</v>
      </c>
      <c r="H9" s="56">
        <v>-179</v>
      </c>
      <c r="I9" s="56">
        <f t="shared" si="0"/>
        <v>8305</v>
      </c>
      <c r="J9" s="52"/>
      <c r="K9" s="51">
        <f t="shared" si="1"/>
        <v>615444</v>
      </c>
      <c r="L9" s="54">
        <f t="shared" si="2"/>
        <v>0</v>
      </c>
      <c r="M9" s="51">
        <f t="shared" si="3"/>
        <v>865735</v>
      </c>
      <c r="N9" s="106"/>
      <c r="O9" s="54">
        <v>306856</v>
      </c>
      <c r="P9" s="54">
        <v>139050</v>
      </c>
      <c r="Q9" s="51">
        <f t="shared" si="4"/>
        <v>445906</v>
      </c>
      <c r="R9" s="106"/>
      <c r="S9" s="51">
        <f t="shared" si="5"/>
        <v>922300</v>
      </c>
      <c r="T9" s="54">
        <f t="shared" si="6"/>
        <v>0</v>
      </c>
      <c r="U9" s="51">
        <f t="shared" si="7"/>
        <v>1311641</v>
      </c>
      <c r="W9" s="1">
        <f t="shared" si="8"/>
        <v>389341</v>
      </c>
    </row>
    <row r="10" spans="1:23" s="1" customFormat="1" ht="19.149999999999999" customHeight="1">
      <c r="A10" s="5" t="s">
        <v>7</v>
      </c>
      <c r="B10" s="51">
        <v>1598394</v>
      </c>
      <c r="C10" s="54">
        <v>0</v>
      </c>
      <c r="D10" s="51">
        <v>2245450</v>
      </c>
      <c r="E10" s="52"/>
      <c r="F10" s="56">
        <v>18888</v>
      </c>
      <c r="G10" s="56">
        <v>7620</v>
      </c>
      <c r="H10" s="56">
        <v>-533</v>
      </c>
      <c r="I10" s="56">
        <f t="shared" si="0"/>
        <v>25975</v>
      </c>
      <c r="J10" s="52"/>
      <c r="K10" s="51">
        <f t="shared" si="1"/>
        <v>1617282</v>
      </c>
      <c r="L10" s="54">
        <f t="shared" si="2"/>
        <v>0</v>
      </c>
      <c r="M10" s="51">
        <f t="shared" si="3"/>
        <v>2271425</v>
      </c>
      <c r="N10" s="106"/>
      <c r="O10" s="54">
        <v>857854</v>
      </c>
      <c r="P10" s="54">
        <v>361810</v>
      </c>
      <c r="Q10" s="51">
        <f t="shared" si="4"/>
        <v>1219664</v>
      </c>
      <c r="R10" s="106"/>
      <c r="S10" s="51">
        <f t="shared" si="5"/>
        <v>2475136</v>
      </c>
      <c r="T10" s="54">
        <f t="shared" si="6"/>
        <v>0</v>
      </c>
      <c r="U10" s="51">
        <f t="shared" si="7"/>
        <v>3491089</v>
      </c>
      <c r="W10" s="1">
        <f t="shared" si="8"/>
        <v>1015953</v>
      </c>
    </row>
    <row r="11" spans="1:23" s="1" customFormat="1" ht="19.149999999999999" customHeight="1">
      <c r="A11" s="5" t="s">
        <v>8</v>
      </c>
      <c r="B11" s="51">
        <v>866739</v>
      </c>
      <c r="C11" s="54">
        <v>1655</v>
      </c>
      <c r="D11" s="51">
        <v>1267388</v>
      </c>
      <c r="E11" s="52"/>
      <c r="F11" s="56">
        <v>0</v>
      </c>
      <c r="G11" s="56">
        <v>0</v>
      </c>
      <c r="H11" s="56">
        <v>-1377</v>
      </c>
      <c r="I11" s="56">
        <f t="shared" si="0"/>
        <v>-1377</v>
      </c>
      <c r="J11" s="52"/>
      <c r="K11" s="51">
        <f t="shared" si="1"/>
        <v>866739</v>
      </c>
      <c r="L11" s="54">
        <f t="shared" si="2"/>
        <v>1655</v>
      </c>
      <c r="M11" s="51">
        <f t="shared" si="3"/>
        <v>1266011</v>
      </c>
      <c r="N11" s="106"/>
      <c r="O11" s="54">
        <v>459081</v>
      </c>
      <c r="P11" s="54">
        <v>212482</v>
      </c>
      <c r="Q11" s="51">
        <f t="shared" si="4"/>
        <v>671563</v>
      </c>
      <c r="R11" s="106"/>
      <c r="S11" s="51">
        <f t="shared" si="5"/>
        <v>1325820</v>
      </c>
      <c r="T11" s="54">
        <f t="shared" si="6"/>
        <v>1655</v>
      </c>
      <c r="U11" s="51">
        <f t="shared" si="7"/>
        <v>1937574</v>
      </c>
      <c r="W11" s="1">
        <f t="shared" si="8"/>
        <v>611754</v>
      </c>
    </row>
    <row r="12" spans="1:23" s="1" customFormat="1" ht="19.149999999999999" customHeight="1">
      <c r="A12" s="5" t="s">
        <v>9</v>
      </c>
      <c r="B12" s="51">
        <v>16694</v>
      </c>
      <c r="C12" s="54">
        <v>0</v>
      </c>
      <c r="D12" s="51">
        <v>16694</v>
      </c>
      <c r="E12" s="52"/>
      <c r="F12" s="56">
        <v>0</v>
      </c>
      <c r="G12" s="56">
        <v>0</v>
      </c>
      <c r="H12" s="56">
        <v>0</v>
      </c>
      <c r="I12" s="56">
        <f t="shared" si="0"/>
        <v>0</v>
      </c>
      <c r="J12" s="52"/>
      <c r="K12" s="51">
        <f t="shared" si="1"/>
        <v>16694</v>
      </c>
      <c r="L12" s="54">
        <f t="shared" si="2"/>
        <v>0</v>
      </c>
      <c r="M12" s="51">
        <f t="shared" si="3"/>
        <v>16694</v>
      </c>
      <c r="N12" s="106"/>
      <c r="O12" s="54">
        <v>11340</v>
      </c>
      <c r="P12" s="54">
        <v>0</v>
      </c>
      <c r="Q12" s="51">
        <f t="shared" si="4"/>
        <v>11340</v>
      </c>
      <c r="R12" s="106"/>
      <c r="S12" s="51">
        <f t="shared" si="5"/>
        <v>28034</v>
      </c>
      <c r="T12" s="54">
        <f t="shared" si="6"/>
        <v>0</v>
      </c>
      <c r="U12" s="51">
        <f t="shared" si="7"/>
        <v>28034</v>
      </c>
      <c r="W12" s="1">
        <f t="shared" si="8"/>
        <v>0</v>
      </c>
    </row>
    <row r="13" spans="1:23" s="1" customFormat="1" ht="19.149999999999999" customHeight="1">
      <c r="A13" s="5" t="s">
        <v>10</v>
      </c>
      <c r="B13" s="51">
        <v>1002476</v>
      </c>
      <c r="C13" s="54">
        <v>0</v>
      </c>
      <c r="D13" s="51">
        <v>1349251</v>
      </c>
      <c r="E13" s="52"/>
      <c r="F13" s="56">
        <v>0</v>
      </c>
      <c r="G13" s="56">
        <v>0</v>
      </c>
      <c r="H13" s="56">
        <v>811</v>
      </c>
      <c r="I13" s="56">
        <f t="shared" si="0"/>
        <v>811</v>
      </c>
      <c r="J13" s="52"/>
      <c r="K13" s="51">
        <f t="shared" si="1"/>
        <v>1002476</v>
      </c>
      <c r="L13" s="54">
        <f t="shared" si="2"/>
        <v>0</v>
      </c>
      <c r="M13" s="51">
        <f t="shared" si="3"/>
        <v>1350062</v>
      </c>
      <c r="N13" s="106"/>
      <c r="O13" s="54">
        <v>524918</v>
      </c>
      <c r="P13" s="54">
        <v>195041</v>
      </c>
      <c r="Q13" s="51">
        <f t="shared" si="4"/>
        <v>719959</v>
      </c>
      <c r="R13" s="106"/>
      <c r="S13" s="51">
        <f t="shared" si="5"/>
        <v>1527394</v>
      </c>
      <c r="T13" s="54">
        <f t="shared" si="6"/>
        <v>0</v>
      </c>
      <c r="U13" s="51">
        <f t="shared" si="7"/>
        <v>2070021</v>
      </c>
      <c r="W13" s="1">
        <f t="shared" si="8"/>
        <v>542627</v>
      </c>
    </row>
    <row r="14" spans="1:23" s="1" customFormat="1" ht="19.149999999999999" customHeight="1">
      <c r="A14" s="5" t="s">
        <v>11</v>
      </c>
      <c r="B14" s="51">
        <v>20854</v>
      </c>
      <c r="C14" s="54">
        <v>0</v>
      </c>
      <c r="D14" s="51">
        <v>20854</v>
      </c>
      <c r="E14" s="52"/>
      <c r="F14" s="56">
        <v>0</v>
      </c>
      <c r="G14" s="56">
        <v>0</v>
      </c>
      <c r="H14" s="56">
        <v>0</v>
      </c>
      <c r="I14" s="56">
        <f t="shared" si="0"/>
        <v>0</v>
      </c>
      <c r="J14" s="52"/>
      <c r="K14" s="51">
        <f t="shared" si="1"/>
        <v>20854</v>
      </c>
      <c r="L14" s="54">
        <f t="shared" si="2"/>
        <v>0</v>
      </c>
      <c r="M14" s="51">
        <f t="shared" si="3"/>
        <v>20854</v>
      </c>
      <c r="N14" s="106"/>
      <c r="O14" s="54">
        <v>43905</v>
      </c>
      <c r="P14" s="54">
        <v>0</v>
      </c>
      <c r="Q14" s="51">
        <f t="shared" si="4"/>
        <v>43905</v>
      </c>
      <c r="R14" s="106"/>
      <c r="S14" s="51">
        <f t="shared" si="5"/>
        <v>64759</v>
      </c>
      <c r="T14" s="54">
        <f t="shared" si="6"/>
        <v>0</v>
      </c>
      <c r="U14" s="51">
        <f t="shared" si="7"/>
        <v>64759</v>
      </c>
      <c r="W14" s="1">
        <f t="shared" si="8"/>
        <v>0</v>
      </c>
    </row>
    <row r="15" spans="1:23" s="1" customFormat="1" ht="19.149999999999999" customHeight="1">
      <c r="A15" s="5" t="s">
        <v>12</v>
      </c>
      <c r="B15" s="51">
        <v>717384</v>
      </c>
      <c r="C15" s="54">
        <v>1344</v>
      </c>
      <c r="D15" s="51">
        <v>1073376</v>
      </c>
      <c r="E15" s="52"/>
      <c r="F15" s="56">
        <v>0</v>
      </c>
      <c r="G15" s="56">
        <v>0</v>
      </c>
      <c r="H15" s="56">
        <v>303</v>
      </c>
      <c r="I15" s="56">
        <f t="shared" si="0"/>
        <v>303</v>
      </c>
      <c r="J15" s="52"/>
      <c r="K15" s="51">
        <f t="shared" si="1"/>
        <v>717384</v>
      </c>
      <c r="L15" s="54">
        <f t="shared" si="2"/>
        <v>1344</v>
      </c>
      <c r="M15" s="51">
        <f t="shared" si="3"/>
        <v>1073679</v>
      </c>
      <c r="N15" s="106"/>
      <c r="O15" s="54">
        <v>366272</v>
      </c>
      <c r="P15" s="54">
        <v>187368</v>
      </c>
      <c r="Q15" s="51">
        <f t="shared" si="4"/>
        <v>553640</v>
      </c>
      <c r="R15" s="106"/>
      <c r="S15" s="51">
        <f t="shared" si="5"/>
        <v>1083656</v>
      </c>
      <c r="T15" s="54">
        <f t="shared" si="6"/>
        <v>1344</v>
      </c>
      <c r="U15" s="51">
        <f t="shared" si="7"/>
        <v>1627319</v>
      </c>
      <c r="W15" s="1">
        <f t="shared" si="8"/>
        <v>543663</v>
      </c>
    </row>
    <row r="16" spans="1:23" s="1" customFormat="1" ht="19.149999999999999" hidden="1" customHeight="1">
      <c r="A16" s="5" t="s">
        <v>13</v>
      </c>
      <c r="B16" s="51">
        <v>0</v>
      </c>
      <c r="C16" s="54">
        <v>0</v>
      </c>
      <c r="D16" s="51">
        <v>0</v>
      </c>
      <c r="E16" s="52"/>
      <c r="F16" s="56">
        <v>0</v>
      </c>
      <c r="G16" s="56">
        <v>0</v>
      </c>
      <c r="H16" s="56">
        <v>0</v>
      </c>
      <c r="I16" s="56">
        <f t="shared" si="0"/>
        <v>0</v>
      </c>
      <c r="J16" s="52"/>
      <c r="K16" s="51">
        <f t="shared" si="1"/>
        <v>0</v>
      </c>
      <c r="L16" s="54">
        <f t="shared" si="2"/>
        <v>0</v>
      </c>
      <c r="M16" s="51">
        <f t="shared" si="3"/>
        <v>0</v>
      </c>
      <c r="N16" s="106"/>
      <c r="O16" s="54">
        <v>0</v>
      </c>
      <c r="P16" s="54">
        <v>0</v>
      </c>
      <c r="Q16" s="51">
        <f t="shared" si="4"/>
        <v>0</v>
      </c>
      <c r="R16" s="106"/>
      <c r="S16" s="51">
        <f t="shared" si="5"/>
        <v>0</v>
      </c>
      <c r="T16" s="54">
        <f t="shared" si="6"/>
        <v>0</v>
      </c>
      <c r="U16" s="51">
        <f t="shared" si="7"/>
        <v>0</v>
      </c>
      <c r="W16" s="1">
        <f t="shared" si="8"/>
        <v>0</v>
      </c>
    </row>
    <row r="17" spans="1:23" s="1" customFormat="1" ht="19.149999999999999" hidden="1" customHeight="1">
      <c r="A17" s="5" t="s">
        <v>14</v>
      </c>
      <c r="B17" s="51">
        <v>0</v>
      </c>
      <c r="C17" s="54">
        <v>0</v>
      </c>
      <c r="D17" s="51">
        <v>0</v>
      </c>
      <c r="E17" s="52"/>
      <c r="F17" s="56">
        <v>0</v>
      </c>
      <c r="G17" s="56">
        <v>0</v>
      </c>
      <c r="H17" s="56">
        <v>0</v>
      </c>
      <c r="I17" s="56">
        <f t="shared" si="0"/>
        <v>0</v>
      </c>
      <c r="J17" s="52"/>
      <c r="K17" s="51">
        <f t="shared" si="1"/>
        <v>0</v>
      </c>
      <c r="L17" s="54">
        <f t="shared" si="2"/>
        <v>0</v>
      </c>
      <c r="M17" s="51">
        <f t="shared" si="3"/>
        <v>0</v>
      </c>
      <c r="N17" s="106"/>
      <c r="O17" s="54">
        <v>0</v>
      </c>
      <c r="P17" s="54">
        <v>0</v>
      </c>
      <c r="Q17" s="51">
        <f t="shared" si="4"/>
        <v>0</v>
      </c>
      <c r="R17" s="106"/>
      <c r="S17" s="51">
        <f t="shared" si="5"/>
        <v>0</v>
      </c>
      <c r="T17" s="54">
        <f t="shared" si="6"/>
        <v>0</v>
      </c>
      <c r="U17" s="51">
        <f t="shared" si="7"/>
        <v>0</v>
      </c>
      <c r="W17" s="1">
        <f t="shared" si="8"/>
        <v>0</v>
      </c>
    </row>
    <row r="18" spans="1:23" s="1" customFormat="1" ht="19.149999999999999" customHeight="1">
      <c r="A18" s="5" t="s">
        <v>15</v>
      </c>
      <c r="B18" s="51">
        <v>1052310</v>
      </c>
      <c r="C18" s="54">
        <v>0</v>
      </c>
      <c r="D18" s="51">
        <v>1469927</v>
      </c>
      <c r="E18" s="52"/>
      <c r="F18" s="56">
        <v>12414</v>
      </c>
      <c r="G18" s="56">
        <v>5104</v>
      </c>
      <c r="H18" s="56">
        <v>-302</v>
      </c>
      <c r="I18" s="56">
        <f t="shared" si="0"/>
        <v>17216</v>
      </c>
      <c r="J18" s="52"/>
      <c r="K18" s="51">
        <f t="shared" si="1"/>
        <v>1064724</v>
      </c>
      <c r="L18" s="54">
        <f t="shared" si="2"/>
        <v>0</v>
      </c>
      <c r="M18" s="51">
        <f t="shared" si="3"/>
        <v>1487143</v>
      </c>
      <c r="N18" s="106"/>
      <c r="O18" s="54">
        <v>556992</v>
      </c>
      <c r="P18" s="54">
        <v>213422</v>
      </c>
      <c r="Q18" s="51">
        <f t="shared" si="4"/>
        <v>770414</v>
      </c>
      <c r="R18" s="106"/>
      <c r="S18" s="51">
        <f t="shared" si="5"/>
        <v>1621716</v>
      </c>
      <c r="T18" s="54">
        <f t="shared" si="6"/>
        <v>0</v>
      </c>
      <c r="U18" s="51">
        <f t="shared" si="7"/>
        <v>2257557</v>
      </c>
      <c r="W18" s="1">
        <f t="shared" si="8"/>
        <v>635841</v>
      </c>
    </row>
    <row r="19" spans="1:23" s="1" customFormat="1" ht="19.149999999999999" customHeight="1">
      <c r="A19" s="5" t="s">
        <v>16</v>
      </c>
      <c r="B19" s="51">
        <v>749250</v>
      </c>
      <c r="C19" s="54">
        <v>0</v>
      </c>
      <c r="D19" s="51">
        <v>1068934</v>
      </c>
      <c r="E19" s="52"/>
      <c r="F19" s="56">
        <v>0</v>
      </c>
      <c r="G19" s="56">
        <v>0</v>
      </c>
      <c r="H19" s="56">
        <v>512</v>
      </c>
      <c r="I19" s="56">
        <f t="shared" si="0"/>
        <v>512</v>
      </c>
      <c r="J19" s="52"/>
      <c r="K19" s="51">
        <f t="shared" si="1"/>
        <v>749250</v>
      </c>
      <c r="L19" s="54">
        <f t="shared" si="2"/>
        <v>0</v>
      </c>
      <c r="M19" s="51">
        <f t="shared" si="3"/>
        <v>1069446</v>
      </c>
      <c r="N19" s="106"/>
      <c r="O19" s="54">
        <v>360601</v>
      </c>
      <c r="P19" s="54">
        <v>150567</v>
      </c>
      <c r="Q19" s="51">
        <f t="shared" si="4"/>
        <v>511168</v>
      </c>
      <c r="R19" s="106"/>
      <c r="S19" s="51">
        <f t="shared" si="5"/>
        <v>1109851</v>
      </c>
      <c r="T19" s="54">
        <f t="shared" si="6"/>
        <v>0</v>
      </c>
      <c r="U19" s="51">
        <f t="shared" si="7"/>
        <v>1580614</v>
      </c>
      <c r="W19" s="1">
        <f t="shared" si="8"/>
        <v>470763</v>
      </c>
    </row>
    <row r="20" spans="1:23" s="1" customFormat="1" ht="19.149999999999999" customHeight="1">
      <c r="A20" s="5" t="s">
        <v>17</v>
      </c>
      <c r="B20" s="51">
        <v>963562</v>
      </c>
      <c r="C20" s="54">
        <v>206</v>
      </c>
      <c r="D20" s="51">
        <v>1347935</v>
      </c>
      <c r="E20" s="52"/>
      <c r="F20" s="56">
        <v>0</v>
      </c>
      <c r="G20" s="56">
        <v>0</v>
      </c>
      <c r="H20" s="56">
        <v>571</v>
      </c>
      <c r="I20" s="56">
        <f t="shared" si="0"/>
        <v>571</v>
      </c>
      <c r="J20" s="52"/>
      <c r="K20" s="51">
        <f t="shared" si="1"/>
        <v>963562</v>
      </c>
      <c r="L20" s="54">
        <f t="shared" si="2"/>
        <v>206</v>
      </c>
      <c r="M20" s="51">
        <f t="shared" si="3"/>
        <v>1348506</v>
      </c>
      <c r="N20" s="106"/>
      <c r="O20" s="54">
        <v>473704</v>
      </c>
      <c r="P20" s="54">
        <v>196070</v>
      </c>
      <c r="Q20" s="51">
        <f t="shared" si="4"/>
        <v>669774</v>
      </c>
      <c r="R20" s="106"/>
      <c r="S20" s="51">
        <f t="shared" si="5"/>
        <v>1437266</v>
      </c>
      <c r="T20" s="54">
        <f t="shared" si="6"/>
        <v>206</v>
      </c>
      <c r="U20" s="51">
        <f t="shared" si="7"/>
        <v>2018280</v>
      </c>
      <c r="W20" s="1">
        <f t="shared" si="8"/>
        <v>581014</v>
      </c>
    </row>
    <row r="21" spans="1:23" s="1" customFormat="1" ht="19.149999999999999" customHeight="1">
      <c r="A21" s="5" t="s">
        <v>18</v>
      </c>
      <c r="B21" s="51">
        <v>432132</v>
      </c>
      <c r="C21" s="54">
        <v>0</v>
      </c>
      <c r="D21" s="51">
        <v>615724</v>
      </c>
      <c r="E21" s="52"/>
      <c r="F21" s="56">
        <v>0</v>
      </c>
      <c r="G21" s="56">
        <v>0</v>
      </c>
      <c r="H21" s="56">
        <v>-229</v>
      </c>
      <c r="I21" s="56">
        <f t="shared" si="0"/>
        <v>-229</v>
      </c>
      <c r="J21" s="52"/>
      <c r="K21" s="51">
        <f t="shared" si="1"/>
        <v>432132</v>
      </c>
      <c r="L21" s="54">
        <f t="shared" si="2"/>
        <v>0</v>
      </c>
      <c r="M21" s="51">
        <f t="shared" si="3"/>
        <v>615495</v>
      </c>
      <c r="N21" s="106"/>
      <c r="O21" s="54">
        <v>239037</v>
      </c>
      <c r="P21" s="54">
        <v>96331</v>
      </c>
      <c r="Q21" s="51">
        <f t="shared" si="4"/>
        <v>335368</v>
      </c>
      <c r="R21" s="106"/>
      <c r="S21" s="51">
        <f t="shared" si="5"/>
        <v>671169</v>
      </c>
      <c r="T21" s="54">
        <f t="shared" si="6"/>
        <v>0</v>
      </c>
      <c r="U21" s="51">
        <f t="shared" si="7"/>
        <v>950863</v>
      </c>
      <c r="W21" s="1">
        <f t="shared" si="8"/>
        <v>279694</v>
      </c>
    </row>
    <row r="22" spans="1:23" s="1" customFormat="1" ht="19.149999999999999" customHeight="1">
      <c r="A22" s="5" t="s">
        <v>19</v>
      </c>
      <c r="B22" s="51">
        <v>970686</v>
      </c>
      <c r="C22" s="54">
        <v>0</v>
      </c>
      <c r="D22" s="51">
        <v>1454457</v>
      </c>
      <c r="E22" s="52"/>
      <c r="F22" s="56">
        <v>32000</v>
      </c>
      <c r="G22" s="56">
        <v>15590</v>
      </c>
      <c r="H22" s="56">
        <v>-157</v>
      </c>
      <c r="I22" s="56">
        <f t="shared" si="0"/>
        <v>47433</v>
      </c>
      <c r="J22" s="52"/>
      <c r="K22" s="51">
        <f t="shared" si="1"/>
        <v>1002686</v>
      </c>
      <c r="L22" s="54">
        <f t="shared" si="2"/>
        <v>0</v>
      </c>
      <c r="M22" s="51">
        <f t="shared" si="3"/>
        <v>1501890</v>
      </c>
      <c r="N22" s="106"/>
      <c r="O22" s="54">
        <v>505733</v>
      </c>
      <c r="P22" s="54">
        <v>254022</v>
      </c>
      <c r="Q22" s="51">
        <f t="shared" si="4"/>
        <v>759755</v>
      </c>
      <c r="R22" s="106"/>
      <c r="S22" s="51">
        <f t="shared" si="5"/>
        <v>1508419</v>
      </c>
      <c r="T22" s="54">
        <f t="shared" si="6"/>
        <v>0</v>
      </c>
      <c r="U22" s="51">
        <f t="shared" si="7"/>
        <v>2261645</v>
      </c>
      <c r="W22" s="1">
        <f t="shared" si="8"/>
        <v>753226</v>
      </c>
    </row>
    <row r="23" spans="1:23" s="1" customFormat="1" ht="19.149999999999999" customHeight="1">
      <c r="A23" s="5" t="s">
        <v>20</v>
      </c>
      <c r="B23" s="51">
        <v>488758</v>
      </c>
      <c r="C23" s="54">
        <v>0</v>
      </c>
      <c r="D23" s="51">
        <v>733775</v>
      </c>
      <c r="E23" s="52"/>
      <c r="F23" s="56">
        <v>0</v>
      </c>
      <c r="G23" s="56">
        <v>0</v>
      </c>
      <c r="H23" s="56">
        <v>115</v>
      </c>
      <c r="I23" s="56">
        <f t="shared" si="0"/>
        <v>115</v>
      </c>
      <c r="J23" s="52"/>
      <c r="K23" s="51">
        <f t="shared" si="1"/>
        <v>488758</v>
      </c>
      <c r="L23" s="54">
        <f t="shared" si="2"/>
        <v>0</v>
      </c>
      <c r="M23" s="51">
        <f t="shared" si="3"/>
        <v>733890</v>
      </c>
      <c r="N23" s="106"/>
      <c r="O23" s="54">
        <v>224318</v>
      </c>
      <c r="P23" s="54">
        <v>112012</v>
      </c>
      <c r="Q23" s="51">
        <f t="shared" si="4"/>
        <v>336330</v>
      </c>
      <c r="R23" s="106"/>
      <c r="S23" s="51">
        <f t="shared" si="5"/>
        <v>713076</v>
      </c>
      <c r="T23" s="54">
        <f t="shared" si="6"/>
        <v>0</v>
      </c>
      <c r="U23" s="51">
        <f t="shared" si="7"/>
        <v>1070220</v>
      </c>
      <c r="W23" s="1">
        <f t="shared" si="8"/>
        <v>357144</v>
      </c>
    </row>
    <row r="24" spans="1:23" s="1" customFormat="1" ht="19.149999999999999" customHeight="1">
      <c r="A24" s="5" t="s">
        <v>21</v>
      </c>
      <c r="B24" s="51">
        <v>632770</v>
      </c>
      <c r="C24" s="54">
        <v>0</v>
      </c>
      <c r="D24" s="51">
        <v>863607</v>
      </c>
      <c r="E24" s="52"/>
      <c r="F24" s="56">
        <v>7206</v>
      </c>
      <c r="G24" s="56">
        <v>2626</v>
      </c>
      <c r="H24" s="56">
        <v>-20</v>
      </c>
      <c r="I24" s="56">
        <f t="shared" si="0"/>
        <v>9812</v>
      </c>
      <c r="J24" s="52"/>
      <c r="K24" s="51">
        <f t="shared" si="1"/>
        <v>639976</v>
      </c>
      <c r="L24" s="54">
        <f t="shared" si="2"/>
        <v>0</v>
      </c>
      <c r="M24" s="51">
        <f t="shared" si="3"/>
        <v>873419</v>
      </c>
      <c r="N24" s="106"/>
      <c r="O24" s="54">
        <v>308751</v>
      </c>
      <c r="P24" s="54">
        <v>123046</v>
      </c>
      <c r="Q24" s="51">
        <f t="shared" si="4"/>
        <v>431797</v>
      </c>
      <c r="R24" s="106"/>
      <c r="S24" s="51">
        <f t="shared" si="5"/>
        <v>948727</v>
      </c>
      <c r="T24" s="54">
        <f t="shared" si="6"/>
        <v>0</v>
      </c>
      <c r="U24" s="51">
        <f t="shared" si="7"/>
        <v>1305216</v>
      </c>
      <c r="W24" s="1">
        <f t="shared" si="8"/>
        <v>356489</v>
      </c>
    </row>
    <row r="25" spans="1:23" s="1" customFormat="1" ht="19.149999999999999" customHeight="1">
      <c r="A25" s="5" t="s">
        <v>22</v>
      </c>
      <c r="B25" s="51">
        <v>666798</v>
      </c>
      <c r="C25" s="54">
        <v>206</v>
      </c>
      <c r="D25" s="51">
        <v>937723</v>
      </c>
      <c r="E25" s="52"/>
      <c r="F25" s="56">
        <v>0</v>
      </c>
      <c r="G25" s="56">
        <v>0</v>
      </c>
      <c r="H25" s="56">
        <v>565</v>
      </c>
      <c r="I25" s="56">
        <f t="shared" si="0"/>
        <v>565</v>
      </c>
      <c r="J25" s="52"/>
      <c r="K25" s="51">
        <f t="shared" si="1"/>
        <v>666798</v>
      </c>
      <c r="L25" s="54">
        <f t="shared" si="2"/>
        <v>206</v>
      </c>
      <c r="M25" s="51">
        <f t="shared" si="3"/>
        <v>938288</v>
      </c>
      <c r="N25" s="106"/>
      <c r="O25" s="54">
        <v>298867</v>
      </c>
      <c r="P25" s="54">
        <v>128397</v>
      </c>
      <c r="Q25" s="51">
        <f t="shared" si="4"/>
        <v>427264</v>
      </c>
      <c r="R25" s="106"/>
      <c r="S25" s="51">
        <f t="shared" si="5"/>
        <v>965665</v>
      </c>
      <c r="T25" s="54">
        <f t="shared" si="6"/>
        <v>206</v>
      </c>
      <c r="U25" s="51">
        <f t="shared" si="7"/>
        <v>1365552</v>
      </c>
      <c r="W25" s="1">
        <f t="shared" si="8"/>
        <v>399887</v>
      </c>
    </row>
    <row r="26" spans="1:23" s="1" customFormat="1" ht="19.149999999999999" customHeight="1">
      <c r="A26" s="5" t="s">
        <v>23</v>
      </c>
      <c r="B26" s="51">
        <v>1306464</v>
      </c>
      <c r="C26" s="54">
        <v>0</v>
      </c>
      <c r="D26" s="51">
        <v>1830679</v>
      </c>
      <c r="E26" s="52"/>
      <c r="F26" s="56">
        <v>15140</v>
      </c>
      <c r="G26" s="56">
        <v>6014</v>
      </c>
      <c r="H26" s="56">
        <v>1407</v>
      </c>
      <c r="I26" s="56">
        <f t="shared" si="0"/>
        <v>22561</v>
      </c>
      <c r="J26" s="52"/>
      <c r="K26" s="51">
        <f t="shared" si="1"/>
        <v>1321604</v>
      </c>
      <c r="L26" s="54">
        <f t="shared" si="2"/>
        <v>0</v>
      </c>
      <c r="M26" s="51">
        <f t="shared" si="3"/>
        <v>1853240</v>
      </c>
      <c r="N26" s="106"/>
      <c r="O26" s="54">
        <v>705341</v>
      </c>
      <c r="P26" s="54">
        <v>269370</v>
      </c>
      <c r="Q26" s="51">
        <f t="shared" si="4"/>
        <v>974711</v>
      </c>
      <c r="R26" s="106"/>
      <c r="S26" s="51">
        <f t="shared" si="5"/>
        <v>2026945</v>
      </c>
      <c r="T26" s="54">
        <f t="shared" si="6"/>
        <v>0</v>
      </c>
      <c r="U26" s="51">
        <f t="shared" si="7"/>
        <v>2827951</v>
      </c>
      <c r="W26" s="1">
        <f t="shared" si="8"/>
        <v>801006</v>
      </c>
    </row>
    <row r="27" spans="1:23" s="1" customFormat="1" ht="19.149999999999999" hidden="1" customHeight="1">
      <c r="A27" s="5" t="s">
        <v>24</v>
      </c>
      <c r="B27" s="51">
        <v>0</v>
      </c>
      <c r="C27" s="54">
        <v>0</v>
      </c>
      <c r="D27" s="51">
        <v>0</v>
      </c>
      <c r="E27" s="52"/>
      <c r="F27" s="56">
        <v>0</v>
      </c>
      <c r="G27" s="56">
        <v>0</v>
      </c>
      <c r="H27" s="56">
        <v>0</v>
      </c>
      <c r="I27" s="56">
        <f t="shared" si="0"/>
        <v>0</v>
      </c>
      <c r="J27" s="52"/>
      <c r="K27" s="51">
        <f t="shared" si="1"/>
        <v>0</v>
      </c>
      <c r="L27" s="54">
        <f t="shared" si="2"/>
        <v>0</v>
      </c>
      <c r="M27" s="51">
        <f t="shared" si="3"/>
        <v>0</v>
      </c>
      <c r="N27" s="106"/>
      <c r="O27" s="54">
        <v>0</v>
      </c>
      <c r="P27" s="54">
        <v>0</v>
      </c>
      <c r="Q27" s="51">
        <f t="shared" si="4"/>
        <v>0</v>
      </c>
      <c r="R27" s="106"/>
      <c r="S27" s="51">
        <f t="shared" si="5"/>
        <v>0</v>
      </c>
      <c r="T27" s="54">
        <f t="shared" si="6"/>
        <v>0</v>
      </c>
      <c r="U27" s="51">
        <f t="shared" si="7"/>
        <v>0</v>
      </c>
      <c r="W27" s="1">
        <f t="shared" si="8"/>
        <v>0</v>
      </c>
    </row>
    <row r="28" spans="1:23" s="1" customFormat="1" ht="19.149999999999999" customHeight="1">
      <c r="A28" s="5" t="s">
        <v>25</v>
      </c>
      <c r="B28" s="51">
        <v>553146</v>
      </c>
      <c r="C28" s="54">
        <v>0</v>
      </c>
      <c r="D28" s="51">
        <v>813374</v>
      </c>
      <c r="E28" s="52"/>
      <c r="F28" s="56">
        <v>0</v>
      </c>
      <c r="G28" s="56">
        <v>0</v>
      </c>
      <c r="H28" s="56">
        <v>-84</v>
      </c>
      <c r="I28" s="56">
        <f t="shared" si="0"/>
        <v>-84</v>
      </c>
      <c r="J28" s="52"/>
      <c r="K28" s="51">
        <f t="shared" si="1"/>
        <v>553146</v>
      </c>
      <c r="L28" s="54">
        <f t="shared" si="2"/>
        <v>0</v>
      </c>
      <c r="M28" s="51">
        <f t="shared" si="3"/>
        <v>813290</v>
      </c>
      <c r="N28" s="106"/>
      <c r="O28" s="54">
        <v>304346</v>
      </c>
      <c r="P28" s="54">
        <v>138202</v>
      </c>
      <c r="Q28" s="51">
        <f t="shared" si="4"/>
        <v>442548</v>
      </c>
      <c r="R28" s="106"/>
      <c r="S28" s="51">
        <f t="shared" si="5"/>
        <v>857492</v>
      </c>
      <c r="T28" s="54">
        <f t="shared" si="6"/>
        <v>0</v>
      </c>
      <c r="U28" s="51">
        <f t="shared" si="7"/>
        <v>1255838</v>
      </c>
      <c r="W28" s="1">
        <f t="shared" si="8"/>
        <v>398346</v>
      </c>
    </row>
    <row r="29" spans="1:23" s="1" customFormat="1" ht="19.149999999999999" customHeight="1">
      <c r="A29" s="5" t="s">
        <v>26</v>
      </c>
      <c r="B29" s="51">
        <v>385436</v>
      </c>
      <c r="C29" s="54">
        <v>0</v>
      </c>
      <c r="D29" s="51">
        <v>536810</v>
      </c>
      <c r="E29" s="52"/>
      <c r="F29" s="56">
        <v>0</v>
      </c>
      <c r="G29" s="56">
        <v>0</v>
      </c>
      <c r="H29" s="56">
        <v>129</v>
      </c>
      <c r="I29" s="56">
        <f t="shared" si="0"/>
        <v>129</v>
      </c>
      <c r="J29" s="52"/>
      <c r="K29" s="51">
        <f t="shared" si="1"/>
        <v>385436</v>
      </c>
      <c r="L29" s="54">
        <f t="shared" si="2"/>
        <v>0</v>
      </c>
      <c r="M29" s="51">
        <f t="shared" si="3"/>
        <v>536939</v>
      </c>
      <c r="N29" s="106"/>
      <c r="O29" s="54">
        <v>225668</v>
      </c>
      <c r="P29" s="54">
        <v>90545</v>
      </c>
      <c r="Q29" s="51">
        <f t="shared" si="4"/>
        <v>316213</v>
      </c>
      <c r="R29" s="106"/>
      <c r="S29" s="51">
        <f t="shared" si="5"/>
        <v>611104</v>
      </c>
      <c r="T29" s="54">
        <f t="shared" si="6"/>
        <v>0</v>
      </c>
      <c r="U29" s="51">
        <f t="shared" si="7"/>
        <v>853152</v>
      </c>
      <c r="W29" s="1">
        <f t="shared" si="8"/>
        <v>242048</v>
      </c>
    </row>
    <row r="30" spans="1:23" s="1" customFormat="1" ht="19.149999999999999" customHeight="1">
      <c r="A30" s="5" t="s">
        <v>27</v>
      </c>
      <c r="B30" s="51">
        <v>60764</v>
      </c>
      <c r="C30" s="54">
        <v>0</v>
      </c>
      <c r="D30" s="51">
        <v>60764</v>
      </c>
      <c r="E30" s="52"/>
      <c r="F30" s="56">
        <v>0</v>
      </c>
      <c r="G30" s="56">
        <v>0</v>
      </c>
      <c r="H30" s="56">
        <v>0</v>
      </c>
      <c r="I30" s="56">
        <f t="shared" si="0"/>
        <v>0</v>
      </c>
      <c r="J30" s="52"/>
      <c r="K30" s="51">
        <f t="shared" si="1"/>
        <v>60764</v>
      </c>
      <c r="L30" s="54">
        <f t="shared" si="2"/>
        <v>0</v>
      </c>
      <c r="M30" s="51">
        <f t="shared" si="3"/>
        <v>60764</v>
      </c>
      <c r="N30" s="106"/>
      <c r="O30" s="54">
        <v>46276</v>
      </c>
      <c r="P30" s="54">
        <v>0</v>
      </c>
      <c r="Q30" s="51">
        <f t="shared" si="4"/>
        <v>46276</v>
      </c>
      <c r="R30" s="106"/>
      <c r="S30" s="51">
        <f t="shared" si="5"/>
        <v>107040</v>
      </c>
      <c r="T30" s="54">
        <f t="shared" si="6"/>
        <v>0</v>
      </c>
      <c r="U30" s="51">
        <f t="shared" si="7"/>
        <v>107040</v>
      </c>
      <c r="W30" s="1">
        <f t="shared" si="8"/>
        <v>0</v>
      </c>
    </row>
    <row r="31" spans="1:23" s="1" customFormat="1" ht="19.149999999999999" customHeight="1">
      <c r="A31" s="5" t="s">
        <v>28</v>
      </c>
      <c r="B31" s="51">
        <v>639194</v>
      </c>
      <c r="C31" s="54">
        <v>0</v>
      </c>
      <c r="D31" s="51">
        <v>899069</v>
      </c>
      <c r="E31" s="52"/>
      <c r="F31" s="56">
        <v>0</v>
      </c>
      <c r="G31" s="56">
        <v>0</v>
      </c>
      <c r="H31" s="56">
        <v>500</v>
      </c>
      <c r="I31" s="56">
        <f t="shared" si="0"/>
        <v>500</v>
      </c>
      <c r="J31" s="52"/>
      <c r="K31" s="51">
        <f t="shared" si="1"/>
        <v>639194</v>
      </c>
      <c r="L31" s="54">
        <f t="shared" si="2"/>
        <v>0</v>
      </c>
      <c r="M31" s="51">
        <f t="shared" si="3"/>
        <v>899569</v>
      </c>
      <c r="N31" s="106"/>
      <c r="O31" s="54">
        <v>287038</v>
      </c>
      <c r="P31" s="54">
        <v>125438</v>
      </c>
      <c r="Q31" s="51">
        <f t="shared" si="4"/>
        <v>412476</v>
      </c>
      <c r="R31" s="106"/>
      <c r="S31" s="51">
        <f t="shared" si="5"/>
        <v>926232</v>
      </c>
      <c r="T31" s="54">
        <f t="shared" si="6"/>
        <v>0</v>
      </c>
      <c r="U31" s="51">
        <f t="shared" si="7"/>
        <v>1312045</v>
      </c>
      <c r="W31" s="1">
        <f t="shared" si="8"/>
        <v>385813</v>
      </c>
    </row>
    <row r="32" spans="1:23" s="1" customFormat="1" ht="19.149999999999999" hidden="1" customHeight="1">
      <c r="A32" s="5" t="s">
        <v>29</v>
      </c>
      <c r="B32" s="51">
        <v>0</v>
      </c>
      <c r="C32" s="54">
        <v>0</v>
      </c>
      <c r="D32" s="51">
        <v>0</v>
      </c>
      <c r="E32" s="52"/>
      <c r="F32" s="56">
        <v>0</v>
      </c>
      <c r="G32" s="56">
        <v>0</v>
      </c>
      <c r="H32" s="56">
        <v>0</v>
      </c>
      <c r="I32" s="56">
        <f t="shared" si="0"/>
        <v>0</v>
      </c>
      <c r="J32" s="52"/>
      <c r="K32" s="51">
        <f t="shared" si="1"/>
        <v>0</v>
      </c>
      <c r="L32" s="54">
        <f t="shared" si="2"/>
        <v>0</v>
      </c>
      <c r="M32" s="51">
        <f t="shared" si="3"/>
        <v>0</v>
      </c>
      <c r="N32" s="106"/>
      <c r="O32" s="54">
        <v>0</v>
      </c>
      <c r="P32" s="54">
        <v>0</v>
      </c>
      <c r="Q32" s="51">
        <f t="shared" si="4"/>
        <v>0</v>
      </c>
      <c r="R32" s="106"/>
      <c r="S32" s="51">
        <f t="shared" si="5"/>
        <v>0</v>
      </c>
      <c r="T32" s="54">
        <f t="shared" si="6"/>
        <v>0</v>
      </c>
      <c r="U32" s="51">
        <f t="shared" si="7"/>
        <v>0</v>
      </c>
      <c r="W32" s="1">
        <f t="shared" si="8"/>
        <v>0</v>
      </c>
    </row>
    <row r="33" spans="1:24" s="1" customFormat="1" ht="19.149999999999999" customHeight="1">
      <c r="A33" s="5" t="s">
        <v>30</v>
      </c>
      <c r="B33" s="51">
        <v>379896</v>
      </c>
      <c r="C33" s="54">
        <v>0</v>
      </c>
      <c r="D33" s="51">
        <v>545802</v>
      </c>
      <c r="E33" s="52"/>
      <c r="F33" s="56">
        <v>0</v>
      </c>
      <c r="G33" s="56">
        <v>0</v>
      </c>
      <c r="H33" s="56">
        <v>152</v>
      </c>
      <c r="I33" s="56">
        <f t="shared" si="0"/>
        <v>152</v>
      </c>
      <c r="J33" s="52"/>
      <c r="K33" s="51">
        <f t="shared" si="1"/>
        <v>379896</v>
      </c>
      <c r="L33" s="54">
        <f t="shared" si="2"/>
        <v>0</v>
      </c>
      <c r="M33" s="51">
        <f t="shared" si="3"/>
        <v>545954</v>
      </c>
      <c r="N33" s="106"/>
      <c r="O33" s="54">
        <v>212181</v>
      </c>
      <c r="P33" s="54">
        <v>94142</v>
      </c>
      <c r="Q33" s="51">
        <f t="shared" si="4"/>
        <v>306323</v>
      </c>
      <c r="R33" s="106"/>
      <c r="S33" s="51">
        <f t="shared" si="5"/>
        <v>592077</v>
      </c>
      <c r="T33" s="54">
        <f t="shared" si="6"/>
        <v>0</v>
      </c>
      <c r="U33" s="51">
        <f t="shared" si="7"/>
        <v>852277</v>
      </c>
      <c r="W33" s="1">
        <f t="shared" si="8"/>
        <v>260200</v>
      </c>
    </row>
    <row r="34" spans="1:24" s="1" customFormat="1" ht="19.149999999999999" customHeight="1">
      <c r="A34" s="5" t="s">
        <v>31</v>
      </c>
      <c r="B34" s="51">
        <v>42278</v>
      </c>
      <c r="C34" s="54">
        <v>0</v>
      </c>
      <c r="D34" s="51">
        <v>42278</v>
      </c>
      <c r="E34" s="52"/>
      <c r="F34" s="56">
        <v>0</v>
      </c>
      <c r="G34" s="56">
        <v>0</v>
      </c>
      <c r="H34" s="56">
        <v>0</v>
      </c>
      <c r="I34" s="56">
        <f t="shared" si="0"/>
        <v>0</v>
      </c>
      <c r="J34" s="52"/>
      <c r="K34" s="51">
        <f t="shared" si="1"/>
        <v>42278</v>
      </c>
      <c r="L34" s="54">
        <f t="shared" si="2"/>
        <v>0</v>
      </c>
      <c r="M34" s="51">
        <f t="shared" si="3"/>
        <v>42278</v>
      </c>
      <c r="N34" s="106"/>
      <c r="O34" s="54">
        <v>20503</v>
      </c>
      <c r="P34" s="54">
        <v>0</v>
      </c>
      <c r="Q34" s="51">
        <f t="shared" si="4"/>
        <v>20503</v>
      </c>
      <c r="R34" s="106"/>
      <c r="S34" s="51">
        <f t="shared" si="5"/>
        <v>62781</v>
      </c>
      <c r="T34" s="54">
        <f t="shared" si="6"/>
        <v>0</v>
      </c>
      <c r="U34" s="51">
        <f t="shared" si="7"/>
        <v>62781</v>
      </c>
      <c r="W34" s="1">
        <f t="shared" si="8"/>
        <v>0</v>
      </c>
    </row>
    <row r="35" spans="1:24" s="1" customFormat="1" ht="19.149999999999999" hidden="1" customHeight="1">
      <c r="A35" s="5" t="s">
        <v>32</v>
      </c>
      <c r="B35" s="51">
        <v>0</v>
      </c>
      <c r="C35" s="54">
        <v>0</v>
      </c>
      <c r="D35" s="51">
        <v>0</v>
      </c>
      <c r="E35" s="52"/>
      <c r="F35" s="56">
        <v>0</v>
      </c>
      <c r="G35" s="56">
        <v>0</v>
      </c>
      <c r="H35" s="56">
        <v>0</v>
      </c>
      <c r="I35" s="56">
        <f t="shared" si="0"/>
        <v>0</v>
      </c>
      <c r="J35" s="52"/>
      <c r="K35" s="51">
        <f t="shared" si="1"/>
        <v>0</v>
      </c>
      <c r="L35" s="54">
        <f t="shared" si="2"/>
        <v>0</v>
      </c>
      <c r="M35" s="51">
        <f t="shared" si="3"/>
        <v>0</v>
      </c>
      <c r="N35" s="106"/>
      <c r="O35" s="54">
        <v>0</v>
      </c>
      <c r="P35" s="54">
        <v>0</v>
      </c>
      <c r="Q35" s="51">
        <f t="shared" si="4"/>
        <v>0</v>
      </c>
      <c r="R35" s="106"/>
      <c r="S35" s="51">
        <f t="shared" si="5"/>
        <v>0</v>
      </c>
      <c r="T35" s="54">
        <f t="shared" si="6"/>
        <v>0</v>
      </c>
      <c r="U35" s="51">
        <f t="shared" si="7"/>
        <v>0</v>
      </c>
      <c r="W35" s="1">
        <f t="shared" si="8"/>
        <v>0</v>
      </c>
    </row>
    <row r="36" spans="1:24" s="1" customFormat="1" ht="19.149999999999999" customHeight="1">
      <c r="A36" s="5" t="s">
        <v>33</v>
      </c>
      <c r="B36" s="51">
        <v>799548</v>
      </c>
      <c r="C36" s="54">
        <v>0</v>
      </c>
      <c r="D36" s="51">
        <v>1141227</v>
      </c>
      <c r="E36" s="52"/>
      <c r="F36" s="56">
        <v>18450</v>
      </c>
      <c r="G36" s="56">
        <v>7708</v>
      </c>
      <c r="H36" s="56">
        <v>-197</v>
      </c>
      <c r="I36" s="56">
        <f t="shared" si="0"/>
        <v>25961</v>
      </c>
      <c r="J36" s="52"/>
      <c r="K36" s="51">
        <f t="shared" si="1"/>
        <v>817998</v>
      </c>
      <c r="L36" s="54">
        <f t="shared" si="2"/>
        <v>0</v>
      </c>
      <c r="M36" s="51">
        <f t="shared" si="3"/>
        <v>1167188</v>
      </c>
      <c r="N36" s="106"/>
      <c r="O36" s="54">
        <v>378571</v>
      </c>
      <c r="P36" s="54">
        <v>167352</v>
      </c>
      <c r="Q36" s="51">
        <f t="shared" si="4"/>
        <v>545923</v>
      </c>
      <c r="R36" s="106"/>
      <c r="S36" s="51">
        <f t="shared" si="5"/>
        <v>1196569</v>
      </c>
      <c r="T36" s="54">
        <f t="shared" si="6"/>
        <v>0</v>
      </c>
      <c r="U36" s="51">
        <f t="shared" si="7"/>
        <v>1713111</v>
      </c>
      <c r="W36" s="1">
        <f t="shared" si="8"/>
        <v>516542</v>
      </c>
    </row>
    <row r="37" spans="1:24" s="1" customFormat="1" ht="19.149999999999999" customHeight="1">
      <c r="A37" s="5" t="s">
        <v>34</v>
      </c>
      <c r="B37" s="51">
        <v>888802</v>
      </c>
      <c r="C37" s="54">
        <v>0</v>
      </c>
      <c r="D37" s="51">
        <v>1240569</v>
      </c>
      <c r="E37" s="52"/>
      <c r="F37" s="56">
        <v>7542</v>
      </c>
      <c r="G37" s="56">
        <v>2974</v>
      </c>
      <c r="H37" s="56">
        <v>867</v>
      </c>
      <c r="I37" s="56">
        <f t="shared" si="0"/>
        <v>11383</v>
      </c>
      <c r="J37" s="52"/>
      <c r="K37" s="51">
        <f t="shared" si="1"/>
        <v>896344</v>
      </c>
      <c r="L37" s="54">
        <f t="shared" si="2"/>
        <v>0</v>
      </c>
      <c r="M37" s="51">
        <f t="shared" si="3"/>
        <v>1251952</v>
      </c>
      <c r="N37" s="106"/>
      <c r="O37" s="54">
        <v>439124</v>
      </c>
      <c r="P37" s="54">
        <v>177138</v>
      </c>
      <c r="Q37" s="51">
        <f t="shared" si="4"/>
        <v>616262</v>
      </c>
      <c r="R37" s="106"/>
      <c r="S37" s="51">
        <f>+K37+O37</f>
        <v>1335468</v>
      </c>
      <c r="T37" s="54">
        <f t="shared" si="6"/>
        <v>0</v>
      </c>
      <c r="U37" s="51">
        <f t="shared" si="7"/>
        <v>1868214</v>
      </c>
      <c r="W37" s="1">
        <f t="shared" si="8"/>
        <v>532746</v>
      </c>
    </row>
    <row r="38" spans="1:24" s="1" customFormat="1" ht="19.149999999999999" customHeight="1">
      <c r="A38" s="5" t="s">
        <v>35</v>
      </c>
      <c r="B38" s="51">
        <v>0</v>
      </c>
      <c r="C38" s="54">
        <v>0</v>
      </c>
      <c r="D38" s="51">
        <v>0</v>
      </c>
      <c r="E38" s="52"/>
      <c r="F38" s="56">
        <v>0</v>
      </c>
      <c r="G38" s="56">
        <v>0</v>
      </c>
      <c r="H38" s="56">
        <v>0</v>
      </c>
      <c r="I38" s="56">
        <f t="shared" si="0"/>
        <v>0</v>
      </c>
      <c r="J38" s="52"/>
      <c r="K38" s="51">
        <f t="shared" si="1"/>
        <v>0</v>
      </c>
      <c r="L38" s="54">
        <f t="shared" si="2"/>
        <v>0</v>
      </c>
      <c r="M38" s="51">
        <f t="shared" si="3"/>
        <v>0</v>
      </c>
      <c r="N38" s="106"/>
      <c r="O38" s="54">
        <v>2132</v>
      </c>
      <c r="P38" s="54">
        <v>0</v>
      </c>
      <c r="Q38" s="51">
        <f t="shared" si="4"/>
        <v>2132</v>
      </c>
      <c r="R38" s="106"/>
      <c r="S38" s="51">
        <f t="shared" si="5"/>
        <v>2132</v>
      </c>
      <c r="T38" s="54">
        <f t="shared" si="6"/>
        <v>0</v>
      </c>
      <c r="U38" s="51">
        <f t="shared" si="7"/>
        <v>2132</v>
      </c>
      <c r="W38" s="1">
        <f t="shared" si="8"/>
        <v>0</v>
      </c>
    </row>
    <row r="39" spans="1:24" s="1" customFormat="1" ht="19.149999999999999" customHeight="1">
      <c r="A39" s="5" t="s">
        <v>36</v>
      </c>
      <c r="B39" s="51">
        <v>892268</v>
      </c>
      <c r="C39" s="54">
        <v>0</v>
      </c>
      <c r="D39" s="51">
        <v>1418250</v>
      </c>
      <c r="E39" s="52"/>
      <c r="F39" s="56">
        <v>7594</v>
      </c>
      <c r="G39" s="56">
        <v>4360</v>
      </c>
      <c r="H39" s="56">
        <v>-2375</v>
      </c>
      <c r="I39" s="56">
        <f t="shared" si="0"/>
        <v>9579</v>
      </c>
      <c r="J39" s="52"/>
      <c r="K39" s="51">
        <f t="shared" si="1"/>
        <v>899862</v>
      </c>
      <c r="L39" s="54">
        <f t="shared" si="2"/>
        <v>0</v>
      </c>
      <c r="M39" s="51">
        <f t="shared" si="3"/>
        <v>1427829</v>
      </c>
      <c r="N39" s="106"/>
      <c r="O39" s="54">
        <v>416358</v>
      </c>
      <c r="P39" s="54">
        <v>246011</v>
      </c>
      <c r="Q39" s="51">
        <f t="shared" si="4"/>
        <v>662369</v>
      </c>
      <c r="R39" s="106"/>
      <c r="S39" s="51">
        <f t="shared" si="5"/>
        <v>1316220</v>
      </c>
      <c r="T39" s="54">
        <f t="shared" si="6"/>
        <v>0</v>
      </c>
      <c r="U39" s="51">
        <f t="shared" si="7"/>
        <v>2090198</v>
      </c>
      <c r="W39" s="1">
        <f t="shared" si="8"/>
        <v>773978</v>
      </c>
    </row>
    <row r="40" spans="1:24" s="1" customFormat="1" ht="19.149999999999999" hidden="1" customHeight="1">
      <c r="A40" s="5" t="s">
        <v>37</v>
      </c>
      <c r="B40" s="51">
        <v>0</v>
      </c>
      <c r="C40" s="54">
        <v>0</v>
      </c>
      <c r="D40" s="51">
        <v>0</v>
      </c>
      <c r="E40" s="52"/>
      <c r="F40" s="56">
        <v>0</v>
      </c>
      <c r="G40" s="56">
        <v>0</v>
      </c>
      <c r="H40" s="56">
        <v>0</v>
      </c>
      <c r="I40" s="56">
        <f t="shared" si="0"/>
        <v>0</v>
      </c>
      <c r="J40" s="52"/>
      <c r="K40" s="51">
        <f t="shared" si="1"/>
        <v>0</v>
      </c>
      <c r="L40" s="54">
        <f t="shared" si="2"/>
        <v>0</v>
      </c>
      <c r="M40" s="51">
        <f t="shared" si="3"/>
        <v>0</v>
      </c>
      <c r="N40" s="106"/>
      <c r="O40" s="54">
        <v>0</v>
      </c>
      <c r="P40" s="54">
        <v>0</v>
      </c>
      <c r="Q40" s="51">
        <f t="shared" si="4"/>
        <v>0</v>
      </c>
      <c r="R40" s="106"/>
      <c r="S40" s="51">
        <f t="shared" si="5"/>
        <v>0</v>
      </c>
      <c r="T40" s="54">
        <f t="shared" si="6"/>
        <v>0</v>
      </c>
      <c r="U40" s="51">
        <f t="shared" si="7"/>
        <v>0</v>
      </c>
      <c r="W40" s="1">
        <f t="shared" si="8"/>
        <v>0</v>
      </c>
    </row>
    <row r="41" spans="1:24" s="1" customFormat="1" ht="19.149999999999999" customHeight="1">
      <c r="A41" s="5" t="s">
        <v>38</v>
      </c>
      <c r="B41" s="51">
        <v>10884</v>
      </c>
      <c r="C41" s="54">
        <v>0</v>
      </c>
      <c r="D41" s="51">
        <v>10884</v>
      </c>
      <c r="E41" s="52"/>
      <c r="F41" s="56">
        <v>0</v>
      </c>
      <c r="G41" s="56">
        <v>0</v>
      </c>
      <c r="H41" s="56">
        <v>0</v>
      </c>
      <c r="I41" s="56">
        <f t="shared" si="0"/>
        <v>0</v>
      </c>
      <c r="J41" s="52"/>
      <c r="K41" s="51">
        <f t="shared" si="1"/>
        <v>10884</v>
      </c>
      <c r="L41" s="54">
        <f t="shared" si="2"/>
        <v>0</v>
      </c>
      <c r="M41" s="51">
        <f t="shared" si="3"/>
        <v>10884</v>
      </c>
      <c r="N41" s="106"/>
      <c r="O41" s="54">
        <v>6747</v>
      </c>
      <c r="P41" s="54">
        <v>0</v>
      </c>
      <c r="Q41" s="51">
        <f t="shared" si="4"/>
        <v>6747</v>
      </c>
      <c r="R41" s="106"/>
      <c r="S41" s="51">
        <f t="shared" si="5"/>
        <v>17631</v>
      </c>
      <c r="T41" s="54">
        <f t="shared" si="6"/>
        <v>0</v>
      </c>
      <c r="U41" s="51">
        <f t="shared" si="7"/>
        <v>17631</v>
      </c>
      <c r="W41" s="1">
        <f t="shared" si="8"/>
        <v>0</v>
      </c>
    </row>
    <row r="42" spans="1:24" s="1" customFormat="1" ht="19.149999999999999" customHeight="1">
      <c r="A42" s="5" t="s">
        <v>39</v>
      </c>
      <c r="B42" s="51">
        <v>925544</v>
      </c>
      <c r="C42" s="54">
        <v>0</v>
      </c>
      <c r="D42" s="51">
        <v>1338600</v>
      </c>
      <c r="E42" s="52"/>
      <c r="F42" s="56">
        <v>6856</v>
      </c>
      <c r="G42" s="56">
        <v>3002</v>
      </c>
      <c r="H42" s="56">
        <v>1090</v>
      </c>
      <c r="I42" s="56">
        <f t="shared" si="0"/>
        <v>10948</v>
      </c>
      <c r="J42" s="52"/>
      <c r="K42" s="51">
        <f t="shared" si="1"/>
        <v>932400</v>
      </c>
      <c r="L42" s="54">
        <f t="shared" si="2"/>
        <v>0</v>
      </c>
      <c r="M42" s="51">
        <f t="shared" si="3"/>
        <v>1349548</v>
      </c>
      <c r="N42" s="106"/>
      <c r="O42" s="54">
        <v>460029</v>
      </c>
      <c r="P42" s="54">
        <v>211818</v>
      </c>
      <c r="Q42" s="51">
        <f t="shared" si="4"/>
        <v>671847</v>
      </c>
      <c r="R42" s="106"/>
      <c r="S42" s="51">
        <f t="shared" si="5"/>
        <v>1392429</v>
      </c>
      <c r="T42" s="54">
        <f t="shared" si="6"/>
        <v>0</v>
      </c>
      <c r="U42" s="51">
        <f t="shared" si="7"/>
        <v>2021395</v>
      </c>
      <c r="W42" s="1">
        <f t="shared" si="8"/>
        <v>628966</v>
      </c>
    </row>
    <row r="43" spans="1:24" s="1" customFormat="1" ht="19.149999999999999" customHeight="1">
      <c r="A43" s="5" t="s">
        <v>40</v>
      </c>
      <c r="B43" s="51">
        <v>436736</v>
      </c>
      <c r="C43" s="54">
        <v>0</v>
      </c>
      <c r="D43" s="51">
        <v>607521</v>
      </c>
      <c r="E43" s="52"/>
      <c r="F43" s="56">
        <v>0</v>
      </c>
      <c r="G43" s="56">
        <v>0</v>
      </c>
      <c r="H43" s="56">
        <v>201</v>
      </c>
      <c r="I43" s="56">
        <f t="shared" si="0"/>
        <v>201</v>
      </c>
      <c r="J43" s="52"/>
      <c r="K43" s="51">
        <f t="shared" si="1"/>
        <v>436736</v>
      </c>
      <c r="L43" s="54">
        <f t="shared" si="2"/>
        <v>0</v>
      </c>
      <c r="M43" s="51">
        <f t="shared" si="3"/>
        <v>607722</v>
      </c>
      <c r="N43" s="106"/>
      <c r="O43" s="54">
        <v>222397</v>
      </c>
      <c r="P43" s="54">
        <v>91886</v>
      </c>
      <c r="Q43" s="51">
        <f t="shared" si="4"/>
        <v>314283</v>
      </c>
      <c r="R43" s="106"/>
      <c r="S43" s="51">
        <f t="shared" si="5"/>
        <v>659133</v>
      </c>
      <c r="T43" s="54">
        <f t="shared" si="6"/>
        <v>0</v>
      </c>
      <c r="U43" s="51">
        <f t="shared" si="7"/>
        <v>922005</v>
      </c>
      <c r="W43" s="1">
        <f t="shared" si="8"/>
        <v>262872</v>
      </c>
    </row>
    <row r="44" spans="1:24" s="1" customFormat="1" ht="19.149999999999999" customHeight="1">
      <c r="A44" s="5" t="s">
        <v>41</v>
      </c>
      <c r="B44" s="51">
        <v>859450</v>
      </c>
      <c r="C44" s="54">
        <v>0</v>
      </c>
      <c r="D44" s="51">
        <v>1332520</v>
      </c>
      <c r="E44" s="52"/>
      <c r="F44" s="56">
        <v>16688</v>
      </c>
      <c r="G44" s="56">
        <v>8950</v>
      </c>
      <c r="H44" s="56">
        <v>-1839</v>
      </c>
      <c r="I44" s="56">
        <f t="shared" si="0"/>
        <v>23799</v>
      </c>
      <c r="J44" s="52"/>
      <c r="K44" s="51">
        <f t="shared" si="1"/>
        <v>876138</v>
      </c>
      <c r="L44" s="54">
        <f t="shared" si="2"/>
        <v>0</v>
      </c>
      <c r="M44" s="51">
        <f t="shared" si="3"/>
        <v>1356319</v>
      </c>
      <c r="N44" s="106"/>
      <c r="O44" s="54">
        <v>453504</v>
      </c>
      <c r="P44" s="54">
        <v>248301</v>
      </c>
      <c r="Q44" s="51">
        <f t="shared" si="4"/>
        <v>701805</v>
      </c>
      <c r="R44" s="106"/>
      <c r="S44" s="51">
        <f t="shared" si="5"/>
        <v>1329642</v>
      </c>
      <c r="T44" s="54">
        <f t="shared" si="6"/>
        <v>0</v>
      </c>
      <c r="U44" s="51">
        <f t="shared" si="7"/>
        <v>2058124</v>
      </c>
      <c r="W44" s="1">
        <f t="shared" si="8"/>
        <v>728482</v>
      </c>
    </row>
    <row r="45" spans="1:24" s="1" customFormat="1" ht="19.149999999999999" customHeight="1">
      <c r="A45" s="5" t="s">
        <v>42</v>
      </c>
      <c r="B45" s="51">
        <v>28652</v>
      </c>
      <c r="C45" s="54">
        <v>0</v>
      </c>
      <c r="D45" s="51">
        <v>28652</v>
      </c>
      <c r="E45" s="52"/>
      <c r="F45" s="56">
        <v>0</v>
      </c>
      <c r="G45" s="56">
        <v>0</v>
      </c>
      <c r="H45" s="56">
        <v>0</v>
      </c>
      <c r="I45" s="56">
        <f t="shared" si="0"/>
        <v>0</v>
      </c>
      <c r="J45" s="52"/>
      <c r="K45" s="51">
        <f t="shared" si="1"/>
        <v>28652</v>
      </c>
      <c r="L45" s="54">
        <f t="shared" si="2"/>
        <v>0</v>
      </c>
      <c r="M45" s="51">
        <f t="shared" si="3"/>
        <v>28652</v>
      </c>
      <c r="N45" s="106"/>
      <c r="O45" s="54">
        <v>15713</v>
      </c>
      <c r="P45" s="54">
        <v>0</v>
      </c>
      <c r="Q45" s="51">
        <f t="shared" si="4"/>
        <v>15713</v>
      </c>
      <c r="R45" s="106"/>
      <c r="S45" s="51">
        <f t="shared" si="5"/>
        <v>44365</v>
      </c>
      <c r="T45" s="54">
        <f t="shared" si="6"/>
        <v>0</v>
      </c>
      <c r="U45" s="51">
        <f t="shared" si="7"/>
        <v>44365</v>
      </c>
      <c r="W45" s="1">
        <f t="shared" si="8"/>
        <v>0</v>
      </c>
    </row>
    <row r="46" spans="1:24" s="1" customFormat="1" ht="19.149999999999999" customHeight="1">
      <c r="A46" s="5" t="s">
        <v>43</v>
      </c>
      <c r="B46" s="51">
        <v>1968268</v>
      </c>
      <c r="C46" s="54">
        <v>0</v>
      </c>
      <c r="D46" s="51">
        <v>2899826</v>
      </c>
      <c r="E46" s="52"/>
      <c r="F46" s="56">
        <v>0</v>
      </c>
      <c r="G46" s="56">
        <v>0</v>
      </c>
      <c r="H46" s="56">
        <v>-192</v>
      </c>
      <c r="I46" s="56">
        <f t="shared" si="0"/>
        <v>-192</v>
      </c>
      <c r="J46" s="52"/>
      <c r="K46" s="51">
        <f t="shared" si="1"/>
        <v>1968268</v>
      </c>
      <c r="L46" s="54">
        <f t="shared" si="2"/>
        <v>0</v>
      </c>
      <c r="M46" s="51">
        <f t="shared" si="3"/>
        <v>2899634</v>
      </c>
      <c r="N46" s="106"/>
      <c r="O46" s="54">
        <v>1025868</v>
      </c>
      <c r="P46" s="54">
        <v>494932</v>
      </c>
      <c r="Q46" s="51">
        <f t="shared" si="4"/>
        <v>1520800</v>
      </c>
      <c r="R46" s="106"/>
      <c r="S46" s="51">
        <f>+K46+O46</f>
        <v>2994136</v>
      </c>
      <c r="T46" s="54">
        <f t="shared" si="6"/>
        <v>0</v>
      </c>
      <c r="U46" s="51">
        <f t="shared" si="7"/>
        <v>4420434</v>
      </c>
      <c r="W46" s="1">
        <f t="shared" si="8"/>
        <v>1426298</v>
      </c>
    </row>
    <row r="47" spans="1:24" s="1" customFormat="1" ht="19.149999999999999" hidden="1" customHeight="1">
      <c r="A47" s="5" t="s">
        <v>44</v>
      </c>
      <c r="B47" s="51">
        <v>0</v>
      </c>
      <c r="C47" s="54">
        <v>0</v>
      </c>
      <c r="D47" s="51">
        <v>0</v>
      </c>
      <c r="E47" s="52"/>
      <c r="F47" s="57">
        <v>0</v>
      </c>
      <c r="G47" s="57">
        <v>0</v>
      </c>
      <c r="H47" s="57">
        <v>0</v>
      </c>
      <c r="I47" s="57">
        <f t="shared" si="0"/>
        <v>0</v>
      </c>
      <c r="J47" s="52"/>
      <c r="K47" s="51">
        <f t="shared" si="1"/>
        <v>0</v>
      </c>
      <c r="L47" s="54">
        <f t="shared" si="2"/>
        <v>0</v>
      </c>
      <c r="M47" s="51">
        <f t="shared" si="3"/>
        <v>0</v>
      </c>
      <c r="N47" s="106"/>
      <c r="O47" s="54">
        <v>0</v>
      </c>
      <c r="P47" s="54">
        <v>0</v>
      </c>
      <c r="Q47" s="51">
        <f t="shared" si="4"/>
        <v>0</v>
      </c>
      <c r="R47" s="106"/>
      <c r="S47" s="51">
        <f t="shared" si="5"/>
        <v>0</v>
      </c>
      <c r="T47" s="54">
        <f t="shared" si="6"/>
        <v>0</v>
      </c>
      <c r="U47" s="51">
        <f t="shared" si="7"/>
        <v>0</v>
      </c>
      <c r="W47" s="1">
        <f t="shared" si="8"/>
        <v>0</v>
      </c>
    </row>
    <row r="48" spans="1:24" s="20" customFormat="1" ht="22.15" customHeight="1">
      <c r="A48" s="6" t="s">
        <v>45</v>
      </c>
      <c r="B48" s="7">
        <f>SUM(B6:B47)</f>
        <v>34502379</v>
      </c>
      <c r="C48" s="7">
        <f>SUM(C6:C47)</f>
        <v>14165</v>
      </c>
      <c r="D48" s="7">
        <f>SUM(D6:D47)</f>
        <v>49089906</v>
      </c>
      <c r="E48" s="32"/>
      <c r="F48" s="7">
        <f>SUM(F6:F47)</f>
        <v>353178</v>
      </c>
      <c r="G48" s="7">
        <f>SUM(G6:G47)</f>
        <v>145154</v>
      </c>
      <c r="H48" s="7">
        <f>SUM(H6:H47)</f>
        <v>0</v>
      </c>
      <c r="I48" s="7">
        <f>SUM(I6:I47)</f>
        <v>498332</v>
      </c>
      <c r="J48" s="32"/>
      <c r="K48" s="7">
        <f>SUM(K6:K47)</f>
        <v>34855557</v>
      </c>
      <c r="L48" s="7">
        <f>SUM(L6:L47)</f>
        <v>14165</v>
      </c>
      <c r="M48" s="7">
        <f>SUM(M6:M47)</f>
        <v>49588238</v>
      </c>
      <c r="N48" s="104"/>
      <c r="O48" s="7">
        <f>SUM(O6:O47)</f>
        <v>17613122</v>
      </c>
      <c r="P48" s="7">
        <f>SUM(P6:P47)</f>
        <v>7706296</v>
      </c>
      <c r="Q48" s="7">
        <f>SUM(Q6:Q47)</f>
        <v>25319418</v>
      </c>
      <c r="R48" s="104"/>
      <c r="S48" s="7">
        <f>SUM(S6:S47)</f>
        <v>52468679</v>
      </c>
      <c r="T48" s="7">
        <f>SUM(T6:T47)</f>
        <v>14165</v>
      </c>
      <c r="U48" s="7">
        <f>SUM(U6:U47)</f>
        <v>74907656</v>
      </c>
      <c r="V48" s="1"/>
      <c r="W48" s="1">
        <f t="shared" si="8"/>
        <v>22438977</v>
      </c>
      <c r="X48" s="1"/>
    </row>
    <row r="49" spans="1:24" ht="15">
      <c r="A49" s="8"/>
      <c r="B49" s="9"/>
      <c r="D49" s="9"/>
      <c r="K49" s="9"/>
      <c r="L49" s="35"/>
      <c r="M49" s="9"/>
      <c r="N49" s="107"/>
      <c r="O49" s="9"/>
      <c r="P49" s="35"/>
      <c r="Q49" s="9"/>
      <c r="R49" s="107"/>
      <c r="S49" s="100"/>
      <c r="T49" s="9"/>
      <c r="U49" s="9"/>
    </row>
    <row r="50" spans="1:24" s="20" customFormat="1" ht="28.15" customHeight="1">
      <c r="A50" s="169" t="s">
        <v>46</v>
      </c>
      <c r="B50" s="215" t="s">
        <v>73</v>
      </c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108"/>
      <c r="O50" s="13"/>
      <c r="P50" s="14"/>
      <c r="Q50" s="13"/>
      <c r="R50" s="108"/>
      <c r="S50" s="101"/>
      <c r="T50" s="13"/>
      <c r="U50" s="13"/>
    </row>
    <row r="51" spans="1:24" ht="57" customHeight="1">
      <c r="A51" s="169"/>
      <c r="B51" s="212" t="s">
        <v>53</v>
      </c>
      <c r="C51" s="211"/>
      <c r="D51" s="79" t="s">
        <v>52</v>
      </c>
      <c r="E51" s="34"/>
      <c r="F51" s="81" t="s">
        <v>79</v>
      </c>
      <c r="G51" s="81" t="s">
        <v>80</v>
      </c>
      <c r="H51" s="81" t="s">
        <v>80</v>
      </c>
      <c r="I51" s="81" t="s">
        <v>78</v>
      </c>
      <c r="J51" s="34"/>
      <c r="K51" s="212" t="s">
        <v>53</v>
      </c>
      <c r="L51" s="211"/>
      <c r="M51" s="79" t="s">
        <v>52</v>
      </c>
      <c r="N51" s="109"/>
      <c r="O51" s="13"/>
      <c r="P51" s="14"/>
      <c r="Q51" s="13"/>
      <c r="R51" s="109"/>
      <c r="S51" s="101"/>
      <c r="T51" s="13"/>
      <c r="U51" s="13"/>
    </row>
    <row r="52" spans="1:24" s="1" customFormat="1" ht="19.899999999999999" customHeight="1">
      <c r="A52" s="10" t="s">
        <v>47</v>
      </c>
      <c r="B52" s="198">
        <v>17244107</v>
      </c>
      <c r="C52" s="198"/>
      <c r="D52" s="7">
        <v>24537871</v>
      </c>
      <c r="E52" s="32"/>
      <c r="F52" s="45"/>
      <c r="G52" s="45"/>
      <c r="H52" s="45"/>
      <c r="I52" s="45">
        <f>+F52+G52+H52</f>
        <v>0</v>
      </c>
      <c r="J52" s="32"/>
      <c r="K52" s="198">
        <f>+B52+F52</f>
        <v>17244107</v>
      </c>
      <c r="L52" s="198"/>
      <c r="M52" s="7">
        <f>+D52+I52</f>
        <v>24537871</v>
      </c>
      <c r="N52" s="104"/>
      <c r="O52" s="13"/>
      <c r="P52" s="14"/>
      <c r="Q52" s="13"/>
      <c r="R52" s="104"/>
      <c r="S52" s="101"/>
      <c r="T52" s="13"/>
      <c r="U52" s="13"/>
      <c r="W52" s="2"/>
    </row>
    <row r="53" spans="1:24" ht="15">
      <c r="A53" s="8"/>
      <c r="B53" s="9"/>
      <c r="D53" s="9"/>
      <c r="K53" s="9"/>
      <c r="M53" s="9"/>
      <c r="O53" s="13"/>
      <c r="P53" s="14"/>
      <c r="Q53" s="13"/>
      <c r="S53" s="101"/>
      <c r="T53" s="13"/>
      <c r="U53" s="13"/>
    </row>
    <row r="54" spans="1:24" ht="22.15" customHeight="1">
      <c r="A54" s="11" t="s">
        <v>48</v>
      </c>
      <c r="B54" s="199">
        <f>+B48+B52</f>
        <v>51746486</v>
      </c>
      <c r="C54" s="199"/>
      <c r="D54" s="7">
        <f>+D48+D52</f>
        <v>73627777</v>
      </c>
      <c r="F54" s="7">
        <f>+F48+F52</f>
        <v>353178</v>
      </c>
      <c r="G54" s="7">
        <f t="shared" ref="G54:I54" si="9">+G48+G52</f>
        <v>145154</v>
      </c>
      <c r="H54" s="7">
        <f t="shared" si="9"/>
        <v>0</v>
      </c>
      <c r="I54" s="7">
        <f t="shared" si="9"/>
        <v>498332</v>
      </c>
      <c r="K54" s="199">
        <f>+K48+K52</f>
        <v>52099664</v>
      </c>
      <c r="L54" s="199"/>
      <c r="M54" s="7">
        <f>+M48+M52</f>
        <v>74126109</v>
      </c>
      <c r="O54" s="13"/>
      <c r="P54" s="14"/>
      <c r="Q54" s="13"/>
      <c r="S54" s="101"/>
      <c r="T54" s="13"/>
      <c r="U54" s="13"/>
      <c r="V54" s="1"/>
      <c r="X54" s="1"/>
    </row>
    <row r="55" spans="1:24" ht="15">
      <c r="A55" s="8"/>
      <c r="B55" s="9"/>
      <c r="D55" s="9"/>
      <c r="K55" s="9"/>
      <c r="M55" s="9"/>
      <c r="O55" s="13"/>
      <c r="P55" s="14"/>
      <c r="Q55" s="13"/>
      <c r="S55" s="101"/>
      <c r="T55" s="13"/>
      <c r="U55" s="13"/>
    </row>
    <row r="56" spans="1:24" s="12" customFormat="1" ht="15">
      <c r="A56" s="15"/>
      <c r="C56" s="14"/>
      <c r="E56" s="32"/>
      <c r="F56" s="14"/>
      <c r="G56" s="14"/>
      <c r="H56" s="14"/>
      <c r="I56" s="14"/>
      <c r="J56" s="32"/>
      <c r="L56" s="14"/>
      <c r="N56" s="104"/>
      <c r="O56" s="13"/>
      <c r="P56" s="14"/>
      <c r="Q56" s="13"/>
      <c r="R56" s="104"/>
      <c r="S56" s="101"/>
      <c r="T56" s="13"/>
      <c r="U56" s="13"/>
      <c r="W56" s="2"/>
    </row>
    <row r="57" spans="1:24" ht="15">
      <c r="A57" s="16"/>
      <c r="B57" s="13"/>
      <c r="C57" s="14"/>
      <c r="D57" s="13"/>
      <c r="F57" s="14"/>
      <c r="G57" s="14"/>
      <c r="H57" s="14"/>
      <c r="I57" s="14"/>
      <c r="K57" s="13"/>
      <c r="L57" s="14"/>
      <c r="M57" s="13"/>
      <c r="O57" s="13"/>
      <c r="P57" s="14"/>
      <c r="Q57" s="13"/>
      <c r="S57" s="101"/>
      <c r="T57" s="13"/>
      <c r="U57" s="13"/>
    </row>
    <row r="58" spans="1:24" ht="15">
      <c r="A58" s="16"/>
      <c r="B58" s="13"/>
      <c r="C58" s="14"/>
      <c r="D58" s="13"/>
      <c r="F58" s="14"/>
      <c r="G58" s="14"/>
      <c r="H58" s="14"/>
      <c r="I58" s="14"/>
      <c r="K58" s="13"/>
      <c r="L58" s="14"/>
      <c r="M58" s="13"/>
      <c r="O58" s="13"/>
      <c r="P58" s="14"/>
      <c r="Q58" s="13"/>
      <c r="S58" s="101"/>
      <c r="T58" s="13"/>
      <c r="U58" s="13"/>
    </row>
    <row r="59" spans="1:24" s="3" customFormat="1" ht="15">
      <c r="A59" s="16"/>
      <c r="B59" s="13"/>
      <c r="C59" s="14"/>
      <c r="D59" s="13"/>
      <c r="E59" s="32"/>
      <c r="F59" s="14"/>
      <c r="G59" s="14"/>
      <c r="H59" s="14"/>
      <c r="I59" s="14"/>
      <c r="J59" s="32"/>
      <c r="K59" s="13"/>
      <c r="L59" s="14"/>
      <c r="M59" s="13"/>
      <c r="N59" s="104"/>
      <c r="O59" s="13"/>
      <c r="P59" s="14"/>
      <c r="Q59" s="13"/>
      <c r="R59" s="104"/>
      <c r="S59" s="101"/>
      <c r="T59" s="13"/>
      <c r="U59" s="13"/>
    </row>
    <row r="60" spans="1:24" s="3" customFormat="1" ht="15">
      <c r="A60" s="16"/>
      <c r="B60" s="13"/>
      <c r="C60" s="14"/>
      <c r="D60" s="13"/>
      <c r="E60" s="32"/>
      <c r="F60" s="14"/>
      <c r="G60" s="14"/>
      <c r="H60" s="14"/>
      <c r="I60" s="14"/>
      <c r="J60" s="32"/>
      <c r="K60" s="13"/>
      <c r="L60" s="14"/>
      <c r="M60" s="13"/>
      <c r="N60" s="104"/>
      <c r="O60" s="13"/>
      <c r="P60" s="14"/>
      <c r="Q60" s="13"/>
      <c r="R60" s="104"/>
      <c r="S60" s="101"/>
      <c r="T60" s="13"/>
      <c r="U60" s="13"/>
    </row>
    <row r="61" spans="1:24" s="3" customFormat="1" ht="15">
      <c r="A61" s="16"/>
      <c r="B61" s="13"/>
      <c r="C61" s="14"/>
      <c r="D61" s="13"/>
      <c r="E61" s="32"/>
      <c r="F61" s="14"/>
      <c r="G61" s="14"/>
      <c r="H61" s="14"/>
      <c r="I61" s="14"/>
      <c r="J61" s="32"/>
      <c r="K61" s="13"/>
      <c r="L61" s="14"/>
      <c r="M61" s="13"/>
      <c r="N61" s="104"/>
      <c r="O61" s="13"/>
      <c r="P61" s="14"/>
      <c r="Q61" s="13"/>
      <c r="R61" s="104"/>
      <c r="S61" s="101"/>
      <c r="T61" s="13"/>
      <c r="U61" s="13"/>
    </row>
    <row r="62" spans="1:24" s="3" customFormat="1" ht="15">
      <c r="A62" s="16"/>
      <c r="B62" s="13"/>
      <c r="C62" s="14"/>
      <c r="D62" s="13"/>
      <c r="E62" s="32"/>
      <c r="F62" s="14"/>
      <c r="G62" s="14"/>
      <c r="H62" s="14"/>
      <c r="I62" s="14"/>
      <c r="J62" s="32"/>
      <c r="K62" s="13"/>
      <c r="L62" s="14"/>
      <c r="M62" s="13"/>
      <c r="N62" s="104"/>
      <c r="O62" s="13"/>
      <c r="P62" s="14"/>
      <c r="Q62" s="13"/>
      <c r="R62" s="104"/>
      <c r="S62" s="101"/>
      <c r="T62" s="13"/>
      <c r="U62" s="13"/>
    </row>
    <row r="63" spans="1:24" s="3" customFormat="1" ht="15">
      <c r="A63" s="16"/>
      <c r="B63" s="13"/>
      <c r="C63" s="14"/>
      <c r="D63" s="13"/>
      <c r="E63" s="32"/>
      <c r="F63" s="14"/>
      <c r="G63" s="14"/>
      <c r="H63" s="14"/>
      <c r="I63" s="14"/>
      <c r="J63" s="32"/>
      <c r="K63" s="13"/>
      <c r="L63" s="14"/>
      <c r="M63" s="13"/>
      <c r="N63" s="104"/>
      <c r="O63" s="13"/>
      <c r="P63" s="14"/>
      <c r="Q63" s="13"/>
      <c r="R63" s="104"/>
      <c r="S63" s="101"/>
      <c r="T63" s="13"/>
      <c r="U63" s="13"/>
    </row>
    <row r="64" spans="1:24" s="3" customFormat="1" ht="15">
      <c r="A64" s="16"/>
      <c r="B64" s="13"/>
      <c r="C64" s="14"/>
      <c r="D64" s="13"/>
      <c r="E64" s="32"/>
      <c r="F64" s="14"/>
      <c r="G64" s="14"/>
      <c r="H64" s="14"/>
      <c r="I64" s="14"/>
      <c r="J64" s="32"/>
      <c r="K64" s="13"/>
      <c r="L64" s="14"/>
      <c r="M64" s="13"/>
      <c r="N64" s="104"/>
      <c r="O64" s="13"/>
      <c r="P64" s="14"/>
      <c r="Q64" s="13"/>
      <c r="R64" s="104"/>
      <c r="S64" s="101"/>
      <c r="T64" s="13"/>
      <c r="U64" s="13"/>
    </row>
    <row r="65" spans="1:21" s="3" customFormat="1" ht="15">
      <c r="A65" s="16"/>
      <c r="B65" s="13"/>
      <c r="C65" s="14"/>
      <c r="D65" s="13"/>
      <c r="E65" s="32"/>
      <c r="F65" s="14"/>
      <c r="G65" s="14"/>
      <c r="H65" s="14"/>
      <c r="I65" s="14"/>
      <c r="J65" s="32"/>
      <c r="K65" s="13"/>
      <c r="L65" s="14"/>
      <c r="M65" s="13"/>
      <c r="N65" s="104"/>
      <c r="O65" s="13"/>
      <c r="P65" s="14"/>
      <c r="Q65" s="13"/>
      <c r="R65" s="104"/>
      <c r="S65" s="101"/>
      <c r="T65" s="13"/>
      <c r="U65" s="13"/>
    </row>
    <row r="66" spans="1:21" s="3" customFormat="1" ht="15">
      <c r="A66" s="16"/>
      <c r="B66" s="13"/>
      <c r="C66" s="14"/>
      <c r="D66" s="13"/>
      <c r="E66" s="32"/>
      <c r="F66" s="14"/>
      <c r="G66" s="14"/>
      <c r="H66" s="14"/>
      <c r="I66" s="14"/>
      <c r="J66" s="32"/>
      <c r="K66" s="13"/>
      <c r="L66" s="14"/>
      <c r="M66" s="13"/>
      <c r="N66" s="104"/>
      <c r="O66" s="13"/>
      <c r="P66" s="14"/>
      <c r="Q66" s="13"/>
      <c r="R66" s="104"/>
      <c r="S66" s="101"/>
      <c r="T66" s="13"/>
      <c r="U66" s="13"/>
    </row>
    <row r="67" spans="1:21" s="3" customFormat="1" ht="15">
      <c r="A67" s="16"/>
      <c r="B67" s="13"/>
      <c r="C67" s="14"/>
      <c r="D67" s="13"/>
      <c r="E67" s="32"/>
      <c r="F67" s="14"/>
      <c r="G67" s="14"/>
      <c r="H67" s="14"/>
      <c r="I67" s="14"/>
      <c r="J67" s="32"/>
      <c r="K67" s="13"/>
      <c r="L67" s="14"/>
      <c r="M67" s="13"/>
      <c r="N67" s="104"/>
      <c r="O67" s="13"/>
      <c r="P67" s="14"/>
      <c r="Q67" s="13"/>
      <c r="R67" s="104"/>
      <c r="S67" s="101"/>
      <c r="T67" s="13"/>
      <c r="U67" s="13"/>
    </row>
    <row r="68" spans="1:21" s="3" customFormat="1" ht="15">
      <c r="A68" s="16"/>
      <c r="B68" s="13"/>
      <c r="C68" s="14"/>
      <c r="D68" s="13"/>
      <c r="E68" s="32"/>
      <c r="F68" s="14"/>
      <c r="G68" s="14"/>
      <c r="H68" s="14"/>
      <c r="I68" s="14"/>
      <c r="J68" s="32"/>
      <c r="K68" s="13"/>
      <c r="L68" s="14"/>
      <c r="M68" s="13"/>
      <c r="N68" s="104"/>
      <c r="O68" s="13"/>
      <c r="P68" s="14"/>
      <c r="Q68" s="13"/>
      <c r="R68" s="104"/>
      <c r="S68" s="101"/>
      <c r="T68" s="13"/>
      <c r="U68" s="13"/>
    </row>
    <row r="69" spans="1:21" s="3" customFormat="1" ht="15" customHeight="1">
      <c r="A69" s="16"/>
      <c r="B69" s="13"/>
      <c r="C69" s="14"/>
      <c r="D69" s="13"/>
      <c r="E69" s="32"/>
      <c r="F69" s="14"/>
      <c r="G69" s="14"/>
      <c r="H69" s="14"/>
      <c r="I69" s="14"/>
      <c r="J69" s="32"/>
      <c r="K69" s="13"/>
      <c r="L69" s="14"/>
      <c r="M69" s="13"/>
      <c r="N69" s="104"/>
      <c r="O69" s="13"/>
      <c r="P69" s="14"/>
      <c r="Q69" s="13"/>
      <c r="R69" s="104"/>
      <c r="S69" s="101"/>
      <c r="T69" s="13"/>
      <c r="U69" s="13"/>
    </row>
    <row r="70" spans="1:21" s="3" customFormat="1" ht="13.9" customHeight="1">
      <c r="A70" s="16"/>
      <c r="B70" s="13"/>
      <c r="C70" s="14"/>
      <c r="D70" s="13"/>
      <c r="E70" s="32"/>
      <c r="F70" s="14"/>
      <c r="G70" s="14"/>
      <c r="H70" s="14"/>
      <c r="I70" s="14"/>
      <c r="J70" s="32"/>
      <c r="K70" s="13"/>
      <c r="L70" s="14"/>
      <c r="M70" s="13"/>
      <c r="N70" s="104"/>
      <c r="O70" s="13"/>
      <c r="P70" s="14"/>
      <c r="Q70" s="13"/>
      <c r="R70" s="104"/>
      <c r="S70" s="101"/>
      <c r="T70" s="13"/>
      <c r="U70" s="13"/>
    </row>
    <row r="71" spans="1:21" s="3" customFormat="1" ht="15">
      <c r="A71" s="16"/>
      <c r="B71" s="13"/>
      <c r="C71" s="14"/>
      <c r="D71" s="13"/>
      <c r="E71" s="32"/>
      <c r="F71" s="14"/>
      <c r="G71" s="14"/>
      <c r="H71" s="14"/>
      <c r="I71" s="14"/>
      <c r="J71" s="32"/>
      <c r="K71" s="13"/>
      <c r="L71" s="14"/>
      <c r="M71" s="13"/>
      <c r="N71" s="104"/>
      <c r="O71" s="13"/>
      <c r="P71" s="14"/>
      <c r="Q71" s="13"/>
      <c r="R71" s="104"/>
      <c r="S71" s="101"/>
      <c r="T71" s="13"/>
      <c r="U71" s="13"/>
    </row>
    <row r="72" spans="1:21" s="3" customFormat="1" ht="15">
      <c r="A72" s="16"/>
      <c r="B72" s="13"/>
      <c r="C72" s="14"/>
      <c r="D72" s="13"/>
      <c r="E72" s="32"/>
      <c r="F72" s="14"/>
      <c r="G72" s="14"/>
      <c r="H72" s="14"/>
      <c r="I72" s="14"/>
      <c r="J72" s="32"/>
      <c r="K72" s="13"/>
      <c r="L72" s="14"/>
      <c r="M72" s="13"/>
      <c r="N72" s="104"/>
      <c r="O72" s="13"/>
      <c r="P72" s="14"/>
      <c r="Q72" s="13"/>
      <c r="R72" s="104"/>
      <c r="S72" s="101"/>
      <c r="T72" s="13"/>
      <c r="U72" s="13"/>
    </row>
    <row r="73" spans="1:21" s="3" customFormat="1" ht="15">
      <c r="A73" s="16"/>
      <c r="B73" s="13"/>
      <c r="C73" s="14"/>
      <c r="D73" s="13"/>
      <c r="E73" s="32"/>
      <c r="F73" s="14"/>
      <c r="G73" s="14"/>
      <c r="H73" s="14"/>
      <c r="I73" s="14"/>
      <c r="J73" s="32"/>
      <c r="K73" s="13"/>
      <c r="L73" s="14"/>
      <c r="M73" s="13"/>
      <c r="N73" s="104"/>
      <c r="O73" s="13"/>
      <c r="P73" s="14"/>
      <c r="Q73" s="13"/>
      <c r="R73" s="104"/>
      <c r="S73" s="101"/>
      <c r="T73" s="13"/>
      <c r="U73" s="13"/>
    </row>
    <row r="74" spans="1:21" s="3" customFormat="1" ht="15">
      <c r="A74" s="16"/>
      <c r="B74" s="13"/>
      <c r="C74" s="14"/>
      <c r="D74" s="13"/>
      <c r="E74" s="32"/>
      <c r="F74" s="14"/>
      <c r="G74" s="14"/>
      <c r="H74" s="14"/>
      <c r="I74" s="14"/>
      <c r="J74" s="32"/>
      <c r="K74" s="13"/>
      <c r="L74" s="14"/>
      <c r="M74" s="13"/>
      <c r="N74" s="104"/>
      <c r="O74" s="13"/>
      <c r="P74" s="14"/>
      <c r="Q74" s="13"/>
      <c r="R74" s="104"/>
      <c r="S74" s="101"/>
      <c r="T74" s="13"/>
      <c r="U74" s="13"/>
    </row>
    <row r="75" spans="1:21" s="3" customFormat="1" ht="15">
      <c r="A75" s="16"/>
      <c r="B75" s="13"/>
      <c r="C75" s="14"/>
      <c r="D75" s="13"/>
      <c r="E75" s="32"/>
      <c r="F75" s="14"/>
      <c r="G75" s="14"/>
      <c r="H75" s="14"/>
      <c r="I75" s="14"/>
      <c r="J75" s="32"/>
      <c r="K75" s="13"/>
      <c r="L75" s="14"/>
      <c r="M75" s="13"/>
      <c r="N75" s="104"/>
      <c r="O75" s="13"/>
      <c r="P75" s="14"/>
      <c r="Q75" s="13"/>
      <c r="R75" s="104"/>
      <c r="S75" s="101"/>
      <c r="T75" s="13"/>
      <c r="U75" s="13"/>
    </row>
    <row r="76" spans="1:21" s="3" customFormat="1" ht="15">
      <c r="A76" s="16"/>
      <c r="B76" s="13"/>
      <c r="C76" s="14"/>
      <c r="D76" s="13"/>
      <c r="E76" s="32"/>
      <c r="F76" s="14"/>
      <c r="G76" s="14"/>
      <c r="H76" s="14"/>
      <c r="I76" s="14"/>
      <c r="J76" s="32"/>
      <c r="K76" s="13"/>
      <c r="L76" s="14"/>
      <c r="M76" s="13"/>
      <c r="N76" s="104"/>
      <c r="O76" s="13"/>
      <c r="P76" s="14"/>
      <c r="Q76" s="13"/>
      <c r="R76" s="104"/>
      <c r="S76" s="101"/>
      <c r="T76" s="13"/>
      <c r="U76" s="13"/>
    </row>
    <row r="77" spans="1:21" s="3" customFormat="1" ht="15">
      <c r="A77" s="16"/>
      <c r="B77" s="13"/>
      <c r="C77" s="14"/>
      <c r="D77" s="13"/>
      <c r="E77" s="32"/>
      <c r="F77" s="14"/>
      <c r="G77" s="14"/>
      <c r="H77" s="14"/>
      <c r="I77" s="14"/>
      <c r="J77" s="32"/>
      <c r="K77" s="13"/>
      <c r="L77" s="14"/>
      <c r="M77" s="13"/>
      <c r="N77" s="104"/>
      <c r="O77" s="13"/>
      <c r="P77" s="14"/>
      <c r="Q77" s="13"/>
      <c r="R77" s="104"/>
      <c r="S77" s="101"/>
      <c r="T77" s="13"/>
      <c r="U77" s="13"/>
    </row>
    <row r="78" spans="1:21" s="3" customFormat="1" ht="15">
      <c r="A78" s="16"/>
      <c r="B78" s="13"/>
      <c r="C78" s="14"/>
      <c r="D78" s="13"/>
      <c r="E78" s="32"/>
      <c r="F78" s="14"/>
      <c r="G78" s="14"/>
      <c r="H78" s="14"/>
      <c r="I78" s="14"/>
      <c r="J78" s="32"/>
      <c r="K78" s="13"/>
      <c r="L78" s="14"/>
      <c r="M78" s="13"/>
      <c r="N78" s="104"/>
      <c r="O78" s="13"/>
      <c r="P78" s="14"/>
      <c r="Q78" s="13"/>
      <c r="R78" s="104"/>
      <c r="S78" s="101"/>
      <c r="T78" s="13"/>
      <c r="U78" s="13"/>
    </row>
    <row r="79" spans="1:21" s="3" customFormat="1" ht="15">
      <c r="A79" s="16"/>
      <c r="B79" s="13"/>
      <c r="C79" s="14"/>
      <c r="D79" s="13"/>
      <c r="E79" s="32"/>
      <c r="F79" s="14"/>
      <c r="G79" s="14"/>
      <c r="H79" s="14"/>
      <c r="I79" s="14"/>
      <c r="J79" s="32"/>
      <c r="K79" s="13"/>
      <c r="L79" s="14"/>
      <c r="M79" s="13"/>
      <c r="N79" s="104"/>
      <c r="O79" s="13"/>
      <c r="P79" s="14"/>
      <c r="Q79" s="13"/>
      <c r="R79" s="104"/>
      <c r="S79" s="101"/>
      <c r="T79" s="13"/>
      <c r="U79" s="13"/>
    </row>
    <row r="80" spans="1:21" s="3" customFormat="1" ht="15">
      <c r="A80" s="16"/>
      <c r="B80" s="13"/>
      <c r="C80" s="14"/>
      <c r="D80" s="13"/>
      <c r="E80" s="32"/>
      <c r="F80" s="14"/>
      <c r="G80" s="14"/>
      <c r="H80" s="14"/>
      <c r="I80" s="14"/>
      <c r="J80" s="32"/>
      <c r="K80" s="13"/>
      <c r="L80" s="14"/>
      <c r="M80" s="13"/>
      <c r="N80" s="104"/>
      <c r="O80" s="13"/>
      <c r="P80" s="14"/>
      <c r="Q80" s="13"/>
      <c r="R80" s="104"/>
      <c r="S80" s="101"/>
      <c r="T80" s="13"/>
      <c r="U80" s="13"/>
    </row>
    <row r="81" spans="1:21" s="3" customFormat="1" ht="15">
      <c r="A81" s="16"/>
      <c r="B81" s="13"/>
      <c r="C81" s="14"/>
      <c r="D81" s="13"/>
      <c r="E81" s="32"/>
      <c r="F81" s="14"/>
      <c r="G81" s="14"/>
      <c r="H81" s="14"/>
      <c r="I81" s="14"/>
      <c r="J81" s="32"/>
      <c r="K81" s="13"/>
      <c r="L81" s="14"/>
      <c r="M81" s="13"/>
      <c r="N81" s="104"/>
      <c r="O81" s="13"/>
      <c r="P81" s="14"/>
      <c r="Q81" s="13"/>
      <c r="R81" s="104"/>
      <c r="S81" s="101"/>
      <c r="T81" s="13"/>
      <c r="U81" s="13"/>
    </row>
    <row r="82" spans="1:21" s="3" customFormat="1" ht="15">
      <c r="A82" s="16"/>
      <c r="B82" s="13"/>
      <c r="C82" s="14"/>
      <c r="D82" s="13"/>
      <c r="E82" s="32"/>
      <c r="F82" s="14"/>
      <c r="G82" s="14"/>
      <c r="H82" s="14"/>
      <c r="I82" s="14"/>
      <c r="J82" s="32"/>
      <c r="K82" s="13"/>
      <c r="L82" s="14"/>
      <c r="M82" s="13"/>
      <c r="N82" s="104"/>
      <c r="O82" s="13"/>
      <c r="P82" s="14"/>
      <c r="Q82" s="13"/>
      <c r="R82" s="104"/>
      <c r="S82" s="101"/>
      <c r="T82" s="13"/>
      <c r="U82" s="13"/>
    </row>
    <row r="83" spans="1:21" s="3" customFormat="1" ht="15">
      <c r="A83" s="16"/>
      <c r="B83" s="13"/>
      <c r="C83" s="14"/>
      <c r="D83" s="13"/>
      <c r="E83" s="32"/>
      <c r="F83" s="14"/>
      <c r="G83" s="14"/>
      <c r="H83" s="14"/>
      <c r="I83" s="14"/>
      <c r="J83" s="32"/>
      <c r="K83" s="13"/>
      <c r="L83" s="14"/>
      <c r="M83" s="13"/>
      <c r="N83" s="104"/>
      <c r="O83" s="13"/>
      <c r="P83" s="14"/>
      <c r="Q83" s="13"/>
      <c r="R83" s="104"/>
      <c r="S83" s="101"/>
      <c r="T83" s="13"/>
      <c r="U83" s="13"/>
    </row>
    <row r="84" spans="1:21" s="3" customFormat="1" ht="15">
      <c r="A84" s="16"/>
      <c r="B84" s="13"/>
      <c r="C84" s="14"/>
      <c r="D84" s="13"/>
      <c r="E84" s="32"/>
      <c r="F84" s="14"/>
      <c r="G84" s="14"/>
      <c r="H84" s="14"/>
      <c r="I84" s="14"/>
      <c r="J84" s="32"/>
      <c r="K84" s="13"/>
      <c r="L84" s="14"/>
      <c r="M84" s="13"/>
      <c r="N84" s="104"/>
      <c r="O84" s="13"/>
      <c r="P84" s="14"/>
      <c r="Q84" s="13"/>
      <c r="R84" s="104"/>
      <c r="S84" s="101"/>
      <c r="T84" s="13"/>
      <c r="U84" s="13"/>
    </row>
    <row r="85" spans="1:21" s="3" customFormat="1" ht="15">
      <c r="A85" s="16"/>
      <c r="B85" s="13"/>
      <c r="C85" s="14"/>
      <c r="D85" s="13"/>
      <c r="E85" s="32"/>
      <c r="F85" s="14"/>
      <c r="G85" s="14"/>
      <c r="H85" s="14"/>
      <c r="I85" s="14"/>
      <c r="J85" s="32"/>
      <c r="K85" s="13"/>
      <c r="L85" s="14"/>
      <c r="M85" s="13"/>
      <c r="N85" s="104"/>
      <c r="O85" s="13"/>
      <c r="P85" s="14"/>
      <c r="Q85" s="13"/>
      <c r="R85" s="104"/>
      <c r="S85" s="101"/>
      <c r="T85" s="13"/>
      <c r="U85" s="13"/>
    </row>
    <row r="86" spans="1:21" ht="15">
      <c r="A86" s="16"/>
      <c r="B86" s="13"/>
      <c r="C86" s="14"/>
      <c r="D86" s="13"/>
      <c r="F86" s="14"/>
      <c r="G86" s="14"/>
      <c r="H86" s="14"/>
      <c r="I86" s="14"/>
      <c r="K86" s="13"/>
      <c r="L86" s="14"/>
      <c r="M86" s="13"/>
      <c r="O86" s="13"/>
      <c r="P86" s="14"/>
      <c r="Q86" s="13"/>
      <c r="S86" s="101"/>
      <c r="T86" s="13"/>
      <c r="U86" s="13"/>
    </row>
    <row r="87" spans="1:21" ht="15">
      <c r="A87" s="16"/>
      <c r="B87" s="13"/>
      <c r="C87" s="14"/>
      <c r="D87" s="13"/>
      <c r="F87" s="14"/>
      <c r="G87" s="14"/>
      <c r="H87" s="14"/>
      <c r="I87" s="14"/>
      <c r="K87" s="13"/>
      <c r="L87" s="14"/>
      <c r="M87" s="13"/>
      <c r="O87" s="13"/>
      <c r="P87" s="14"/>
      <c r="Q87" s="13"/>
      <c r="S87" s="101"/>
      <c r="T87" s="13"/>
      <c r="U87" s="13"/>
    </row>
    <row r="88" spans="1:21" ht="15">
      <c r="A88" s="16"/>
      <c r="B88" s="13"/>
      <c r="C88" s="14"/>
      <c r="D88" s="13"/>
      <c r="F88" s="14"/>
      <c r="G88" s="14"/>
      <c r="H88" s="14"/>
      <c r="I88" s="14"/>
      <c r="K88" s="13"/>
      <c r="L88" s="14"/>
      <c r="M88" s="13"/>
      <c r="O88" s="13"/>
      <c r="P88" s="14"/>
      <c r="Q88" s="13"/>
      <c r="S88" s="101"/>
      <c r="T88" s="13"/>
      <c r="U88" s="13"/>
    </row>
    <row r="89" spans="1:21" ht="15">
      <c r="A89" s="16"/>
      <c r="B89" s="13"/>
      <c r="C89" s="14"/>
      <c r="D89" s="13"/>
      <c r="F89" s="14"/>
      <c r="G89" s="14"/>
      <c r="H89" s="14"/>
      <c r="I89" s="14"/>
      <c r="K89" s="13"/>
      <c r="L89" s="14"/>
      <c r="M89" s="13"/>
      <c r="O89" s="13"/>
      <c r="P89" s="14"/>
      <c r="Q89" s="13"/>
      <c r="S89" s="101"/>
      <c r="T89" s="13"/>
      <c r="U89" s="13"/>
    </row>
    <row r="90" spans="1:21" ht="15">
      <c r="A90" s="16"/>
      <c r="B90" s="13"/>
      <c r="C90" s="14"/>
      <c r="D90" s="13"/>
      <c r="F90" s="14"/>
      <c r="G90" s="14"/>
      <c r="H90" s="14"/>
      <c r="I90" s="14"/>
      <c r="K90" s="13"/>
      <c r="L90" s="14"/>
      <c r="M90" s="13"/>
      <c r="O90" s="13"/>
      <c r="P90" s="14"/>
      <c r="Q90" s="13"/>
      <c r="S90" s="101"/>
      <c r="T90" s="13"/>
      <c r="U90" s="13"/>
    </row>
    <row r="91" spans="1:21" ht="15">
      <c r="A91" s="16"/>
      <c r="B91" s="13"/>
      <c r="C91" s="14"/>
      <c r="D91" s="13"/>
      <c r="F91" s="14"/>
      <c r="G91" s="14"/>
      <c r="H91" s="14"/>
      <c r="I91" s="14"/>
      <c r="K91" s="13"/>
      <c r="L91" s="14"/>
      <c r="M91" s="13"/>
      <c r="O91" s="13"/>
      <c r="P91" s="14"/>
      <c r="Q91" s="13"/>
      <c r="S91" s="101"/>
      <c r="T91" s="13"/>
      <c r="U91" s="13"/>
    </row>
    <row r="92" spans="1:21" ht="15">
      <c r="A92" s="16"/>
      <c r="B92" s="13"/>
      <c r="C92" s="14"/>
      <c r="D92" s="13"/>
      <c r="F92" s="14"/>
      <c r="G92" s="14"/>
      <c r="H92" s="14"/>
      <c r="I92" s="14"/>
      <c r="K92" s="13"/>
      <c r="L92" s="14"/>
      <c r="M92" s="13"/>
      <c r="O92" s="13"/>
      <c r="P92" s="14"/>
      <c r="Q92" s="13"/>
      <c r="S92" s="101"/>
      <c r="T92" s="13"/>
      <c r="U92" s="13"/>
    </row>
    <row r="93" spans="1:21" ht="15">
      <c r="A93" s="16"/>
      <c r="B93" s="13"/>
      <c r="C93" s="14"/>
      <c r="D93" s="13"/>
      <c r="F93" s="14"/>
      <c r="G93" s="14"/>
      <c r="H93" s="14"/>
      <c r="I93" s="14"/>
      <c r="K93" s="13"/>
      <c r="L93" s="14"/>
      <c r="M93" s="13"/>
      <c r="O93" s="13"/>
      <c r="P93" s="14"/>
      <c r="Q93" s="13"/>
      <c r="S93" s="101"/>
      <c r="T93" s="13"/>
      <c r="U93" s="13"/>
    </row>
    <row r="94" spans="1:21">
      <c r="H94" s="14"/>
    </row>
    <row r="95" spans="1:21">
      <c r="H95" s="14"/>
    </row>
    <row r="96" spans="1:21">
      <c r="H96" s="14"/>
    </row>
    <row r="97" spans="8:8">
      <c r="H97" s="14"/>
    </row>
    <row r="98" spans="8:8">
      <c r="H98" s="14"/>
    </row>
    <row r="99" spans="8:8">
      <c r="H99" s="14"/>
    </row>
  </sheetData>
  <autoFilter ref="A5:X48" xr:uid="{34BDAA1D-F3EB-42CC-A76B-44A06CE72D71}">
    <filterColumn colId="20">
      <filters>
        <filter val="1 070 220"/>
        <filter val="1 255 838"/>
        <filter val="1 305 216"/>
        <filter val="1 311 641"/>
        <filter val="1 312 045"/>
        <filter val="1 365 552"/>
        <filter val="1 580 614"/>
        <filter val="1 627 319"/>
        <filter val="1 713 111"/>
        <filter val="1 868 214"/>
        <filter val="1 937 574"/>
        <filter val="107 040"/>
        <filter val="17 631"/>
        <filter val="2 018 280"/>
        <filter val="2 021 395"/>
        <filter val="2 058 124"/>
        <filter val="2 070 021"/>
        <filter val="2 090 198"/>
        <filter val="2 132"/>
        <filter val="2 257 557"/>
        <filter val="2 261 645"/>
        <filter val="2 291 077"/>
        <filter val="2 827 951"/>
        <filter val="22 864 947"/>
        <filter val="28 034"/>
        <filter val="3 491 089"/>
        <filter val="3 982 555"/>
        <filter val="4 420 434"/>
        <filter val="44 365"/>
        <filter val="62 781"/>
        <filter val="64 759"/>
        <filter val="74 907 656"/>
        <filter val="852 277"/>
        <filter val="853 152"/>
        <filter val="922 005"/>
        <filter val="950 863"/>
      </filters>
    </filterColumn>
  </autoFilter>
  <mergeCells count="28">
    <mergeCell ref="A1:U1"/>
    <mergeCell ref="B50:M50"/>
    <mergeCell ref="A50:A51"/>
    <mergeCell ref="O2:Q2"/>
    <mergeCell ref="K2:M2"/>
    <mergeCell ref="I4:I5"/>
    <mergeCell ref="K4:M4"/>
    <mergeCell ref="S2:U2"/>
    <mergeCell ref="S3:U3"/>
    <mergeCell ref="S4:U4"/>
    <mergeCell ref="O3:Q3"/>
    <mergeCell ref="A2:A5"/>
    <mergeCell ref="O4:O5"/>
    <mergeCell ref="Q4:Q5"/>
    <mergeCell ref="P4:P5"/>
    <mergeCell ref="B2:D2"/>
    <mergeCell ref="F2:I2"/>
    <mergeCell ref="D4:D5"/>
    <mergeCell ref="C4:C5"/>
    <mergeCell ref="B4:B5"/>
    <mergeCell ref="F4:G4"/>
    <mergeCell ref="B3:M3"/>
    <mergeCell ref="K52:L52"/>
    <mergeCell ref="K54:L54"/>
    <mergeCell ref="K51:L51"/>
    <mergeCell ref="B51:C51"/>
    <mergeCell ref="B52:C52"/>
    <mergeCell ref="B54:C54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2DD0-84BC-4FF4-B394-171AF0DCC4AD}">
  <dimension ref="A1:J84"/>
  <sheetViews>
    <sheetView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6" sqref="J6"/>
    </sheetView>
  </sheetViews>
  <sheetFormatPr defaultRowHeight="15.75"/>
  <cols>
    <col min="1" max="1" width="30.140625" style="17" customWidth="1"/>
    <col min="2" max="2" width="27.7109375" style="18" customWidth="1"/>
    <col min="3" max="3" width="0.7109375" style="32" customWidth="1"/>
    <col min="4" max="4" width="21.5703125" customWidth="1"/>
    <col min="5" max="5" width="0.7109375" style="32" customWidth="1"/>
    <col min="6" max="6" width="29.28515625" style="18" customWidth="1"/>
    <col min="7" max="7" width="1.5703125" style="104" customWidth="1"/>
    <col min="8" max="8" width="25.140625" customWidth="1"/>
    <col min="9" max="9" width="1.5703125" style="104" customWidth="1"/>
    <col min="10" max="10" width="29.85546875" customWidth="1"/>
  </cols>
  <sheetData>
    <row r="1" spans="1:10" ht="51" customHeight="1">
      <c r="A1" s="220" t="s">
        <v>54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0" s="49" customFormat="1" ht="103.5" customHeight="1">
      <c r="A2" s="207" t="s">
        <v>46</v>
      </c>
      <c r="B2" s="77" t="s">
        <v>74</v>
      </c>
      <c r="C2" s="47"/>
      <c r="D2" s="76" t="s">
        <v>91</v>
      </c>
      <c r="E2" s="47"/>
      <c r="F2" s="89" t="s">
        <v>71</v>
      </c>
      <c r="G2" s="103"/>
      <c r="H2" s="95" t="s">
        <v>95</v>
      </c>
      <c r="I2" s="103"/>
      <c r="J2" s="96" t="s">
        <v>71</v>
      </c>
    </row>
    <row r="3" spans="1:10" ht="54" customHeight="1">
      <c r="A3" s="208"/>
      <c r="B3" s="201" t="s">
        <v>72</v>
      </c>
      <c r="C3" s="201"/>
      <c r="D3" s="201"/>
      <c r="E3" s="201"/>
      <c r="F3" s="201"/>
      <c r="H3" s="84" t="s">
        <v>102</v>
      </c>
      <c r="J3" s="78" t="s">
        <v>97</v>
      </c>
    </row>
    <row r="4" spans="1:10" ht="36.6" customHeight="1">
      <c r="A4" s="208"/>
      <c r="B4" s="221" t="s">
        <v>1</v>
      </c>
      <c r="C4" s="73"/>
      <c r="D4" s="90" t="s">
        <v>92</v>
      </c>
      <c r="E4" s="73"/>
      <c r="F4" s="74" t="s">
        <v>66</v>
      </c>
      <c r="G4" s="105"/>
      <c r="H4" s="187" t="s">
        <v>1</v>
      </c>
      <c r="I4" s="105"/>
      <c r="J4" s="74" t="s">
        <v>96</v>
      </c>
    </row>
    <row r="5" spans="1:10" ht="23.45" customHeight="1">
      <c r="A5" s="209"/>
      <c r="B5" s="188"/>
      <c r="D5" s="4" t="s">
        <v>1</v>
      </c>
      <c r="F5" s="87" t="s">
        <v>1</v>
      </c>
      <c r="H5" s="188"/>
      <c r="J5" s="82" t="s">
        <v>1</v>
      </c>
    </row>
    <row r="6" spans="1:10" ht="19.149999999999999" customHeight="1">
      <c r="A6" s="5" t="s">
        <v>3</v>
      </c>
      <c r="B6" s="51">
        <v>10085692</v>
      </c>
      <c r="C6" s="52"/>
      <c r="D6" s="53">
        <v>183786</v>
      </c>
      <c r="E6" s="52"/>
      <c r="F6" s="51">
        <f>+B6+D6</f>
        <v>10269478</v>
      </c>
      <c r="G6" s="106"/>
      <c r="H6" s="53">
        <v>5466021</v>
      </c>
      <c r="I6" s="106"/>
      <c r="J6" s="51">
        <f>+F6+H6</f>
        <v>15735499</v>
      </c>
    </row>
    <row r="7" spans="1:10" ht="19.149999999999999" customHeight="1">
      <c r="A7" s="5" t="s">
        <v>4</v>
      </c>
      <c r="B7" s="51">
        <v>2022584</v>
      </c>
      <c r="C7" s="52"/>
      <c r="D7" s="53">
        <v>31424</v>
      </c>
      <c r="E7" s="52"/>
      <c r="F7" s="51">
        <f t="shared" ref="F7:F47" si="0">+B7+D7</f>
        <v>2054008</v>
      </c>
      <c r="G7" s="106"/>
      <c r="H7" s="53">
        <v>965274</v>
      </c>
      <c r="I7" s="106"/>
      <c r="J7" s="51">
        <f t="shared" ref="J7:J47" si="1">+F7+H7</f>
        <v>3019282</v>
      </c>
    </row>
    <row r="8" spans="1:10" ht="19.149999999999999" customHeight="1">
      <c r="A8" s="5" t="s">
        <v>5</v>
      </c>
      <c r="B8" s="51">
        <v>1451710</v>
      </c>
      <c r="C8" s="52"/>
      <c r="D8" s="53">
        <v>9752</v>
      </c>
      <c r="E8" s="52"/>
      <c r="F8" s="51">
        <f t="shared" si="0"/>
        <v>1461462</v>
      </c>
      <c r="G8" s="106"/>
      <c r="H8" s="53">
        <v>736387</v>
      </c>
      <c r="I8" s="106"/>
      <c r="J8" s="51">
        <f t="shared" si="1"/>
        <v>2197849</v>
      </c>
    </row>
    <row r="9" spans="1:10" ht="19.149999999999999" customHeight="1">
      <c r="A9" s="5" t="s">
        <v>6</v>
      </c>
      <c r="B9" s="51">
        <v>1070886</v>
      </c>
      <c r="C9" s="52"/>
      <c r="D9" s="53">
        <v>8032</v>
      </c>
      <c r="E9" s="52"/>
      <c r="F9" s="51">
        <f t="shared" si="0"/>
        <v>1078918</v>
      </c>
      <c r="G9" s="106"/>
      <c r="H9" s="53">
        <v>558616</v>
      </c>
      <c r="I9" s="106"/>
      <c r="J9" s="51">
        <f t="shared" si="1"/>
        <v>1637534</v>
      </c>
    </row>
    <row r="10" spans="1:10" ht="19.149999999999999" customHeight="1">
      <c r="A10" s="5" t="s">
        <v>7</v>
      </c>
      <c r="B10" s="51">
        <v>1680958</v>
      </c>
      <c r="C10" s="52"/>
      <c r="D10" s="53">
        <v>15664</v>
      </c>
      <c r="E10" s="52"/>
      <c r="F10" s="51">
        <f t="shared" si="0"/>
        <v>1696622</v>
      </c>
      <c r="G10" s="106"/>
      <c r="H10" s="53">
        <v>844819</v>
      </c>
      <c r="I10" s="106"/>
      <c r="J10" s="51">
        <f t="shared" si="1"/>
        <v>2541441</v>
      </c>
    </row>
    <row r="11" spans="1:10" ht="19.149999999999999" customHeight="1">
      <c r="A11" s="5" t="s">
        <v>8</v>
      </c>
      <c r="B11" s="51">
        <v>692170</v>
      </c>
      <c r="C11" s="52"/>
      <c r="D11" s="53">
        <v>20210</v>
      </c>
      <c r="E11" s="52"/>
      <c r="F11" s="51">
        <f t="shared" si="0"/>
        <v>712380</v>
      </c>
      <c r="G11" s="106"/>
      <c r="H11" s="53">
        <v>348576</v>
      </c>
      <c r="I11" s="106"/>
      <c r="J11" s="51">
        <f t="shared" si="1"/>
        <v>1060956</v>
      </c>
    </row>
    <row r="12" spans="1:10" ht="19.149999999999999" customHeight="1">
      <c r="A12" s="5" t="s">
        <v>9</v>
      </c>
      <c r="B12" s="51">
        <v>806900</v>
      </c>
      <c r="C12" s="52"/>
      <c r="D12" s="53">
        <v>14818</v>
      </c>
      <c r="E12" s="52"/>
      <c r="F12" s="51">
        <f t="shared" si="0"/>
        <v>821718</v>
      </c>
      <c r="G12" s="106"/>
      <c r="H12" s="53">
        <v>434329</v>
      </c>
      <c r="I12" s="106"/>
      <c r="J12" s="51">
        <f t="shared" si="1"/>
        <v>1256047</v>
      </c>
    </row>
    <row r="13" spans="1:10" ht="19.149999999999999" customHeight="1">
      <c r="A13" s="5" t="s">
        <v>10</v>
      </c>
      <c r="B13" s="51">
        <v>812150</v>
      </c>
      <c r="C13" s="52"/>
      <c r="D13" s="53">
        <v>4962</v>
      </c>
      <c r="E13" s="52"/>
      <c r="F13" s="51">
        <f t="shared" si="0"/>
        <v>817112</v>
      </c>
      <c r="G13" s="106"/>
      <c r="H13" s="53">
        <v>384372</v>
      </c>
      <c r="I13" s="106"/>
      <c r="J13" s="51">
        <f t="shared" si="1"/>
        <v>1201484</v>
      </c>
    </row>
    <row r="14" spans="1:10" ht="19.149999999999999" customHeight="1">
      <c r="A14" s="5" t="s">
        <v>11</v>
      </c>
      <c r="B14" s="51">
        <v>430650</v>
      </c>
      <c r="C14" s="52"/>
      <c r="D14" s="53">
        <v>3472</v>
      </c>
      <c r="E14" s="52"/>
      <c r="F14" s="51">
        <f t="shared" si="0"/>
        <v>434122</v>
      </c>
      <c r="G14" s="106"/>
      <c r="H14" s="53">
        <v>206251</v>
      </c>
      <c r="I14" s="106"/>
      <c r="J14" s="51">
        <f t="shared" si="1"/>
        <v>640373</v>
      </c>
    </row>
    <row r="15" spans="1:10" ht="19.149999999999999" customHeight="1">
      <c r="A15" s="5" t="s">
        <v>12</v>
      </c>
      <c r="B15" s="51">
        <v>406258</v>
      </c>
      <c r="C15" s="52"/>
      <c r="D15" s="53">
        <v>0</v>
      </c>
      <c r="E15" s="52"/>
      <c r="F15" s="51">
        <f t="shared" si="0"/>
        <v>406258</v>
      </c>
      <c r="G15" s="106"/>
      <c r="H15" s="53">
        <v>193749</v>
      </c>
      <c r="I15" s="106"/>
      <c r="J15" s="51">
        <f t="shared" si="1"/>
        <v>600007</v>
      </c>
    </row>
    <row r="16" spans="1:10" ht="19.149999999999999" customHeight="1">
      <c r="A16" s="5" t="s">
        <v>13</v>
      </c>
      <c r="B16" s="51">
        <v>667690</v>
      </c>
      <c r="C16" s="52"/>
      <c r="D16" s="53">
        <v>2592</v>
      </c>
      <c r="E16" s="52"/>
      <c r="F16" s="51">
        <f t="shared" si="0"/>
        <v>670282</v>
      </c>
      <c r="G16" s="106"/>
      <c r="H16" s="53">
        <v>349872</v>
      </c>
      <c r="I16" s="106"/>
      <c r="J16" s="51">
        <f t="shared" si="1"/>
        <v>1020154</v>
      </c>
    </row>
    <row r="17" spans="1:10" ht="19.149999999999999" customHeight="1">
      <c r="A17" s="5" t="s">
        <v>14</v>
      </c>
      <c r="B17" s="51">
        <v>472186</v>
      </c>
      <c r="C17" s="52"/>
      <c r="D17" s="53">
        <v>1736</v>
      </c>
      <c r="E17" s="52"/>
      <c r="F17" s="51">
        <f t="shared" si="0"/>
        <v>473922</v>
      </c>
      <c r="G17" s="106"/>
      <c r="H17" s="53">
        <v>260804</v>
      </c>
      <c r="I17" s="106"/>
      <c r="J17" s="51">
        <f t="shared" si="1"/>
        <v>734726</v>
      </c>
    </row>
    <row r="18" spans="1:10" ht="19.149999999999999" customHeight="1">
      <c r="A18" s="5" t="s">
        <v>15</v>
      </c>
      <c r="B18" s="51">
        <v>1722120</v>
      </c>
      <c r="C18" s="52"/>
      <c r="D18" s="53">
        <v>17474</v>
      </c>
      <c r="E18" s="52"/>
      <c r="F18" s="51">
        <f t="shared" si="0"/>
        <v>1739594</v>
      </c>
      <c r="G18" s="106"/>
      <c r="H18" s="53">
        <v>890599</v>
      </c>
      <c r="I18" s="106"/>
      <c r="J18" s="51">
        <f t="shared" si="1"/>
        <v>2630193</v>
      </c>
    </row>
    <row r="19" spans="1:10" ht="19.149999999999999" customHeight="1">
      <c r="A19" s="5" t="s">
        <v>16</v>
      </c>
      <c r="B19" s="51">
        <v>1625072</v>
      </c>
      <c r="C19" s="52"/>
      <c r="D19" s="53">
        <v>3552</v>
      </c>
      <c r="E19" s="52"/>
      <c r="F19" s="51">
        <f t="shared" si="0"/>
        <v>1628624</v>
      </c>
      <c r="G19" s="106"/>
      <c r="H19" s="53">
        <v>757886</v>
      </c>
      <c r="I19" s="106"/>
      <c r="J19" s="51">
        <f t="shared" si="1"/>
        <v>2386510</v>
      </c>
    </row>
    <row r="20" spans="1:10" ht="19.149999999999999" customHeight="1">
      <c r="A20" s="5" t="s">
        <v>17</v>
      </c>
      <c r="B20" s="51">
        <v>907758</v>
      </c>
      <c r="C20" s="52"/>
      <c r="D20" s="53">
        <v>4672</v>
      </c>
      <c r="E20" s="52"/>
      <c r="F20" s="51">
        <f t="shared" si="0"/>
        <v>912430</v>
      </c>
      <c r="G20" s="106"/>
      <c r="H20" s="53">
        <v>452904</v>
      </c>
      <c r="I20" s="106"/>
      <c r="J20" s="51">
        <f t="shared" si="1"/>
        <v>1365334</v>
      </c>
    </row>
    <row r="21" spans="1:10" ht="19.149999999999999" customHeight="1">
      <c r="A21" s="5" t="s">
        <v>18</v>
      </c>
      <c r="B21" s="51">
        <v>912448</v>
      </c>
      <c r="C21" s="52"/>
      <c r="D21" s="53">
        <v>14560</v>
      </c>
      <c r="E21" s="52"/>
      <c r="F21" s="51">
        <f t="shared" si="0"/>
        <v>927008</v>
      </c>
      <c r="G21" s="106"/>
      <c r="H21" s="53">
        <v>461093</v>
      </c>
      <c r="I21" s="106"/>
      <c r="J21" s="51">
        <f t="shared" si="1"/>
        <v>1388101</v>
      </c>
    </row>
    <row r="22" spans="1:10" ht="19.149999999999999" customHeight="1">
      <c r="A22" s="5" t="s">
        <v>19</v>
      </c>
      <c r="B22" s="51">
        <v>583130</v>
      </c>
      <c r="C22" s="52"/>
      <c r="D22" s="53">
        <v>6664</v>
      </c>
      <c r="E22" s="52"/>
      <c r="F22" s="51">
        <f t="shared" si="0"/>
        <v>589794</v>
      </c>
      <c r="G22" s="106"/>
      <c r="H22" s="53">
        <v>243980</v>
      </c>
      <c r="I22" s="106"/>
      <c r="J22" s="51">
        <f t="shared" si="1"/>
        <v>833774</v>
      </c>
    </row>
    <row r="23" spans="1:10" ht="19.149999999999999" customHeight="1">
      <c r="A23" s="5" t="s">
        <v>20</v>
      </c>
      <c r="B23" s="51">
        <v>1194204</v>
      </c>
      <c r="C23" s="52"/>
      <c r="D23" s="53">
        <v>4982</v>
      </c>
      <c r="E23" s="52"/>
      <c r="F23" s="51">
        <f t="shared" si="0"/>
        <v>1199186</v>
      </c>
      <c r="G23" s="106"/>
      <c r="H23" s="53">
        <v>598503</v>
      </c>
      <c r="I23" s="106"/>
      <c r="J23" s="51">
        <f t="shared" si="1"/>
        <v>1797689</v>
      </c>
    </row>
    <row r="24" spans="1:10" ht="19.149999999999999" customHeight="1">
      <c r="A24" s="5" t="s">
        <v>21</v>
      </c>
      <c r="B24" s="51">
        <v>1017620</v>
      </c>
      <c r="C24" s="52"/>
      <c r="D24" s="53">
        <v>9626</v>
      </c>
      <c r="E24" s="52"/>
      <c r="F24" s="51">
        <f t="shared" si="0"/>
        <v>1027246</v>
      </c>
      <c r="G24" s="106"/>
      <c r="H24" s="53">
        <v>554589</v>
      </c>
      <c r="I24" s="106"/>
      <c r="J24" s="51">
        <f t="shared" si="1"/>
        <v>1581835</v>
      </c>
    </row>
    <row r="25" spans="1:10" ht="19.149999999999999" customHeight="1">
      <c r="A25" s="5" t="s">
        <v>22</v>
      </c>
      <c r="B25" s="51">
        <v>485820</v>
      </c>
      <c r="C25" s="52"/>
      <c r="D25" s="53">
        <v>0</v>
      </c>
      <c r="E25" s="52"/>
      <c r="F25" s="51">
        <f t="shared" si="0"/>
        <v>485820</v>
      </c>
      <c r="G25" s="106"/>
      <c r="H25" s="53">
        <v>231962</v>
      </c>
      <c r="I25" s="106"/>
      <c r="J25" s="51">
        <f t="shared" si="1"/>
        <v>717782</v>
      </c>
    </row>
    <row r="26" spans="1:10" ht="19.149999999999999" customHeight="1">
      <c r="A26" s="5" t="s">
        <v>23</v>
      </c>
      <c r="B26" s="51">
        <v>974704</v>
      </c>
      <c r="C26" s="52"/>
      <c r="D26" s="53">
        <v>3720</v>
      </c>
      <c r="E26" s="52"/>
      <c r="F26" s="51">
        <f t="shared" si="0"/>
        <v>978424</v>
      </c>
      <c r="G26" s="106"/>
      <c r="H26" s="53">
        <v>512320</v>
      </c>
      <c r="I26" s="106"/>
      <c r="J26" s="51">
        <f t="shared" si="1"/>
        <v>1490744</v>
      </c>
    </row>
    <row r="27" spans="1:10" ht="19.149999999999999" customHeight="1">
      <c r="A27" s="5" t="s">
        <v>24</v>
      </c>
      <c r="B27" s="51">
        <v>1051134</v>
      </c>
      <c r="C27" s="52"/>
      <c r="D27" s="53">
        <v>8780</v>
      </c>
      <c r="E27" s="52"/>
      <c r="F27" s="51">
        <f t="shared" si="0"/>
        <v>1059914</v>
      </c>
      <c r="G27" s="106"/>
      <c r="H27" s="53">
        <v>489753</v>
      </c>
      <c r="I27" s="106"/>
      <c r="J27" s="51">
        <f t="shared" si="1"/>
        <v>1549667</v>
      </c>
    </row>
    <row r="28" spans="1:10" ht="19.149999999999999" customHeight="1">
      <c r="A28" s="5" t="s">
        <v>25</v>
      </c>
      <c r="B28" s="51">
        <v>652084</v>
      </c>
      <c r="C28" s="52"/>
      <c r="D28" s="53">
        <v>2950</v>
      </c>
      <c r="E28" s="52"/>
      <c r="F28" s="51">
        <f t="shared" si="0"/>
        <v>655034</v>
      </c>
      <c r="G28" s="106"/>
      <c r="H28" s="53">
        <v>333311</v>
      </c>
      <c r="I28" s="106"/>
      <c r="J28" s="51">
        <f t="shared" si="1"/>
        <v>988345</v>
      </c>
    </row>
    <row r="29" spans="1:10" ht="19.149999999999999" customHeight="1">
      <c r="A29" s="5" t="s">
        <v>26</v>
      </c>
      <c r="B29" s="51">
        <v>235744</v>
      </c>
      <c r="C29" s="52"/>
      <c r="D29" s="53">
        <v>0</v>
      </c>
      <c r="E29" s="52"/>
      <c r="F29" s="51">
        <f t="shared" si="0"/>
        <v>235744</v>
      </c>
      <c r="G29" s="106"/>
      <c r="H29" s="53">
        <v>131389</v>
      </c>
      <c r="I29" s="106"/>
      <c r="J29" s="51">
        <f t="shared" si="1"/>
        <v>367133</v>
      </c>
    </row>
    <row r="30" spans="1:10" ht="19.149999999999999" customHeight="1">
      <c r="A30" s="5" t="s">
        <v>27</v>
      </c>
      <c r="B30" s="51">
        <v>437688</v>
      </c>
      <c r="C30" s="52"/>
      <c r="D30" s="53">
        <v>1628</v>
      </c>
      <c r="E30" s="52"/>
      <c r="F30" s="51">
        <f t="shared" si="0"/>
        <v>439316</v>
      </c>
      <c r="G30" s="106"/>
      <c r="H30" s="53">
        <v>237965</v>
      </c>
      <c r="I30" s="106"/>
      <c r="J30" s="51">
        <f t="shared" si="1"/>
        <v>677281</v>
      </c>
    </row>
    <row r="31" spans="1:10" ht="19.149999999999999" customHeight="1">
      <c r="A31" s="5" t="s">
        <v>28</v>
      </c>
      <c r="B31" s="51">
        <v>964708</v>
      </c>
      <c r="C31" s="52"/>
      <c r="D31" s="53">
        <v>3520</v>
      </c>
      <c r="E31" s="52"/>
      <c r="F31" s="51">
        <f t="shared" si="0"/>
        <v>968228</v>
      </c>
      <c r="G31" s="106"/>
      <c r="H31" s="53">
        <v>516521</v>
      </c>
      <c r="I31" s="106"/>
      <c r="J31" s="51">
        <f t="shared" si="1"/>
        <v>1484749</v>
      </c>
    </row>
    <row r="32" spans="1:10" ht="19.149999999999999" customHeight="1">
      <c r="A32" s="5" t="s">
        <v>29</v>
      </c>
      <c r="B32" s="51">
        <v>1180310</v>
      </c>
      <c r="C32" s="52"/>
      <c r="D32" s="53">
        <v>3820</v>
      </c>
      <c r="E32" s="52"/>
      <c r="F32" s="51">
        <f t="shared" si="0"/>
        <v>1184130</v>
      </c>
      <c r="G32" s="106"/>
      <c r="H32" s="53">
        <v>628395</v>
      </c>
      <c r="I32" s="106"/>
      <c r="J32" s="51">
        <f t="shared" si="1"/>
        <v>1812525</v>
      </c>
    </row>
    <row r="33" spans="1:10" ht="19.149999999999999" customHeight="1">
      <c r="A33" s="5" t="s">
        <v>30</v>
      </c>
      <c r="B33" s="51">
        <v>1906236</v>
      </c>
      <c r="C33" s="52"/>
      <c r="D33" s="53">
        <v>15372</v>
      </c>
      <c r="E33" s="52"/>
      <c r="F33" s="51">
        <f t="shared" si="0"/>
        <v>1921608</v>
      </c>
      <c r="G33" s="106"/>
      <c r="H33" s="53">
        <v>958942</v>
      </c>
      <c r="I33" s="106"/>
      <c r="J33" s="51">
        <f t="shared" si="1"/>
        <v>2880550</v>
      </c>
    </row>
    <row r="34" spans="1:10" ht="19.149999999999999" customHeight="1">
      <c r="A34" s="5" t="s">
        <v>31</v>
      </c>
      <c r="B34" s="51">
        <v>565694</v>
      </c>
      <c r="C34" s="52"/>
      <c r="D34" s="53">
        <v>7666</v>
      </c>
      <c r="E34" s="52"/>
      <c r="F34" s="51">
        <f t="shared" si="0"/>
        <v>573360</v>
      </c>
      <c r="G34" s="106"/>
      <c r="H34" s="53">
        <v>309224</v>
      </c>
      <c r="I34" s="106"/>
      <c r="J34" s="51">
        <f t="shared" si="1"/>
        <v>882584</v>
      </c>
    </row>
    <row r="35" spans="1:10" ht="19.149999999999999" customHeight="1">
      <c r="A35" s="5" t="s">
        <v>32</v>
      </c>
      <c r="B35" s="51">
        <v>398666</v>
      </c>
      <c r="C35" s="52"/>
      <c r="D35" s="53">
        <v>5046</v>
      </c>
      <c r="E35" s="52"/>
      <c r="F35" s="51">
        <f t="shared" si="0"/>
        <v>403712</v>
      </c>
      <c r="G35" s="106"/>
      <c r="H35" s="53">
        <v>194372</v>
      </c>
      <c r="I35" s="106"/>
      <c r="J35" s="51">
        <f t="shared" si="1"/>
        <v>598084</v>
      </c>
    </row>
    <row r="36" spans="1:10" ht="19.149999999999999" customHeight="1">
      <c r="A36" s="5" t="s">
        <v>33</v>
      </c>
      <c r="B36" s="51">
        <v>605642</v>
      </c>
      <c r="C36" s="52"/>
      <c r="D36" s="53">
        <v>3188</v>
      </c>
      <c r="E36" s="52"/>
      <c r="F36" s="51">
        <f t="shared" si="0"/>
        <v>608830</v>
      </c>
      <c r="G36" s="106"/>
      <c r="H36" s="53">
        <v>319836</v>
      </c>
      <c r="I36" s="106"/>
      <c r="J36" s="51">
        <f t="shared" si="1"/>
        <v>928666</v>
      </c>
    </row>
    <row r="37" spans="1:10" ht="19.149999999999999" customHeight="1">
      <c r="A37" s="5" t="s">
        <v>34</v>
      </c>
      <c r="B37" s="51">
        <v>943724</v>
      </c>
      <c r="C37" s="52"/>
      <c r="D37" s="53">
        <v>8194</v>
      </c>
      <c r="E37" s="52"/>
      <c r="F37" s="51">
        <f t="shared" si="0"/>
        <v>951918</v>
      </c>
      <c r="G37" s="106"/>
      <c r="H37" s="53">
        <v>504587</v>
      </c>
      <c r="I37" s="106"/>
      <c r="J37" s="51">
        <f t="shared" si="1"/>
        <v>1456505</v>
      </c>
    </row>
    <row r="38" spans="1:10" ht="19.149999999999999" customHeight="1">
      <c r="A38" s="5" t="s">
        <v>35</v>
      </c>
      <c r="B38" s="51">
        <v>664078</v>
      </c>
      <c r="C38" s="52"/>
      <c r="D38" s="53">
        <v>1356</v>
      </c>
      <c r="E38" s="52"/>
      <c r="F38" s="51">
        <f t="shared" si="0"/>
        <v>665434</v>
      </c>
      <c r="G38" s="106"/>
      <c r="H38" s="53">
        <v>386696</v>
      </c>
      <c r="I38" s="106"/>
      <c r="J38" s="51">
        <f t="shared" si="1"/>
        <v>1052130</v>
      </c>
    </row>
    <row r="39" spans="1:10" ht="19.149999999999999" customHeight="1">
      <c r="A39" s="5" t="s">
        <v>36</v>
      </c>
      <c r="B39" s="51">
        <v>782758</v>
      </c>
      <c r="C39" s="52"/>
      <c r="D39" s="53">
        <v>6592</v>
      </c>
      <c r="E39" s="52"/>
      <c r="F39" s="51">
        <f t="shared" si="0"/>
        <v>789350</v>
      </c>
      <c r="G39" s="106"/>
      <c r="H39" s="53">
        <v>362395</v>
      </c>
      <c r="I39" s="106"/>
      <c r="J39" s="51">
        <f t="shared" si="1"/>
        <v>1151745</v>
      </c>
    </row>
    <row r="40" spans="1:10" ht="19.149999999999999" customHeight="1">
      <c r="A40" s="5" t="s">
        <v>37</v>
      </c>
      <c r="B40" s="51">
        <v>193902</v>
      </c>
      <c r="C40" s="52"/>
      <c r="D40" s="53">
        <v>0</v>
      </c>
      <c r="E40" s="52"/>
      <c r="F40" s="51">
        <f t="shared" si="0"/>
        <v>193902</v>
      </c>
      <c r="G40" s="106"/>
      <c r="H40" s="53">
        <v>104973</v>
      </c>
      <c r="I40" s="106"/>
      <c r="J40" s="51">
        <f t="shared" si="1"/>
        <v>298875</v>
      </c>
    </row>
    <row r="41" spans="1:10" ht="19.149999999999999" customHeight="1">
      <c r="A41" s="5" t="s">
        <v>38</v>
      </c>
      <c r="B41" s="51">
        <v>1096194</v>
      </c>
      <c r="C41" s="52"/>
      <c r="D41" s="53">
        <v>0</v>
      </c>
      <c r="E41" s="52"/>
      <c r="F41" s="51">
        <f t="shared" si="0"/>
        <v>1096194</v>
      </c>
      <c r="G41" s="106"/>
      <c r="H41" s="53">
        <v>547987</v>
      </c>
      <c r="I41" s="106"/>
      <c r="J41" s="51">
        <f t="shared" si="1"/>
        <v>1644181</v>
      </c>
    </row>
    <row r="42" spans="1:10" ht="19.149999999999999" customHeight="1">
      <c r="A42" s="5" t="s">
        <v>39</v>
      </c>
      <c r="B42" s="51">
        <v>601342</v>
      </c>
      <c r="C42" s="52"/>
      <c r="D42" s="53">
        <v>3260</v>
      </c>
      <c r="E42" s="52"/>
      <c r="F42" s="51">
        <f t="shared" si="0"/>
        <v>604602</v>
      </c>
      <c r="G42" s="106"/>
      <c r="H42" s="53">
        <v>263549</v>
      </c>
      <c r="I42" s="106"/>
      <c r="J42" s="51">
        <f t="shared" si="1"/>
        <v>868151</v>
      </c>
    </row>
    <row r="43" spans="1:10" ht="19.149999999999999" customHeight="1">
      <c r="A43" s="5" t="s">
        <v>40</v>
      </c>
      <c r="B43" s="51">
        <v>1121474</v>
      </c>
      <c r="C43" s="52"/>
      <c r="D43" s="53">
        <v>0</v>
      </c>
      <c r="E43" s="52"/>
      <c r="F43" s="51">
        <f t="shared" si="0"/>
        <v>1121474</v>
      </c>
      <c r="G43" s="106"/>
      <c r="H43" s="53">
        <v>587115</v>
      </c>
      <c r="I43" s="106"/>
      <c r="J43" s="51">
        <f t="shared" si="1"/>
        <v>1708589</v>
      </c>
    </row>
    <row r="44" spans="1:10" ht="19.149999999999999" customHeight="1">
      <c r="A44" s="5" t="s">
        <v>41</v>
      </c>
      <c r="B44" s="51">
        <v>1387002</v>
      </c>
      <c r="C44" s="52"/>
      <c r="D44" s="53">
        <v>12724</v>
      </c>
      <c r="E44" s="52"/>
      <c r="F44" s="51">
        <f t="shared" si="0"/>
        <v>1399726</v>
      </c>
      <c r="G44" s="106"/>
      <c r="H44" s="53">
        <v>685771</v>
      </c>
      <c r="I44" s="106"/>
      <c r="J44" s="51">
        <f t="shared" si="1"/>
        <v>2085497</v>
      </c>
    </row>
    <row r="45" spans="1:10" ht="19.149999999999999" customHeight="1">
      <c r="A45" s="5" t="s">
        <v>42</v>
      </c>
      <c r="B45" s="51">
        <v>225392</v>
      </c>
      <c r="C45" s="52"/>
      <c r="D45" s="53">
        <v>1408</v>
      </c>
      <c r="E45" s="52"/>
      <c r="F45" s="51">
        <f t="shared" si="0"/>
        <v>226800</v>
      </c>
      <c r="G45" s="106"/>
      <c r="H45" s="53">
        <v>111972</v>
      </c>
      <c r="I45" s="106"/>
      <c r="J45" s="51">
        <f t="shared" si="1"/>
        <v>338772</v>
      </c>
    </row>
    <row r="46" spans="1:10" ht="19.149999999999999" customHeight="1">
      <c r="A46" s="5" t="s">
        <v>43</v>
      </c>
      <c r="B46" s="51">
        <v>1613698</v>
      </c>
      <c r="C46" s="52"/>
      <c r="D46" s="53">
        <v>1516</v>
      </c>
      <c r="E46" s="52"/>
      <c r="F46" s="51">
        <f t="shared" si="0"/>
        <v>1615214</v>
      </c>
      <c r="G46" s="106"/>
      <c r="H46" s="53">
        <v>825371</v>
      </c>
      <c r="I46" s="106"/>
      <c r="J46" s="51">
        <f t="shared" si="1"/>
        <v>2440585</v>
      </c>
    </row>
    <row r="47" spans="1:10" ht="19.149999999999999" customHeight="1">
      <c r="A47" s="5" t="s">
        <v>44</v>
      </c>
      <c r="B47" s="51">
        <v>268564</v>
      </c>
      <c r="C47" s="52"/>
      <c r="D47" s="53">
        <v>1668</v>
      </c>
      <c r="E47" s="52"/>
      <c r="F47" s="51">
        <f t="shared" si="0"/>
        <v>270232</v>
      </c>
      <c r="G47" s="106"/>
      <c r="H47" s="53">
        <v>135533</v>
      </c>
      <c r="I47" s="106"/>
      <c r="J47" s="51">
        <f t="shared" si="1"/>
        <v>405765</v>
      </c>
    </row>
    <row r="48" spans="1:10" ht="19.149999999999999" customHeight="1">
      <c r="A48" s="6" t="s">
        <v>45</v>
      </c>
      <c r="B48" s="7">
        <f>SUM(B6:B47)</f>
        <v>46918744</v>
      </c>
      <c r="D48" s="7">
        <f>SUM(D6:D47)</f>
        <v>450386</v>
      </c>
      <c r="F48" s="7">
        <f>SUM(F6:F47)</f>
        <v>47369130</v>
      </c>
      <c r="H48" s="7">
        <f>SUM(H6:H47)</f>
        <v>24088563</v>
      </c>
      <c r="J48" s="7">
        <f>SUM(J6:J47)</f>
        <v>71457693</v>
      </c>
    </row>
    <row r="49" spans="1:10" ht="15">
      <c r="A49" s="8"/>
      <c r="B49" s="9"/>
      <c r="C49" s="33"/>
      <c r="D49" s="9"/>
      <c r="E49" s="33"/>
      <c r="F49" s="9"/>
      <c r="G49" s="107"/>
      <c r="H49" s="9"/>
      <c r="I49" s="107"/>
      <c r="J49" s="9"/>
    </row>
    <row r="50" spans="1:10" s="93" customFormat="1" ht="60" customHeight="1">
      <c r="A50" s="92" t="s">
        <v>46</v>
      </c>
      <c r="B50" s="215" t="s">
        <v>73</v>
      </c>
      <c r="C50" s="215"/>
      <c r="D50" s="215"/>
      <c r="E50" s="215"/>
      <c r="F50" s="215"/>
      <c r="G50" s="108"/>
      <c r="I50" s="108"/>
    </row>
    <row r="51" spans="1:10" ht="23.45" customHeight="1">
      <c r="A51" s="91"/>
      <c r="B51" s="80" t="s">
        <v>1</v>
      </c>
      <c r="C51" s="34"/>
      <c r="D51" s="80" t="s">
        <v>1</v>
      </c>
      <c r="E51" s="34"/>
      <c r="F51" s="80" t="s">
        <v>1</v>
      </c>
      <c r="G51" s="109"/>
      <c r="I51" s="109"/>
    </row>
    <row r="52" spans="1:10" ht="19.149999999999999" customHeight="1">
      <c r="A52" s="10" t="s">
        <v>47</v>
      </c>
      <c r="B52" s="23">
        <v>23459372</v>
      </c>
      <c r="D52" s="7"/>
      <c r="F52" s="23">
        <f>+B52+D52</f>
        <v>23459372</v>
      </c>
    </row>
    <row r="53" spans="1:10" ht="15" customHeight="1">
      <c r="A53" s="8"/>
      <c r="B53" s="9"/>
      <c r="F53" s="9"/>
    </row>
    <row r="54" spans="1:10" ht="19.149999999999999" customHeight="1">
      <c r="A54" s="11" t="s">
        <v>48</v>
      </c>
      <c r="B54" s="24">
        <f>+B48+B52</f>
        <v>70378116</v>
      </c>
      <c r="D54" s="7">
        <f>+D48+D52</f>
        <v>450386</v>
      </c>
      <c r="F54" s="24">
        <f>+F48+F52</f>
        <v>70828502</v>
      </c>
    </row>
    <row r="55" spans="1:10" ht="15">
      <c r="A55" s="8"/>
      <c r="B55" s="9"/>
      <c r="F55" s="9"/>
    </row>
    <row r="56" spans="1:10" ht="15">
      <c r="A56" s="16"/>
      <c r="B56" s="13"/>
      <c r="F56" s="13"/>
    </row>
    <row r="57" spans="1:10" ht="15">
      <c r="A57" s="16"/>
      <c r="B57" s="13"/>
      <c r="F57" s="13"/>
    </row>
    <row r="58" spans="1:10" ht="15">
      <c r="A58" s="16"/>
      <c r="B58" s="13"/>
      <c r="F58" s="13"/>
    </row>
    <row r="59" spans="1:10" ht="15">
      <c r="A59" s="16"/>
      <c r="B59" s="13"/>
      <c r="F59" s="13"/>
    </row>
    <row r="60" spans="1:10" ht="15">
      <c r="A60" s="16"/>
      <c r="B60" s="13"/>
      <c r="F60" s="13"/>
    </row>
    <row r="61" spans="1:10">
      <c r="A61" s="16"/>
      <c r="B61" s="13"/>
    </row>
    <row r="62" spans="1:10">
      <c r="A62" s="16"/>
      <c r="B62" s="13"/>
    </row>
    <row r="63" spans="1:10">
      <c r="A63" s="16"/>
      <c r="B63" s="13"/>
    </row>
    <row r="64" spans="1:10">
      <c r="A64" s="16"/>
      <c r="B64" s="13"/>
    </row>
    <row r="65" spans="1:2">
      <c r="A65" s="16"/>
      <c r="B65" s="13"/>
    </row>
    <row r="66" spans="1:2">
      <c r="A66" s="16"/>
      <c r="B66" s="13"/>
    </row>
    <row r="67" spans="1:2">
      <c r="A67" s="16"/>
      <c r="B67" s="13"/>
    </row>
    <row r="68" spans="1:2">
      <c r="A68" s="16"/>
      <c r="B68" s="13"/>
    </row>
    <row r="69" spans="1:2">
      <c r="A69" s="16"/>
      <c r="B69" s="13"/>
    </row>
    <row r="70" spans="1:2">
      <c r="A70" s="16"/>
      <c r="B70" s="13"/>
    </row>
    <row r="71" spans="1:2">
      <c r="A71" s="16"/>
      <c r="B71" s="13"/>
    </row>
    <row r="72" spans="1:2">
      <c r="A72" s="16"/>
      <c r="B72" s="13"/>
    </row>
    <row r="73" spans="1:2">
      <c r="A73" s="16"/>
      <c r="B73" s="13"/>
    </row>
    <row r="74" spans="1:2">
      <c r="A74" s="16"/>
      <c r="B74" s="13"/>
    </row>
    <row r="75" spans="1:2">
      <c r="A75" s="16"/>
      <c r="B75" s="13"/>
    </row>
    <row r="76" spans="1:2">
      <c r="A76" s="16"/>
      <c r="B76" s="13"/>
    </row>
    <row r="77" spans="1:2">
      <c r="A77" s="16"/>
      <c r="B77" s="13"/>
    </row>
    <row r="78" spans="1:2">
      <c r="A78" s="16"/>
      <c r="B78" s="13"/>
    </row>
    <row r="79" spans="1:2">
      <c r="A79" s="16"/>
      <c r="B79" s="13"/>
    </row>
    <row r="80" spans="1:2">
      <c r="A80" s="16"/>
      <c r="B80" s="13"/>
    </row>
    <row r="81" spans="1:2">
      <c r="A81" s="16"/>
      <c r="B81" s="13"/>
    </row>
    <row r="82" spans="1:2">
      <c r="A82" s="16"/>
      <c r="B82" s="13"/>
    </row>
    <row r="83" spans="1:2">
      <c r="A83" s="16"/>
      <c r="B83" s="13"/>
    </row>
    <row r="84" spans="1:2">
      <c r="A84" s="16"/>
      <c r="B84" s="13"/>
    </row>
  </sheetData>
  <mergeCells count="6">
    <mergeCell ref="B50:F50"/>
    <mergeCell ref="A1:J1"/>
    <mergeCell ref="H4:H5"/>
    <mergeCell ref="B4:B5"/>
    <mergeCell ref="B3:F3"/>
    <mergeCell ref="A2:A5"/>
  </mergeCells>
  <pageMargins left="0.22" right="0.26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62_konsolid</vt:lpstr>
      <vt:lpstr>Pielikumi kopā</vt:lpstr>
      <vt:lpstr>Lik._6.p., MK_1.p.</vt:lpstr>
      <vt:lpstr>Lik._7.p., MK_2.p.</vt:lpstr>
      <vt:lpstr>Lik._8.p., MK_3.p.</vt:lpstr>
      <vt:lpstr>Lik._9.p., MK_4.p.</vt:lpstr>
    </vt:vector>
  </TitlesOfParts>
  <Company>Izgl'itibas un zinatnes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Artūrs Veidemanis</dc:creator>
  <cp:lastModifiedBy>Initra Pavloviča</cp:lastModifiedBy>
  <cp:lastPrinted>2026-09-17T10:46:09Z</cp:lastPrinted>
  <dcterms:created xsi:type="dcterms:W3CDTF">2018-09-21T09:36:01Z</dcterms:created>
  <dcterms:modified xsi:type="dcterms:W3CDTF">2026-09-25T12:50:57Z</dcterms:modified>
</cp:coreProperties>
</file>