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T:\FAD\FVD\Apropriacija\2026_gads\APRO_2026_AUGUSTS\TAP-ā\FM labojumi\"/>
    </mc:Choice>
  </mc:AlternateContent>
  <xr:revisionPtr revIDLastSave="0" documentId="13_ncr:1_{8B005398-C3B1-49D4-B6A2-E9A062D82A86}" xr6:coauthVersionLast="47" xr6:coauthVersionMax="47" xr10:uidLastSave="{00000000-0000-0000-0000-000000000000}"/>
  <bookViews>
    <workbookView xWindow="-110" yWindow="-110" windowWidth="25820" windowHeight="13900" xr2:uid="{1C46A653-253E-4FB3-AB29-0C26E43B2557}"/>
  </bookViews>
  <sheets>
    <sheet name="Remontdarbu_saraksts" sheetId="3" r:id="rId1"/>
  </sheets>
  <definedNames>
    <definedName name="_xlnm.Print_Titles" localSheetId="0">Remontdarbu_saraksts!$4:$4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1" i="3" l="1"/>
  <c r="J20" i="3"/>
  <c r="I25" i="3" l="1"/>
  <c r="J25" i="3" l="1"/>
  <c r="K25" i="3" s="1"/>
  <c r="I17" i="3" l="1"/>
  <c r="I15" i="3"/>
  <c r="J18" i="3"/>
  <c r="I18" i="3"/>
  <c r="I11" i="3" l="1"/>
  <c r="I9" i="3"/>
  <c r="J8" i="3"/>
  <c r="J31" i="3" s="1"/>
  <c r="I31" i="3" l="1"/>
  <c r="K31" i="3" s="1"/>
  <c r="I19" i="3"/>
  <c r="J7" i="3"/>
  <c r="J32" i="3" s="1"/>
  <c r="I5" i="3"/>
  <c r="I14" i="3"/>
  <c r="I30" i="3" s="1"/>
  <c r="J6" i="3"/>
  <c r="J24" i="3" s="1"/>
  <c r="J26" i="3" s="1"/>
  <c r="I13" i="3"/>
  <c r="J33" i="3"/>
  <c r="I16" i="3"/>
  <c r="I12" i="3"/>
  <c r="I10" i="3"/>
  <c r="I24" i="3" l="1"/>
  <c r="I21" i="3"/>
  <c r="J30" i="3"/>
  <c r="J21" i="3"/>
  <c r="I32" i="3"/>
  <c r="K32" i="3" s="1"/>
  <c r="K30" i="3"/>
  <c r="I33" i="3"/>
  <c r="J34" i="3"/>
  <c r="K33" i="3"/>
  <c r="I26" i="3" l="1"/>
  <c r="K24" i="3"/>
  <c r="K26" i="3" s="1"/>
  <c r="I34" i="3"/>
  <c r="K34" i="3"/>
</calcChain>
</file>

<file path=xl/sharedStrings.xml><?xml version="1.0" encoding="utf-8"?>
<sst xmlns="http://schemas.openxmlformats.org/spreadsheetml/2006/main" count="126" uniqueCount="91">
  <si>
    <t>Nr.p.k.</t>
  </si>
  <si>
    <t>Iestādes apzīmējums</t>
  </si>
  <si>
    <t>Iestādes nosaukums</t>
  </si>
  <si>
    <t>Objekta adrese</t>
  </si>
  <si>
    <t>Ēkas/zemes vienības kadastra apzīmējums</t>
  </si>
  <si>
    <t>Plānotie darbi</t>
  </si>
  <si>
    <t>Indikatīvās izmaksas, EUR ar PVN</t>
  </si>
  <si>
    <t>VSAC Kurzeme</t>
  </si>
  <si>
    <t>VSAC "Kurzeme" filiāle "Iļģi"</t>
  </si>
  <si>
    <t>"Pansionāts Iļģi", Grobiņa, Dienvidkurzemes nov.</t>
  </si>
  <si>
    <t xml:space="preserve"> 64600050066002</t>
  </si>
  <si>
    <t>VSAC Latgale</t>
  </si>
  <si>
    <t>VSAC Zemgale</t>
  </si>
  <si>
    <t>VSAC "Zemgale" filiāle "Ropaži"</t>
  </si>
  <si>
    <t>"Pansionāts Ropaži", Ropaži, Ropažu nov.</t>
  </si>
  <si>
    <t>VSAC Rīga</t>
  </si>
  <si>
    <t>VSAC "Rīga" filiāle "Jugla"</t>
  </si>
  <si>
    <t>Braila iela 2, Rīga</t>
  </si>
  <si>
    <t>01000920039001</t>
  </si>
  <si>
    <t>VSAC "Zemgale" filiāle "Ziedkalne"</t>
  </si>
  <si>
    <t>"Ziedkalnes 3", Vilces pag., Jelgavas nov.</t>
  </si>
  <si>
    <t>54900020029002</t>
  </si>
  <si>
    <t>VSAC "Kurzeme" filiāle "Veģi"</t>
  </si>
  <si>
    <t>Veģi, Abavas pag., Talsu nov.</t>
  </si>
  <si>
    <t>88420020019001</t>
  </si>
  <si>
    <t>80840090254014</t>
  </si>
  <si>
    <t>VSAC "Zemgale" filiāle "Jelgava"</t>
  </si>
  <si>
    <t>Kalnciema ceļš 109, Jelgava</t>
  </si>
  <si>
    <t>Elektroinstalācijas atjaunošana un telpu apdares atjaunošanas darbi ēkas 2. stāva telpās</t>
  </si>
  <si>
    <t>VSAC "Latgale" filiāle "Mēmele"</t>
  </si>
  <si>
    <t>"Lielmēmele 1", Mazzalves pagasts, Aizkraukles nov.</t>
  </si>
  <si>
    <t>32660110032</t>
  </si>
  <si>
    <t>Elektroinstalācijas un inženierkomunikāciju atjaunošana ēkas 1. korpusa 2.  stāvā un telpu apdares atjaunošana</t>
  </si>
  <si>
    <t>Labklājības ministrijas nekustamo īpašumu remontdarbu plāns pēc prioritātes</t>
  </si>
  <si>
    <t>VSAC "Rīga" filiāle "Teika"</t>
  </si>
  <si>
    <t>Stāmerienas iela 4, Rīga</t>
  </si>
  <si>
    <t>Berģu iela 160, Rīga</t>
  </si>
  <si>
    <t>Notekūdeņu attīrīšanas iekārtu atjaunošana un kanalizācijas sistēmas pārbūve saskaņā ar projektu (esošā sistēma tehniski sliktā stāvoklī), t.sk. būvuzraudzība</t>
  </si>
  <si>
    <t>Inženierkomunikāciju atjaunošana sanitārtehnikajām telpām, t.sk. apdares atajunošanas darbi un telpu pielāgošana vides pieejamības prasībām</t>
  </si>
  <si>
    <t>Elektroinstalācijas atjaunošana, lai novērstu VUGD aktā minētos pārkāpumus</t>
  </si>
  <si>
    <t>01000922295001</t>
  </si>
  <si>
    <t>Automātiskās balss ugunsgrēka izziņošanas sistēmas atjaunošana, t.sk. izpilddokumentācijas izstrāde</t>
  </si>
  <si>
    <t>01001272078001</t>
  </si>
  <si>
    <t>Ēkas ārpusē esošo betona kāpņu atjaunošana, lai nodrošinātu drošu evakuāciju darbiniekiem un klientiem no ēkas pagraba stāva un 2. stāva aktu zāles, kā arī uzlabotu vides pieejamību</t>
  </si>
  <si>
    <t>"Pansionāts Litene", Litene, Litenes pag., Gulbenes nov.</t>
  </si>
  <si>
    <t>50680040353001</t>
  </si>
  <si>
    <t>Elektroinstalācijas atjaunošana un telpu apdares atjaunošana 2. korpusa 2. stāva telpām</t>
  </si>
  <si>
    <t>VSAC "Rīga" filiāle "Ezerkrasti"</t>
  </si>
  <si>
    <t>Kopā:</t>
  </si>
  <si>
    <t>Lifta izbūve ēkas ārpusē vides pieejamības nodrošināšanai, t.sk. būvuzraudzība</t>
  </si>
  <si>
    <t>Lifta izbūve un iekštelpu pielāgošana vides pieejamības nodrošināšanai, t.sk. būvuzraudzība</t>
  </si>
  <si>
    <t>Piezīmes</t>
  </si>
  <si>
    <t>09000130134001
09000130134003
09000130134006
09000130134002</t>
  </si>
  <si>
    <t>Inženierkomunikāciju atjaunošana ēkas pagraba stāvā</t>
  </si>
  <si>
    <t>Esošā elektroinstalācija ēkā ir tehniski sliktā stāvoklī, kas var radīt īssavienojumu, elektroapgādes traucējumu un ugunsgrēka risku, kā arī apdraudēt personu drošību un traucēt ēkas funkciju nepārtrauktību. Elektroinstalācijas atjaunošana ēkā ir nepieciešama, lai nodrošinātu drošu un uzticamu darbību, mazinātu ar elektroinstalācijas nolietojumu saistītos riskus un novērstu iespējamu avārijas situāciju rašanos. Plānotie darbi ir preventīvs pasākums, kas vērsts uz ēkas darbības nepārtrauktības nodrošināšanu un krīzes situāciju mazināšanu, lai stiprinātu ēkas inženiertehniskās infrastruktūras noturību un uzlabotu elektroapgādes nodrošināšanu. Elektroinstalācijas atjaunošana uzlabos drošības prasību ievērošanu, samazinās neplānotu tehnisku bojājumu iespējamību un uzlabos ēkas gatavību ārkārtas situācijām, t.sk. nodrošinot normatīvo aktu ugunsdrošības jomā izpildi pilnā apmērā.</t>
  </si>
  <si>
    <t>Īpašumā esošā kanalizācijas sistēma (akas un cauruļvadi), kā arī notekūdeņu attīrīšanas iekārtas ir tehniski sliktā stāvoklī un ir nepieciešams veikt to atjaunošanu, lai novērstu sistēmas darbības traucējumus un avāriju risku, kas var izraisīt notekūdeņu novadīšanas pārtraukumus, vides piesārņojumu un apdraudēt īpašuma drošu ekspluatāciju.
Plānotie darbi ir preventīvs pasākums, kas vērsts uz krīzes situāciju risku mazināšanu, īpašuma inženiertehniskās infrastruktūras noturības paaugstināšanu un nepārtrauktas kanalizācijas sistēmas darbības nodrošināšanu. Atjaunošanas rezultātā samazināsies tehnisku avāriju iespējamība un tiks uzlabota īpašuma gatavība ārkārtas situācijām, novēršot vai vismaz mazinot riskus, ask var iestāties ārkārtas situācijā.</t>
  </si>
  <si>
    <t>Pārvietošanās starp ēkas stāviem ir apgrūtināta, kas daļēji ierobežo ēkas pilnvērtīgu izmantošanu ikdienā un ārkārtas situācijās. Lifta izbūve ir nepieciešama, ne tikai, lai nodrošinātu  brīvu pārvietošanos klientiem ar kustību traucējumiem un personām ar īslaicīgiem veselības ierobežojumiem, bet arī, lai nodrošinātu ēkas pilnīgu funkcionālu izmantošanu situācijās, kad nav iespējams izmantot trepes. Tāpat lifta izbūve novērstu riskus, kas saistīti ar krīzes vai ārkārtas situāciju, lai operatīvi evakuētu no ēkas personas un nogādātu drošā patvērumā.
Lifts uzlabos ēkas funkcionalitāti un pieejamību, kā arī veicinās efektīvāku rīcību krīzes situācijās, nodrošinot operatīvāku cilvēku un nepieciešamā aprīkojuma pārvietošanu starp stāviem gadījumos, kad tas ir droši pieļaujams un atbilstoši ārkārtas situācijas raksturam.</t>
  </si>
  <si>
    <t>Ēkā esošo ūdensapgādes un kanalizācijas sistēmu tehniskais stāvoklis ir būtiski pasliktinājies, kas daļēji saistīts ar dabas stihijām, kā rezultātā ir palielinājies avārijas un sistēmu darbības traucējumu risks. Inženierkomunikāciju bojājumi var radīt būtiskus ēkas ekspluatācijas traucējumus, sanitāros riskus un apgrūtināt ēkas funkciju nepārtrauktu nodrošināšanu, tajā skaitā arī apdraudot personu veselību un drošību. Plānotie darbi ir vērsti uz personu dzīves kvalitātes nodrošināšanu, krīzes situāciju risku mazināšanu un ēkas inženiertehniskās infrastruktūras noturības paaugstināšanu. Ūdensapgādes un kanalizācijas sistēmu atjaunošana nodrošinās drošu tās darbību, samazinās avāriju iespējamību un veicinās ēkas gatavību nodrošināt pamatfunkcijas arī ārkārtas un krīzes situācijās.</t>
  </si>
  <si>
    <t>Esošā elektroinstalācija ēkā ir tehniski sliktā stāvoklī, kas var radīt īssavienojumu, elektroapgādes traucējumu un ugunsgrēka risku, kā arī apdraudēt personu drošību un traucēt ēkas funkciju nepārtrauktību. Elektroinstalācijas atjaunošana ēkā ir nepieciešama, lai nodrošinātu drošu un uzticamu darbību, mazinātu ar elektroinstalācijas nolietojumu saistītos riskus un novērstu iespējamu avārijas situāciju rašanos. 
Plānotie darbi ir preventīvs pasākums, kas vērsts uz ēkas darbības nepārtrauktības nodrošināšanu un krīzes situāciju mazināšanu, lai stiprinātu ēkas inženiertehniskās infrastruktūras noturību un uzlabotu elektroapgādes nodrošināšanu. Elektroinstalācijas atjaunošana uzlabos drošības prasību ievērošanu, samazinās neplānotu tehnisku bojājumu iespējamību un uzlabos ēkas gatavību ārkārtas situācijām.</t>
  </si>
  <si>
    <t>Elektroinstalācijas atjaunošana ēkā ir nepieciešama, lai nodrošinātu drošu un uzticamu darbību, mazinātu ar elektroinstalācijas nolietojumu saistītos riskus un novērstu iespējamu avārijas situāciju rašanos. Esošā elektroinstalācija ēkā ir tehniski sliktā stāvoklī, kas var radīt īssavienojumu, elektroapgādes traucējumu un ugunsgrēka risku, kā arī apdraudēt personu drošību un traucēt ēkas funkciju nepārtrauktību. Plānotie darbi ir preventīvs pasākums, kas vērsts uz ēkas darbības nepārtrauktības nodrošināšanu un krīzes situāciju mazināšanu, lai stiprinātu ēkas inženiertehniskās infrastruktūras noturību un uzlabotu elektroapgādes nodrošināšanu. Elektroinstalācijas atjaunošana nodrošinās personu drošus dzīves apstākļus, uzlabos drošības prasību ievērošanu, samazinās neplānotu tehnisku bojājumu iespējamību, kā arī veicinās ēkas gatavību ārkārtas un krīzes situācijās.</t>
  </si>
  <si>
    <t>Ēkā esošo ūdensapgādes un kanalizācijas sistēmu tehniskais stāvoklis ir apmierinošs, kas rada draudus avārijas un sistēmu darbības traucējumiem. Inženierkomunikāciju esošais stāvoklis apdraud ēkas drošu izmantošanu un var radīt būtiskus ēkas ekspluatācijas traucējumus, sanitāros riskus un apgrūtināt ēkas funkciju nepārtrauktu nodrošināšanu.
Plānotie darbi ir vērsti uz krīzes situāciju risku mazināšanu un ēkas inženiertehniskās infrastruktūras noturības paaugstināšanu. Ūdensapgādes un kanalizācijas sistēmu atjaunošana nodrošinās to drošāku un uzticamāku darbību, samazinās avāriju iespējamību un veicinās ēkas gatavību nodrošināt pamatfunkcijas arī ārkārtas un krīzes situācijās.</t>
  </si>
  <si>
    <t>Ēkā izbūvētā automātiskā balss ugunsgrēka izziņošanas sistēma šobrīd ir bojāta un nav pilnvērtīgi izmantojama, tādēļ nepieciešams veikt tās atjaunošanu, lai nodrošinātu savlaicīgu un operatīvu informācijas nodošanu ēkā esošajām personām, veicinot savlaicīgu un koordinētu rīcību apdraudējuma, krīzes vai ārkārtas gadījumā.</t>
  </si>
  <si>
    <t>Esošā elektroinstalācija ēkā ir tehniski sliktā stāvoklī, kas rada apdraudējumu personām, t.sk. var radīt īssavienojumu, elektroapgādes traucējumu un ugunsgrēka risku un būtiski ietekmēt ēkas funkciju nepārtrauktību. Elektroinstalācijas atjaunošana ēkā ir nepieciešama, lai nodrošinātu drošu un uzticamu darbību, mazinātu ar elektroinstalācijas nolietojumu saistītos riskus un novērstu iespējamu avārijas situāciju rašanos. Plānotie darbi ir nepieciešami, lai nodrošinātu ēkas drošu ekspluatāciju, nodrošinot ēkas darbības nepārtrauktību un mazinātu potenciālo krīzes situāciju iestāšanos, kā arī būtiski stiprinātu ēkas inženiertehniskās infrastruktūras noturību un uzlabotu elektroapgādes peronām. Elektroinstalācijas atjaunošana nodrošinās pilnīgu un visaptvertu drošības prasību ievērošanu, samazinās neplānotu tehnisku bojājumu iespējamību un uzlabos ēkas gatavību ārkārtas un krīzes situācijām.</t>
  </si>
  <si>
    <t xml:space="preserve"> Ēkas ārpusē esošo kāpņu tehniskais stāvoklis apgrūtina drošu pārvietošanos un evakuāciju, īpaši ārkārtas un krīzes situācijās, kad nepieciešama operatīva personu izkļūšana no ēkas, nogādājāot tos drošā patvērumā. Ēkas ārpusē esošo betona kāpņu atjaunošana ir nepieciešama, lai nodrošinātu drošu un operatīvu evakuācijas ceļu personām no ēkas pagraba stāva. Kāpņu atjaunošana pilnībā nodrošinās evakuācijas ceļa drošumu un pieejamību, samazinās traumu risku un nodrošinās operatīvu personu evakuāciju apdraudējuma vai krīzes gadījumā.</t>
  </si>
  <si>
    <t>80840090254016</t>
  </si>
  <si>
    <t>Elektroinstalācijas atjaunošana un telpu apdares atjaunošana, t.sk. hidroizolācijas atjaunošana telpām</t>
  </si>
  <si>
    <t>VSAC "Zemgale" filiāle "Ķīši"</t>
  </si>
  <si>
    <t>"Ķīši", Jaunsātu pag. Tukuma nov.</t>
  </si>
  <si>
    <t>90580060028001</t>
  </si>
  <si>
    <t>Ēkā esošās kāpņu telpas tehniskais stāvoklis apgrūtina drošu pārvietošanos un evakuāciju, īpaši ārkārtas un krīzes situācijās, kad nepieciešama operatīva personu izkļūšana no ēkas, nogādājāot tos drošā patvērumā. Ēkas ārpusē esošo betona kāpņu atjaunošana ir nepieciešama, lai nodrošinātu drošu un operatīvu evakuācijas ceļu personām no ēkas pagraba stāva. Kāpņu atjaunošana pilnībā nodrošinās evakuācijas ceļa drošumu un pieejamību, samazinās traumu risku un nodrošinās operatīvu personu evakuāciju apdraudējuma vai krīzes gadījumā.</t>
  </si>
  <si>
    <t xml:space="preserve"> Kāpņu telpu atjaunošana, lai nodrošinātu drošu evakuāciju klientiem un darbiniekiem no ēkas  kā arī uzlabotu vides pieejamību</t>
  </si>
  <si>
    <t>EKK 2000</t>
  </si>
  <si>
    <t>EKK 5000</t>
  </si>
  <si>
    <t>Sadalījums pa VSAC</t>
  </si>
  <si>
    <t>VSAC "Latgale"</t>
  </si>
  <si>
    <t>VSAC "Kurzeme"</t>
  </si>
  <si>
    <t>VSAC "Zemgale"</t>
  </si>
  <si>
    <t>VSAC "Rīga"</t>
  </si>
  <si>
    <t>KOPĀ</t>
  </si>
  <si>
    <t>VSAC "Latgale" filiāle "Litene"</t>
  </si>
  <si>
    <t>Tiesību akta projekta "Par apropriācijas pārdali neatliekamu un nozīmīgu pasākumu īstenošanai labklājības nozarē" sākotnējās ietekmes (ex-ante) novērtējuma ziņojums (anotācija)</t>
  </si>
  <si>
    <t>BAC</t>
  </si>
  <si>
    <t>Bērnu aizsardzības centrs</t>
  </si>
  <si>
    <t>Jūrmalas iela 2, Liepāja</t>
  </si>
  <si>
    <t>17000400213034</t>
  </si>
  <si>
    <t>Bērnu mājas izveide - inženierkomunikāciju atjaunošana, telpu pielāgošana un telpu apdares atjaunošana, jumta seguma nomaiņa u.c. darbi.</t>
  </si>
  <si>
    <t>Sadalījums pa apakšprogramām:</t>
  </si>
  <si>
    <t>05.03.00.</t>
  </si>
  <si>
    <t>22.01.00.</t>
  </si>
  <si>
    <t>Bērna mājas izveide Kurzemes reģionā, Liepājas valstpilsētā. Bērna māja ir specializēts pakalpojumu centrs, kurā vienuviet un koordinēti darbojas vairāku jomu speciālisti (tiesībaizsardzības, sociālās, medicīnas un psihologiskās jomas pārstāvji), lai sniegtu vispusīgu atbalstu un nodrošinājumu kriminālprocesuālās darbības bērniem un pusaudžiem, kuri cietuši no jebkāda veida vardarbības. Bērna mājā tiek veidota droša, draudzīga un atbalstoša vide, lai iespējami mazinātu kaitējumu minētajās darbības iesaistītajiem bērniem un pusaudžiem.
Jumta seguma nomaiņai, telpu pielāgošanai un atjaunošanai kopā nepieciešami  551 801 EUR ar PVN, no kuriem 314 823 tiek segti no BAC finansējuma papildu nepieciešamais finansējums,veicot aproptiācijas pardales ir 236 978 EUR .</t>
  </si>
  <si>
    <t>6.pielikums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</si>
</sst>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Aptos Narrow"/>
      <family val="2"/>
      <charset val="186"/>
      <scheme val="minor"/>
    </font>
    <font>
      <sz val="11"/>
      <color theme="1"/>
      <name val="Aptos Narrow"/>
      <family val="2"/>
      <scheme val="minor"/>
    </font>
    <font>
      <sz val="11"/>
      <name val="Times New Roman"/>
      <family val="1"/>
      <charset val="186"/>
    </font>
    <font>
      <b/>
      <sz val="11"/>
      <color theme="1"/>
      <name val="Times New Roman"/>
      <family val="1"/>
      <charset val="186"/>
    </font>
    <font>
      <sz val="11"/>
      <color theme="1"/>
      <name val="Times New Roman"/>
      <family val="1"/>
      <charset val="186"/>
    </font>
    <font>
      <sz val="11"/>
      <color rgb="FF000000"/>
      <name val="Times New Roman"/>
      <family val="1"/>
      <charset val="186"/>
    </font>
    <font>
      <sz val="12"/>
      <color rgb="FF000000"/>
      <name val="Calibri"/>
      <family val="2"/>
      <charset val="186"/>
    </font>
    <font>
      <sz val="12"/>
      <color indexed="8"/>
      <name val="Calibri"/>
      <family val="2"/>
      <charset val="1"/>
    </font>
    <font>
      <sz val="11"/>
      <name val="Arial"/>
      <family val="2"/>
      <charset val="186"/>
    </font>
    <font>
      <sz val="10"/>
      <name val="Arial"/>
      <family val="2"/>
      <charset val="186"/>
    </font>
    <font>
      <i/>
      <sz val="11"/>
      <color theme="1"/>
      <name val="Times New Roman"/>
      <family val="1"/>
      <charset val="186"/>
    </font>
    <font>
      <i/>
      <sz val="11"/>
      <color theme="1"/>
      <name val="Aptos Narrow"/>
      <family val="2"/>
      <charset val="186"/>
      <scheme val="minor"/>
    </font>
    <font>
      <b/>
      <sz val="11"/>
      <color theme="1"/>
      <name val="Aptos Narrow"/>
      <family val="2"/>
      <charset val="186"/>
      <scheme val="minor"/>
    </font>
    <font>
      <sz val="12"/>
      <name val="Times New Roman"/>
      <family val="1"/>
      <charset val="186"/>
    </font>
    <font>
      <b/>
      <sz val="18"/>
      <color theme="1"/>
      <name val="Times New Roman"/>
      <family val="1"/>
      <charset val="186"/>
    </font>
    <font>
      <b/>
      <u/>
      <sz val="11"/>
      <color theme="1"/>
      <name val="Aptos Narrow"/>
      <family val="2"/>
      <charset val="186"/>
      <scheme val="minor"/>
    </font>
    <font>
      <b/>
      <u/>
      <sz val="11"/>
      <color theme="1"/>
      <name val="Times New Roman"/>
      <family val="1"/>
      <charset val="186"/>
    </font>
    <font>
      <b/>
      <sz val="11"/>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s>
  <cellStyleXfs count="6">
    <xf numFmtId="0" fontId="0" fillId="0" borderId="0"/>
    <xf numFmtId="0" fontId="1" fillId="0" borderId="0"/>
    <xf numFmtId="0" fontId="6" fillId="0" borderId="0" applyNumberFormat="0" applyBorder="0" applyProtection="0"/>
    <xf numFmtId="0" fontId="7" fillId="0" borderId="0"/>
    <xf numFmtId="0" fontId="8" fillId="0" borderId="0"/>
    <xf numFmtId="0" fontId="9" fillId="0" borderId="0"/>
  </cellStyleXfs>
  <cellXfs count="57">
    <xf numFmtId="0" fontId="0" fillId="0" borderId="0" xfId="0"/>
    <xf numFmtId="0" fontId="4" fillId="0" borderId="1" xfId="1" applyFont="1" applyBorder="1" applyAlignment="1">
      <alignment horizontal="center" vertical="center" wrapText="1"/>
    </xf>
    <xf numFmtId="49" fontId="4" fillId="0" borderId="1" xfId="1" applyNumberFormat="1" applyFont="1" applyBorder="1" applyAlignment="1">
      <alignment horizontal="center" vertical="center" wrapText="1"/>
    </xf>
    <xf numFmtId="0" fontId="5" fillId="0" borderId="1" xfId="1" applyFont="1" applyBorder="1" applyAlignment="1">
      <alignment horizontal="center" vertical="center" wrapText="1"/>
    </xf>
    <xf numFmtId="0" fontId="2" fillId="0" borderId="1" xfId="3" applyFont="1" applyBorder="1" applyAlignment="1">
      <alignment horizontal="center" vertical="center" wrapText="1"/>
    </xf>
    <xf numFmtId="0" fontId="4" fillId="0" borderId="1" xfId="0" applyFont="1" applyBorder="1" applyAlignment="1">
      <alignment horizontal="center" vertical="center" wrapText="1"/>
    </xf>
    <xf numFmtId="49" fontId="4"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3" fontId="0" fillId="0" borderId="0" xfId="0" applyNumberFormat="1" applyAlignment="1">
      <alignment horizontal="center" vertical="center" wrapText="1"/>
    </xf>
    <xf numFmtId="0" fontId="3" fillId="2" borderId="4" xfId="1" applyFont="1" applyFill="1" applyBorder="1" applyAlignment="1">
      <alignment horizontal="center" vertical="center" wrapText="1"/>
    </xf>
    <xf numFmtId="49" fontId="2" fillId="0" borderId="1" xfId="1" applyNumberFormat="1" applyFont="1" applyBorder="1" applyAlignment="1">
      <alignment horizontal="center" vertical="center" wrapText="1"/>
    </xf>
    <xf numFmtId="0" fontId="4" fillId="0" borderId="3" xfId="0" applyFont="1" applyBorder="1" applyAlignment="1">
      <alignment horizontal="left" vertical="center" wrapText="1"/>
    </xf>
    <xf numFmtId="0" fontId="2" fillId="0" borderId="3" xfId="0" applyFont="1" applyBorder="1" applyAlignment="1">
      <alignment vertical="center" wrapText="1"/>
    </xf>
    <xf numFmtId="0" fontId="4" fillId="0" borderId="3" xfId="0" applyFont="1" applyBorder="1" applyAlignment="1">
      <alignment vertical="center" wrapText="1"/>
    </xf>
    <xf numFmtId="0" fontId="4" fillId="0" borderId="11" xfId="0" applyFont="1" applyBorder="1" applyAlignment="1">
      <alignment vertical="center" wrapText="1"/>
    </xf>
    <xf numFmtId="0" fontId="3" fillId="3" borderId="9" xfId="1" applyFont="1" applyFill="1" applyBorder="1" applyAlignment="1">
      <alignment horizontal="center" vertical="center" wrapText="1"/>
    </xf>
    <xf numFmtId="0" fontId="3" fillId="3" borderId="10" xfId="1" applyFont="1" applyFill="1" applyBorder="1" applyAlignment="1">
      <alignment horizontal="center" vertical="center" wrapText="1"/>
    </xf>
    <xf numFmtId="49" fontId="10" fillId="0" borderId="0" xfId="0" applyNumberFormat="1" applyFont="1" applyAlignment="1">
      <alignment horizontal="center" vertical="center" wrapText="1"/>
    </xf>
    <xf numFmtId="0" fontId="3" fillId="3" borderId="8" xfId="1"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3" fillId="2" borderId="6" xfId="1" applyFont="1" applyFill="1" applyBorder="1" applyAlignment="1">
      <alignment horizontal="center" vertical="center" wrapText="1"/>
    </xf>
    <xf numFmtId="49" fontId="2" fillId="0" borderId="1" xfId="5"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3" fillId="2" borderId="7" xfId="1" applyFont="1" applyFill="1" applyBorder="1" applyAlignment="1">
      <alignment horizontal="center" vertical="center" wrapText="1"/>
    </xf>
    <xf numFmtId="0" fontId="3" fillId="2" borderId="4" xfId="1" applyFont="1" applyFill="1" applyBorder="1" applyAlignment="1">
      <alignment horizontal="right" vertical="center" wrapText="1"/>
    </xf>
    <xf numFmtId="0" fontId="0" fillId="0" borderId="5" xfId="0" applyBorder="1" applyAlignment="1">
      <alignment wrapText="1"/>
    </xf>
    <xf numFmtId="0" fontId="3" fillId="3" borderId="1" xfId="0" applyFont="1" applyFill="1" applyBorder="1" applyAlignment="1">
      <alignment horizontal="center" wrapText="1"/>
    </xf>
    <xf numFmtId="0" fontId="3" fillId="3" borderId="1" xfId="0" applyFont="1" applyFill="1" applyBorder="1" applyAlignment="1">
      <alignment horizontal="center" vertical="center" wrapText="1"/>
    </xf>
    <xf numFmtId="0" fontId="0" fillId="0" borderId="0" xfId="0" applyAlignment="1">
      <alignment horizontal="right" wrapText="1"/>
    </xf>
    <xf numFmtId="3" fontId="4" fillId="0" borderId="1" xfId="0" applyNumberFormat="1" applyFont="1" applyBorder="1" applyAlignment="1">
      <alignment horizontal="right" wrapText="1"/>
    </xf>
    <xf numFmtId="3" fontId="3" fillId="0" borderId="1" xfId="0" applyNumberFormat="1" applyFont="1" applyBorder="1" applyAlignment="1">
      <alignment horizontal="right" vertical="center" wrapText="1"/>
    </xf>
    <xf numFmtId="14" fontId="0" fillId="0" borderId="0" xfId="0" applyNumberFormat="1" applyAlignment="1">
      <alignment horizontal="right" wrapText="1"/>
    </xf>
    <xf numFmtId="0" fontId="3" fillId="4" borderId="1" xfId="0" applyFont="1" applyFill="1" applyBorder="1" applyAlignment="1">
      <alignment horizontal="right" vertical="center" wrapText="1"/>
    </xf>
    <xf numFmtId="3" fontId="12" fillId="4" borderId="0" xfId="0" applyNumberFormat="1" applyFont="1" applyFill="1" applyAlignment="1">
      <alignment wrapText="1"/>
    </xf>
    <xf numFmtId="3" fontId="15" fillId="4" borderId="0" xfId="0" applyNumberFormat="1" applyFont="1" applyFill="1" applyAlignment="1">
      <alignment wrapText="1"/>
    </xf>
    <xf numFmtId="3" fontId="11" fillId="0" borderId="0" xfId="0" applyNumberFormat="1" applyFont="1" applyAlignment="1">
      <alignment wrapText="1"/>
    </xf>
    <xf numFmtId="0" fontId="4" fillId="0" borderId="1" xfId="0" applyFont="1" applyBorder="1" applyAlignment="1">
      <alignment horizontal="right" wrapText="1"/>
    </xf>
    <xf numFmtId="3" fontId="0" fillId="0" borderId="0" xfId="0" applyNumberFormat="1" applyAlignment="1">
      <alignment wrapText="1"/>
    </xf>
    <xf numFmtId="0" fontId="11" fillId="0" borderId="0" xfId="0" applyFont="1" applyAlignment="1">
      <alignment wrapText="1"/>
    </xf>
    <xf numFmtId="0" fontId="3" fillId="3" borderId="1" xfId="0" applyFont="1" applyFill="1" applyBorder="1" applyAlignment="1">
      <alignment horizontal="right" wrapText="1"/>
    </xf>
    <xf numFmtId="3" fontId="3" fillId="3" borderId="1" xfId="0" applyNumberFormat="1" applyFont="1" applyFill="1" applyBorder="1" applyAlignment="1">
      <alignment horizontal="right" wrapText="1"/>
    </xf>
    <xf numFmtId="3" fontId="16" fillId="3" borderId="1" xfId="0" applyNumberFormat="1" applyFont="1" applyFill="1" applyBorder="1" applyAlignment="1">
      <alignment horizontal="right" vertical="center" wrapText="1"/>
    </xf>
    <xf numFmtId="4" fontId="0" fillId="0" borderId="0" xfId="0" applyNumberFormat="1" applyAlignment="1">
      <alignment horizontal="center" vertical="center" wrapText="1"/>
    </xf>
    <xf numFmtId="3" fontId="4" fillId="0" borderId="1" xfId="1" applyNumberFormat="1" applyFont="1" applyBorder="1" applyAlignment="1">
      <alignment horizontal="right" vertical="center" wrapText="1"/>
    </xf>
    <xf numFmtId="3" fontId="2" fillId="0" borderId="1" xfId="1" applyNumberFormat="1" applyFont="1" applyBorder="1" applyAlignment="1">
      <alignment horizontal="right" vertical="center" wrapText="1"/>
    </xf>
    <xf numFmtId="3" fontId="3" fillId="2" borderId="4" xfId="1" applyNumberFormat="1" applyFont="1" applyFill="1" applyBorder="1" applyAlignment="1">
      <alignment horizontal="right" vertical="center" wrapText="1"/>
    </xf>
    <xf numFmtId="0" fontId="17" fillId="2" borderId="14" xfId="1" applyFont="1" applyFill="1" applyBorder="1" applyAlignment="1">
      <alignment horizontal="center" vertical="center" wrapText="1"/>
    </xf>
    <xf numFmtId="0" fontId="2" fillId="0" borderId="2" xfId="1" applyFont="1" applyBorder="1" applyAlignment="1">
      <alignment horizontal="center" vertical="center" wrapText="1"/>
    </xf>
    <xf numFmtId="0" fontId="2" fillId="0" borderId="2" xfId="0" applyFont="1" applyBorder="1" applyAlignment="1">
      <alignment horizontal="center" vertical="center" wrapText="1"/>
    </xf>
    <xf numFmtId="49" fontId="2" fillId="0" borderId="2" xfId="0" applyNumberFormat="1" applyFont="1" applyBorder="1" applyAlignment="1">
      <alignment horizontal="center" vertical="center" wrapText="1"/>
    </xf>
    <xf numFmtId="3" fontId="2" fillId="0" borderId="2" xfId="1" applyNumberFormat="1" applyFont="1" applyBorder="1" applyAlignment="1">
      <alignment horizontal="right" vertical="center" wrapText="1"/>
    </xf>
    <xf numFmtId="0" fontId="2" fillId="0" borderId="11" xfId="0" applyFont="1" applyBorder="1" applyAlignment="1">
      <alignment vertical="center" wrapText="1"/>
    </xf>
    <xf numFmtId="0" fontId="13" fillId="0" borderId="0" xfId="0" applyFont="1" applyAlignment="1">
      <alignment horizontal="right" vertical="top" wrapText="1"/>
    </xf>
    <xf numFmtId="0" fontId="14" fillId="0" borderId="12" xfId="1" applyFont="1" applyBorder="1" applyAlignment="1">
      <alignment horizontal="center" vertical="center" wrapText="1"/>
    </xf>
    <xf numFmtId="0" fontId="14" fillId="0" borderId="13" xfId="1" applyFont="1" applyBorder="1" applyAlignment="1">
      <alignment horizontal="center" vertical="center" wrapText="1"/>
    </xf>
    <xf numFmtId="0" fontId="0" fillId="0" borderId="0" xfId="0" applyAlignment="1">
      <alignment horizontal="right" wrapText="1"/>
    </xf>
  </cellXfs>
  <cellStyles count="6">
    <cellStyle name="Excel Built-in Normal" xfId="2" xr:uid="{2F0AC7A6-2FDC-4672-9BFB-24795BEF3ABC}"/>
    <cellStyle name="Excel Built-in Normal 2" xfId="3" xr:uid="{C1259675-AC6C-4FEF-86F9-BFDB79609938}"/>
    <cellStyle name="Normal 2" xfId="1" xr:uid="{97FA6665-E438-4B7D-B406-5402F663C620}"/>
    <cellStyle name="Normal 4" xfId="5" xr:uid="{B00EF4F0-ED9F-4ACF-B95D-DB46F036443E}"/>
    <cellStyle name="Parasts" xfId="0" builtinId="0"/>
    <cellStyle name="Parasts 2" xfId="4" xr:uid="{0BDB5803-1B95-4C04-909B-F93A692362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2F07D-14FE-4806-9645-B72B1E58FA5C}">
  <dimension ref="A1:M59"/>
  <sheetViews>
    <sheetView tabSelected="1" zoomScale="70" zoomScaleNormal="70" workbookViewId="0">
      <pane ySplit="4" topLeftCell="A16" activePane="bottomLeft" state="frozen"/>
      <selection pane="bottomLeft" activeCell="N17" sqref="N17"/>
    </sheetView>
  </sheetViews>
  <sheetFormatPr defaultRowHeight="14"/>
  <cols>
    <col min="1" max="1" width="4.5" style="20" customWidth="1"/>
    <col min="2" max="2" width="9.4140625" style="20" customWidth="1"/>
    <col min="3" max="3" width="17.6640625" style="20" customWidth="1"/>
    <col min="4" max="4" width="17.5" style="20" customWidth="1"/>
    <col min="5" max="5" width="16.58203125" style="20" customWidth="1"/>
    <col min="6" max="6" width="25.4140625" style="20" customWidth="1"/>
    <col min="7" max="7" width="13.6640625" style="20" customWidth="1"/>
    <col min="8" max="8" width="107.6640625" style="20" customWidth="1"/>
    <col min="9" max="10" width="12.1640625" style="20" customWidth="1"/>
    <col min="11" max="11" width="12.1640625" style="19" customWidth="1"/>
    <col min="12" max="12" width="15.4140625" style="20" customWidth="1"/>
    <col min="13" max="13" width="12.1640625" style="20" customWidth="1"/>
    <col min="14" max="14" width="12.33203125" style="20" customWidth="1"/>
    <col min="15" max="15" width="10.25" style="20" bestFit="1" customWidth="1"/>
    <col min="16" max="16384" width="8.6640625" style="20"/>
  </cols>
  <sheetData>
    <row r="1" spans="1:13">
      <c r="A1" s="56" t="s">
        <v>90</v>
      </c>
      <c r="B1" s="56"/>
      <c r="C1" s="56"/>
      <c r="D1" s="56"/>
      <c r="E1" s="56"/>
      <c r="F1" s="56"/>
      <c r="G1" s="56"/>
      <c r="H1" s="56"/>
      <c r="I1" s="56"/>
      <c r="J1" s="56"/>
    </row>
    <row r="2" spans="1:13" ht="22.5" customHeight="1">
      <c r="A2" s="53" t="s">
        <v>80</v>
      </c>
      <c r="B2" s="53"/>
      <c r="C2" s="53"/>
      <c r="D2" s="53"/>
      <c r="E2" s="53"/>
      <c r="F2" s="53"/>
      <c r="G2" s="53"/>
      <c r="H2" s="53"/>
      <c r="I2" s="53"/>
      <c r="J2" s="53"/>
    </row>
    <row r="3" spans="1:13" ht="33" customHeight="1" thickBot="1">
      <c r="A3" s="54" t="s">
        <v>33</v>
      </c>
      <c r="B3" s="55"/>
      <c r="C3" s="55"/>
      <c r="D3" s="55"/>
      <c r="E3" s="55"/>
      <c r="F3" s="55"/>
      <c r="G3" s="55"/>
      <c r="H3" s="55"/>
      <c r="I3" s="55"/>
      <c r="J3" s="55"/>
    </row>
    <row r="4" spans="1:13" ht="76.5" customHeight="1">
      <c r="A4" s="18" t="s">
        <v>0</v>
      </c>
      <c r="B4" s="15" t="s">
        <v>1</v>
      </c>
      <c r="C4" s="15" t="s">
        <v>2</v>
      </c>
      <c r="D4" s="15" t="s">
        <v>3</v>
      </c>
      <c r="E4" s="15" t="s">
        <v>4</v>
      </c>
      <c r="F4" s="15" t="s">
        <v>5</v>
      </c>
      <c r="G4" s="15" t="s">
        <v>6</v>
      </c>
      <c r="H4" s="16" t="s">
        <v>51</v>
      </c>
      <c r="I4" s="15" t="s">
        <v>71</v>
      </c>
      <c r="J4" s="15" t="s">
        <v>72</v>
      </c>
    </row>
    <row r="5" spans="1:13" ht="122.4" customHeight="1">
      <c r="A5" s="21">
        <v>1</v>
      </c>
      <c r="B5" s="1" t="s">
        <v>12</v>
      </c>
      <c r="C5" s="1" t="s">
        <v>26</v>
      </c>
      <c r="D5" s="1" t="s">
        <v>27</v>
      </c>
      <c r="E5" s="2" t="s">
        <v>52</v>
      </c>
      <c r="F5" s="1" t="s">
        <v>39</v>
      </c>
      <c r="G5" s="44">
        <v>100000</v>
      </c>
      <c r="H5" s="11" t="s">
        <v>54</v>
      </c>
      <c r="I5" s="44">
        <f>G5</f>
        <v>100000</v>
      </c>
      <c r="J5" s="44">
        <v>0</v>
      </c>
      <c r="K5" s="20"/>
    </row>
    <row r="6" spans="1:13" ht="84">
      <c r="A6" s="21">
        <v>2</v>
      </c>
      <c r="B6" s="1" t="s">
        <v>11</v>
      </c>
      <c r="C6" s="1" t="s">
        <v>29</v>
      </c>
      <c r="D6" s="1" t="s">
        <v>30</v>
      </c>
      <c r="E6" s="2" t="s">
        <v>31</v>
      </c>
      <c r="F6" s="1" t="s">
        <v>37</v>
      </c>
      <c r="G6" s="44">
        <v>415000</v>
      </c>
      <c r="H6" s="13" t="s">
        <v>55</v>
      </c>
      <c r="I6" s="44">
        <v>0</v>
      </c>
      <c r="J6" s="44">
        <f>G6</f>
        <v>415000</v>
      </c>
      <c r="K6" s="20"/>
    </row>
    <row r="7" spans="1:13" ht="84">
      <c r="A7" s="21">
        <v>3</v>
      </c>
      <c r="B7" s="1" t="s">
        <v>12</v>
      </c>
      <c r="C7" s="1" t="s">
        <v>19</v>
      </c>
      <c r="D7" s="1" t="s">
        <v>20</v>
      </c>
      <c r="E7" s="2" t="s">
        <v>21</v>
      </c>
      <c r="F7" s="1" t="s">
        <v>49</v>
      </c>
      <c r="G7" s="44">
        <v>265000</v>
      </c>
      <c r="H7" s="12" t="s">
        <v>56</v>
      </c>
      <c r="I7" s="44">
        <v>0</v>
      </c>
      <c r="J7" s="44">
        <f>G7</f>
        <v>265000</v>
      </c>
      <c r="K7" s="20"/>
    </row>
    <row r="8" spans="1:13" ht="84">
      <c r="A8" s="21">
        <v>4</v>
      </c>
      <c r="B8" s="1" t="s">
        <v>7</v>
      </c>
      <c r="C8" s="1" t="s">
        <v>8</v>
      </c>
      <c r="D8" s="1" t="s">
        <v>9</v>
      </c>
      <c r="E8" s="2" t="s">
        <v>10</v>
      </c>
      <c r="F8" s="1" t="s">
        <v>50</v>
      </c>
      <c r="G8" s="44">
        <v>335000</v>
      </c>
      <c r="H8" s="12" t="s">
        <v>56</v>
      </c>
      <c r="I8" s="44">
        <v>0</v>
      </c>
      <c r="J8" s="44">
        <f>G8</f>
        <v>335000</v>
      </c>
      <c r="K8" s="20"/>
    </row>
    <row r="9" spans="1:13" ht="102" customHeight="1">
      <c r="A9" s="21">
        <v>5</v>
      </c>
      <c r="B9" s="1" t="s">
        <v>7</v>
      </c>
      <c r="C9" s="1" t="s">
        <v>22</v>
      </c>
      <c r="D9" s="1" t="s">
        <v>23</v>
      </c>
      <c r="E9" s="22" t="s">
        <v>24</v>
      </c>
      <c r="F9" s="1" t="s">
        <v>38</v>
      </c>
      <c r="G9" s="44">
        <v>90000</v>
      </c>
      <c r="H9" s="13" t="s">
        <v>57</v>
      </c>
      <c r="I9" s="44">
        <f t="shared" ref="I9:I17" si="0">G9</f>
        <v>90000</v>
      </c>
      <c r="J9" s="44">
        <v>0</v>
      </c>
      <c r="K9" s="20"/>
    </row>
    <row r="10" spans="1:13" ht="84">
      <c r="A10" s="21">
        <v>6</v>
      </c>
      <c r="B10" s="1" t="s">
        <v>15</v>
      </c>
      <c r="C10" s="1" t="s">
        <v>16</v>
      </c>
      <c r="D10" s="3" t="s">
        <v>17</v>
      </c>
      <c r="E10" s="2" t="s">
        <v>18</v>
      </c>
      <c r="F10" s="1" t="s">
        <v>32</v>
      </c>
      <c r="G10" s="45">
        <v>650000</v>
      </c>
      <c r="H10" s="11" t="s">
        <v>58</v>
      </c>
      <c r="I10" s="45">
        <f t="shared" si="0"/>
        <v>650000</v>
      </c>
      <c r="J10" s="45">
        <v>0</v>
      </c>
      <c r="K10" s="20"/>
    </row>
    <row r="11" spans="1:13" ht="110" customHeight="1">
      <c r="A11" s="21">
        <v>7</v>
      </c>
      <c r="B11" s="1" t="s">
        <v>7</v>
      </c>
      <c r="C11" s="1" t="s">
        <v>22</v>
      </c>
      <c r="D11" s="1" t="s">
        <v>23</v>
      </c>
      <c r="E11" s="22" t="s">
        <v>24</v>
      </c>
      <c r="F11" s="4" t="s">
        <v>28</v>
      </c>
      <c r="G11" s="44">
        <v>300000</v>
      </c>
      <c r="H11" s="11" t="s">
        <v>59</v>
      </c>
      <c r="I11" s="44">
        <f t="shared" si="0"/>
        <v>300000</v>
      </c>
      <c r="J11" s="44">
        <v>0</v>
      </c>
      <c r="K11" s="20"/>
      <c r="M11" s="8"/>
    </row>
    <row r="12" spans="1:13" ht="84">
      <c r="A12" s="21">
        <v>8</v>
      </c>
      <c r="B12" s="1" t="s">
        <v>15</v>
      </c>
      <c r="C12" s="1" t="s">
        <v>34</v>
      </c>
      <c r="D12" s="7" t="s">
        <v>35</v>
      </c>
      <c r="E12" s="23" t="s">
        <v>40</v>
      </c>
      <c r="F12" s="1" t="s">
        <v>53</v>
      </c>
      <c r="G12" s="44">
        <v>20000</v>
      </c>
      <c r="H12" s="13" t="s">
        <v>60</v>
      </c>
      <c r="I12" s="44">
        <f t="shared" si="0"/>
        <v>20000</v>
      </c>
      <c r="J12" s="44">
        <v>0</v>
      </c>
      <c r="K12" s="20"/>
      <c r="M12" s="8"/>
    </row>
    <row r="13" spans="1:13" ht="62.5" customHeight="1">
      <c r="A13" s="21">
        <v>9</v>
      </c>
      <c r="B13" s="1" t="s">
        <v>15</v>
      </c>
      <c r="C13" s="1" t="s">
        <v>34</v>
      </c>
      <c r="D13" s="7" t="s">
        <v>35</v>
      </c>
      <c r="E13" s="23" t="s">
        <v>40</v>
      </c>
      <c r="F13" s="1" t="s">
        <v>41</v>
      </c>
      <c r="G13" s="44">
        <v>15000</v>
      </c>
      <c r="H13" s="13" t="s">
        <v>61</v>
      </c>
      <c r="I13" s="44">
        <f t="shared" si="0"/>
        <v>15000</v>
      </c>
      <c r="J13" s="44">
        <v>0</v>
      </c>
      <c r="K13" s="20"/>
      <c r="M13" s="8"/>
    </row>
    <row r="14" spans="1:13" ht="121" customHeight="1">
      <c r="A14" s="21">
        <v>10</v>
      </c>
      <c r="B14" s="1" t="s">
        <v>11</v>
      </c>
      <c r="C14" s="5" t="s">
        <v>79</v>
      </c>
      <c r="D14" s="5" t="s">
        <v>44</v>
      </c>
      <c r="E14" s="6" t="s">
        <v>45</v>
      </c>
      <c r="F14" s="10" t="s">
        <v>46</v>
      </c>
      <c r="G14" s="44">
        <v>330000</v>
      </c>
      <c r="H14" s="11" t="s">
        <v>62</v>
      </c>
      <c r="I14" s="44">
        <f t="shared" si="0"/>
        <v>330000</v>
      </c>
      <c r="J14" s="44">
        <v>0</v>
      </c>
      <c r="K14" s="20"/>
      <c r="M14" s="8"/>
    </row>
    <row r="15" spans="1:13" ht="104.5" customHeight="1">
      <c r="A15" s="21">
        <v>11</v>
      </c>
      <c r="B15" s="1" t="s">
        <v>12</v>
      </c>
      <c r="C15" s="5" t="s">
        <v>19</v>
      </c>
      <c r="D15" s="5" t="s">
        <v>20</v>
      </c>
      <c r="E15" s="6" t="s">
        <v>21</v>
      </c>
      <c r="F15" s="1" t="s">
        <v>38</v>
      </c>
      <c r="G15" s="45">
        <v>90000</v>
      </c>
      <c r="H15" s="14" t="s">
        <v>57</v>
      </c>
      <c r="I15" s="45">
        <f t="shared" si="0"/>
        <v>90000</v>
      </c>
      <c r="J15" s="45">
        <v>0</v>
      </c>
      <c r="K15" s="20"/>
      <c r="M15" s="8"/>
    </row>
    <row r="16" spans="1:13" ht="60.5" customHeight="1">
      <c r="A16" s="21">
        <v>12</v>
      </c>
      <c r="B16" s="1" t="s">
        <v>15</v>
      </c>
      <c r="C16" s="1" t="s">
        <v>47</v>
      </c>
      <c r="D16" s="7" t="s">
        <v>36</v>
      </c>
      <c r="E16" s="23" t="s">
        <v>42</v>
      </c>
      <c r="F16" s="1" t="s">
        <v>41</v>
      </c>
      <c r="G16" s="44">
        <v>20000</v>
      </c>
      <c r="H16" s="13" t="s">
        <v>61</v>
      </c>
      <c r="I16" s="44">
        <f t="shared" si="0"/>
        <v>20000</v>
      </c>
      <c r="J16" s="44">
        <v>0</v>
      </c>
      <c r="K16" s="20"/>
      <c r="M16" s="8"/>
    </row>
    <row r="17" spans="1:13" ht="88.5" customHeight="1">
      <c r="A17" s="21">
        <v>13</v>
      </c>
      <c r="B17" s="1" t="s">
        <v>12</v>
      </c>
      <c r="C17" s="5" t="s">
        <v>66</v>
      </c>
      <c r="D17" s="5" t="s">
        <v>67</v>
      </c>
      <c r="E17" s="6" t="s">
        <v>68</v>
      </c>
      <c r="F17" s="4" t="s">
        <v>70</v>
      </c>
      <c r="G17" s="44">
        <v>100000</v>
      </c>
      <c r="H17" s="14" t="s">
        <v>69</v>
      </c>
      <c r="I17" s="44">
        <f t="shared" si="0"/>
        <v>100000</v>
      </c>
      <c r="J17" s="44">
        <v>0</v>
      </c>
      <c r="K17" s="20"/>
      <c r="M17" s="8"/>
    </row>
    <row r="18" spans="1:13" ht="121.5" customHeight="1">
      <c r="A18" s="21">
        <v>14</v>
      </c>
      <c r="B18" s="1" t="s">
        <v>12</v>
      </c>
      <c r="C18" s="5" t="s">
        <v>13</v>
      </c>
      <c r="D18" s="5" t="s">
        <v>14</v>
      </c>
      <c r="E18" s="6" t="s">
        <v>64</v>
      </c>
      <c r="F18" s="4" t="s">
        <v>65</v>
      </c>
      <c r="G18" s="44">
        <v>150000</v>
      </c>
      <c r="H18" s="11" t="s">
        <v>62</v>
      </c>
      <c r="I18" s="44">
        <f>0</f>
        <v>0</v>
      </c>
      <c r="J18" s="44">
        <f>G18</f>
        <v>150000</v>
      </c>
      <c r="K18" s="20"/>
      <c r="M18" s="8"/>
    </row>
    <row r="19" spans="1:13" ht="87.5" customHeight="1">
      <c r="A19" s="21">
        <v>15</v>
      </c>
      <c r="B19" s="1" t="s">
        <v>12</v>
      </c>
      <c r="C19" s="5" t="s">
        <v>13</v>
      </c>
      <c r="D19" s="5" t="s">
        <v>14</v>
      </c>
      <c r="E19" s="6" t="s">
        <v>25</v>
      </c>
      <c r="F19" s="4" t="s">
        <v>43</v>
      </c>
      <c r="G19" s="44">
        <v>70000</v>
      </c>
      <c r="H19" s="14" t="s">
        <v>63</v>
      </c>
      <c r="I19" s="44">
        <f>G19</f>
        <v>70000</v>
      </c>
      <c r="J19" s="44">
        <v>0</v>
      </c>
      <c r="K19" s="20"/>
      <c r="M19" s="8"/>
    </row>
    <row r="20" spans="1:13" ht="115.5" customHeight="1">
      <c r="A20" s="47">
        <v>16</v>
      </c>
      <c r="B20" s="48" t="s">
        <v>81</v>
      </c>
      <c r="C20" s="48" t="s">
        <v>82</v>
      </c>
      <c r="D20" s="49" t="s">
        <v>83</v>
      </c>
      <c r="E20" s="50" t="s">
        <v>84</v>
      </c>
      <c r="F20" s="48" t="s">
        <v>85</v>
      </c>
      <c r="G20" s="51">
        <v>236978</v>
      </c>
      <c r="H20" s="52" t="s">
        <v>89</v>
      </c>
      <c r="I20" s="51">
        <v>0</v>
      </c>
      <c r="J20" s="51">
        <f>551801-314823</f>
        <v>236978</v>
      </c>
      <c r="K20" s="20"/>
      <c r="M20" s="8"/>
    </row>
    <row r="21" spans="1:13" ht="14.5" thickBot="1">
      <c r="A21" s="24"/>
      <c r="B21" s="9"/>
      <c r="C21" s="9"/>
      <c r="D21" s="9"/>
      <c r="E21" s="9"/>
      <c r="F21" s="25" t="s">
        <v>48</v>
      </c>
      <c r="G21" s="46">
        <f>SUM(G5:G20)</f>
        <v>3186978</v>
      </c>
      <c r="H21" s="26"/>
      <c r="I21" s="46">
        <f>SUM(I5:I20)</f>
        <v>1785000</v>
      </c>
      <c r="J21" s="46">
        <f>SUM(J5:J20)</f>
        <v>1401978</v>
      </c>
      <c r="K21" s="8"/>
    </row>
    <row r="23" spans="1:13">
      <c r="H23" s="20" t="s">
        <v>86</v>
      </c>
      <c r="I23" s="27" t="s">
        <v>71</v>
      </c>
      <c r="J23" s="27" t="s">
        <v>72</v>
      </c>
      <c r="K23" s="28" t="s">
        <v>78</v>
      </c>
    </row>
    <row r="24" spans="1:13">
      <c r="H24" s="29" t="s">
        <v>87</v>
      </c>
      <c r="I24" s="30">
        <f>SUM(I5:I19)</f>
        <v>1785000</v>
      </c>
      <c r="J24" s="30">
        <f>SUM(J5:J19)</f>
        <v>1165000</v>
      </c>
      <c r="K24" s="31">
        <f t="shared" ref="K24:K25" si="1">SUM(I24:J24)</f>
        <v>2950000</v>
      </c>
    </row>
    <row r="25" spans="1:13">
      <c r="H25" s="32" t="s">
        <v>88</v>
      </c>
      <c r="I25" s="30">
        <f>I20</f>
        <v>0</v>
      </c>
      <c r="J25" s="30">
        <f>J20</f>
        <v>236978</v>
      </c>
      <c r="K25" s="31">
        <f t="shared" si="1"/>
        <v>236978</v>
      </c>
    </row>
    <row r="26" spans="1:13">
      <c r="H26" s="33" t="s">
        <v>78</v>
      </c>
      <c r="I26" s="34">
        <f>I24+I25</f>
        <v>1785000</v>
      </c>
      <c r="J26" s="34">
        <f t="shared" ref="J26:K26" si="2">J24+J25</f>
        <v>1401978</v>
      </c>
      <c r="K26" s="35">
        <f t="shared" si="2"/>
        <v>3186978</v>
      </c>
    </row>
    <row r="29" spans="1:13" ht="14.5">
      <c r="E29" s="17"/>
      <c r="F29" s="36"/>
      <c r="H29" s="27" t="s">
        <v>73</v>
      </c>
      <c r="I29" s="27" t="s">
        <v>71</v>
      </c>
      <c r="J29" s="27" t="s">
        <v>72</v>
      </c>
      <c r="K29" s="28" t="s">
        <v>78</v>
      </c>
    </row>
    <row r="30" spans="1:13" ht="14.5">
      <c r="E30" s="17"/>
      <c r="F30" s="36"/>
      <c r="H30" s="37" t="s">
        <v>74</v>
      </c>
      <c r="I30" s="30">
        <f>I14+I6</f>
        <v>330000</v>
      </c>
      <c r="J30" s="30">
        <f>J14+J6</f>
        <v>415000</v>
      </c>
      <c r="K30" s="31">
        <f t="shared" ref="K30:K32" si="3">SUM(I30:J30)</f>
        <v>745000</v>
      </c>
    </row>
    <row r="31" spans="1:13" ht="14.5">
      <c r="E31" s="17"/>
      <c r="F31" s="36"/>
      <c r="H31" s="37" t="s">
        <v>75</v>
      </c>
      <c r="I31" s="30">
        <f>I11+I9+I8</f>
        <v>390000</v>
      </c>
      <c r="J31" s="30">
        <f>J11+J9+J8</f>
        <v>335000</v>
      </c>
      <c r="K31" s="31">
        <f t="shared" si="3"/>
        <v>725000</v>
      </c>
    </row>
    <row r="32" spans="1:13" ht="14.5">
      <c r="E32" s="17"/>
      <c r="F32" s="36"/>
      <c r="G32" s="38"/>
      <c r="H32" s="37" t="s">
        <v>76</v>
      </c>
      <c r="I32" s="30">
        <f>I19+I18+I15+I7+I5+I17</f>
        <v>360000</v>
      </c>
      <c r="J32" s="30">
        <f>J19+J18+J15+J7+J5+J17</f>
        <v>415000</v>
      </c>
      <c r="K32" s="31">
        <f t="shared" si="3"/>
        <v>775000</v>
      </c>
    </row>
    <row r="33" spans="5:11" ht="14.5">
      <c r="E33" s="39"/>
      <c r="F33" s="36"/>
      <c r="H33" s="37" t="s">
        <v>77</v>
      </c>
      <c r="I33" s="30">
        <f>I16+I13+I12+I10</f>
        <v>705000</v>
      </c>
      <c r="J33" s="30">
        <f>J16+J13+J12+J10</f>
        <v>0</v>
      </c>
      <c r="K33" s="31">
        <f>SUM(I33:J33)</f>
        <v>705000</v>
      </c>
    </row>
    <row r="34" spans="5:11" ht="14.5">
      <c r="E34" s="39"/>
      <c r="F34" s="36"/>
      <c r="H34" s="40" t="s">
        <v>78</v>
      </c>
      <c r="I34" s="41">
        <f>SUM(I30:I33)</f>
        <v>1785000</v>
      </c>
      <c r="J34" s="41">
        <f>SUM(J30:J33)</f>
        <v>1165000</v>
      </c>
      <c r="K34" s="42">
        <f>SUM(K30:K33)</f>
        <v>2950000</v>
      </c>
    </row>
    <row r="36" spans="5:11">
      <c r="K36" s="43"/>
    </row>
    <row r="37" spans="5:11">
      <c r="K37" s="20"/>
    </row>
    <row r="38" spans="5:11">
      <c r="K38" s="20"/>
    </row>
    <row r="39" spans="5:11">
      <c r="K39" s="20"/>
    </row>
    <row r="40" spans="5:11">
      <c r="K40" s="20"/>
    </row>
    <row r="41" spans="5:11">
      <c r="K41" s="20"/>
    </row>
    <row r="42" spans="5:11">
      <c r="K42" s="20"/>
    </row>
    <row r="43" spans="5:11">
      <c r="K43" s="20"/>
    </row>
    <row r="44" spans="5:11">
      <c r="K44" s="20"/>
    </row>
    <row r="45" spans="5:11">
      <c r="K45" s="20"/>
    </row>
    <row r="46" spans="5:11">
      <c r="K46" s="20"/>
    </row>
    <row r="47" spans="5:11">
      <c r="K47" s="20"/>
    </row>
    <row r="48" spans="5:11">
      <c r="K48" s="20"/>
    </row>
    <row r="49" spans="11:11">
      <c r="K49" s="20"/>
    </row>
    <row r="50" spans="11:11">
      <c r="K50" s="20"/>
    </row>
    <row r="51" spans="11:11">
      <c r="K51" s="20"/>
    </row>
    <row r="52" spans="11:11">
      <c r="K52" s="20"/>
    </row>
    <row r="53" spans="11:11">
      <c r="K53" s="20"/>
    </row>
    <row r="54" spans="11:11">
      <c r="K54" s="20"/>
    </row>
    <row r="55" spans="11:11">
      <c r="K55" s="20"/>
    </row>
    <row r="56" spans="11:11">
      <c r="K56" s="20"/>
    </row>
    <row r="57" spans="11:11">
      <c r="K57" s="20"/>
    </row>
    <row r="58" spans="11:11">
      <c r="K58" s="20"/>
    </row>
    <row r="59" spans="11:11">
      <c r="K59" s="20"/>
    </row>
  </sheetData>
  <mergeCells count="3">
    <mergeCell ref="A2:J2"/>
    <mergeCell ref="A3:J3"/>
    <mergeCell ref="A1:J1"/>
  </mergeCells>
  <pageMargins left="0.51181102362204722" right="0.51181102362204722" top="0.74803149606299213" bottom="0.35433070866141736" header="0.31496062992125984" footer="0.31496062992125984"/>
  <pageSetup paperSize="9" scale="50" orientation="landscape"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Remontdarbu_saraksts</vt:lpstr>
      <vt:lpstr>Remontdarbu_saraksts!Drukāt_virsrakstus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Edgars Bušs</dc:creator>
  <cp:lastModifiedBy>Māra Krumpāne</cp:lastModifiedBy>
  <dcterms:created xsi:type="dcterms:W3CDTF">2025-04-28T05:57:09Z</dcterms:created>
  <dcterms:modified xsi:type="dcterms:W3CDTF">2026-09-11T12:52:43Z</dcterms:modified>
</cp:coreProperties>
</file>