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hidePivotFieldList="1" defaultThemeVersion="166925"/>
  <mc:AlternateContent xmlns:mc="http://schemas.openxmlformats.org/markup-compatibility/2006">
    <mc:Choice Requires="x15">
      <x15ac:absPath xmlns:x15ac="http://schemas.microsoft.com/office/spreadsheetml/2010/11/ac" url="\\vnozare.pri\vm\Redirect_profiles\VM_Ivita_Lazdina\Desktop\Korona_2023\Iceturksnis_COVID\"/>
    </mc:Choice>
  </mc:AlternateContent>
  <xr:revisionPtr revIDLastSave="0" documentId="13_ncr:1_{D6F4341E-DA19-4799-83B9-E844BB67140E}" xr6:coauthVersionLast="47" xr6:coauthVersionMax="47" xr10:uidLastSave="{00000000-0000-0000-0000-000000000000}"/>
  <bookViews>
    <workbookView xWindow="30" yWindow="0" windowWidth="15060" windowHeight="15600" xr2:uid="{00000000-000D-0000-FFFF-FFFF00000000}"/>
  </bookViews>
  <sheets>
    <sheet name="Janvāris_2023" sheetId="39" r:id="rId1"/>
    <sheet name="Februāris_2023" sheetId="40" r:id="rId2"/>
    <sheet name="Marts_2023" sheetId="41" r:id="rId3"/>
  </sheets>
  <definedNames>
    <definedName name="_xlnm._FilterDatabase" localSheetId="0" hidden="1">Janvāris_2023!$A$7:$L$40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 i="41" l="1"/>
  <c r="K31" i="39"/>
  <c r="K28" i="39"/>
  <c r="K12" i="39"/>
  <c r="K11" i="39"/>
  <c r="H35" i="39"/>
  <c r="G35" i="39"/>
  <c r="I12" i="39"/>
  <c r="I13" i="39"/>
  <c r="K13" i="39" s="1"/>
  <c r="I14" i="39"/>
  <c r="K14" i="39" s="1"/>
  <c r="I35" i="40"/>
  <c r="K35" i="40" s="1"/>
  <c r="I34" i="40"/>
  <c r="K34" i="40" s="1"/>
  <c r="I30" i="40"/>
  <c r="K30" i="40" s="1"/>
  <c r="I31" i="40"/>
  <c r="K31" i="40" s="1"/>
  <c r="I32" i="40"/>
  <c r="K32" i="40" s="1"/>
  <c r="I33" i="40"/>
  <c r="K33" i="40" s="1"/>
  <c r="I29" i="40"/>
  <c r="K29" i="40" s="1"/>
  <c r="I36" i="39"/>
  <c r="K36" i="39" s="1"/>
  <c r="I37" i="39"/>
  <c r="K37" i="39" s="1"/>
  <c r="I38" i="39"/>
  <c r="K38" i="39" s="1"/>
  <c r="I39" i="39"/>
  <c r="K39" i="39" s="1"/>
  <c r="I35" i="39"/>
  <c r="K35" i="39" s="1"/>
  <c r="H34" i="39"/>
  <c r="I34" i="39" s="1"/>
  <c r="K34" i="39" s="1"/>
  <c r="I28" i="39"/>
  <c r="I6" i="41"/>
  <c r="K6" i="41" s="1"/>
  <c r="I7" i="41"/>
  <c r="K7" i="41" s="1"/>
  <c r="I8" i="41"/>
  <c r="K8" i="41" s="1"/>
  <c r="I9" i="41"/>
  <c r="K9" i="41" s="1"/>
  <c r="I10" i="41"/>
  <c r="K10" i="41" s="1"/>
  <c r="I11" i="41"/>
  <c r="K11" i="41" s="1"/>
  <c r="I12" i="41"/>
  <c r="K12" i="41" s="1"/>
  <c r="I13" i="41"/>
  <c r="K13" i="41" s="1"/>
  <c r="I14" i="41"/>
  <c r="K14" i="41" s="1"/>
  <c r="I15" i="41"/>
  <c r="K15" i="41" s="1"/>
  <c r="I16" i="41"/>
  <c r="K16" i="41" s="1"/>
  <c r="I17" i="41"/>
  <c r="K17" i="41" s="1"/>
  <c r="I18" i="41"/>
  <c r="K18" i="41" s="1"/>
  <c r="I19" i="41"/>
  <c r="K19" i="41" s="1"/>
  <c r="I20" i="41"/>
  <c r="K20" i="41" s="1"/>
  <c r="I21" i="41"/>
  <c r="K21" i="41" s="1"/>
  <c r="I22" i="41"/>
  <c r="K22" i="41" s="1"/>
  <c r="I23" i="41"/>
  <c r="K23" i="41" s="1"/>
  <c r="I24" i="41"/>
  <c r="K24" i="41" s="1"/>
  <c r="I5" i="41"/>
  <c r="K5" i="41" s="1"/>
  <c r="I6" i="40"/>
  <c r="K6" i="40" s="1"/>
  <c r="I7" i="40"/>
  <c r="K7" i="40" s="1"/>
  <c r="I8" i="40"/>
  <c r="K8" i="40" s="1"/>
  <c r="I9" i="40"/>
  <c r="K9" i="40" s="1"/>
  <c r="I10" i="40"/>
  <c r="K10" i="40" s="1"/>
  <c r="I11" i="40"/>
  <c r="K11" i="40" s="1"/>
  <c r="I12" i="40"/>
  <c r="K12" i="40" s="1"/>
  <c r="I13" i="40"/>
  <c r="K13" i="40" s="1"/>
  <c r="I14" i="40"/>
  <c r="K14" i="40" s="1"/>
  <c r="I15" i="40"/>
  <c r="K15" i="40" s="1"/>
  <c r="I16" i="40"/>
  <c r="K16" i="40" s="1"/>
  <c r="I17" i="40"/>
  <c r="K17" i="40" s="1"/>
  <c r="I18" i="40"/>
  <c r="K18" i="40" s="1"/>
  <c r="I19" i="40"/>
  <c r="K19" i="40" s="1"/>
  <c r="I20" i="40"/>
  <c r="K20" i="40" s="1"/>
  <c r="I21" i="40"/>
  <c r="K21" i="40" s="1"/>
  <c r="I22" i="40"/>
  <c r="K22" i="40" s="1"/>
  <c r="I23" i="40"/>
  <c r="K23" i="40" s="1"/>
  <c r="I24" i="40"/>
  <c r="K24" i="40" s="1"/>
  <c r="I25" i="40"/>
  <c r="K25" i="40" s="1"/>
  <c r="I26" i="40"/>
  <c r="K26" i="40" s="1"/>
  <c r="I27" i="40"/>
  <c r="K27" i="40" s="1"/>
  <c r="I28" i="40"/>
  <c r="K28" i="40" s="1"/>
  <c r="I36" i="40"/>
  <c r="K36" i="40" s="1"/>
  <c r="I37" i="40"/>
  <c r="K37" i="40" s="1"/>
  <c r="I5" i="40"/>
  <c r="K5" i="40" s="1"/>
  <c r="I9" i="39"/>
  <c r="K9" i="39" s="1"/>
  <c r="I10" i="39"/>
  <c r="K10" i="39" s="1"/>
  <c r="I11" i="39"/>
  <c r="I15" i="39"/>
  <c r="K15" i="39" s="1"/>
  <c r="I16" i="39"/>
  <c r="K16" i="39" s="1"/>
  <c r="I17" i="39"/>
  <c r="K17" i="39" s="1"/>
  <c r="I18" i="39"/>
  <c r="K18" i="39" s="1"/>
  <c r="I19" i="39"/>
  <c r="K19" i="39" s="1"/>
  <c r="I20" i="39"/>
  <c r="K20" i="39" s="1"/>
  <c r="I21" i="39"/>
  <c r="K21" i="39" s="1"/>
  <c r="I22" i="39"/>
  <c r="K22" i="39" s="1"/>
  <c r="I23" i="39"/>
  <c r="K23" i="39" s="1"/>
  <c r="I24" i="39"/>
  <c r="K24" i="39" s="1"/>
  <c r="I25" i="39"/>
  <c r="K25" i="39" s="1"/>
  <c r="I26" i="39"/>
  <c r="K26" i="39" s="1"/>
  <c r="I27" i="39"/>
  <c r="K27" i="39" s="1"/>
  <c r="I29" i="39"/>
  <c r="K29" i="39" s="1"/>
  <c r="I30" i="39"/>
  <c r="K30" i="39" s="1"/>
  <c r="I31" i="39"/>
  <c r="I32" i="39"/>
  <c r="K32" i="39" s="1"/>
  <c r="I33" i="39"/>
  <c r="K33" i="39" s="1"/>
  <c r="I8" i="39"/>
  <c r="K8" i="39" s="1"/>
  <c r="K40" i="39" s="1"/>
  <c r="K38" i="40" l="1"/>
</calcChain>
</file>

<file path=xl/sharedStrings.xml><?xml version="1.0" encoding="utf-8"?>
<sst xmlns="http://schemas.openxmlformats.org/spreadsheetml/2006/main" count="495" uniqueCount="162">
  <si>
    <t>Preces nosaukums</t>
  </si>
  <si>
    <t>Pavadzīmes Nr.</t>
  </si>
  <si>
    <t>Vienreizējie individuālie aizsardzības līdzekļi</t>
  </si>
  <si>
    <t>Piegādātājs</t>
  </si>
  <si>
    <t>Finansējums</t>
  </si>
  <si>
    <t xml:space="preserve"> datums</t>
  </si>
  <si>
    <t>numurs</t>
  </si>
  <si>
    <t>Vienības</t>
  </si>
  <si>
    <t>PVN likme</t>
  </si>
  <si>
    <t>Pavadzīmes datums</t>
  </si>
  <si>
    <t>Kopā:</t>
  </si>
  <si>
    <t>EKK</t>
  </si>
  <si>
    <t>Chemi Pharm Latvia SIA</t>
  </si>
  <si>
    <t>1-14/2021/91</t>
  </si>
  <si>
    <t xml:space="preserve"> Līgums / pavadzīme
 (ja nav līgums) </t>
  </si>
  <si>
    <t>1-14/2021/92</t>
  </si>
  <si>
    <t>MEDILINK SIA</t>
  </si>
  <si>
    <t xml:space="preserve">1.pielikums 
</t>
  </si>
  <si>
    <t>SPODRA, SIA</t>
  </si>
  <si>
    <t>1-14/2021/93</t>
  </si>
  <si>
    <t>T.T.R. SIA</t>
  </si>
  <si>
    <t>1-14/2020/133</t>
  </si>
  <si>
    <t>Dezinfekcija</t>
  </si>
  <si>
    <t>Surfanios Premium 1L (12)</t>
  </si>
  <si>
    <t>1-14/2022/1</t>
  </si>
  <si>
    <t>Amrid, SIA</t>
  </si>
  <si>
    <t>Dezinfekcijas līdzeklis NOCOLYSE ONE SHOT 12%, L</t>
  </si>
  <si>
    <t xml:space="preserve">A.Medical SIA </t>
  </si>
  <si>
    <t>1-14/2022/160</t>
  </si>
  <si>
    <t>OneMed SIA</t>
  </si>
  <si>
    <t xml:space="preserve">1-14/2022/119 </t>
  </si>
  <si>
    <t>010162</t>
  </si>
  <si>
    <t>349193 PRGM</t>
  </si>
  <si>
    <t>Arbor Medical Korporācija SIA</t>
  </si>
  <si>
    <t>1-14/2022/163</t>
  </si>
  <si>
    <t>1-14/2022/151</t>
  </si>
  <si>
    <t>AM230300367</t>
  </si>
  <si>
    <t>PRGM353538</t>
  </si>
  <si>
    <t>ONE-000385313</t>
  </si>
  <si>
    <t>ONE-000385283</t>
  </si>
  <si>
    <t>000384924</t>
  </si>
  <si>
    <t>230186</t>
  </si>
  <si>
    <t>Cim.nitr. SENSE S N200</t>
  </si>
  <si>
    <t>ONE-000383682</t>
  </si>
  <si>
    <t>30.12.2022.</t>
  </si>
  <si>
    <t>Cim.nitr. SENSE M N200</t>
  </si>
  <si>
    <t>Cim.nitr. SENSE L N200</t>
  </si>
  <si>
    <t>Cim.nitr. SENSE XL N180</t>
  </si>
  <si>
    <t>1-14/2022/119</t>
  </si>
  <si>
    <t>ONE-000383714</t>
  </si>
  <si>
    <t>02.01.2023.</t>
  </si>
  <si>
    <t>ONE-000383794</t>
  </si>
  <si>
    <t>05.02.2023.</t>
  </si>
  <si>
    <t>Maska ar gumijām, 3- kārtas, neterila zilas /50(20)</t>
  </si>
  <si>
    <t>11.01.2023.</t>
  </si>
  <si>
    <t>10.01.2023.</t>
  </si>
  <si>
    <t>Maskas ar cilpām Tips IIR N50/20/zila</t>
  </si>
  <si>
    <t>13.01.2023.</t>
  </si>
  <si>
    <t>DEZ INSURANCE 1L, dez. Līdz.</t>
  </si>
  <si>
    <t>CHEMISEPT VIR+ 100ml. Dez. Līdz.</t>
  </si>
  <si>
    <t>CHEMISEPT VIR+ 5L, Dez. Līdz.</t>
  </si>
  <si>
    <t>CHEMISEPT G 1L, dez. Līdz.</t>
  </si>
  <si>
    <t>349159</t>
  </si>
  <si>
    <t>Surfanios 1L (12)</t>
  </si>
  <si>
    <t>230033</t>
  </si>
  <si>
    <t>16.01.2023.</t>
  </si>
  <si>
    <t>MIDOCID virsmu dezinf. Līdz. 5 L</t>
  </si>
  <si>
    <t>MIDOCID virsmu dezinf. Līdz. 1 L</t>
  </si>
  <si>
    <t>230100017</t>
  </si>
  <si>
    <t>Sejas maska, ar gumijām, TYRE IIR, zila, Abena, N50 (kaste 20 iep.)</t>
  </si>
  <si>
    <t>230100458</t>
  </si>
  <si>
    <t>23.01.2023.</t>
  </si>
  <si>
    <t>Sejas maska, ar gumijām, TYRE IIR, zila, N50</t>
  </si>
  <si>
    <t>230045</t>
  </si>
  <si>
    <t>17.01.2023.</t>
  </si>
  <si>
    <t>230032</t>
  </si>
  <si>
    <t>230100485</t>
  </si>
  <si>
    <t>2023-0019</t>
  </si>
  <si>
    <t>24.01.2023.</t>
  </si>
  <si>
    <t>05.01.2023.</t>
  </si>
  <si>
    <t>KVADRO SIA</t>
  </si>
  <si>
    <t xml:space="preserve">VRAA 2021/05/AK/CI-120 </t>
  </si>
  <si>
    <t>DEZINFEKCIJAS LĪDZEKLIS (etanols 70%). 700 ml</t>
  </si>
  <si>
    <t>DEZINFEKCIJAS LĪDZEKLIS (etanols 70%). 5L</t>
  </si>
  <si>
    <t>7648</t>
  </si>
  <si>
    <t>7707</t>
  </si>
  <si>
    <t>06.01.2023.</t>
  </si>
  <si>
    <t>7855</t>
  </si>
  <si>
    <t>06.02.2023.</t>
  </si>
  <si>
    <t>230100430</t>
  </si>
  <si>
    <t>Sejas maska, ar gumijām, TYPE IIR, zila, N50</t>
  </si>
  <si>
    <t>20.01.2023.</t>
  </si>
  <si>
    <t>211602</t>
  </si>
  <si>
    <t>000384344</t>
  </si>
  <si>
    <t>03.02.2023.</t>
  </si>
  <si>
    <t>Cim.nitr. SENSE XL N200</t>
  </si>
  <si>
    <t>230078</t>
  </si>
  <si>
    <t>27.01.2023.</t>
  </si>
  <si>
    <t>020118</t>
  </si>
  <si>
    <t>08.02.2023.</t>
  </si>
  <si>
    <t>CHEMISEPT G 100 ml, dez. Līdz.</t>
  </si>
  <si>
    <t>CHEMISEPT VIR+ 100ml, dez. Līdz.</t>
  </si>
  <si>
    <t>CHEMISEPT G 5L, dez. Līdz.</t>
  </si>
  <si>
    <t>SMELL NET MD 5L, dez. Līdz.</t>
  </si>
  <si>
    <t>DES INSURANCE 5L, dez. Līdz.</t>
  </si>
  <si>
    <t>CHEMISEPT VIR+ 5L, dez. Līdz.</t>
  </si>
  <si>
    <t>230200130</t>
  </si>
  <si>
    <t>07.02.2023.</t>
  </si>
  <si>
    <t>351305</t>
  </si>
  <si>
    <t>Cimdi nitrila ECO-PLUS L, nester, bez pūdera, zili/100 (10)</t>
  </si>
  <si>
    <t>230200282</t>
  </si>
  <si>
    <t>13.02.2023.</t>
  </si>
  <si>
    <t>020214</t>
  </si>
  <si>
    <t>BACTICID WIPES N200. dez. Līdz.</t>
  </si>
  <si>
    <t>16.02.2023.</t>
  </si>
  <si>
    <t>000384122</t>
  </si>
  <si>
    <t>000384636</t>
  </si>
  <si>
    <t>020274</t>
  </si>
  <si>
    <t>17.02.2023.</t>
  </si>
  <si>
    <t>21.02.2023.</t>
  </si>
  <si>
    <t>000384685</t>
  </si>
  <si>
    <t>020249</t>
  </si>
  <si>
    <t>20.02.2023.</t>
  </si>
  <si>
    <t>DES INSURANCE 1L, dez. Līdz.</t>
  </si>
  <si>
    <t>BACTICID 1000ML ar smidz., dez. Līdz.</t>
  </si>
  <si>
    <t>020306</t>
  </si>
  <si>
    <t>23.02.2023.</t>
  </si>
  <si>
    <t xml:space="preserve">STERISEPT READY TO USE 1000ml, dez. Līdz </t>
  </si>
  <si>
    <t>00890</t>
  </si>
  <si>
    <t>30.01.2023.</t>
  </si>
  <si>
    <t>7917</t>
  </si>
  <si>
    <t>10.02.2023.</t>
  </si>
  <si>
    <t>8026</t>
  </si>
  <si>
    <t>28.02.2023.</t>
  </si>
  <si>
    <t>01.03.2023.</t>
  </si>
  <si>
    <t>03.03.2023.</t>
  </si>
  <si>
    <t>07.03.2023.</t>
  </si>
  <si>
    <t>Surfanios Premium 5L (4)</t>
  </si>
  <si>
    <t>14.03.2023.</t>
  </si>
  <si>
    <t>16.03.2023.</t>
  </si>
  <si>
    <t>000384672</t>
  </si>
  <si>
    <t>22.03.2023.</t>
  </si>
  <si>
    <t>21.03.2023.</t>
  </si>
  <si>
    <t>211336</t>
  </si>
  <si>
    <t>ONE-000385132</t>
  </si>
  <si>
    <t>Cena, euro</t>
  </si>
  <si>
    <t>Summa, euro</t>
  </si>
  <si>
    <t>Nepieciešamie līdzekļi kopā, euro</t>
  </si>
  <si>
    <t>Pielikums Nr.43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</si>
  <si>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Nr.44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</si>
  <si>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Pielikums Nr.45                                                                                                                                                                        Ministru kabineta rīkojuma "Ministru kabineta rīkojuma "Par finanšu līdzekļu apropriācijas pārdali no budžeta resora ''74. Gadskārtējā valsts budžeta izpildes procesā pārdalāmais finansējums'' valsts budžeta programmas 12.00.00 ''Finansējums veselības jomas pasākumiem Covid-19 infekcijas izplatības ierobežošanai"" projekta sākotnējās ietekmes novērtējuma ziņojumam (anotācijai)</t>
  </si>
  <si>
    <t>Mk.not.apakšpunkts</t>
  </si>
  <si>
    <t>MK not.Nr.555 275 p</t>
  </si>
  <si>
    <t>39.04.00</t>
  </si>
  <si>
    <t>Apakšprogramma</t>
  </si>
  <si>
    <t>Neatliekamās medicīniskās palīdzības dienesta izdevumi, kas veikti Covid-19 izplatības seku mazināšanai un pārvarēšanai (no 01.01.2023. līdz 31.01.2023.)</t>
  </si>
  <si>
    <t>Neatliekamās medicīniskās palīdzības dienesta izdevumi, kas veikti Covid-19 izplatības seku mazināšanai un pārvarēšanai (no 01.02.2023. līdz 28.02.2023.)</t>
  </si>
  <si>
    <t>Neatliekamās medicīniskās palīdzības dienesta  izdevumi, kas veikti Covid-19 izplatības seku mazināšanai un pārvarēšanai (no 01.03.2023. līdz 31.03.2023.)</t>
  </si>
  <si>
    <t>Maska ar cilpām Tips IIR N50/20/ zila</t>
  </si>
  <si>
    <t>* Transporta izdevumi ir saistīti ar telpu un un OMT dezinfekcijas nodrošināšanu, saskaņā ar noslēgtā līguma par telpu dezinfekciju pakalpojumu pielikuma "Finanšu piedāvājums" sadaļu par transporta izdevumiem.</t>
  </si>
  <si>
    <t>Transporta izdevumi*</t>
  </si>
  <si>
    <t>*Transporta izdevumi ir saistīti ar telpu un un OMT dezinfekcijas nodrošināšanu, saskaņā ar noslēgtā līguma par telpu dezinfekciju pakalpojumu pielikuma "Finanšu piedāvājums" sadaļu par transporta izdevumiem.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</si>
</sst>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_-;\-* #,##0.00_-;_-* &quot;-&quot;??_-;_-@_-"/>
    <numFmt numFmtId="165" formatCode="_-* #,##0.00\ _L_s_-;\-* #,##0.00\ _L_s_-;_-* &quot;-&quot;??\ _L_s_-;_-@_-"/>
    <numFmt numFmtId="166" formatCode="dd\.mm\.yyyy\."/>
  </numFmts>
  <fonts count="18" x14ac:knownFonts="1">
    <font>
      <sz val="11"/>
      <color theme="1"/>
      <name val="Calibri"/>
      <family val="2"/>
      <charset val="186"/>
      <scheme val="minor"/>
    </font>
    <font>
      <sz val="10"/>
      <name val="Arial"/>
      <family val="2"/>
      <charset val="186"/>
    </font>
    <font>
      <sz val="10"/>
      <name val="Times New Roman"/>
      <family val="1"/>
      <charset val="186"/>
    </font>
    <font>
      <sz val="11"/>
      <color theme="1"/>
      <name val="Calibri"/>
      <family val="2"/>
      <charset val="186"/>
      <scheme val="minor"/>
    </font>
    <font>
      <sz val="10"/>
      <name val="Arial"/>
      <family val="2"/>
      <charset val="186"/>
    </font>
    <font>
      <b/>
      <sz val="11"/>
      <name val="Times New Roman"/>
      <family val="1"/>
      <charset val="186"/>
    </font>
    <font>
      <b/>
      <sz val="10"/>
      <color rgb="FFFF0000"/>
      <name val="Times New Roman"/>
      <family val="1"/>
      <charset val="186"/>
    </font>
    <font>
      <sz val="10"/>
      <color rgb="FFFF0000"/>
      <name val="Times New Roman"/>
      <family val="1"/>
      <charset val="186"/>
    </font>
    <font>
      <sz val="11"/>
      <name val="Times New Roman"/>
      <family val="1"/>
      <charset val="186"/>
    </font>
    <font>
      <sz val="11"/>
      <color rgb="FFFF0000"/>
      <name val="Times New Roman"/>
      <family val="1"/>
      <charset val="186"/>
    </font>
    <font>
      <sz val="8"/>
      <name val="Calibri"/>
      <family val="2"/>
      <charset val="186"/>
      <scheme val="minor"/>
    </font>
    <font>
      <b/>
      <sz val="13"/>
      <name val="Times New Roman"/>
      <family val="1"/>
      <charset val="186"/>
    </font>
    <font>
      <sz val="11"/>
      <name val="Calibri"/>
      <family val="2"/>
      <charset val="186"/>
      <scheme val="minor"/>
    </font>
    <font>
      <sz val="10"/>
      <name val="Times New Roman"/>
      <family val="1"/>
    </font>
    <font>
      <b/>
      <sz val="10"/>
      <color rgb="FFFF0000"/>
      <name val="Times New Roman"/>
      <family val="1"/>
    </font>
    <font>
      <sz val="10"/>
      <color rgb="FFFF0000"/>
      <name val="Times New Roman"/>
      <family val="1"/>
    </font>
    <font>
      <b/>
      <sz val="10"/>
      <name val="Times New Roman"/>
      <family val="1"/>
    </font>
    <font>
      <sz val="10"/>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auto="1"/>
      </left>
      <right/>
      <top/>
      <bottom/>
      <diagonal/>
    </border>
    <border>
      <left style="thin">
        <color indexed="64"/>
      </left>
      <right style="thin">
        <color indexed="64"/>
      </right>
      <top/>
      <bottom/>
      <diagonal/>
    </border>
    <border>
      <left/>
      <right/>
      <top/>
      <bottom style="thin">
        <color indexed="64"/>
      </bottom>
      <diagonal/>
    </border>
  </borders>
  <cellStyleXfs count="11">
    <xf numFmtId="0" fontId="0" fillId="0" borderId="0"/>
    <xf numFmtId="0" fontId="1" fillId="0" borderId="0"/>
    <xf numFmtId="0" fontId="4" fillId="0" borderId="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xf numFmtId="0" fontId="3" fillId="0" borderId="0"/>
    <xf numFmtId="9" fontId="4" fillId="0" borderId="0" applyFont="0" applyFill="0" applyBorder="0" applyAlignment="0" applyProtection="0"/>
    <xf numFmtId="0" fontId="1" fillId="0" borderId="0"/>
    <xf numFmtId="9" fontId="1" fillId="0" borderId="0" applyFont="0" applyFill="0" applyBorder="0" applyAlignment="0" applyProtection="0"/>
  </cellStyleXfs>
  <cellXfs count="135">
    <xf numFmtId="0" fontId="0" fillId="0" borderId="0" xfId="0"/>
    <xf numFmtId="0" fontId="6" fillId="0" borderId="0" xfId="0" applyFont="1" applyAlignment="1">
      <alignment horizontal="left" vertical="top"/>
    </xf>
    <xf numFmtId="0" fontId="7" fillId="0" borderId="0" xfId="0" applyFont="1" applyAlignment="1">
      <alignment vertical="top"/>
    </xf>
    <xf numFmtId="0" fontId="7" fillId="0" borderId="0" xfId="0" applyFont="1" applyAlignment="1">
      <alignment horizontal="center" vertical="top"/>
    </xf>
    <xf numFmtId="0" fontId="9" fillId="0" borderId="0" xfId="0" applyFont="1" applyAlignment="1">
      <alignment horizontal="center" vertical="top"/>
    </xf>
    <xf numFmtId="0" fontId="0" fillId="0" borderId="0" xfId="0" applyAlignment="1">
      <alignment vertical="top"/>
    </xf>
    <xf numFmtId="49" fontId="0" fillId="0" borderId="8" xfId="0" applyNumberFormat="1" applyBorder="1" applyAlignment="1">
      <alignment horizontal="left"/>
    </xf>
    <xf numFmtId="166" fontId="0" fillId="0" borderId="8" xfId="0" applyNumberFormat="1" applyBorder="1" applyAlignment="1">
      <alignment horizontal="left"/>
    </xf>
    <xf numFmtId="4" fontId="7" fillId="0" borderId="0" xfId="0" applyNumberFormat="1" applyFont="1" applyAlignment="1">
      <alignment vertical="top"/>
    </xf>
    <xf numFmtId="4" fontId="0" fillId="0" borderId="0" xfId="0" applyNumberFormat="1" applyAlignment="1">
      <alignment vertical="top"/>
    </xf>
    <xf numFmtId="0" fontId="6" fillId="0" borderId="0" xfId="0" applyFont="1" applyAlignment="1">
      <alignment horizontal="center" vertical="center"/>
    </xf>
    <xf numFmtId="0" fontId="0" fillId="0" borderId="0" xfId="0" applyAlignment="1">
      <alignment horizontal="center" vertical="center"/>
    </xf>
    <xf numFmtId="49" fontId="0" fillId="2" borderId="1" xfId="0" applyNumberFormat="1" applyFill="1" applyBorder="1" applyAlignment="1">
      <alignment horizontal="left"/>
    </xf>
    <xf numFmtId="166" fontId="0" fillId="2" borderId="1" xfId="0" applyNumberFormat="1" applyFill="1" applyBorder="1" applyAlignment="1">
      <alignment horizontal="left"/>
    </xf>
    <xf numFmtId="14" fontId="8" fillId="2" borderId="1" xfId="2" applyNumberFormat="1" applyFont="1" applyFill="1" applyBorder="1" applyAlignment="1">
      <alignment horizontal="center" vertical="top" wrapText="1"/>
    </xf>
    <xf numFmtId="3" fontId="0" fillId="2" borderId="1" xfId="0" applyNumberFormat="1" applyFill="1" applyBorder="1" applyAlignment="1">
      <alignment horizontal="center"/>
    </xf>
    <xf numFmtId="4" fontId="0" fillId="2" borderId="1" xfId="0" applyNumberFormat="1" applyFill="1" applyBorder="1" applyAlignment="1">
      <alignment horizontal="center"/>
    </xf>
    <xf numFmtId="4" fontId="8" fillId="2" borderId="1" xfId="0" applyNumberFormat="1" applyFont="1" applyFill="1" applyBorder="1" applyAlignment="1">
      <alignment horizontal="center" vertical="top"/>
    </xf>
    <xf numFmtId="9" fontId="8" fillId="2" borderId="1" xfId="0" applyNumberFormat="1" applyFont="1" applyFill="1" applyBorder="1" applyAlignment="1">
      <alignment horizontal="center" vertical="top"/>
    </xf>
    <xf numFmtId="4" fontId="5" fillId="2" borderId="1" xfId="0" applyNumberFormat="1" applyFont="1" applyFill="1" applyBorder="1" applyAlignment="1">
      <alignment horizontal="right" vertical="top"/>
    </xf>
    <xf numFmtId="0" fontId="8" fillId="2" borderId="1" xfId="0" applyFont="1" applyFill="1" applyBorder="1" applyAlignment="1">
      <alignment horizontal="left" vertical="top"/>
    </xf>
    <xf numFmtId="49" fontId="12" fillId="2" borderId="1" xfId="0" applyNumberFormat="1" applyFont="1" applyFill="1" applyBorder="1" applyAlignment="1">
      <alignment horizontal="left"/>
    </xf>
    <xf numFmtId="166" fontId="12" fillId="2" borderId="1" xfId="0" applyNumberFormat="1" applyFont="1" applyFill="1" applyBorder="1" applyAlignment="1">
      <alignment horizontal="left"/>
    </xf>
    <xf numFmtId="3" fontId="12" fillId="2" borderId="1" xfId="0" applyNumberFormat="1" applyFont="1" applyFill="1" applyBorder="1" applyAlignment="1">
      <alignment horizontal="center"/>
    </xf>
    <xf numFmtId="4" fontId="12" fillId="2" borderId="1" xfId="0" applyNumberFormat="1" applyFont="1" applyFill="1" applyBorder="1" applyAlignment="1">
      <alignment horizontal="center"/>
    </xf>
    <xf numFmtId="0" fontId="0" fillId="2" borderId="0" xfId="0" applyFill="1"/>
    <xf numFmtId="4" fontId="5" fillId="3" borderId="2" xfId="0" applyNumberFormat="1" applyFont="1" applyFill="1" applyBorder="1" applyAlignment="1">
      <alignment horizontal="right" vertical="top"/>
    </xf>
    <xf numFmtId="0" fontId="5" fillId="3" borderId="1" xfId="2" applyFont="1" applyFill="1" applyBorder="1" applyAlignment="1">
      <alignment horizontal="center" vertical="center" wrapText="1"/>
    </xf>
    <xf numFmtId="0" fontId="5" fillId="3" borderId="1" xfId="0" applyFont="1" applyFill="1" applyBorder="1" applyAlignment="1">
      <alignment horizontal="center" vertical="center" wrapText="1"/>
    </xf>
    <xf numFmtId="49" fontId="5" fillId="3" borderId="1" xfId="2" applyNumberFormat="1" applyFont="1" applyFill="1" applyBorder="1" applyAlignment="1">
      <alignment horizontal="center" vertical="center" wrapText="1"/>
    </xf>
    <xf numFmtId="4" fontId="5" fillId="3" borderId="1" xfId="2" applyNumberFormat="1" applyFont="1" applyFill="1" applyBorder="1" applyAlignment="1">
      <alignment horizontal="center" vertical="center" wrapText="1"/>
    </xf>
    <xf numFmtId="4" fontId="0" fillId="2" borderId="0" xfId="0" applyNumberFormat="1" applyFill="1"/>
    <xf numFmtId="0" fontId="5" fillId="3" borderId="2" xfId="0" applyFont="1" applyFill="1" applyBorder="1" applyAlignment="1">
      <alignment horizontal="right" vertical="top"/>
    </xf>
    <xf numFmtId="4" fontId="5" fillId="3" borderId="2" xfId="0" applyNumberFormat="1" applyFont="1" applyFill="1" applyBorder="1" applyAlignment="1">
      <alignment horizontal="center" vertical="top"/>
    </xf>
    <xf numFmtId="4" fontId="8" fillId="3" borderId="2" xfId="0" applyNumberFormat="1" applyFont="1" applyFill="1" applyBorder="1" applyAlignment="1">
      <alignment horizontal="center" vertical="top"/>
    </xf>
    <xf numFmtId="2" fontId="8" fillId="3" borderId="2" xfId="0" applyNumberFormat="1" applyFont="1" applyFill="1" applyBorder="1" applyAlignment="1">
      <alignment vertical="top"/>
    </xf>
    <xf numFmtId="0" fontId="8" fillId="3" borderId="2" xfId="0" applyFont="1" applyFill="1" applyBorder="1" applyAlignment="1">
      <alignment vertical="top"/>
    </xf>
    <xf numFmtId="0" fontId="14" fillId="0" borderId="0" xfId="0" applyFont="1" applyAlignment="1">
      <alignment horizontal="left" vertical="top"/>
    </xf>
    <xf numFmtId="0" fontId="15" fillId="0" borderId="0" xfId="0" applyFont="1" applyAlignment="1">
      <alignment vertical="top"/>
    </xf>
    <xf numFmtId="0" fontId="15" fillId="0" borderId="0" xfId="0" applyFont="1" applyAlignment="1">
      <alignment horizontal="center" vertical="top"/>
    </xf>
    <xf numFmtId="2" fontId="15" fillId="0" borderId="0" xfId="0" applyNumberFormat="1" applyFont="1" applyAlignment="1">
      <alignment vertical="top"/>
    </xf>
    <xf numFmtId="0" fontId="17" fillId="0" borderId="0" xfId="0" applyFont="1"/>
    <xf numFmtId="0" fontId="15" fillId="0" borderId="0" xfId="0" applyFont="1" applyAlignment="1">
      <alignment horizontal="left" vertical="top"/>
    </xf>
    <xf numFmtId="2" fontId="14" fillId="0" borderId="0" xfId="0" applyNumberFormat="1" applyFont="1" applyAlignment="1">
      <alignment vertical="top"/>
    </xf>
    <xf numFmtId="0" fontId="14" fillId="0" borderId="0" xfId="0" applyFont="1" applyAlignment="1">
      <alignment horizontal="center" vertical="top"/>
    </xf>
    <xf numFmtId="0" fontId="13" fillId="0" borderId="0" xfId="0" applyFont="1" applyAlignment="1">
      <alignment vertical="top"/>
    </xf>
    <xf numFmtId="0" fontId="16" fillId="3" borderId="1" xfId="2" applyFont="1" applyFill="1" applyBorder="1" applyAlignment="1">
      <alignment horizontal="center" vertical="top" wrapText="1"/>
    </xf>
    <xf numFmtId="0" fontId="16" fillId="3" borderId="1" xfId="0" applyFont="1" applyFill="1" applyBorder="1" applyAlignment="1">
      <alignment horizontal="center" vertical="top" wrapText="1"/>
    </xf>
    <xf numFmtId="0" fontId="16" fillId="3" borderId="3" xfId="2" applyFont="1" applyFill="1" applyBorder="1" applyAlignment="1">
      <alignment horizontal="center" vertical="top" wrapText="1"/>
    </xf>
    <xf numFmtId="49" fontId="16" fillId="3" borderId="3" xfId="2" applyNumberFormat="1" applyFont="1" applyFill="1" applyBorder="1" applyAlignment="1">
      <alignment horizontal="center" vertical="top" wrapText="1"/>
    </xf>
    <xf numFmtId="0" fontId="16" fillId="3" borderId="3" xfId="0" applyFont="1" applyFill="1" applyBorder="1" applyAlignment="1">
      <alignment horizontal="center" vertical="top" wrapText="1"/>
    </xf>
    <xf numFmtId="49" fontId="17" fillId="2" borderId="1" xfId="0" applyNumberFormat="1" applyFont="1" applyFill="1" applyBorder="1" applyAlignment="1">
      <alignment horizontal="left"/>
    </xf>
    <xf numFmtId="166" fontId="17" fillId="2" borderId="1" xfId="0" applyNumberFormat="1" applyFont="1" applyFill="1" applyBorder="1" applyAlignment="1">
      <alignment horizontal="left"/>
    </xf>
    <xf numFmtId="14" fontId="13" fillId="2" borderId="1" xfId="2" applyNumberFormat="1" applyFont="1" applyFill="1" applyBorder="1" applyAlignment="1">
      <alignment horizontal="center" vertical="top" wrapText="1"/>
    </xf>
    <xf numFmtId="1" fontId="17" fillId="2" borderId="1" xfId="0" applyNumberFormat="1" applyFont="1" applyFill="1" applyBorder="1" applyAlignment="1">
      <alignment horizontal="center"/>
    </xf>
    <xf numFmtId="2" fontId="17" fillId="2" borderId="1" xfId="0" applyNumberFormat="1" applyFont="1" applyFill="1" applyBorder="1" applyAlignment="1">
      <alignment horizontal="center"/>
    </xf>
    <xf numFmtId="4" fontId="13" fillId="2" borderId="1" xfId="0" applyNumberFormat="1" applyFont="1" applyFill="1" applyBorder="1" applyAlignment="1">
      <alignment horizontal="center" vertical="top"/>
    </xf>
    <xf numFmtId="9" fontId="13" fillId="2" borderId="1" xfId="0" applyNumberFormat="1" applyFont="1" applyFill="1" applyBorder="1" applyAlignment="1">
      <alignment horizontal="center" vertical="top"/>
    </xf>
    <xf numFmtId="4" fontId="16" fillId="2" borderId="1" xfId="0" applyNumberFormat="1" applyFont="1" applyFill="1" applyBorder="1" applyAlignment="1">
      <alignment horizontal="right" vertical="top"/>
    </xf>
    <xf numFmtId="0" fontId="17" fillId="2" borderId="0" xfId="0" applyFont="1" applyFill="1"/>
    <xf numFmtId="3" fontId="17" fillId="2" borderId="1" xfId="0" applyNumberFormat="1" applyFont="1" applyFill="1" applyBorder="1" applyAlignment="1">
      <alignment horizontal="center"/>
    </xf>
    <xf numFmtId="0" fontId="13" fillId="2" borderId="1" xfId="0" applyFont="1" applyFill="1" applyBorder="1" applyAlignment="1">
      <alignment horizontal="center" vertical="center"/>
    </xf>
    <xf numFmtId="166" fontId="17" fillId="2" borderId="2" xfId="0" applyNumberFormat="1" applyFont="1" applyFill="1" applyBorder="1" applyAlignment="1">
      <alignment horizontal="left"/>
    </xf>
    <xf numFmtId="49" fontId="17" fillId="2" borderId="2" xfId="0" applyNumberFormat="1" applyFont="1" applyFill="1" applyBorder="1" applyAlignment="1">
      <alignment horizontal="left"/>
    </xf>
    <xf numFmtId="0" fontId="13" fillId="2" borderId="1" xfId="0" applyFont="1" applyFill="1" applyBorder="1" applyAlignment="1">
      <alignment horizontal="left" vertical="top"/>
    </xf>
    <xf numFmtId="3" fontId="17" fillId="2" borderId="2" xfId="0" applyNumberFormat="1" applyFont="1" applyFill="1" applyBorder="1" applyAlignment="1">
      <alignment horizontal="center"/>
    </xf>
    <xf numFmtId="2" fontId="17" fillId="2" borderId="2" xfId="0" applyNumberFormat="1" applyFont="1" applyFill="1" applyBorder="1" applyAlignment="1">
      <alignment horizontal="center"/>
    </xf>
    <xf numFmtId="0" fontId="15" fillId="0" borderId="7" xfId="0" applyFont="1" applyBorder="1" applyAlignment="1">
      <alignment horizontal="left" vertical="top"/>
    </xf>
    <xf numFmtId="14" fontId="15" fillId="0" borderId="7" xfId="0" applyNumberFormat="1" applyFont="1" applyBorder="1" applyAlignment="1">
      <alignment horizontal="center" vertical="top"/>
    </xf>
    <xf numFmtId="0" fontId="14" fillId="0" borderId="7" xfId="0" applyFont="1" applyBorder="1" applyAlignment="1">
      <alignment horizontal="center" vertical="top"/>
    </xf>
    <xf numFmtId="0" fontId="15" fillId="0" borderId="7" xfId="0" applyFont="1" applyBorder="1" applyAlignment="1">
      <alignment horizontal="center" vertical="top"/>
    </xf>
    <xf numFmtId="0" fontId="16" fillId="3" borderId="1" xfId="0" applyFont="1" applyFill="1" applyBorder="1" applyAlignment="1">
      <alignment horizontal="right" vertical="top"/>
    </xf>
    <xf numFmtId="3" fontId="16" fillId="3" borderId="1" xfId="0" applyNumberFormat="1" applyFont="1" applyFill="1" applyBorder="1" applyAlignment="1">
      <alignment horizontal="center" vertical="top"/>
    </xf>
    <xf numFmtId="0" fontId="13" fillId="3" borderId="1" xfId="0" applyFont="1" applyFill="1" applyBorder="1" applyAlignment="1">
      <alignment horizontal="center" vertical="top"/>
    </xf>
    <xf numFmtId="2" fontId="13" fillId="3" borderId="1" xfId="0" applyNumberFormat="1" applyFont="1" applyFill="1" applyBorder="1" applyAlignment="1">
      <alignment vertical="top"/>
    </xf>
    <xf numFmtId="0" fontId="13" fillId="3" borderId="1" xfId="0" applyFont="1" applyFill="1" applyBorder="1" applyAlignment="1">
      <alignment vertical="top"/>
    </xf>
    <xf numFmtId="4" fontId="16" fillId="4" borderId="2" xfId="0" applyNumberFormat="1" applyFont="1" applyFill="1" applyBorder="1" applyAlignment="1">
      <alignment horizontal="right" vertical="top"/>
    </xf>
    <xf numFmtId="0" fontId="14" fillId="0" borderId="0" xfId="0" applyFont="1" applyAlignment="1">
      <alignment vertical="top"/>
    </xf>
    <xf numFmtId="0" fontId="17" fillId="0" borderId="0" xfId="0" applyFont="1" applyAlignment="1">
      <alignment vertical="top"/>
    </xf>
    <xf numFmtId="0" fontId="17" fillId="0" borderId="0" xfId="0" applyFont="1" applyAlignment="1">
      <alignment horizontal="center" vertical="top"/>
    </xf>
    <xf numFmtId="4" fontId="17" fillId="0" borderId="0" xfId="0" applyNumberFormat="1" applyFont="1" applyAlignment="1">
      <alignment vertical="top"/>
    </xf>
    <xf numFmtId="49" fontId="17" fillId="0" borderId="1" xfId="0" applyNumberFormat="1" applyFont="1" applyBorder="1" applyAlignment="1">
      <alignment horizontal="left"/>
    </xf>
    <xf numFmtId="49" fontId="16" fillId="3" borderId="1" xfId="2" applyNumberFormat="1" applyFont="1" applyFill="1" applyBorder="1" applyAlignment="1">
      <alignment horizontal="center" vertical="top" wrapText="1"/>
    </xf>
    <xf numFmtId="4" fontId="17" fillId="2" borderId="1" xfId="0" applyNumberFormat="1" applyFont="1" applyFill="1" applyBorder="1" applyAlignment="1">
      <alignment horizontal="center"/>
    </xf>
    <xf numFmtId="49" fontId="17" fillId="2" borderId="3" xfId="0" applyNumberFormat="1" applyFont="1" applyFill="1" applyBorder="1" applyAlignment="1">
      <alignment horizontal="left"/>
    </xf>
    <xf numFmtId="166" fontId="17" fillId="2" borderId="3" xfId="0" applyNumberFormat="1" applyFont="1" applyFill="1" applyBorder="1" applyAlignment="1">
      <alignment horizontal="left"/>
    </xf>
    <xf numFmtId="14" fontId="13" fillId="2" borderId="3" xfId="2" applyNumberFormat="1" applyFont="1" applyFill="1" applyBorder="1" applyAlignment="1">
      <alignment horizontal="center" vertical="top" wrapText="1"/>
    </xf>
    <xf numFmtId="3" fontId="17" fillId="2" borderId="3" xfId="0" applyNumberFormat="1" applyFont="1" applyFill="1" applyBorder="1" applyAlignment="1">
      <alignment horizontal="center"/>
    </xf>
    <xf numFmtId="4" fontId="17" fillId="2" borderId="3" xfId="0" applyNumberFormat="1" applyFont="1" applyFill="1" applyBorder="1" applyAlignment="1">
      <alignment horizontal="center"/>
    </xf>
    <xf numFmtId="4" fontId="13" fillId="2" borderId="3" xfId="0" applyNumberFormat="1" applyFont="1" applyFill="1" applyBorder="1" applyAlignment="1">
      <alignment horizontal="center" vertical="top"/>
    </xf>
    <xf numFmtId="9" fontId="13" fillId="2" borderId="3" xfId="0" applyNumberFormat="1" applyFont="1" applyFill="1" applyBorder="1" applyAlignment="1">
      <alignment horizontal="center" vertical="top"/>
    </xf>
    <xf numFmtId="14" fontId="13" fillId="2" borderId="2" xfId="2" applyNumberFormat="1" applyFont="1" applyFill="1" applyBorder="1" applyAlignment="1">
      <alignment horizontal="center" vertical="top" wrapText="1"/>
    </xf>
    <xf numFmtId="4" fontId="17" fillId="2" borderId="2" xfId="0" applyNumberFormat="1" applyFont="1" applyFill="1" applyBorder="1" applyAlignment="1">
      <alignment horizontal="center"/>
    </xf>
    <xf numFmtId="4" fontId="13" fillId="2" borderId="2" xfId="0" applyNumberFormat="1" applyFont="1" applyFill="1" applyBorder="1" applyAlignment="1">
      <alignment horizontal="center" vertical="top"/>
    </xf>
    <xf numFmtId="9" fontId="13" fillId="2" borderId="2" xfId="0" applyNumberFormat="1" applyFont="1" applyFill="1" applyBorder="1" applyAlignment="1">
      <alignment horizontal="center" vertical="top"/>
    </xf>
    <xf numFmtId="49" fontId="17" fillId="0" borderId="8" xfId="0" applyNumberFormat="1" applyFont="1" applyBorder="1" applyAlignment="1">
      <alignment horizontal="left"/>
    </xf>
    <xf numFmtId="166" fontId="17" fillId="0" borderId="8" xfId="0" applyNumberFormat="1" applyFont="1" applyBorder="1" applyAlignment="1">
      <alignment horizontal="left"/>
    </xf>
    <xf numFmtId="0" fontId="16" fillId="3" borderId="2" xfId="0" applyFont="1" applyFill="1" applyBorder="1" applyAlignment="1">
      <alignment horizontal="right" vertical="top"/>
    </xf>
    <xf numFmtId="4" fontId="16" fillId="4" borderId="1" xfId="0" applyNumberFormat="1" applyFont="1" applyFill="1" applyBorder="1" applyAlignment="1">
      <alignment horizontal="right" vertical="top"/>
    </xf>
    <xf numFmtId="0" fontId="0" fillId="0" borderId="0" xfId="0" applyAlignment="1">
      <alignment vertical="center"/>
    </xf>
    <xf numFmtId="2" fontId="16" fillId="0" borderId="0" xfId="0" applyNumberFormat="1" applyFont="1" applyAlignment="1">
      <alignment horizontal="center" vertical="top" wrapText="1"/>
    </xf>
    <xf numFmtId="0" fontId="14" fillId="0" borderId="0" xfId="0" applyFont="1" applyAlignment="1">
      <alignment horizontal="center" vertical="top"/>
    </xf>
    <xf numFmtId="0" fontId="16" fillId="0" borderId="0" xfId="0" applyFont="1" applyAlignment="1">
      <alignment horizontal="center" vertical="top"/>
    </xf>
    <xf numFmtId="0" fontId="16" fillId="3" borderId="1" xfId="2" applyFont="1" applyFill="1" applyBorder="1" applyAlignment="1">
      <alignment horizontal="center" vertical="top" wrapText="1"/>
    </xf>
    <xf numFmtId="0" fontId="16" fillId="3" borderId="3" xfId="2" applyFont="1" applyFill="1" applyBorder="1" applyAlignment="1">
      <alignment horizontal="center" vertical="top" wrapText="1"/>
    </xf>
    <xf numFmtId="0" fontId="16" fillId="3" borderId="1" xfId="2" applyFont="1" applyFill="1" applyBorder="1" applyAlignment="1">
      <alignment horizontal="center" vertical="top"/>
    </xf>
    <xf numFmtId="0" fontId="16" fillId="3" borderId="3" xfId="2" applyFont="1" applyFill="1" applyBorder="1" applyAlignment="1">
      <alignment horizontal="center" vertical="top"/>
    </xf>
    <xf numFmtId="0" fontId="16" fillId="3" borderId="3" xfId="0" applyFont="1" applyFill="1" applyBorder="1" applyAlignment="1">
      <alignment horizontal="center" vertical="top"/>
    </xf>
    <xf numFmtId="0" fontId="16" fillId="3" borderId="2" xfId="0" applyFont="1" applyFill="1" applyBorder="1" applyAlignment="1">
      <alignment horizontal="center" vertical="top"/>
    </xf>
    <xf numFmtId="0" fontId="13" fillId="0" borderId="0" xfId="0" applyFont="1" applyAlignment="1">
      <alignment horizontal="left" vertical="center" wrapText="1"/>
    </xf>
    <xf numFmtId="0" fontId="13" fillId="3" borderId="1" xfId="0" applyFont="1" applyFill="1" applyBorder="1" applyAlignment="1">
      <alignment horizontal="center" vertical="center"/>
    </xf>
    <xf numFmtId="0" fontId="13" fillId="3" borderId="1" xfId="0" applyFont="1" applyFill="1" applyBorder="1" applyAlignment="1">
      <alignment horizontal="center" vertical="center" wrapText="1"/>
    </xf>
    <xf numFmtId="0" fontId="17" fillId="2" borderId="1" xfId="0" applyFont="1" applyFill="1" applyBorder="1" applyAlignment="1">
      <alignment horizontal="center" vertical="center"/>
    </xf>
    <xf numFmtId="0" fontId="17" fillId="2" borderId="3" xfId="0" applyFont="1" applyFill="1" applyBorder="1" applyAlignment="1">
      <alignment horizontal="center" vertical="center"/>
    </xf>
    <xf numFmtId="0" fontId="17" fillId="2" borderId="9" xfId="0" applyFont="1" applyFill="1" applyBorder="1" applyAlignment="1">
      <alignment horizontal="center" vertical="center"/>
    </xf>
    <xf numFmtId="0" fontId="17" fillId="2" borderId="2"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1" xfId="0" applyFont="1" applyFill="1" applyBorder="1" applyAlignment="1">
      <alignment horizontal="center" vertical="center"/>
    </xf>
    <xf numFmtId="0" fontId="13" fillId="0" borderId="1" xfId="0" applyFont="1" applyBorder="1" applyAlignment="1">
      <alignment horizontal="center" vertical="center"/>
    </xf>
    <xf numFmtId="0" fontId="16" fillId="3" borderId="4" xfId="2" applyFont="1" applyFill="1" applyBorder="1" applyAlignment="1">
      <alignment horizontal="center" vertical="top" wrapText="1"/>
    </xf>
    <xf numFmtId="0" fontId="16" fillId="3" borderId="5" xfId="2" applyFont="1" applyFill="1" applyBorder="1" applyAlignment="1">
      <alignment horizontal="center" vertical="top" wrapText="1"/>
    </xf>
    <xf numFmtId="0" fontId="16" fillId="3" borderId="6" xfId="2" applyFont="1" applyFill="1" applyBorder="1" applyAlignment="1">
      <alignment horizontal="center" vertical="top" wrapText="1"/>
    </xf>
    <xf numFmtId="0" fontId="17" fillId="0" borderId="0" xfId="0" applyFont="1" applyAlignment="1">
      <alignment horizontal="center" vertical="center"/>
    </xf>
    <xf numFmtId="0" fontId="11" fillId="0" borderId="10" xfId="0" applyFont="1" applyBorder="1" applyAlignment="1">
      <alignment horizontal="left" vertical="top"/>
    </xf>
    <xf numFmtId="2" fontId="13" fillId="0" borderId="0" xfId="0" applyNumberFormat="1" applyFont="1" applyAlignment="1">
      <alignment horizontal="left" vertical="top" wrapText="1"/>
    </xf>
    <xf numFmtId="0" fontId="2" fillId="2" borderId="1" xfId="0" applyFont="1" applyFill="1" applyBorder="1" applyAlignment="1">
      <alignment horizontal="center" vertical="center"/>
    </xf>
    <xf numFmtId="0" fontId="5" fillId="3" borderId="1" xfId="2" applyFont="1" applyFill="1" applyBorder="1" applyAlignment="1">
      <alignment horizontal="center" vertical="center" wrapText="1"/>
    </xf>
    <xf numFmtId="0" fontId="5" fillId="3" borderId="1" xfId="2" applyFont="1" applyFill="1" applyBorder="1" applyAlignment="1">
      <alignment horizontal="center" vertical="center"/>
    </xf>
    <xf numFmtId="0" fontId="5" fillId="3" borderId="4" xfId="2" applyFont="1" applyFill="1" applyBorder="1" applyAlignment="1">
      <alignment horizontal="center" vertical="center" wrapText="1"/>
    </xf>
    <xf numFmtId="0" fontId="5" fillId="3" borderId="5" xfId="2" applyFont="1" applyFill="1" applyBorder="1" applyAlignment="1">
      <alignment horizontal="center" vertical="center" wrapText="1"/>
    </xf>
    <xf numFmtId="0" fontId="5" fillId="3" borderId="6" xfId="2" applyFont="1" applyFill="1" applyBorder="1" applyAlignment="1">
      <alignment horizontal="center" vertical="center" wrapText="1"/>
    </xf>
    <xf numFmtId="0" fontId="5" fillId="3" borderId="3" xfId="0" applyFont="1" applyFill="1" applyBorder="1" applyAlignment="1">
      <alignment horizontal="center" vertical="center"/>
    </xf>
    <xf numFmtId="0" fontId="5" fillId="3" borderId="2" xfId="0" applyFont="1" applyFill="1" applyBorder="1" applyAlignment="1">
      <alignment horizontal="center" vertical="center"/>
    </xf>
    <xf numFmtId="0" fontId="0" fillId="0" borderId="0" xfId="0" applyAlignment="1">
      <alignment horizontal="left" vertical="center" wrapText="1"/>
    </xf>
    <xf numFmtId="0" fontId="0" fillId="2" borderId="1" xfId="0" applyFill="1" applyBorder="1" applyAlignment="1">
      <alignment horizontal="center" vertical="center"/>
    </xf>
  </cellXfs>
  <cellStyles count="11">
    <cellStyle name="Comma 2" xfId="3" xr:uid="{00000000-0005-0000-0000-000000000000}"/>
    <cellStyle name="Comma 2 2" xfId="4" xr:uid="{00000000-0005-0000-0000-000001000000}"/>
    <cellStyle name="Comma 2 3" xfId="5" xr:uid="{00000000-0005-0000-0000-000002000000}"/>
    <cellStyle name="Comma 3" xfId="6" xr:uid="{00000000-0005-0000-0000-000003000000}"/>
    <cellStyle name="Normal" xfId="0" builtinId="0"/>
    <cellStyle name="Normal 2" xfId="1" xr:uid="{00000000-0005-0000-0000-000006000000}"/>
    <cellStyle name="Normal 3" xfId="7" xr:uid="{00000000-0005-0000-0000-000007000000}"/>
    <cellStyle name="Normal 4" xfId="2" xr:uid="{00000000-0005-0000-0000-000008000000}"/>
    <cellStyle name="Normal 4 2" xfId="9" xr:uid="{00000000-0005-0000-0000-000009000000}"/>
    <cellStyle name="Percent 2" xfId="8" xr:uid="{00000000-0005-0000-0000-00000A000000}"/>
    <cellStyle name="Percent 2 2" xfId="10"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65BD0-0986-4376-A3A9-FFFDB0A2DD34}">
  <dimension ref="A1:N1048575"/>
  <sheetViews>
    <sheetView tabSelected="1" topLeftCell="A4" zoomScale="64" zoomScaleNormal="64" workbookViewId="0">
      <pane ySplit="4" topLeftCell="A16" activePane="bottomLeft" state="frozen"/>
      <selection activeCell="A4" sqref="A4"/>
      <selection pane="bottomLeft" activeCell="A41" sqref="A41:K41"/>
    </sheetView>
  </sheetViews>
  <sheetFormatPr defaultRowHeight="12.75" x14ac:dyDescent="0.2"/>
  <cols>
    <col min="1" max="1" width="14.28515625" style="78" customWidth="1"/>
    <col min="2" max="2" width="11.42578125" style="78" bestFit="1" customWidth="1"/>
    <col min="3" max="3" width="24.5703125" style="78" customWidth="1"/>
    <col min="4" max="4" width="14" style="78" customWidth="1"/>
    <col min="5" max="5" width="17.5703125" style="78" customWidth="1"/>
    <col min="6" max="6" width="32.5703125" style="78" customWidth="1"/>
    <col min="7" max="7" width="9" style="79" bestFit="1" customWidth="1"/>
    <col min="8" max="8" width="6.42578125" style="79" bestFit="1" customWidth="1"/>
    <col min="9" max="9" width="11.85546875" style="78" customWidth="1"/>
    <col min="10" max="10" width="11.140625" style="78" customWidth="1"/>
    <col min="11" max="11" width="23.140625" style="78" customWidth="1"/>
    <col min="12" max="12" width="8.140625" style="78" customWidth="1"/>
    <col min="13" max="13" width="20.28515625" style="41" customWidth="1"/>
    <col min="14" max="14" width="19.42578125" style="41" customWidth="1"/>
    <col min="15" max="16384" width="9.140625" style="41"/>
  </cols>
  <sheetData>
    <row r="1" spans="1:14" x14ac:dyDescent="0.2">
      <c r="A1" s="37"/>
      <c r="B1" s="38"/>
      <c r="C1" s="39"/>
      <c r="D1" s="39"/>
      <c r="E1" s="39"/>
      <c r="F1" s="38"/>
      <c r="G1" s="39"/>
      <c r="H1" s="39"/>
      <c r="I1" s="40"/>
      <c r="J1" s="38"/>
      <c r="K1" s="100" t="s">
        <v>17</v>
      </c>
      <c r="L1" s="100"/>
    </row>
    <row r="2" spans="1:14" x14ac:dyDescent="0.2">
      <c r="A2" s="42"/>
      <c r="B2" s="38"/>
      <c r="C2" s="39"/>
      <c r="D2" s="39"/>
      <c r="E2" s="39"/>
      <c r="F2" s="38"/>
      <c r="G2" s="39"/>
      <c r="H2" s="39"/>
      <c r="I2" s="40"/>
      <c r="J2" s="38"/>
      <c r="K2" s="43"/>
      <c r="L2" s="38"/>
    </row>
    <row r="3" spans="1:14" x14ac:dyDescent="0.2">
      <c r="A3" s="101"/>
      <c r="B3" s="101"/>
      <c r="C3" s="101"/>
      <c r="D3" s="101"/>
      <c r="E3" s="101"/>
      <c r="F3" s="101"/>
      <c r="G3" s="101"/>
      <c r="H3" s="101"/>
      <c r="I3" s="101"/>
      <c r="J3" s="101"/>
      <c r="K3" s="101"/>
      <c r="L3" s="38"/>
    </row>
    <row r="4" spans="1:14" ht="55.5" customHeight="1" x14ac:dyDescent="0.2">
      <c r="A4" s="44"/>
      <c r="B4" s="44"/>
      <c r="C4" s="44"/>
      <c r="D4" s="44"/>
      <c r="E4" s="44"/>
      <c r="F4" s="44"/>
      <c r="G4" s="109" t="s">
        <v>148</v>
      </c>
      <c r="H4" s="109"/>
      <c r="I4" s="109"/>
      <c r="J4" s="109"/>
      <c r="K4" s="109"/>
      <c r="L4" s="109"/>
    </row>
    <row r="5" spans="1:14" x14ac:dyDescent="0.2">
      <c r="A5" s="102" t="s">
        <v>155</v>
      </c>
      <c r="B5" s="102"/>
      <c r="C5" s="102"/>
      <c r="D5" s="102"/>
      <c r="E5" s="102"/>
      <c r="F5" s="102"/>
      <c r="G5" s="102"/>
      <c r="H5" s="102"/>
      <c r="I5" s="102"/>
      <c r="J5" s="102"/>
      <c r="K5" s="102"/>
      <c r="L5" s="45"/>
    </row>
    <row r="6" spans="1:14" ht="38.25" customHeight="1" x14ac:dyDescent="0.2">
      <c r="A6" s="103" t="s">
        <v>1</v>
      </c>
      <c r="B6" s="103" t="s">
        <v>9</v>
      </c>
      <c r="C6" s="105" t="s">
        <v>3</v>
      </c>
      <c r="D6" s="103" t="s">
        <v>14</v>
      </c>
      <c r="E6" s="103"/>
      <c r="F6" s="47" t="s">
        <v>2</v>
      </c>
      <c r="G6" s="103" t="s">
        <v>4</v>
      </c>
      <c r="H6" s="103"/>
      <c r="I6" s="103"/>
      <c r="J6" s="103"/>
      <c r="K6" s="103"/>
      <c r="L6" s="107" t="s">
        <v>11</v>
      </c>
      <c r="M6" s="110" t="s">
        <v>151</v>
      </c>
      <c r="N6" s="111" t="s">
        <v>154</v>
      </c>
    </row>
    <row r="7" spans="1:14" ht="27.75" customHeight="1" x14ac:dyDescent="0.2">
      <c r="A7" s="104"/>
      <c r="B7" s="104"/>
      <c r="C7" s="106"/>
      <c r="D7" s="48" t="s">
        <v>5</v>
      </c>
      <c r="E7" s="49" t="s">
        <v>6</v>
      </c>
      <c r="F7" s="50" t="s">
        <v>0</v>
      </c>
      <c r="G7" s="48" t="s">
        <v>7</v>
      </c>
      <c r="H7" s="48" t="s">
        <v>145</v>
      </c>
      <c r="I7" s="48" t="s">
        <v>146</v>
      </c>
      <c r="J7" s="48" t="s">
        <v>8</v>
      </c>
      <c r="K7" s="50" t="s">
        <v>147</v>
      </c>
      <c r="L7" s="108"/>
      <c r="M7" s="110"/>
      <c r="N7" s="111"/>
    </row>
    <row r="8" spans="1:14" s="59" customFormat="1" ht="15" customHeight="1" x14ac:dyDescent="0.2">
      <c r="A8" s="51" t="s">
        <v>43</v>
      </c>
      <c r="B8" s="52" t="s">
        <v>44</v>
      </c>
      <c r="C8" s="51" t="s">
        <v>29</v>
      </c>
      <c r="D8" s="53">
        <v>44775</v>
      </c>
      <c r="E8" s="51" t="s">
        <v>30</v>
      </c>
      <c r="F8" s="51" t="s">
        <v>42</v>
      </c>
      <c r="G8" s="54">
        <v>60000</v>
      </c>
      <c r="H8" s="55">
        <v>0.04</v>
      </c>
      <c r="I8" s="56">
        <f>H8*G8</f>
        <v>2400</v>
      </c>
      <c r="J8" s="57">
        <v>0.21</v>
      </c>
      <c r="K8" s="58">
        <f>ROUND(I8*1.21,2)</f>
        <v>2904</v>
      </c>
      <c r="L8" s="116">
        <v>2344</v>
      </c>
      <c r="M8" s="112" t="s">
        <v>152</v>
      </c>
      <c r="N8" s="113" t="s">
        <v>153</v>
      </c>
    </row>
    <row r="9" spans="1:14" s="59" customFormat="1" x14ac:dyDescent="0.2">
      <c r="A9" s="51" t="s">
        <v>43</v>
      </c>
      <c r="B9" s="52" t="s">
        <v>44</v>
      </c>
      <c r="C9" s="51" t="s">
        <v>29</v>
      </c>
      <c r="D9" s="53">
        <v>44775</v>
      </c>
      <c r="E9" s="51" t="s">
        <v>30</v>
      </c>
      <c r="F9" s="51" t="s">
        <v>45</v>
      </c>
      <c r="G9" s="60">
        <v>40000</v>
      </c>
      <c r="H9" s="55">
        <v>0.04</v>
      </c>
      <c r="I9" s="56">
        <f t="shared" ref="I9:I39" si="0">H9*G9</f>
        <v>1600</v>
      </c>
      <c r="J9" s="57">
        <v>0.21</v>
      </c>
      <c r="K9" s="58">
        <f t="shared" ref="K9:K39" si="1">ROUND(I9*1.21,2)</f>
        <v>1936</v>
      </c>
      <c r="L9" s="116"/>
      <c r="M9" s="112"/>
      <c r="N9" s="114"/>
    </row>
    <row r="10" spans="1:14" s="59" customFormat="1" x14ac:dyDescent="0.2">
      <c r="A10" s="51" t="s">
        <v>43</v>
      </c>
      <c r="B10" s="52" t="s">
        <v>44</v>
      </c>
      <c r="C10" s="51" t="s">
        <v>29</v>
      </c>
      <c r="D10" s="53">
        <v>44775</v>
      </c>
      <c r="E10" s="51" t="s">
        <v>30</v>
      </c>
      <c r="F10" s="51" t="s">
        <v>46</v>
      </c>
      <c r="G10" s="60">
        <v>60000</v>
      </c>
      <c r="H10" s="55">
        <v>0.04</v>
      </c>
      <c r="I10" s="56">
        <f t="shared" si="0"/>
        <v>2400</v>
      </c>
      <c r="J10" s="57">
        <v>0.21</v>
      </c>
      <c r="K10" s="58">
        <f t="shared" si="1"/>
        <v>2904</v>
      </c>
      <c r="L10" s="116"/>
      <c r="M10" s="112"/>
      <c r="N10" s="114"/>
    </row>
    <row r="11" spans="1:14" s="59" customFormat="1" x14ac:dyDescent="0.2">
      <c r="A11" s="51" t="s">
        <v>43</v>
      </c>
      <c r="B11" s="52" t="s">
        <v>44</v>
      </c>
      <c r="C11" s="51" t="s">
        <v>29</v>
      </c>
      <c r="D11" s="53">
        <v>44775</v>
      </c>
      <c r="E11" s="51" t="s">
        <v>30</v>
      </c>
      <c r="F11" s="51" t="s">
        <v>47</v>
      </c>
      <c r="G11" s="60">
        <v>18000</v>
      </c>
      <c r="H11" s="55">
        <v>0.04</v>
      </c>
      <c r="I11" s="56">
        <f t="shared" si="0"/>
        <v>720</v>
      </c>
      <c r="J11" s="57">
        <v>0.21</v>
      </c>
      <c r="K11" s="58">
        <f t="shared" si="1"/>
        <v>871.2</v>
      </c>
      <c r="L11" s="116"/>
      <c r="M11" s="112"/>
      <c r="N11" s="114"/>
    </row>
    <row r="12" spans="1:14" s="59" customFormat="1" x14ac:dyDescent="0.2">
      <c r="A12" s="51" t="s">
        <v>49</v>
      </c>
      <c r="B12" s="52" t="s">
        <v>50</v>
      </c>
      <c r="C12" s="51" t="s">
        <v>29</v>
      </c>
      <c r="D12" s="53">
        <v>44775</v>
      </c>
      <c r="E12" s="51" t="s">
        <v>30</v>
      </c>
      <c r="F12" s="51" t="s">
        <v>42</v>
      </c>
      <c r="G12" s="60">
        <v>20000</v>
      </c>
      <c r="H12" s="55">
        <v>0.04</v>
      </c>
      <c r="I12" s="56">
        <f t="shared" si="0"/>
        <v>800</v>
      </c>
      <c r="J12" s="57">
        <v>0.21</v>
      </c>
      <c r="K12" s="58">
        <f t="shared" si="1"/>
        <v>968</v>
      </c>
      <c r="L12" s="116"/>
      <c r="M12" s="112"/>
      <c r="N12" s="114"/>
    </row>
    <row r="13" spans="1:14" s="59" customFormat="1" x14ac:dyDescent="0.2">
      <c r="A13" s="51" t="s">
        <v>49</v>
      </c>
      <c r="B13" s="52" t="s">
        <v>50</v>
      </c>
      <c r="C13" s="51" t="s">
        <v>29</v>
      </c>
      <c r="D13" s="53">
        <v>44775</v>
      </c>
      <c r="E13" s="51" t="s">
        <v>30</v>
      </c>
      <c r="F13" s="51" t="s">
        <v>45</v>
      </c>
      <c r="G13" s="60">
        <v>20000</v>
      </c>
      <c r="H13" s="55">
        <v>0.04</v>
      </c>
      <c r="I13" s="56">
        <f t="shared" si="0"/>
        <v>800</v>
      </c>
      <c r="J13" s="57">
        <v>0.21</v>
      </c>
      <c r="K13" s="58">
        <f t="shared" si="1"/>
        <v>968</v>
      </c>
      <c r="L13" s="116"/>
      <c r="M13" s="112"/>
      <c r="N13" s="114"/>
    </row>
    <row r="14" spans="1:14" s="59" customFormat="1" x14ac:dyDescent="0.2">
      <c r="A14" s="51" t="s">
        <v>49</v>
      </c>
      <c r="B14" s="52" t="s">
        <v>50</v>
      </c>
      <c r="C14" s="51" t="s">
        <v>29</v>
      </c>
      <c r="D14" s="53">
        <v>44775</v>
      </c>
      <c r="E14" s="51" t="s">
        <v>30</v>
      </c>
      <c r="F14" s="51" t="s">
        <v>46</v>
      </c>
      <c r="G14" s="60">
        <v>20000</v>
      </c>
      <c r="H14" s="55">
        <v>0.04</v>
      </c>
      <c r="I14" s="56">
        <f t="shared" si="0"/>
        <v>800</v>
      </c>
      <c r="J14" s="57">
        <v>0.21</v>
      </c>
      <c r="K14" s="58">
        <f t="shared" si="1"/>
        <v>968</v>
      </c>
      <c r="L14" s="116"/>
      <c r="M14" s="112"/>
      <c r="N14" s="114"/>
    </row>
    <row r="15" spans="1:14" s="59" customFormat="1" x14ac:dyDescent="0.2">
      <c r="A15" s="51" t="s">
        <v>49</v>
      </c>
      <c r="B15" s="52" t="s">
        <v>50</v>
      </c>
      <c r="C15" s="51" t="s">
        <v>29</v>
      </c>
      <c r="D15" s="53">
        <v>44775</v>
      </c>
      <c r="E15" s="51" t="s">
        <v>30</v>
      </c>
      <c r="F15" s="51" t="s">
        <v>47</v>
      </c>
      <c r="G15" s="60">
        <v>18000</v>
      </c>
      <c r="H15" s="55">
        <v>0.04</v>
      </c>
      <c r="I15" s="56">
        <f t="shared" si="0"/>
        <v>720</v>
      </c>
      <c r="J15" s="57">
        <v>0.21</v>
      </c>
      <c r="K15" s="58">
        <f t="shared" si="1"/>
        <v>871.2</v>
      </c>
      <c r="L15" s="116"/>
      <c r="M15" s="112"/>
      <c r="N15" s="114"/>
    </row>
    <row r="16" spans="1:14" s="59" customFormat="1" x14ac:dyDescent="0.2">
      <c r="A16" s="51" t="s">
        <v>51</v>
      </c>
      <c r="B16" s="52" t="s">
        <v>52</v>
      </c>
      <c r="C16" s="51" t="s">
        <v>29</v>
      </c>
      <c r="D16" s="53">
        <v>44775</v>
      </c>
      <c r="E16" s="51" t="s">
        <v>30</v>
      </c>
      <c r="F16" s="51" t="s">
        <v>42</v>
      </c>
      <c r="G16" s="60">
        <v>20000</v>
      </c>
      <c r="H16" s="55">
        <v>0.04</v>
      </c>
      <c r="I16" s="56">
        <f t="shared" si="0"/>
        <v>800</v>
      </c>
      <c r="J16" s="57">
        <v>0.21</v>
      </c>
      <c r="K16" s="58">
        <f t="shared" si="1"/>
        <v>968</v>
      </c>
      <c r="L16" s="116"/>
      <c r="M16" s="112"/>
      <c r="N16" s="114"/>
    </row>
    <row r="17" spans="1:14" s="59" customFormat="1" x14ac:dyDescent="0.2">
      <c r="A17" s="51" t="s">
        <v>51</v>
      </c>
      <c r="B17" s="52" t="s">
        <v>52</v>
      </c>
      <c r="C17" s="51" t="s">
        <v>29</v>
      </c>
      <c r="D17" s="53">
        <v>44775</v>
      </c>
      <c r="E17" s="51" t="s">
        <v>48</v>
      </c>
      <c r="F17" s="51" t="s">
        <v>45</v>
      </c>
      <c r="G17" s="60">
        <v>30000</v>
      </c>
      <c r="H17" s="55">
        <v>0.04</v>
      </c>
      <c r="I17" s="56">
        <f t="shared" si="0"/>
        <v>1200</v>
      </c>
      <c r="J17" s="57">
        <v>0.21</v>
      </c>
      <c r="K17" s="58">
        <f t="shared" si="1"/>
        <v>1452</v>
      </c>
      <c r="L17" s="116"/>
      <c r="M17" s="112"/>
      <c r="N17" s="114"/>
    </row>
    <row r="18" spans="1:14" s="59" customFormat="1" x14ac:dyDescent="0.2">
      <c r="A18" s="51" t="s">
        <v>51</v>
      </c>
      <c r="B18" s="52" t="s">
        <v>52</v>
      </c>
      <c r="C18" s="51" t="s">
        <v>29</v>
      </c>
      <c r="D18" s="53">
        <v>44775</v>
      </c>
      <c r="E18" s="51" t="s">
        <v>48</v>
      </c>
      <c r="F18" s="51" t="s">
        <v>47</v>
      </c>
      <c r="G18" s="60">
        <v>18000</v>
      </c>
      <c r="H18" s="55">
        <v>0.04</v>
      </c>
      <c r="I18" s="56">
        <f t="shared" si="0"/>
        <v>720</v>
      </c>
      <c r="J18" s="57">
        <v>0.21</v>
      </c>
      <c r="K18" s="58">
        <f t="shared" si="1"/>
        <v>871.2</v>
      </c>
      <c r="L18" s="116"/>
      <c r="M18" s="112"/>
      <c r="N18" s="114"/>
    </row>
    <row r="19" spans="1:14" s="59" customFormat="1" x14ac:dyDescent="0.2">
      <c r="A19" s="51" t="s">
        <v>32</v>
      </c>
      <c r="B19" s="52" t="s">
        <v>54</v>
      </c>
      <c r="C19" s="51" t="s">
        <v>16</v>
      </c>
      <c r="D19" s="53">
        <v>44824</v>
      </c>
      <c r="E19" s="51" t="s">
        <v>35</v>
      </c>
      <c r="F19" s="51" t="s">
        <v>53</v>
      </c>
      <c r="G19" s="60">
        <v>80000</v>
      </c>
      <c r="H19" s="55">
        <v>3.5000000000000003E-2</v>
      </c>
      <c r="I19" s="56">
        <f t="shared" si="0"/>
        <v>2800.0000000000005</v>
      </c>
      <c r="J19" s="57">
        <v>0.21</v>
      </c>
      <c r="K19" s="58">
        <f t="shared" si="1"/>
        <v>3388</v>
      </c>
      <c r="L19" s="116"/>
      <c r="M19" s="112"/>
      <c r="N19" s="114"/>
    </row>
    <row r="20" spans="1:14" s="59" customFormat="1" x14ac:dyDescent="0.2">
      <c r="A20" s="51" t="s">
        <v>143</v>
      </c>
      <c r="B20" s="52" t="s">
        <v>55</v>
      </c>
      <c r="C20" s="51" t="s">
        <v>33</v>
      </c>
      <c r="D20" s="53">
        <v>44827</v>
      </c>
      <c r="E20" s="51" t="s">
        <v>34</v>
      </c>
      <c r="F20" s="51" t="s">
        <v>56</v>
      </c>
      <c r="G20" s="60">
        <v>3950</v>
      </c>
      <c r="H20" s="55">
        <v>0.03</v>
      </c>
      <c r="I20" s="56">
        <f t="shared" si="0"/>
        <v>118.5</v>
      </c>
      <c r="J20" s="57">
        <v>0.21</v>
      </c>
      <c r="K20" s="58">
        <f t="shared" si="1"/>
        <v>143.38999999999999</v>
      </c>
      <c r="L20" s="116"/>
      <c r="M20" s="112"/>
      <c r="N20" s="114"/>
    </row>
    <row r="21" spans="1:14" s="59" customFormat="1" x14ac:dyDescent="0.2">
      <c r="A21" s="51" t="s">
        <v>31</v>
      </c>
      <c r="B21" s="52" t="s">
        <v>57</v>
      </c>
      <c r="C21" s="51" t="s">
        <v>12</v>
      </c>
      <c r="D21" s="53">
        <v>44315</v>
      </c>
      <c r="E21" s="51" t="s">
        <v>13</v>
      </c>
      <c r="F21" s="51" t="s">
        <v>58</v>
      </c>
      <c r="G21" s="60">
        <v>24</v>
      </c>
      <c r="H21" s="55">
        <v>5.59</v>
      </c>
      <c r="I21" s="56">
        <f t="shared" si="0"/>
        <v>134.16</v>
      </c>
      <c r="J21" s="57">
        <v>0.21</v>
      </c>
      <c r="K21" s="58">
        <f t="shared" si="1"/>
        <v>162.33000000000001</v>
      </c>
      <c r="L21" s="116"/>
      <c r="M21" s="112"/>
      <c r="N21" s="114"/>
    </row>
    <row r="22" spans="1:14" s="59" customFormat="1" x14ac:dyDescent="0.2">
      <c r="A22" s="51" t="s">
        <v>31</v>
      </c>
      <c r="B22" s="52" t="s">
        <v>57</v>
      </c>
      <c r="C22" s="51" t="s">
        <v>12</v>
      </c>
      <c r="D22" s="53">
        <v>44315</v>
      </c>
      <c r="E22" s="51" t="s">
        <v>13</v>
      </c>
      <c r="F22" s="51" t="s">
        <v>59</v>
      </c>
      <c r="G22" s="60">
        <v>24</v>
      </c>
      <c r="H22" s="55">
        <v>2.1101000000000001</v>
      </c>
      <c r="I22" s="56">
        <f t="shared" si="0"/>
        <v>50.642400000000002</v>
      </c>
      <c r="J22" s="57">
        <v>0.21</v>
      </c>
      <c r="K22" s="58">
        <f t="shared" si="1"/>
        <v>61.28</v>
      </c>
      <c r="L22" s="116"/>
      <c r="M22" s="112"/>
      <c r="N22" s="114"/>
    </row>
    <row r="23" spans="1:14" s="59" customFormat="1" x14ac:dyDescent="0.2">
      <c r="A23" s="51" t="s">
        <v>31</v>
      </c>
      <c r="B23" s="52" t="s">
        <v>57</v>
      </c>
      <c r="C23" s="51" t="s">
        <v>12</v>
      </c>
      <c r="D23" s="53">
        <v>44315</v>
      </c>
      <c r="E23" s="51" t="s">
        <v>13</v>
      </c>
      <c r="F23" s="51" t="s">
        <v>60</v>
      </c>
      <c r="G23" s="60">
        <v>105</v>
      </c>
      <c r="H23" s="55">
        <v>3.4900099999999998</v>
      </c>
      <c r="I23" s="56">
        <f t="shared" si="0"/>
        <v>366.45105000000001</v>
      </c>
      <c r="J23" s="57">
        <v>0.21</v>
      </c>
      <c r="K23" s="58">
        <f t="shared" si="1"/>
        <v>443.41</v>
      </c>
      <c r="L23" s="116"/>
      <c r="M23" s="112"/>
      <c r="N23" s="114"/>
    </row>
    <row r="24" spans="1:14" s="59" customFormat="1" x14ac:dyDescent="0.2">
      <c r="A24" s="51" t="s">
        <v>31</v>
      </c>
      <c r="B24" s="52" t="s">
        <v>57</v>
      </c>
      <c r="C24" s="51" t="s">
        <v>12</v>
      </c>
      <c r="D24" s="53">
        <v>44315</v>
      </c>
      <c r="E24" s="51" t="s">
        <v>13</v>
      </c>
      <c r="F24" s="51" t="s">
        <v>61</v>
      </c>
      <c r="G24" s="60">
        <v>24</v>
      </c>
      <c r="H24" s="55">
        <v>3.34</v>
      </c>
      <c r="I24" s="56">
        <f t="shared" si="0"/>
        <v>80.16</v>
      </c>
      <c r="J24" s="57">
        <v>0.21</v>
      </c>
      <c r="K24" s="58">
        <f t="shared" si="1"/>
        <v>96.99</v>
      </c>
      <c r="L24" s="116"/>
      <c r="M24" s="112"/>
      <c r="N24" s="114"/>
    </row>
    <row r="25" spans="1:14" s="59" customFormat="1" x14ac:dyDescent="0.2">
      <c r="A25" s="51" t="s">
        <v>62</v>
      </c>
      <c r="B25" s="52" t="s">
        <v>54</v>
      </c>
      <c r="C25" s="51" t="s">
        <v>16</v>
      </c>
      <c r="D25" s="53">
        <v>44315</v>
      </c>
      <c r="E25" s="51" t="s">
        <v>15</v>
      </c>
      <c r="F25" s="51" t="s">
        <v>63</v>
      </c>
      <c r="G25" s="60">
        <v>20</v>
      </c>
      <c r="H25" s="55">
        <v>4.8</v>
      </c>
      <c r="I25" s="56">
        <f t="shared" si="0"/>
        <v>96</v>
      </c>
      <c r="J25" s="57">
        <v>0.21</v>
      </c>
      <c r="K25" s="58">
        <f t="shared" si="1"/>
        <v>116.16</v>
      </c>
      <c r="L25" s="117"/>
      <c r="M25" s="112"/>
      <c r="N25" s="114"/>
    </row>
    <row r="26" spans="1:14" s="59" customFormat="1" x14ac:dyDescent="0.2">
      <c r="A26" s="51" t="s">
        <v>64</v>
      </c>
      <c r="B26" s="52" t="s">
        <v>65</v>
      </c>
      <c r="C26" s="51" t="s">
        <v>18</v>
      </c>
      <c r="D26" s="53">
        <v>44315</v>
      </c>
      <c r="E26" s="51" t="s">
        <v>19</v>
      </c>
      <c r="F26" s="51" t="s">
        <v>66</v>
      </c>
      <c r="G26" s="60">
        <v>100</v>
      </c>
      <c r="H26" s="55">
        <v>2.4500000000000002</v>
      </c>
      <c r="I26" s="56">
        <f t="shared" si="0"/>
        <v>245.00000000000003</v>
      </c>
      <c r="J26" s="57">
        <v>0.21</v>
      </c>
      <c r="K26" s="58">
        <f t="shared" si="1"/>
        <v>296.45</v>
      </c>
      <c r="L26" s="117"/>
      <c r="M26" s="112"/>
      <c r="N26" s="114"/>
    </row>
    <row r="27" spans="1:14" s="59" customFormat="1" x14ac:dyDescent="0.2">
      <c r="A27" s="51" t="s">
        <v>64</v>
      </c>
      <c r="B27" s="52" t="s">
        <v>65</v>
      </c>
      <c r="C27" s="51" t="s">
        <v>18</v>
      </c>
      <c r="D27" s="53">
        <v>44315</v>
      </c>
      <c r="E27" s="51" t="s">
        <v>19</v>
      </c>
      <c r="F27" s="51" t="s">
        <v>67</v>
      </c>
      <c r="G27" s="60">
        <v>12</v>
      </c>
      <c r="H27" s="55">
        <v>2.4500000000000002</v>
      </c>
      <c r="I27" s="56">
        <f t="shared" si="0"/>
        <v>29.400000000000002</v>
      </c>
      <c r="J27" s="57">
        <v>0.21</v>
      </c>
      <c r="K27" s="58">
        <f t="shared" si="1"/>
        <v>35.57</v>
      </c>
      <c r="L27" s="117"/>
      <c r="M27" s="112"/>
      <c r="N27" s="114"/>
    </row>
    <row r="28" spans="1:14" s="59" customFormat="1" x14ac:dyDescent="0.2">
      <c r="A28" s="51" t="s">
        <v>68</v>
      </c>
      <c r="B28" s="52" t="s">
        <v>50</v>
      </c>
      <c r="C28" s="51" t="s">
        <v>27</v>
      </c>
      <c r="D28" s="53">
        <v>44825</v>
      </c>
      <c r="E28" s="51" t="s">
        <v>28</v>
      </c>
      <c r="F28" s="51" t="s">
        <v>69</v>
      </c>
      <c r="G28" s="60">
        <v>4900</v>
      </c>
      <c r="H28" s="55">
        <v>2.9000000000000001E-2</v>
      </c>
      <c r="I28" s="56">
        <f t="shared" si="0"/>
        <v>142.1</v>
      </c>
      <c r="J28" s="57">
        <v>0.21</v>
      </c>
      <c r="K28" s="58">
        <f t="shared" si="1"/>
        <v>171.94</v>
      </c>
      <c r="L28" s="117"/>
      <c r="M28" s="112"/>
      <c r="N28" s="114"/>
    </row>
    <row r="29" spans="1:14" s="59" customFormat="1" x14ac:dyDescent="0.2">
      <c r="A29" s="51" t="s">
        <v>70</v>
      </c>
      <c r="B29" s="52" t="s">
        <v>71</v>
      </c>
      <c r="C29" s="51" t="s">
        <v>27</v>
      </c>
      <c r="D29" s="53">
        <v>44825</v>
      </c>
      <c r="E29" s="51" t="s">
        <v>28</v>
      </c>
      <c r="F29" s="51" t="s">
        <v>72</v>
      </c>
      <c r="G29" s="60">
        <v>12000</v>
      </c>
      <c r="H29" s="55">
        <v>2.9000000000000001E-2</v>
      </c>
      <c r="I29" s="56">
        <f t="shared" si="0"/>
        <v>348</v>
      </c>
      <c r="J29" s="57">
        <v>0.21</v>
      </c>
      <c r="K29" s="58">
        <f t="shared" si="1"/>
        <v>421.08</v>
      </c>
      <c r="L29" s="117"/>
      <c r="M29" s="112"/>
      <c r="N29" s="114"/>
    </row>
    <row r="30" spans="1:14" s="59" customFormat="1" x14ac:dyDescent="0.2">
      <c r="A30" s="51" t="s">
        <v>73</v>
      </c>
      <c r="B30" s="52" t="s">
        <v>74</v>
      </c>
      <c r="C30" s="51" t="s">
        <v>18</v>
      </c>
      <c r="D30" s="53">
        <v>44315</v>
      </c>
      <c r="E30" s="51" t="s">
        <v>19</v>
      </c>
      <c r="F30" s="51" t="s">
        <v>66</v>
      </c>
      <c r="G30" s="60">
        <v>90</v>
      </c>
      <c r="H30" s="55">
        <v>2.4500000000000002</v>
      </c>
      <c r="I30" s="56">
        <f t="shared" si="0"/>
        <v>220.50000000000003</v>
      </c>
      <c r="J30" s="57">
        <v>0.21</v>
      </c>
      <c r="K30" s="58">
        <f t="shared" si="1"/>
        <v>266.81</v>
      </c>
      <c r="L30" s="117"/>
      <c r="M30" s="112"/>
      <c r="N30" s="114"/>
    </row>
    <row r="31" spans="1:14" s="59" customFormat="1" x14ac:dyDescent="0.2">
      <c r="A31" s="51" t="s">
        <v>73</v>
      </c>
      <c r="B31" s="52" t="s">
        <v>74</v>
      </c>
      <c r="C31" s="51" t="s">
        <v>18</v>
      </c>
      <c r="D31" s="53">
        <v>44315</v>
      </c>
      <c r="E31" s="51" t="s">
        <v>19</v>
      </c>
      <c r="F31" s="51" t="s">
        <v>67</v>
      </c>
      <c r="G31" s="60">
        <v>24</v>
      </c>
      <c r="H31" s="55">
        <v>2.4500000000000002</v>
      </c>
      <c r="I31" s="56">
        <f t="shared" si="0"/>
        <v>58.800000000000004</v>
      </c>
      <c r="J31" s="57">
        <v>0.21</v>
      </c>
      <c r="K31" s="58">
        <f t="shared" si="1"/>
        <v>71.150000000000006</v>
      </c>
      <c r="L31" s="117"/>
      <c r="M31" s="112"/>
      <c r="N31" s="114"/>
    </row>
    <row r="32" spans="1:14" s="59" customFormat="1" x14ac:dyDescent="0.2">
      <c r="A32" s="51" t="s">
        <v>75</v>
      </c>
      <c r="B32" s="52" t="s">
        <v>65</v>
      </c>
      <c r="C32" s="51" t="s">
        <v>18</v>
      </c>
      <c r="D32" s="53">
        <v>44315</v>
      </c>
      <c r="E32" s="51" t="s">
        <v>19</v>
      </c>
      <c r="F32" s="51" t="s">
        <v>66</v>
      </c>
      <c r="G32" s="60">
        <v>100</v>
      </c>
      <c r="H32" s="55">
        <v>2.4500000000000002</v>
      </c>
      <c r="I32" s="56">
        <f t="shared" si="0"/>
        <v>245.00000000000003</v>
      </c>
      <c r="J32" s="57">
        <v>0.21</v>
      </c>
      <c r="K32" s="58">
        <f t="shared" si="1"/>
        <v>296.45</v>
      </c>
      <c r="L32" s="117"/>
      <c r="M32" s="112"/>
      <c r="N32" s="114"/>
    </row>
    <row r="33" spans="1:14" s="59" customFormat="1" x14ac:dyDescent="0.2">
      <c r="A33" s="51" t="s">
        <v>76</v>
      </c>
      <c r="B33" s="52" t="s">
        <v>78</v>
      </c>
      <c r="C33" s="51" t="s">
        <v>27</v>
      </c>
      <c r="D33" s="53">
        <v>44825</v>
      </c>
      <c r="E33" s="51" t="s">
        <v>28</v>
      </c>
      <c r="F33" s="51" t="s">
        <v>72</v>
      </c>
      <c r="G33" s="60">
        <v>4200</v>
      </c>
      <c r="H33" s="55">
        <v>2.9000000000000001E-2</v>
      </c>
      <c r="I33" s="56">
        <f t="shared" si="0"/>
        <v>121.80000000000001</v>
      </c>
      <c r="J33" s="57">
        <v>0.21</v>
      </c>
      <c r="K33" s="58">
        <f t="shared" si="1"/>
        <v>147.38</v>
      </c>
      <c r="L33" s="117"/>
      <c r="M33" s="112"/>
      <c r="N33" s="114"/>
    </row>
    <row r="34" spans="1:14" s="59" customFormat="1" x14ac:dyDescent="0.2">
      <c r="A34" s="51" t="s">
        <v>77</v>
      </c>
      <c r="B34" s="52" t="s">
        <v>79</v>
      </c>
      <c r="C34" s="51" t="s">
        <v>80</v>
      </c>
      <c r="D34" s="53">
        <v>44515</v>
      </c>
      <c r="E34" s="51" t="s">
        <v>81</v>
      </c>
      <c r="F34" s="51" t="s">
        <v>82</v>
      </c>
      <c r="G34" s="60">
        <v>24</v>
      </c>
      <c r="H34" s="55">
        <f>2.939167/1.21</f>
        <v>2.4290636363636362</v>
      </c>
      <c r="I34" s="56">
        <f t="shared" si="0"/>
        <v>58.297527272727265</v>
      </c>
      <c r="J34" s="57">
        <v>0.21</v>
      </c>
      <c r="K34" s="58">
        <f>ROUND(I34*1.21,2)</f>
        <v>70.540000000000006</v>
      </c>
      <c r="L34" s="117">
        <v>2350</v>
      </c>
      <c r="M34" s="112"/>
      <c r="N34" s="114"/>
    </row>
    <row r="35" spans="1:14" s="59" customFormat="1" x14ac:dyDescent="0.2">
      <c r="A35" s="51" t="s">
        <v>77</v>
      </c>
      <c r="B35" s="52" t="s">
        <v>79</v>
      </c>
      <c r="C35" s="51" t="s">
        <v>80</v>
      </c>
      <c r="D35" s="53">
        <v>44515</v>
      </c>
      <c r="E35" s="51" t="s">
        <v>81</v>
      </c>
      <c r="F35" s="51" t="s">
        <v>83</v>
      </c>
      <c r="G35" s="60">
        <f>6*5</f>
        <v>30</v>
      </c>
      <c r="H35" s="55">
        <f>(11.07/1.21)/5</f>
        <v>1.8297520661157027</v>
      </c>
      <c r="I35" s="56">
        <f t="shared" si="0"/>
        <v>54.892561983471083</v>
      </c>
      <c r="J35" s="57">
        <v>0.21</v>
      </c>
      <c r="K35" s="58">
        <f t="shared" si="1"/>
        <v>66.42</v>
      </c>
      <c r="L35" s="117"/>
      <c r="M35" s="112"/>
      <c r="N35" s="114"/>
    </row>
    <row r="36" spans="1:14" x14ac:dyDescent="0.2">
      <c r="A36" s="51" t="s">
        <v>84</v>
      </c>
      <c r="B36" s="62" t="s">
        <v>86</v>
      </c>
      <c r="C36" s="63" t="s">
        <v>20</v>
      </c>
      <c r="D36" s="53">
        <v>44081</v>
      </c>
      <c r="E36" s="63" t="s">
        <v>21</v>
      </c>
      <c r="F36" s="64" t="s">
        <v>22</v>
      </c>
      <c r="G36" s="65">
        <v>200</v>
      </c>
      <c r="H36" s="66">
        <v>0.12</v>
      </c>
      <c r="I36" s="56">
        <f t="shared" si="0"/>
        <v>24</v>
      </c>
      <c r="J36" s="57">
        <v>0.21</v>
      </c>
      <c r="K36" s="58">
        <f t="shared" si="1"/>
        <v>29.04</v>
      </c>
      <c r="L36" s="118">
        <v>2244</v>
      </c>
      <c r="M36" s="112"/>
      <c r="N36" s="114"/>
    </row>
    <row r="37" spans="1:14" x14ac:dyDescent="0.2">
      <c r="A37" s="51" t="s">
        <v>84</v>
      </c>
      <c r="B37" s="62" t="s">
        <v>86</v>
      </c>
      <c r="C37" s="51" t="s">
        <v>20</v>
      </c>
      <c r="D37" s="53">
        <v>44081</v>
      </c>
      <c r="E37" s="51" t="s">
        <v>21</v>
      </c>
      <c r="F37" s="64" t="s">
        <v>160</v>
      </c>
      <c r="G37" s="60">
        <v>34</v>
      </c>
      <c r="H37" s="55">
        <v>0.04</v>
      </c>
      <c r="I37" s="56">
        <f t="shared" si="0"/>
        <v>1.36</v>
      </c>
      <c r="J37" s="57">
        <v>0.21</v>
      </c>
      <c r="K37" s="58">
        <f t="shared" si="1"/>
        <v>1.65</v>
      </c>
      <c r="L37" s="118"/>
      <c r="M37" s="112"/>
      <c r="N37" s="114"/>
    </row>
    <row r="38" spans="1:14" x14ac:dyDescent="0.2">
      <c r="A38" s="51" t="s">
        <v>85</v>
      </c>
      <c r="B38" s="52" t="s">
        <v>65</v>
      </c>
      <c r="C38" s="51" t="s">
        <v>20</v>
      </c>
      <c r="D38" s="53">
        <v>44081</v>
      </c>
      <c r="E38" s="51" t="s">
        <v>21</v>
      </c>
      <c r="F38" s="64" t="s">
        <v>22</v>
      </c>
      <c r="G38" s="60">
        <v>125</v>
      </c>
      <c r="H38" s="55">
        <v>0.2</v>
      </c>
      <c r="I38" s="56">
        <f t="shared" si="0"/>
        <v>25</v>
      </c>
      <c r="J38" s="57">
        <v>0.21</v>
      </c>
      <c r="K38" s="58">
        <f t="shared" si="1"/>
        <v>30.25</v>
      </c>
      <c r="L38" s="118"/>
      <c r="M38" s="112"/>
      <c r="N38" s="114"/>
    </row>
    <row r="39" spans="1:14" x14ac:dyDescent="0.2">
      <c r="A39" s="51" t="s">
        <v>85</v>
      </c>
      <c r="B39" s="52" t="s">
        <v>65</v>
      </c>
      <c r="C39" s="51" t="s">
        <v>20</v>
      </c>
      <c r="D39" s="53">
        <v>44081</v>
      </c>
      <c r="E39" s="51" t="s">
        <v>21</v>
      </c>
      <c r="F39" s="64" t="s">
        <v>160</v>
      </c>
      <c r="G39" s="60">
        <v>15</v>
      </c>
      <c r="H39" s="55">
        <v>0.04</v>
      </c>
      <c r="I39" s="56">
        <f t="shared" si="0"/>
        <v>0.6</v>
      </c>
      <c r="J39" s="57">
        <v>0.21</v>
      </c>
      <c r="K39" s="58">
        <f t="shared" si="1"/>
        <v>0.73</v>
      </c>
      <c r="L39" s="118"/>
      <c r="M39" s="112"/>
      <c r="N39" s="115"/>
    </row>
    <row r="40" spans="1:14" x14ac:dyDescent="0.2">
      <c r="A40" s="67"/>
      <c r="B40" s="68"/>
      <c r="C40" s="69"/>
      <c r="D40" s="70"/>
      <c r="E40" s="70"/>
      <c r="F40" s="71" t="s">
        <v>10</v>
      </c>
      <c r="G40" s="72"/>
      <c r="H40" s="73"/>
      <c r="I40" s="74"/>
      <c r="J40" s="75"/>
      <c r="K40" s="76">
        <f>ROUND(SUM(K8:K39),0)</f>
        <v>21999</v>
      </c>
      <c r="L40" s="77"/>
    </row>
    <row r="41" spans="1:14" ht="37.5" customHeight="1" x14ac:dyDescent="0.2">
      <c r="A41" s="109" t="s">
        <v>159</v>
      </c>
      <c r="B41" s="109"/>
      <c r="C41" s="109"/>
      <c r="D41" s="109"/>
      <c r="E41" s="109"/>
      <c r="F41" s="109"/>
      <c r="G41" s="109"/>
      <c r="H41" s="109"/>
      <c r="I41" s="109"/>
      <c r="J41" s="109"/>
      <c r="K41" s="109"/>
      <c r="L41" s="38"/>
    </row>
    <row r="42" spans="1:14" x14ac:dyDescent="0.2">
      <c r="K42" s="80"/>
    </row>
    <row r="45" spans="1:14" x14ac:dyDescent="0.2">
      <c r="K45" s="80"/>
    </row>
    <row r="1048575" spans="5:5" x14ac:dyDescent="0.2">
      <c r="E1048575" s="81"/>
    </row>
  </sheetData>
  <mergeCells count="18">
    <mergeCell ref="A41:K41"/>
    <mergeCell ref="M6:M7"/>
    <mergeCell ref="N6:N7"/>
    <mergeCell ref="M8:M39"/>
    <mergeCell ref="N8:N39"/>
    <mergeCell ref="L8:L33"/>
    <mergeCell ref="L34:L35"/>
    <mergeCell ref="L36:L39"/>
    <mergeCell ref="K1:L1"/>
    <mergeCell ref="A3:K3"/>
    <mergeCell ref="A5:K5"/>
    <mergeCell ref="A6:A7"/>
    <mergeCell ref="B6:B7"/>
    <mergeCell ref="C6:C7"/>
    <mergeCell ref="D6:E6"/>
    <mergeCell ref="G6:K6"/>
    <mergeCell ref="L6:L7"/>
    <mergeCell ref="G4:L4"/>
  </mergeCells>
  <phoneticPr fontId="10"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2AA21-8D16-4350-87B4-5D41F3B4FFB3}">
  <dimension ref="A1:N42"/>
  <sheetViews>
    <sheetView zoomScale="68" zoomScaleNormal="68" workbookViewId="0">
      <selection activeCell="B42" sqref="B42"/>
    </sheetView>
  </sheetViews>
  <sheetFormatPr defaultRowHeight="12.75" x14ac:dyDescent="0.2"/>
  <cols>
    <col min="1" max="1" width="15.5703125" style="78" bestFit="1" customWidth="1"/>
    <col min="2" max="2" width="19.42578125" style="78" bestFit="1" customWidth="1"/>
    <col min="3" max="3" width="20.5703125" style="78" customWidth="1"/>
    <col min="4" max="4" width="13.5703125" style="78" customWidth="1"/>
    <col min="5" max="5" width="15" style="78" bestFit="1" customWidth="1"/>
    <col min="6" max="6" width="45.5703125" style="78" customWidth="1"/>
    <col min="7" max="7" width="9" style="79" bestFit="1" customWidth="1"/>
    <col min="8" max="8" width="11.5703125" style="79" bestFit="1" customWidth="1"/>
    <col min="9" max="9" width="8.85546875" style="78" customWidth="1"/>
    <col min="10" max="10" width="11.140625" style="78" customWidth="1"/>
    <col min="11" max="11" width="14.85546875" style="78" bestFit="1" customWidth="1"/>
    <col min="12" max="12" width="5.85546875" style="78" customWidth="1"/>
    <col min="13" max="13" width="21.42578125" style="41" customWidth="1"/>
    <col min="14" max="14" width="18.42578125" style="41" customWidth="1"/>
    <col min="15" max="16384" width="9.140625" style="41"/>
  </cols>
  <sheetData>
    <row r="1" spans="1:14" ht="54.75" customHeight="1" x14ac:dyDescent="0.2">
      <c r="A1" s="42"/>
      <c r="B1" s="38"/>
      <c r="C1" s="39"/>
      <c r="D1" s="39"/>
      <c r="E1" s="39"/>
      <c r="F1" s="38"/>
      <c r="G1" s="109" t="s">
        <v>149</v>
      </c>
      <c r="H1" s="109"/>
      <c r="I1" s="109"/>
      <c r="J1" s="109"/>
      <c r="K1" s="109"/>
      <c r="L1" s="109"/>
    </row>
    <row r="2" spans="1:14" x14ac:dyDescent="0.2">
      <c r="A2" s="102" t="s">
        <v>156</v>
      </c>
      <c r="B2" s="102"/>
      <c r="C2" s="102"/>
      <c r="D2" s="102"/>
      <c r="E2" s="102"/>
      <c r="F2" s="102"/>
      <c r="G2" s="102"/>
      <c r="H2" s="102"/>
      <c r="I2" s="102"/>
      <c r="J2" s="102"/>
      <c r="K2" s="102"/>
      <c r="L2" s="45"/>
    </row>
    <row r="3" spans="1:14" ht="12.75" customHeight="1" x14ac:dyDescent="0.2">
      <c r="A3" s="103" t="s">
        <v>1</v>
      </c>
      <c r="B3" s="103" t="s">
        <v>9</v>
      </c>
      <c r="C3" s="105" t="s">
        <v>3</v>
      </c>
      <c r="D3" s="103" t="s">
        <v>14</v>
      </c>
      <c r="E3" s="103"/>
      <c r="F3" s="47" t="s">
        <v>2</v>
      </c>
      <c r="G3" s="119" t="s">
        <v>4</v>
      </c>
      <c r="H3" s="120"/>
      <c r="I3" s="120"/>
      <c r="J3" s="120"/>
      <c r="K3" s="121"/>
      <c r="L3" s="107" t="s">
        <v>11</v>
      </c>
      <c r="M3" s="110" t="s">
        <v>151</v>
      </c>
      <c r="N3" s="111" t="s">
        <v>154</v>
      </c>
    </row>
    <row r="4" spans="1:14" ht="38.25" x14ac:dyDescent="0.2">
      <c r="A4" s="103"/>
      <c r="B4" s="103"/>
      <c r="C4" s="105"/>
      <c r="D4" s="46" t="s">
        <v>5</v>
      </c>
      <c r="E4" s="82" t="s">
        <v>6</v>
      </c>
      <c r="F4" s="47" t="s">
        <v>0</v>
      </c>
      <c r="G4" s="46" t="s">
        <v>7</v>
      </c>
      <c r="H4" s="46" t="s">
        <v>145</v>
      </c>
      <c r="I4" s="46" t="s">
        <v>146</v>
      </c>
      <c r="J4" s="46" t="s">
        <v>8</v>
      </c>
      <c r="K4" s="47" t="s">
        <v>147</v>
      </c>
      <c r="L4" s="108"/>
      <c r="M4" s="110"/>
      <c r="N4" s="111"/>
    </row>
    <row r="5" spans="1:14" s="59" customFormat="1" x14ac:dyDescent="0.2">
      <c r="A5" s="51" t="s">
        <v>89</v>
      </c>
      <c r="B5" s="52" t="s">
        <v>91</v>
      </c>
      <c r="C5" s="51" t="s">
        <v>27</v>
      </c>
      <c r="D5" s="53">
        <v>44825</v>
      </c>
      <c r="E5" s="51" t="s">
        <v>28</v>
      </c>
      <c r="F5" s="51" t="s">
        <v>90</v>
      </c>
      <c r="G5" s="60">
        <v>20000</v>
      </c>
      <c r="H5" s="83">
        <v>2.9000000000000001E-2</v>
      </c>
      <c r="I5" s="56">
        <f>H5*G5</f>
        <v>580</v>
      </c>
      <c r="J5" s="57">
        <v>0.21</v>
      </c>
      <c r="K5" s="58">
        <f>ROUND(I5*1.21,2)</f>
        <v>701.8</v>
      </c>
      <c r="L5" s="117">
        <v>2344</v>
      </c>
      <c r="M5" s="112" t="s">
        <v>152</v>
      </c>
      <c r="N5" s="112" t="s">
        <v>153</v>
      </c>
    </row>
    <row r="6" spans="1:14" s="59" customFormat="1" x14ac:dyDescent="0.2">
      <c r="A6" s="84" t="s">
        <v>92</v>
      </c>
      <c r="B6" s="85" t="s">
        <v>91</v>
      </c>
      <c r="C6" s="84" t="s">
        <v>33</v>
      </c>
      <c r="D6" s="86">
        <v>44827</v>
      </c>
      <c r="E6" s="84" t="s">
        <v>34</v>
      </c>
      <c r="F6" s="84" t="s">
        <v>158</v>
      </c>
      <c r="G6" s="87">
        <v>6800</v>
      </c>
      <c r="H6" s="88">
        <v>0.03</v>
      </c>
      <c r="I6" s="89">
        <f t="shared" ref="I6:I37" si="0">H6*G6</f>
        <v>204</v>
      </c>
      <c r="J6" s="90">
        <v>0.21</v>
      </c>
      <c r="K6" s="58">
        <f t="shared" ref="K6:K37" si="1">ROUND(I6*1.21,2)</f>
        <v>246.84</v>
      </c>
      <c r="L6" s="117"/>
      <c r="M6" s="112"/>
      <c r="N6" s="112"/>
    </row>
    <row r="7" spans="1:14" s="59" customFormat="1" x14ac:dyDescent="0.2">
      <c r="A7" s="51" t="s">
        <v>93</v>
      </c>
      <c r="B7" s="52" t="s">
        <v>94</v>
      </c>
      <c r="C7" s="51" t="s">
        <v>29</v>
      </c>
      <c r="D7" s="53">
        <v>44775</v>
      </c>
      <c r="E7" s="51" t="s">
        <v>30</v>
      </c>
      <c r="F7" s="51" t="s">
        <v>42</v>
      </c>
      <c r="G7" s="60">
        <v>40000</v>
      </c>
      <c r="H7" s="83">
        <v>0.04</v>
      </c>
      <c r="I7" s="56">
        <f t="shared" si="0"/>
        <v>1600</v>
      </c>
      <c r="J7" s="57">
        <v>0.21</v>
      </c>
      <c r="K7" s="58">
        <f t="shared" si="1"/>
        <v>1936</v>
      </c>
      <c r="L7" s="116"/>
      <c r="M7" s="112"/>
      <c r="N7" s="112"/>
    </row>
    <row r="8" spans="1:14" s="59" customFormat="1" x14ac:dyDescent="0.2">
      <c r="A8" s="51" t="s">
        <v>93</v>
      </c>
      <c r="B8" s="52" t="s">
        <v>94</v>
      </c>
      <c r="C8" s="51" t="s">
        <v>29</v>
      </c>
      <c r="D8" s="53">
        <v>44775</v>
      </c>
      <c r="E8" s="51" t="s">
        <v>30</v>
      </c>
      <c r="F8" s="51" t="s">
        <v>45</v>
      </c>
      <c r="G8" s="60">
        <v>40000</v>
      </c>
      <c r="H8" s="83">
        <v>0.04</v>
      </c>
      <c r="I8" s="56">
        <f t="shared" si="0"/>
        <v>1600</v>
      </c>
      <c r="J8" s="57">
        <v>0.21</v>
      </c>
      <c r="K8" s="58">
        <f t="shared" si="1"/>
        <v>1936</v>
      </c>
      <c r="L8" s="116"/>
      <c r="M8" s="112"/>
      <c r="N8" s="112"/>
    </row>
    <row r="9" spans="1:14" s="59" customFormat="1" x14ac:dyDescent="0.2">
      <c r="A9" s="51" t="s">
        <v>93</v>
      </c>
      <c r="B9" s="52" t="s">
        <v>94</v>
      </c>
      <c r="C9" s="51" t="s">
        <v>29</v>
      </c>
      <c r="D9" s="53">
        <v>44775</v>
      </c>
      <c r="E9" s="51" t="s">
        <v>30</v>
      </c>
      <c r="F9" s="51" t="s">
        <v>46</v>
      </c>
      <c r="G9" s="60">
        <v>40000</v>
      </c>
      <c r="H9" s="83">
        <v>0.04</v>
      </c>
      <c r="I9" s="56">
        <f t="shared" si="0"/>
        <v>1600</v>
      </c>
      <c r="J9" s="57">
        <v>0.21</v>
      </c>
      <c r="K9" s="58">
        <f t="shared" si="1"/>
        <v>1936</v>
      </c>
      <c r="L9" s="116"/>
      <c r="M9" s="112"/>
      <c r="N9" s="112"/>
    </row>
    <row r="10" spans="1:14" s="59" customFormat="1" x14ac:dyDescent="0.2">
      <c r="A10" s="51" t="s">
        <v>93</v>
      </c>
      <c r="B10" s="52" t="s">
        <v>94</v>
      </c>
      <c r="C10" s="51" t="s">
        <v>29</v>
      </c>
      <c r="D10" s="53">
        <v>44775</v>
      </c>
      <c r="E10" s="51" t="s">
        <v>30</v>
      </c>
      <c r="F10" s="51" t="s">
        <v>95</v>
      </c>
      <c r="G10" s="60">
        <v>36000</v>
      </c>
      <c r="H10" s="83">
        <v>0.04</v>
      </c>
      <c r="I10" s="56">
        <f t="shared" si="0"/>
        <v>1440</v>
      </c>
      <c r="J10" s="57">
        <v>0.21</v>
      </c>
      <c r="K10" s="58">
        <f t="shared" si="1"/>
        <v>1742.4</v>
      </c>
      <c r="L10" s="116"/>
      <c r="M10" s="112"/>
      <c r="N10" s="112"/>
    </row>
    <row r="11" spans="1:14" s="59" customFormat="1" x14ac:dyDescent="0.2">
      <c r="A11" s="51" t="s">
        <v>96</v>
      </c>
      <c r="B11" s="52" t="s">
        <v>97</v>
      </c>
      <c r="C11" s="51" t="s">
        <v>18</v>
      </c>
      <c r="D11" s="53">
        <v>44315</v>
      </c>
      <c r="E11" s="51" t="s">
        <v>19</v>
      </c>
      <c r="F11" s="51" t="s">
        <v>66</v>
      </c>
      <c r="G11" s="60">
        <v>320</v>
      </c>
      <c r="H11" s="83">
        <v>2.4500000000000002</v>
      </c>
      <c r="I11" s="56">
        <f t="shared" si="0"/>
        <v>784</v>
      </c>
      <c r="J11" s="57">
        <v>0.21</v>
      </c>
      <c r="K11" s="58">
        <f t="shared" si="1"/>
        <v>948.64</v>
      </c>
      <c r="L11" s="116"/>
      <c r="M11" s="112"/>
      <c r="N11" s="112"/>
    </row>
    <row r="12" spans="1:14" s="59" customFormat="1" x14ac:dyDescent="0.2">
      <c r="A12" s="51" t="s">
        <v>98</v>
      </c>
      <c r="B12" s="52" t="s">
        <v>99</v>
      </c>
      <c r="C12" s="51" t="s">
        <v>12</v>
      </c>
      <c r="D12" s="53">
        <v>44315</v>
      </c>
      <c r="E12" s="51" t="s">
        <v>13</v>
      </c>
      <c r="F12" s="51" t="s">
        <v>100</v>
      </c>
      <c r="G12" s="60">
        <v>50</v>
      </c>
      <c r="H12" s="83">
        <v>1.59</v>
      </c>
      <c r="I12" s="56">
        <f t="shared" si="0"/>
        <v>79.5</v>
      </c>
      <c r="J12" s="57">
        <v>0.21</v>
      </c>
      <c r="K12" s="58">
        <f t="shared" si="1"/>
        <v>96.2</v>
      </c>
      <c r="L12" s="116"/>
      <c r="M12" s="112"/>
      <c r="N12" s="112"/>
    </row>
    <row r="13" spans="1:14" s="59" customFormat="1" x14ac:dyDescent="0.2">
      <c r="A13" s="51" t="s">
        <v>98</v>
      </c>
      <c r="B13" s="52" t="s">
        <v>99</v>
      </c>
      <c r="C13" s="51" t="s">
        <v>12</v>
      </c>
      <c r="D13" s="53">
        <v>44315</v>
      </c>
      <c r="E13" s="51" t="s">
        <v>13</v>
      </c>
      <c r="F13" s="51" t="s">
        <v>101</v>
      </c>
      <c r="G13" s="60">
        <v>20</v>
      </c>
      <c r="H13" s="83">
        <v>2.11</v>
      </c>
      <c r="I13" s="56">
        <f t="shared" si="0"/>
        <v>42.199999999999996</v>
      </c>
      <c r="J13" s="57">
        <v>0.21</v>
      </c>
      <c r="K13" s="58">
        <f t="shared" si="1"/>
        <v>51.06</v>
      </c>
      <c r="L13" s="116"/>
      <c r="M13" s="112"/>
      <c r="N13" s="112"/>
    </row>
    <row r="14" spans="1:14" s="59" customFormat="1" x14ac:dyDescent="0.2">
      <c r="A14" s="51" t="s">
        <v>98</v>
      </c>
      <c r="B14" s="52" t="s">
        <v>99</v>
      </c>
      <c r="C14" s="51" t="s">
        <v>12</v>
      </c>
      <c r="D14" s="53">
        <v>44315</v>
      </c>
      <c r="E14" s="51" t="s">
        <v>13</v>
      </c>
      <c r="F14" s="51" t="s">
        <v>102</v>
      </c>
      <c r="G14" s="60">
        <v>50</v>
      </c>
      <c r="H14" s="83">
        <v>3.34</v>
      </c>
      <c r="I14" s="56">
        <f t="shared" si="0"/>
        <v>167</v>
      </c>
      <c r="J14" s="57">
        <v>0.21</v>
      </c>
      <c r="K14" s="58">
        <f t="shared" si="1"/>
        <v>202.07</v>
      </c>
      <c r="L14" s="116"/>
      <c r="M14" s="112"/>
      <c r="N14" s="112"/>
    </row>
    <row r="15" spans="1:14" s="59" customFormat="1" x14ac:dyDescent="0.2">
      <c r="A15" s="51" t="s">
        <v>98</v>
      </c>
      <c r="B15" s="52" t="s">
        <v>99</v>
      </c>
      <c r="C15" s="51" t="s">
        <v>12</v>
      </c>
      <c r="D15" s="53">
        <v>44315</v>
      </c>
      <c r="E15" s="51" t="s">
        <v>13</v>
      </c>
      <c r="F15" s="51" t="s">
        <v>103</v>
      </c>
      <c r="G15" s="60">
        <v>15</v>
      </c>
      <c r="H15" s="83">
        <v>5.89</v>
      </c>
      <c r="I15" s="56">
        <f t="shared" si="0"/>
        <v>88.35</v>
      </c>
      <c r="J15" s="57">
        <v>0.21</v>
      </c>
      <c r="K15" s="58">
        <f t="shared" si="1"/>
        <v>106.9</v>
      </c>
      <c r="L15" s="116"/>
      <c r="M15" s="112"/>
      <c r="N15" s="112"/>
    </row>
    <row r="16" spans="1:14" s="59" customFormat="1" x14ac:dyDescent="0.2">
      <c r="A16" s="51" t="s">
        <v>98</v>
      </c>
      <c r="B16" s="52" t="s">
        <v>99</v>
      </c>
      <c r="C16" s="51" t="s">
        <v>12</v>
      </c>
      <c r="D16" s="53">
        <v>44315</v>
      </c>
      <c r="E16" s="51" t="s">
        <v>13</v>
      </c>
      <c r="F16" s="51" t="s">
        <v>104</v>
      </c>
      <c r="G16" s="60">
        <v>30</v>
      </c>
      <c r="H16" s="83">
        <v>5.99</v>
      </c>
      <c r="I16" s="56">
        <f t="shared" si="0"/>
        <v>179.70000000000002</v>
      </c>
      <c r="J16" s="57">
        <v>0.21</v>
      </c>
      <c r="K16" s="58">
        <f t="shared" si="1"/>
        <v>217.44</v>
      </c>
      <c r="L16" s="116"/>
      <c r="M16" s="112"/>
      <c r="N16" s="112"/>
    </row>
    <row r="17" spans="1:14" s="59" customFormat="1" x14ac:dyDescent="0.2">
      <c r="A17" s="51" t="s">
        <v>98</v>
      </c>
      <c r="B17" s="52" t="s">
        <v>99</v>
      </c>
      <c r="C17" s="51" t="s">
        <v>12</v>
      </c>
      <c r="D17" s="53">
        <v>44315</v>
      </c>
      <c r="E17" s="51" t="s">
        <v>13</v>
      </c>
      <c r="F17" s="51" t="s">
        <v>105</v>
      </c>
      <c r="G17" s="60">
        <v>200</v>
      </c>
      <c r="H17" s="83">
        <v>3.49</v>
      </c>
      <c r="I17" s="56">
        <f t="shared" si="0"/>
        <v>698</v>
      </c>
      <c r="J17" s="57">
        <v>0.21</v>
      </c>
      <c r="K17" s="58">
        <f t="shared" si="1"/>
        <v>844.58</v>
      </c>
      <c r="L17" s="116"/>
      <c r="M17" s="112"/>
      <c r="N17" s="112"/>
    </row>
    <row r="18" spans="1:14" s="59" customFormat="1" x14ac:dyDescent="0.2">
      <c r="A18" s="51" t="s">
        <v>106</v>
      </c>
      <c r="B18" s="52" t="s">
        <v>107</v>
      </c>
      <c r="C18" s="51" t="s">
        <v>27</v>
      </c>
      <c r="D18" s="53">
        <v>44825</v>
      </c>
      <c r="E18" s="51" t="s">
        <v>28</v>
      </c>
      <c r="F18" s="51" t="s">
        <v>90</v>
      </c>
      <c r="G18" s="60">
        <v>20000</v>
      </c>
      <c r="H18" s="83">
        <v>2.9000000000000001E-2</v>
      </c>
      <c r="I18" s="56">
        <f t="shared" si="0"/>
        <v>580</v>
      </c>
      <c r="J18" s="57">
        <v>0.21</v>
      </c>
      <c r="K18" s="58">
        <f t="shared" si="1"/>
        <v>701.8</v>
      </c>
      <c r="L18" s="116"/>
      <c r="M18" s="112"/>
      <c r="N18" s="112"/>
    </row>
    <row r="19" spans="1:14" s="59" customFormat="1" x14ac:dyDescent="0.2">
      <c r="A19" s="51" t="s">
        <v>108</v>
      </c>
      <c r="B19" s="52" t="s">
        <v>99</v>
      </c>
      <c r="C19" s="51" t="s">
        <v>16</v>
      </c>
      <c r="D19" s="53">
        <v>44824</v>
      </c>
      <c r="E19" s="51" t="s">
        <v>35</v>
      </c>
      <c r="F19" s="51" t="s">
        <v>109</v>
      </c>
      <c r="G19" s="60">
        <v>12000</v>
      </c>
      <c r="H19" s="83">
        <v>2.2800000000000001E-2</v>
      </c>
      <c r="I19" s="56">
        <f t="shared" si="0"/>
        <v>273.60000000000002</v>
      </c>
      <c r="J19" s="57">
        <v>0.21</v>
      </c>
      <c r="K19" s="58">
        <f t="shared" si="1"/>
        <v>331.06</v>
      </c>
      <c r="L19" s="116"/>
      <c r="M19" s="112"/>
      <c r="N19" s="112"/>
    </row>
    <row r="20" spans="1:14" s="59" customFormat="1" x14ac:dyDescent="0.2">
      <c r="A20" s="51" t="s">
        <v>110</v>
      </c>
      <c r="B20" s="52" t="s">
        <v>111</v>
      </c>
      <c r="C20" s="51" t="s">
        <v>27</v>
      </c>
      <c r="D20" s="53">
        <v>44825</v>
      </c>
      <c r="E20" s="51" t="s">
        <v>28</v>
      </c>
      <c r="F20" s="51" t="s">
        <v>90</v>
      </c>
      <c r="G20" s="60">
        <v>12000</v>
      </c>
      <c r="H20" s="83">
        <v>2.9000000000000001E-2</v>
      </c>
      <c r="I20" s="56">
        <f t="shared" si="0"/>
        <v>348</v>
      </c>
      <c r="J20" s="57">
        <v>0.21</v>
      </c>
      <c r="K20" s="58">
        <f t="shared" si="1"/>
        <v>421.08</v>
      </c>
      <c r="L20" s="116"/>
      <c r="M20" s="112"/>
      <c r="N20" s="112"/>
    </row>
    <row r="21" spans="1:14" s="59" customFormat="1" x14ac:dyDescent="0.2">
      <c r="A21" s="51" t="s">
        <v>112</v>
      </c>
      <c r="B21" s="52" t="s">
        <v>114</v>
      </c>
      <c r="C21" s="51" t="s">
        <v>12</v>
      </c>
      <c r="D21" s="53">
        <v>44315</v>
      </c>
      <c r="E21" s="51" t="s">
        <v>13</v>
      </c>
      <c r="F21" s="51" t="s">
        <v>113</v>
      </c>
      <c r="G21" s="60">
        <v>60</v>
      </c>
      <c r="H21" s="83">
        <v>6.8</v>
      </c>
      <c r="I21" s="56">
        <f t="shared" si="0"/>
        <v>408</v>
      </c>
      <c r="J21" s="57">
        <v>0.21</v>
      </c>
      <c r="K21" s="58">
        <f t="shared" si="1"/>
        <v>493.68</v>
      </c>
      <c r="L21" s="116"/>
      <c r="M21" s="112"/>
      <c r="N21" s="112"/>
    </row>
    <row r="22" spans="1:14" s="59" customFormat="1" x14ac:dyDescent="0.2">
      <c r="A22" s="51" t="s">
        <v>115</v>
      </c>
      <c r="B22" s="52" t="s">
        <v>71</v>
      </c>
      <c r="C22" s="51" t="s">
        <v>29</v>
      </c>
      <c r="D22" s="53">
        <v>44775</v>
      </c>
      <c r="E22" s="51" t="s">
        <v>30</v>
      </c>
      <c r="F22" s="51" t="s">
        <v>47</v>
      </c>
      <c r="G22" s="60">
        <v>9000</v>
      </c>
      <c r="H22" s="83">
        <v>0.04</v>
      </c>
      <c r="I22" s="56">
        <f t="shared" si="0"/>
        <v>360</v>
      </c>
      <c r="J22" s="57">
        <v>0.21</v>
      </c>
      <c r="K22" s="58">
        <f t="shared" si="1"/>
        <v>435.6</v>
      </c>
      <c r="L22" s="116"/>
      <c r="M22" s="112"/>
      <c r="N22" s="112"/>
    </row>
    <row r="23" spans="1:14" s="59" customFormat="1" x14ac:dyDescent="0.2">
      <c r="A23" s="51" t="s">
        <v>116</v>
      </c>
      <c r="B23" s="52" t="s">
        <v>118</v>
      </c>
      <c r="C23" s="51" t="s">
        <v>29</v>
      </c>
      <c r="D23" s="53">
        <v>44775</v>
      </c>
      <c r="E23" s="51" t="s">
        <v>30</v>
      </c>
      <c r="F23" s="51" t="s">
        <v>42</v>
      </c>
      <c r="G23" s="60">
        <v>10000</v>
      </c>
      <c r="H23" s="83">
        <v>0.04</v>
      </c>
      <c r="I23" s="56">
        <f t="shared" si="0"/>
        <v>400</v>
      </c>
      <c r="J23" s="57">
        <v>0.21</v>
      </c>
      <c r="K23" s="58">
        <f t="shared" si="1"/>
        <v>484</v>
      </c>
      <c r="L23" s="116"/>
      <c r="M23" s="112"/>
      <c r="N23" s="112"/>
    </row>
    <row r="24" spans="1:14" s="59" customFormat="1" x14ac:dyDescent="0.2">
      <c r="A24" s="51" t="s">
        <v>116</v>
      </c>
      <c r="B24" s="52" t="s">
        <v>118</v>
      </c>
      <c r="C24" s="51" t="s">
        <v>29</v>
      </c>
      <c r="D24" s="53">
        <v>44775</v>
      </c>
      <c r="E24" s="51" t="s">
        <v>30</v>
      </c>
      <c r="F24" s="51" t="s">
        <v>45</v>
      </c>
      <c r="G24" s="60">
        <v>10000</v>
      </c>
      <c r="H24" s="83">
        <v>0.04</v>
      </c>
      <c r="I24" s="56">
        <f t="shared" si="0"/>
        <v>400</v>
      </c>
      <c r="J24" s="57">
        <v>0.21</v>
      </c>
      <c r="K24" s="58">
        <f t="shared" si="1"/>
        <v>484</v>
      </c>
      <c r="L24" s="116"/>
      <c r="M24" s="112"/>
      <c r="N24" s="112"/>
    </row>
    <row r="25" spans="1:14" s="59" customFormat="1" x14ac:dyDescent="0.2">
      <c r="A25" s="51" t="s">
        <v>116</v>
      </c>
      <c r="B25" s="52" t="s">
        <v>118</v>
      </c>
      <c r="C25" s="51" t="s">
        <v>29</v>
      </c>
      <c r="D25" s="53">
        <v>44775</v>
      </c>
      <c r="E25" s="51" t="s">
        <v>30</v>
      </c>
      <c r="F25" s="51" t="s">
        <v>47</v>
      </c>
      <c r="G25" s="60">
        <v>9000</v>
      </c>
      <c r="H25" s="83">
        <v>0.04</v>
      </c>
      <c r="I25" s="56">
        <f t="shared" si="0"/>
        <v>360</v>
      </c>
      <c r="J25" s="57">
        <v>0.21</v>
      </c>
      <c r="K25" s="58">
        <f t="shared" si="1"/>
        <v>435.6</v>
      </c>
      <c r="L25" s="116"/>
      <c r="M25" s="112"/>
      <c r="N25" s="112"/>
    </row>
    <row r="26" spans="1:14" s="59" customFormat="1" x14ac:dyDescent="0.2">
      <c r="A26" s="63" t="s">
        <v>117</v>
      </c>
      <c r="B26" s="62" t="s">
        <v>119</v>
      </c>
      <c r="C26" s="63" t="s">
        <v>12</v>
      </c>
      <c r="D26" s="91">
        <v>44315</v>
      </c>
      <c r="E26" s="63" t="s">
        <v>13</v>
      </c>
      <c r="F26" s="63" t="s">
        <v>100</v>
      </c>
      <c r="G26" s="65">
        <v>48</v>
      </c>
      <c r="H26" s="92">
        <v>1.59</v>
      </c>
      <c r="I26" s="93">
        <f t="shared" si="0"/>
        <v>76.320000000000007</v>
      </c>
      <c r="J26" s="94">
        <v>0.21</v>
      </c>
      <c r="K26" s="58">
        <f t="shared" si="1"/>
        <v>92.35</v>
      </c>
      <c r="L26" s="117"/>
      <c r="M26" s="112"/>
      <c r="N26" s="112"/>
    </row>
    <row r="27" spans="1:14" s="59" customFormat="1" x14ac:dyDescent="0.2">
      <c r="A27" s="51" t="s">
        <v>120</v>
      </c>
      <c r="B27" s="52" t="s">
        <v>119</v>
      </c>
      <c r="C27" s="51" t="s">
        <v>29</v>
      </c>
      <c r="D27" s="53">
        <v>44775</v>
      </c>
      <c r="E27" s="51" t="s">
        <v>30</v>
      </c>
      <c r="F27" s="51" t="s">
        <v>46</v>
      </c>
      <c r="G27" s="60">
        <v>2000</v>
      </c>
      <c r="H27" s="83">
        <v>0.04</v>
      </c>
      <c r="I27" s="56">
        <f t="shared" si="0"/>
        <v>80</v>
      </c>
      <c r="J27" s="57">
        <v>0.21</v>
      </c>
      <c r="K27" s="58">
        <f t="shared" si="1"/>
        <v>96.8</v>
      </c>
      <c r="L27" s="117"/>
      <c r="M27" s="112"/>
      <c r="N27" s="112"/>
    </row>
    <row r="28" spans="1:14" s="59" customFormat="1" x14ac:dyDescent="0.2">
      <c r="A28" s="51" t="s">
        <v>120</v>
      </c>
      <c r="B28" s="52" t="s">
        <v>119</v>
      </c>
      <c r="C28" s="51" t="s">
        <v>29</v>
      </c>
      <c r="D28" s="53">
        <v>44775</v>
      </c>
      <c r="E28" s="51" t="s">
        <v>30</v>
      </c>
      <c r="F28" s="51" t="s">
        <v>46</v>
      </c>
      <c r="G28" s="60">
        <v>2000</v>
      </c>
      <c r="H28" s="83">
        <v>0.04</v>
      </c>
      <c r="I28" s="56">
        <f t="shared" si="0"/>
        <v>80</v>
      </c>
      <c r="J28" s="57">
        <v>0.21</v>
      </c>
      <c r="K28" s="58">
        <f t="shared" si="1"/>
        <v>96.8</v>
      </c>
      <c r="L28" s="117"/>
      <c r="M28" s="112"/>
      <c r="N28" s="112"/>
    </row>
    <row r="29" spans="1:14" s="59" customFormat="1" x14ac:dyDescent="0.2">
      <c r="A29" s="51" t="s">
        <v>120</v>
      </c>
      <c r="B29" s="52" t="s">
        <v>119</v>
      </c>
      <c r="C29" s="51" t="s">
        <v>29</v>
      </c>
      <c r="D29" s="53">
        <v>44775</v>
      </c>
      <c r="E29" s="51" t="s">
        <v>30</v>
      </c>
      <c r="F29" s="51" t="s">
        <v>42</v>
      </c>
      <c r="G29" s="60">
        <v>2000</v>
      </c>
      <c r="H29" s="83">
        <v>0.04</v>
      </c>
      <c r="I29" s="56">
        <f t="shared" si="0"/>
        <v>80</v>
      </c>
      <c r="J29" s="57">
        <v>0.21</v>
      </c>
      <c r="K29" s="58">
        <f t="shared" si="1"/>
        <v>96.8</v>
      </c>
      <c r="L29" s="117"/>
      <c r="M29" s="112"/>
      <c r="N29" s="112"/>
    </row>
    <row r="30" spans="1:14" s="59" customFormat="1" x14ac:dyDescent="0.2">
      <c r="A30" s="51" t="s">
        <v>121</v>
      </c>
      <c r="B30" s="52" t="s">
        <v>122</v>
      </c>
      <c r="C30" s="51" t="s">
        <v>12</v>
      </c>
      <c r="D30" s="53">
        <v>44315</v>
      </c>
      <c r="E30" s="51" t="s">
        <v>13</v>
      </c>
      <c r="F30" s="51" t="s">
        <v>123</v>
      </c>
      <c r="G30" s="60">
        <v>12</v>
      </c>
      <c r="H30" s="83">
        <v>5.59</v>
      </c>
      <c r="I30" s="56">
        <f t="shared" si="0"/>
        <v>67.08</v>
      </c>
      <c r="J30" s="57">
        <v>0.21</v>
      </c>
      <c r="K30" s="58">
        <f t="shared" si="1"/>
        <v>81.17</v>
      </c>
      <c r="L30" s="117"/>
      <c r="M30" s="112"/>
      <c r="N30" s="112"/>
    </row>
    <row r="31" spans="1:14" s="59" customFormat="1" x14ac:dyDescent="0.2">
      <c r="A31" s="51" t="s">
        <v>121</v>
      </c>
      <c r="B31" s="52" t="s">
        <v>122</v>
      </c>
      <c r="C31" s="51" t="s">
        <v>12</v>
      </c>
      <c r="D31" s="53">
        <v>44315</v>
      </c>
      <c r="E31" s="51" t="s">
        <v>13</v>
      </c>
      <c r="F31" s="51" t="s">
        <v>101</v>
      </c>
      <c r="G31" s="60">
        <v>24</v>
      </c>
      <c r="H31" s="83">
        <v>2.11</v>
      </c>
      <c r="I31" s="56">
        <f t="shared" si="0"/>
        <v>50.64</v>
      </c>
      <c r="J31" s="57">
        <v>0.21</v>
      </c>
      <c r="K31" s="58">
        <f t="shared" si="1"/>
        <v>61.27</v>
      </c>
      <c r="L31" s="117"/>
      <c r="M31" s="112"/>
      <c r="N31" s="112"/>
    </row>
    <row r="32" spans="1:14" s="59" customFormat="1" x14ac:dyDescent="0.2">
      <c r="A32" s="51" t="s">
        <v>121</v>
      </c>
      <c r="B32" s="52" t="s">
        <v>122</v>
      </c>
      <c r="C32" s="51" t="s">
        <v>12</v>
      </c>
      <c r="D32" s="53">
        <v>44315</v>
      </c>
      <c r="E32" s="51" t="s">
        <v>13</v>
      </c>
      <c r="F32" s="51" t="s">
        <v>113</v>
      </c>
      <c r="G32" s="60">
        <v>24</v>
      </c>
      <c r="H32" s="83">
        <v>6.8</v>
      </c>
      <c r="I32" s="56">
        <f t="shared" si="0"/>
        <v>163.19999999999999</v>
      </c>
      <c r="J32" s="57">
        <v>0.21</v>
      </c>
      <c r="K32" s="58">
        <f t="shared" si="1"/>
        <v>197.47</v>
      </c>
      <c r="L32" s="117"/>
      <c r="M32" s="112"/>
      <c r="N32" s="112"/>
    </row>
    <row r="33" spans="1:14" s="59" customFormat="1" x14ac:dyDescent="0.2">
      <c r="A33" s="51" t="s">
        <v>121</v>
      </c>
      <c r="B33" s="52" t="s">
        <v>122</v>
      </c>
      <c r="C33" s="51" t="s">
        <v>12</v>
      </c>
      <c r="D33" s="53">
        <v>44315</v>
      </c>
      <c r="E33" s="51" t="s">
        <v>13</v>
      </c>
      <c r="F33" s="51" t="s">
        <v>124</v>
      </c>
      <c r="G33" s="60">
        <v>12</v>
      </c>
      <c r="H33" s="83">
        <v>3.69</v>
      </c>
      <c r="I33" s="56">
        <f t="shared" si="0"/>
        <v>44.28</v>
      </c>
      <c r="J33" s="57">
        <v>0.21</v>
      </c>
      <c r="K33" s="58">
        <f t="shared" si="1"/>
        <v>53.58</v>
      </c>
      <c r="L33" s="117"/>
      <c r="M33" s="112"/>
      <c r="N33" s="112"/>
    </row>
    <row r="34" spans="1:14" s="59" customFormat="1" x14ac:dyDescent="0.2">
      <c r="A34" s="51" t="s">
        <v>125</v>
      </c>
      <c r="B34" s="52" t="s">
        <v>126</v>
      </c>
      <c r="C34" s="51" t="s">
        <v>12</v>
      </c>
      <c r="D34" s="53">
        <v>44315</v>
      </c>
      <c r="E34" s="51" t="s">
        <v>13</v>
      </c>
      <c r="F34" s="51" t="s">
        <v>127</v>
      </c>
      <c r="G34" s="60">
        <v>12</v>
      </c>
      <c r="H34" s="83">
        <v>3.74</v>
      </c>
      <c r="I34" s="56">
        <f t="shared" si="0"/>
        <v>44.88</v>
      </c>
      <c r="J34" s="57">
        <v>0.21</v>
      </c>
      <c r="K34" s="58">
        <f t="shared" si="1"/>
        <v>54.3</v>
      </c>
      <c r="L34" s="117"/>
      <c r="M34" s="112"/>
      <c r="N34" s="112"/>
    </row>
    <row r="35" spans="1:14" s="59" customFormat="1" x14ac:dyDescent="0.2">
      <c r="A35" s="51" t="s">
        <v>128</v>
      </c>
      <c r="B35" s="52" t="s">
        <v>129</v>
      </c>
      <c r="C35" s="51" t="s">
        <v>25</v>
      </c>
      <c r="D35" s="53">
        <v>44574</v>
      </c>
      <c r="E35" s="51" t="s">
        <v>24</v>
      </c>
      <c r="F35" s="51" t="s">
        <v>26</v>
      </c>
      <c r="G35" s="60">
        <v>3</v>
      </c>
      <c r="H35" s="83">
        <v>56.2</v>
      </c>
      <c r="I35" s="56">
        <f t="shared" si="0"/>
        <v>168.60000000000002</v>
      </c>
      <c r="J35" s="57">
        <v>0.21</v>
      </c>
      <c r="K35" s="58">
        <f t="shared" si="1"/>
        <v>204.01</v>
      </c>
      <c r="L35" s="61">
        <v>2350</v>
      </c>
      <c r="M35" s="112"/>
      <c r="N35" s="112"/>
    </row>
    <row r="36" spans="1:14" x14ac:dyDescent="0.2">
      <c r="A36" s="51" t="s">
        <v>87</v>
      </c>
      <c r="B36" s="52" t="s">
        <v>88</v>
      </c>
      <c r="C36" s="51" t="s">
        <v>20</v>
      </c>
      <c r="D36" s="53">
        <v>44081</v>
      </c>
      <c r="E36" s="51" t="s">
        <v>21</v>
      </c>
      <c r="F36" s="64" t="s">
        <v>22</v>
      </c>
      <c r="G36" s="60">
        <v>78.8</v>
      </c>
      <c r="H36" s="83">
        <v>0.3</v>
      </c>
      <c r="I36" s="56">
        <f t="shared" si="0"/>
        <v>23.639999999999997</v>
      </c>
      <c r="J36" s="57">
        <v>0.21</v>
      </c>
      <c r="K36" s="58">
        <f t="shared" si="1"/>
        <v>28.6</v>
      </c>
      <c r="L36" s="118">
        <v>2244</v>
      </c>
      <c r="M36" s="112"/>
      <c r="N36" s="112"/>
    </row>
    <row r="37" spans="1:14" x14ac:dyDescent="0.2">
      <c r="A37" s="51" t="s">
        <v>87</v>
      </c>
      <c r="B37" s="52" t="s">
        <v>88</v>
      </c>
      <c r="C37" s="51" t="s">
        <v>20</v>
      </c>
      <c r="D37" s="53">
        <v>44081</v>
      </c>
      <c r="E37" s="51" t="s">
        <v>21</v>
      </c>
      <c r="F37" s="64" t="s">
        <v>160</v>
      </c>
      <c r="G37" s="60">
        <v>122</v>
      </c>
      <c r="H37" s="83">
        <v>0.25</v>
      </c>
      <c r="I37" s="56">
        <f t="shared" si="0"/>
        <v>30.5</v>
      </c>
      <c r="J37" s="57">
        <v>0.21</v>
      </c>
      <c r="K37" s="58">
        <f t="shared" si="1"/>
        <v>36.909999999999997</v>
      </c>
      <c r="L37" s="118"/>
      <c r="M37" s="112"/>
      <c r="N37" s="112"/>
    </row>
    <row r="38" spans="1:14" x14ac:dyDescent="0.2">
      <c r="A38" s="95"/>
      <c r="B38" s="96"/>
      <c r="C38" s="95"/>
      <c r="D38" s="39"/>
      <c r="E38" s="39"/>
      <c r="F38" s="97" t="s">
        <v>10</v>
      </c>
      <c r="G38" s="72"/>
      <c r="H38" s="73"/>
      <c r="I38" s="74"/>
      <c r="J38" s="75"/>
      <c r="K38" s="98">
        <f>ROUND(SUM(K5:K37),0)</f>
        <v>15853</v>
      </c>
      <c r="L38" s="77"/>
    </row>
    <row r="39" spans="1:14" ht="16.5" customHeight="1" x14ac:dyDescent="0.2">
      <c r="A39" s="122" t="s">
        <v>161</v>
      </c>
      <c r="B39" s="122"/>
      <c r="C39" s="122"/>
      <c r="D39" s="122"/>
      <c r="E39" s="122"/>
      <c r="F39" s="122"/>
      <c r="G39" s="122"/>
      <c r="H39" s="122"/>
      <c r="I39" s="122"/>
      <c r="J39" s="122"/>
      <c r="K39" s="122"/>
    </row>
    <row r="42" spans="1:14" x14ac:dyDescent="0.2">
      <c r="K42" s="80"/>
    </row>
  </sheetData>
  <mergeCells count="15">
    <mergeCell ref="A39:K39"/>
    <mergeCell ref="M3:M4"/>
    <mergeCell ref="N3:N4"/>
    <mergeCell ref="M5:M37"/>
    <mergeCell ref="N5:N37"/>
    <mergeCell ref="G1:L1"/>
    <mergeCell ref="L36:L37"/>
    <mergeCell ref="L5:L34"/>
    <mergeCell ref="A2:K2"/>
    <mergeCell ref="A3:A4"/>
    <mergeCell ref="B3:B4"/>
    <mergeCell ref="C3:C4"/>
    <mergeCell ref="D3:E3"/>
    <mergeCell ref="G3:K3"/>
    <mergeCell ref="L3:L4"/>
  </mergeCells>
  <phoneticPr fontId="10" type="noConversion"/>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DCDE2A-E354-470E-B74F-8ADB208EC41D}">
  <dimension ref="A1:Q29"/>
  <sheetViews>
    <sheetView zoomScale="66" zoomScaleNormal="66" workbookViewId="0">
      <selection activeCell="A26" sqref="A26:K26"/>
    </sheetView>
  </sheetViews>
  <sheetFormatPr defaultRowHeight="15" x14ac:dyDescent="0.25"/>
  <cols>
    <col min="1" max="1" width="15.5703125" style="5" bestFit="1" customWidth="1"/>
    <col min="2" max="2" width="11.42578125" style="5" bestFit="1" customWidth="1"/>
    <col min="3" max="3" width="13.7109375" style="5" bestFit="1" customWidth="1"/>
    <col min="4" max="4" width="15.5703125" style="5" customWidth="1"/>
    <col min="5" max="5" width="15" style="5" bestFit="1" customWidth="1"/>
    <col min="6" max="6" width="43.42578125" style="5" bestFit="1" customWidth="1"/>
    <col min="7" max="7" width="11" style="9" customWidth="1"/>
    <col min="8" max="8" width="11.85546875" style="9" customWidth="1"/>
    <col min="9" max="9" width="9.140625" style="5"/>
    <col min="10" max="10" width="11.140625" style="5" customWidth="1"/>
    <col min="11" max="11" width="17.28515625" style="5" customWidth="1"/>
    <col min="12" max="12" width="9.140625" style="11"/>
    <col min="13" max="13" width="20.5703125" customWidth="1"/>
    <col min="14" max="14" width="18.42578125" customWidth="1"/>
    <col min="17" max="17" width="14.5703125" customWidth="1"/>
  </cols>
  <sheetData>
    <row r="1" spans="1:14" ht="54.75" customHeight="1" x14ac:dyDescent="0.25">
      <c r="A1" s="1"/>
      <c r="B1" s="2"/>
      <c r="C1" s="3"/>
      <c r="D1" s="3"/>
      <c r="E1" s="3"/>
      <c r="F1" s="2"/>
      <c r="G1" s="8"/>
      <c r="H1" s="124" t="s">
        <v>150</v>
      </c>
      <c r="I1" s="124"/>
      <c r="J1" s="124"/>
      <c r="K1" s="124"/>
      <c r="L1" s="124"/>
    </row>
    <row r="2" spans="1:14" ht="16.5" x14ac:dyDescent="0.25">
      <c r="A2" s="123" t="s">
        <v>157</v>
      </c>
      <c r="B2" s="123"/>
      <c r="C2" s="123"/>
      <c r="D2" s="123"/>
      <c r="E2" s="123"/>
      <c r="F2" s="123"/>
      <c r="G2" s="123"/>
      <c r="H2" s="123"/>
      <c r="I2" s="123"/>
      <c r="J2" s="123"/>
      <c r="K2" s="123"/>
      <c r="L2" s="123"/>
      <c r="M2" s="123"/>
      <c r="N2" s="123"/>
    </row>
    <row r="3" spans="1:14" ht="28.5" x14ac:dyDescent="0.25">
      <c r="A3" s="126" t="s">
        <v>1</v>
      </c>
      <c r="B3" s="126" t="s">
        <v>9</v>
      </c>
      <c r="C3" s="127" t="s">
        <v>3</v>
      </c>
      <c r="D3" s="126" t="s">
        <v>14</v>
      </c>
      <c r="E3" s="126"/>
      <c r="F3" s="28" t="s">
        <v>2</v>
      </c>
      <c r="G3" s="128" t="s">
        <v>4</v>
      </c>
      <c r="H3" s="129"/>
      <c r="I3" s="129"/>
      <c r="J3" s="129"/>
      <c r="K3" s="130"/>
      <c r="L3" s="131" t="s">
        <v>11</v>
      </c>
      <c r="M3" s="110" t="s">
        <v>151</v>
      </c>
      <c r="N3" s="111" t="s">
        <v>154</v>
      </c>
    </row>
    <row r="4" spans="1:14" ht="42.75" x14ac:dyDescent="0.25">
      <c r="A4" s="126"/>
      <c r="B4" s="126"/>
      <c r="C4" s="127"/>
      <c r="D4" s="27" t="s">
        <v>5</v>
      </c>
      <c r="E4" s="29" t="s">
        <v>6</v>
      </c>
      <c r="F4" s="28" t="s">
        <v>0</v>
      </c>
      <c r="G4" s="30" t="s">
        <v>7</v>
      </c>
      <c r="H4" s="30" t="s">
        <v>145</v>
      </c>
      <c r="I4" s="27" t="s">
        <v>146</v>
      </c>
      <c r="J4" s="27" t="s">
        <v>8</v>
      </c>
      <c r="K4" s="28" t="s">
        <v>147</v>
      </c>
      <c r="L4" s="132"/>
      <c r="M4" s="110"/>
      <c r="N4" s="111"/>
    </row>
    <row r="5" spans="1:14" s="25" customFormat="1" x14ac:dyDescent="0.25">
      <c r="A5" s="12" t="s">
        <v>41</v>
      </c>
      <c r="B5" s="13" t="s">
        <v>134</v>
      </c>
      <c r="C5" s="12" t="s">
        <v>18</v>
      </c>
      <c r="D5" s="14">
        <v>44315</v>
      </c>
      <c r="E5" s="12" t="s">
        <v>19</v>
      </c>
      <c r="F5" s="12" t="s">
        <v>66</v>
      </c>
      <c r="G5" s="15">
        <v>250</v>
      </c>
      <c r="H5" s="16">
        <v>2.4500000000000002</v>
      </c>
      <c r="I5" s="17">
        <f>H5*G5</f>
        <v>612.5</v>
      </c>
      <c r="J5" s="18">
        <v>0.21</v>
      </c>
      <c r="K5" s="19">
        <f>ROUND(I5*1.21,2)</f>
        <v>741.13</v>
      </c>
      <c r="L5" s="125">
        <v>2344</v>
      </c>
      <c r="M5" s="134" t="s">
        <v>152</v>
      </c>
      <c r="N5" s="134" t="s">
        <v>153</v>
      </c>
    </row>
    <row r="6" spans="1:14" s="25" customFormat="1" x14ac:dyDescent="0.25">
      <c r="A6" s="12" t="s">
        <v>41</v>
      </c>
      <c r="B6" s="13" t="s">
        <v>134</v>
      </c>
      <c r="C6" s="12" t="s">
        <v>18</v>
      </c>
      <c r="D6" s="14">
        <v>44315</v>
      </c>
      <c r="E6" s="12" t="s">
        <v>19</v>
      </c>
      <c r="F6" s="12" t="s">
        <v>67</v>
      </c>
      <c r="G6" s="15">
        <v>36</v>
      </c>
      <c r="H6" s="16">
        <v>2.4500000000000002</v>
      </c>
      <c r="I6" s="17">
        <f t="shared" ref="I6:I24" si="0">H6*G6</f>
        <v>88.2</v>
      </c>
      <c r="J6" s="18">
        <v>0.21</v>
      </c>
      <c r="K6" s="19">
        <f t="shared" ref="K6:K24" si="1">ROUND(I6*1.21,2)</f>
        <v>106.72</v>
      </c>
      <c r="L6" s="125"/>
      <c r="M6" s="134"/>
      <c r="N6" s="134"/>
    </row>
    <row r="7" spans="1:14" s="25" customFormat="1" x14ac:dyDescent="0.25">
      <c r="A7" s="12" t="s">
        <v>40</v>
      </c>
      <c r="B7" s="13" t="s">
        <v>135</v>
      </c>
      <c r="C7" s="12" t="s">
        <v>29</v>
      </c>
      <c r="D7" s="14">
        <v>44775</v>
      </c>
      <c r="E7" s="12" t="s">
        <v>30</v>
      </c>
      <c r="F7" s="12" t="s">
        <v>42</v>
      </c>
      <c r="G7" s="15">
        <v>120000</v>
      </c>
      <c r="H7" s="16">
        <v>0.04</v>
      </c>
      <c r="I7" s="17">
        <f t="shared" si="0"/>
        <v>4800</v>
      </c>
      <c r="J7" s="18">
        <v>0.21</v>
      </c>
      <c r="K7" s="19">
        <f t="shared" si="1"/>
        <v>5808</v>
      </c>
      <c r="L7" s="125"/>
      <c r="M7" s="134"/>
      <c r="N7" s="134"/>
    </row>
    <row r="8" spans="1:14" s="25" customFormat="1" x14ac:dyDescent="0.25">
      <c r="A8" s="12" t="s">
        <v>37</v>
      </c>
      <c r="B8" s="13" t="s">
        <v>136</v>
      </c>
      <c r="C8" s="12" t="s">
        <v>16</v>
      </c>
      <c r="D8" s="14">
        <v>44315</v>
      </c>
      <c r="E8" s="12" t="s">
        <v>15</v>
      </c>
      <c r="F8" s="12" t="s">
        <v>137</v>
      </c>
      <c r="G8" s="15">
        <v>15</v>
      </c>
      <c r="H8" s="16">
        <v>4.8</v>
      </c>
      <c r="I8" s="17">
        <f t="shared" si="0"/>
        <v>72</v>
      </c>
      <c r="J8" s="18">
        <v>0.21</v>
      </c>
      <c r="K8" s="19">
        <f t="shared" si="1"/>
        <v>87.12</v>
      </c>
      <c r="L8" s="125"/>
      <c r="M8" s="134"/>
      <c r="N8" s="134"/>
    </row>
    <row r="9" spans="1:14" s="25" customFormat="1" x14ac:dyDescent="0.25">
      <c r="A9" s="12" t="s">
        <v>37</v>
      </c>
      <c r="B9" s="13" t="s">
        <v>136</v>
      </c>
      <c r="C9" s="12" t="s">
        <v>16</v>
      </c>
      <c r="D9" s="14">
        <v>44315</v>
      </c>
      <c r="E9" s="12" t="s">
        <v>15</v>
      </c>
      <c r="F9" s="12" t="s">
        <v>23</v>
      </c>
      <c r="G9" s="15">
        <v>6</v>
      </c>
      <c r="H9" s="16">
        <v>4.8</v>
      </c>
      <c r="I9" s="17">
        <f t="shared" si="0"/>
        <v>28.799999999999997</v>
      </c>
      <c r="J9" s="18">
        <v>0.21</v>
      </c>
      <c r="K9" s="19">
        <f t="shared" si="1"/>
        <v>34.85</v>
      </c>
      <c r="L9" s="125"/>
      <c r="M9" s="134"/>
      <c r="N9" s="134"/>
    </row>
    <row r="10" spans="1:14" s="25" customFormat="1" x14ac:dyDescent="0.25">
      <c r="A10" s="21" t="s">
        <v>144</v>
      </c>
      <c r="B10" s="22" t="s">
        <v>138</v>
      </c>
      <c r="C10" s="21" t="s">
        <v>29</v>
      </c>
      <c r="D10" s="14">
        <v>44775</v>
      </c>
      <c r="E10" s="21" t="s">
        <v>30</v>
      </c>
      <c r="F10" s="21" t="s">
        <v>46</v>
      </c>
      <c r="G10" s="23">
        <v>40000</v>
      </c>
      <c r="H10" s="24">
        <v>0.04</v>
      </c>
      <c r="I10" s="17">
        <f t="shared" si="0"/>
        <v>1600</v>
      </c>
      <c r="J10" s="18">
        <v>0.21</v>
      </c>
      <c r="K10" s="19">
        <f t="shared" si="1"/>
        <v>1936</v>
      </c>
      <c r="L10" s="125"/>
      <c r="M10" s="134"/>
      <c r="N10" s="134"/>
    </row>
    <row r="11" spans="1:14" s="25" customFormat="1" x14ac:dyDescent="0.25">
      <c r="A11" s="21" t="s">
        <v>144</v>
      </c>
      <c r="B11" s="22" t="s">
        <v>138</v>
      </c>
      <c r="C11" s="21" t="s">
        <v>29</v>
      </c>
      <c r="D11" s="14">
        <v>44775</v>
      </c>
      <c r="E11" s="21" t="s">
        <v>30</v>
      </c>
      <c r="F11" s="21" t="s">
        <v>45</v>
      </c>
      <c r="G11" s="23">
        <v>40000</v>
      </c>
      <c r="H11" s="24">
        <v>0.04</v>
      </c>
      <c r="I11" s="17">
        <f t="shared" si="0"/>
        <v>1600</v>
      </c>
      <c r="J11" s="18">
        <v>0.21</v>
      </c>
      <c r="K11" s="19">
        <f t="shared" si="1"/>
        <v>1936</v>
      </c>
      <c r="L11" s="125"/>
      <c r="M11" s="134"/>
      <c r="N11" s="134"/>
    </row>
    <row r="12" spans="1:14" s="25" customFormat="1" x14ac:dyDescent="0.25">
      <c r="A12" s="21" t="s">
        <v>144</v>
      </c>
      <c r="B12" s="22" t="s">
        <v>138</v>
      </c>
      <c r="C12" s="21" t="s">
        <v>29</v>
      </c>
      <c r="D12" s="14">
        <v>44775</v>
      </c>
      <c r="E12" s="21" t="s">
        <v>30</v>
      </c>
      <c r="F12" s="21" t="s">
        <v>42</v>
      </c>
      <c r="G12" s="23">
        <v>40000</v>
      </c>
      <c r="H12" s="24">
        <v>0.04</v>
      </c>
      <c r="I12" s="17">
        <f t="shared" si="0"/>
        <v>1600</v>
      </c>
      <c r="J12" s="18">
        <v>0.21</v>
      </c>
      <c r="K12" s="19">
        <f t="shared" si="1"/>
        <v>1936</v>
      </c>
      <c r="L12" s="125"/>
      <c r="M12" s="134"/>
      <c r="N12" s="134"/>
    </row>
    <row r="13" spans="1:14" s="25" customFormat="1" x14ac:dyDescent="0.25">
      <c r="A13" s="21" t="s">
        <v>36</v>
      </c>
      <c r="B13" s="22" t="s">
        <v>139</v>
      </c>
      <c r="C13" s="21" t="s">
        <v>27</v>
      </c>
      <c r="D13" s="14">
        <v>44825</v>
      </c>
      <c r="E13" s="21" t="s">
        <v>28</v>
      </c>
      <c r="F13" s="21" t="s">
        <v>90</v>
      </c>
      <c r="G13" s="23">
        <v>24000</v>
      </c>
      <c r="H13" s="24">
        <v>2.9000000000000001E-2</v>
      </c>
      <c r="I13" s="17">
        <f t="shared" si="0"/>
        <v>696</v>
      </c>
      <c r="J13" s="18">
        <v>0.21</v>
      </c>
      <c r="K13" s="19">
        <f t="shared" si="1"/>
        <v>842.16</v>
      </c>
      <c r="L13" s="125"/>
      <c r="M13" s="134"/>
      <c r="N13" s="134"/>
    </row>
    <row r="14" spans="1:14" s="25" customFormat="1" x14ac:dyDescent="0.25">
      <c r="A14" s="12" t="s">
        <v>140</v>
      </c>
      <c r="B14" s="13" t="s">
        <v>119</v>
      </c>
      <c r="C14" s="12" t="s">
        <v>29</v>
      </c>
      <c r="D14" s="14">
        <v>44775</v>
      </c>
      <c r="E14" s="12" t="s">
        <v>30</v>
      </c>
      <c r="F14" s="12" t="s">
        <v>45</v>
      </c>
      <c r="G14" s="15">
        <v>20000</v>
      </c>
      <c r="H14" s="16">
        <v>0.04</v>
      </c>
      <c r="I14" s="17">
        <f t="shared" si="0"/>
        <v>800</v>
      </c>
      <c r="J14" s="18">
        <v>0.21</v>
      </c>
      <c r="K14" s="19">
        <f t="shared" si="1"/>
        <v>968</v>
      </c>
      <c r="L14" s="125"/>
      <c r="M14" s="134"/>
      <c r="N14" s="134"/>
    </row>
    <row r="15" spans="1:14" s="25" customFormat="1" x14ac:dyDescent="0.25">
      <c r="A15" s="12" t="s">
        <v>140</v>
      </c>
      <c r="B15" s="13" t="s">
        <v>119</v>
      </c>
      <c r="C15" s="12" t="s">
        <v>29</v>
      </c>
      <c r="D15" s="14">
        <v>44775</v>
      </c>
      <c r="E15" s="12" t="s">
        <v>30</v>
      </c>
      <c r="F15" s="12" t="s">
        <v>42</v>
      </c>
      <c r="G15" s="15">
        <v>20000</v>
      </c>
      <c r="H15" s="16">
        <v>0.04</v>
      </c>
      <c r="I15" s="17">
        <f t="shared" si="0"/>
        <v>800</v>
      </c>
      <c r="J15" s="18">
        <v>0.21</v>
      </c>
      <c r="K15" s="19">
        <f t="shared" si="1"/>
        <v>968</v>
      </c>
      <c r="L15" s="125"/>
      <c r="M15" s="134"/>
      <c r="N15" s="134"/>
    </row>
    <row r="16" spans="1:14" s="25" customFormat="1" x14ac:dyDescent="0.25">
      <c r="A16" s="12" t="s">
        <v>38</v>
      </c>
      <c r="B16" s="13" t="s">
        <v>141</v>
      </c>
      <c r="C16" s="12" t="s">
        <v>29</v>
      </c>
      <c r="D16" s="14">
        <v>44775</v>
      </c>
      <c r="E16" s="12" t="s">
        <v>48</v>
      </c>
      <c r="F16" s="12" t="s">
        <v>42</v>
      </c>
      <c r="G16" s="15">
        <v>10000</v>
      </c>
      <c r="H16" s="16">
        <v>0.04</v>
      </c>
      <c r="I16" s="17">
        <f t="shared" si="0"/>
        <v>400</v>
      </c>
      <c r="J16" s="18">
        <v>0.21</v>
      </c>
      <c r="K16" s="19">
        <f t="shared" si="1"/>
        <v>484</v>
      </c>
      <c r="L16" s="125"/>
      <c r="M16" s="134"/>
      <c r="N16" s="134"/>
    </row>
    <row r="17" spans="1:17" s="25" customFormat="1" x14ac:dyDescent="0.25">
      <c r="A17" s="12" t="s">
        <v>38</v>
      </c>
      <c r="B17" s="13" t="s">
        <v>141</v>
      </c>
      <c r="C17" s="12" t="s">
        <v>29</v>
      </c>
      <c r="D17" s="14">
        <v>44775</v>
      </c>
      <c r="E17" s="12" t="s">
        <v>48</v>
      </c>
      <c r="F17" s="12" t="s">
        <v>45</v>
      </c>
      <c r="G17" s="15">
        <v>10000</v>
      </c>
      <c r="H17" s="16">
        <v>0.04</v>
      </c>
      <c r="I17" s="17">
        <f t="shared" si="0"/>
        <v>400</v>
      </c>
      <c r="J17" s="18">
        <v>0.21</v>
      </c>
      <c r="K17" s="19">
        <f t="shared" si="1"/>
        <v>484</v>
      </c>
      <c r="L17" s="125"/>
      <c r="M17" s="134"/>
      <c r="N17" s="134"/>
    </row>
    <row r="18" spans="1:17" s="25" customFormat="1" x14ac:dyDescent="0.25">
      <c r="A18" s="12" t="s">
        <v>38</v>
      </c>
      <c r="B18" s="13" t="s">
        <v>141</v>
      </c>
      <c r="C18" s="12" t="s">
        <v>29</v>
      </c>
      <c r="D18" s="14">
        <v>44775</v>
      </c>
      <c r="E18" s="12" t="s">
        <v>48</v>
      </c>
      <c r="F18" s="12" t="s">
        <v>46</v>
      </c>
      <c r="G18" s="15">
        <v>10000</v>
      </c>
      <c r="H18" s="16">
        <v>0.04</v>
      </c>
      <c r="I18" s="17">
        <f t="shared" si="0"/>
        <v>400</v>
      </c>
      <c r="J18" s="18">
        <v>0.21</v>
      </c>
      <c r="K18" s="19">
        <f t="shared" si="1"/>
        <v>484</v>
      </c>
      <c r="L18" s="125"/>
      <c r="M18" s="134"/>
      <c r="N18" s="134"/>
    </row>
    <row r="19" spans="1:17" s="25" customFormat="1" x14ac:dyDescent="0.25">
      <c r="A19" s="12" t="s">
        <v>38</v>
      </c>
      <c r="B19" s="13" t="s">
        <v>141</v>
      </c>
      <c r="C19" s="12" t="s">
        <v>29</v>
      </c>
      <c r="D19" s="14">
        <v>44775</v>
      </c>
      <c r="E19" s="12" t="s">
        <v>48</v>
      </c>
      <c r="F19" s="12" t="s">
        <v>95</v>
      </c>
      <c r="G19" s="15">
        <v>9000</v>
      </c>
      <c r="H19" s="16">
        <v>0.04</v>
      </c>
      <c r="I19" s="17">
        <f t="shared" si="0"/>
        <v>360</v>
      </c>
      <c r="J19" s="18">
        <v>0.21</v>
      </c>
      <c r="K19" s="19">
        <f t="shared" si="1"/>
        <v>435.6</v>
      </c>
      <c r="L19" s="125"/>
      <c r="M19" s="134"/>
      <c r="N19" s="134"/>
    </row>
    <row r="20" spans="1:17" s="25" customFormat="1" x14ac:dyDescent="0.25">
      <c r="A20" s="12" t="s">
        <v>39</v>
      </c>
      <c r="B20" s="13" t="s">
        <v>142</v>
      </c>
      <c r="C20" s="12" t="s">
        <v>29</v>
      </c>
      <c r="D20" s="14">
        <v>44775</v>
      </c>
      <c r="E20" s="12" t="s">
        <v>48</v>
      </c>
      <c r="F20" s="12" t="s">
        <v>45</v>
      </c>
      <c r="G20" s="15">
        <v>40000</v>
      </c>
      <c r="H20" s="16">
        <v>0.04</v>
      </c>
      <c r="I20" s="17">
        <f t="shared" si="0"/>
        <v>1600</v>
      </c>
      <c r="J20" s="18">
        <v>0.21</v>
      </c>
      <c r="K20" s="19">
        <f t="shared" si="1"/>
        <v>1936</v>
      </c>
      <c r="L20" s="125"/>
      <c r="M20" s="134"/>
      <c r="N20" s="134"/>
      <c r="Q20" s="31"/>
    </row>
    <row r="21" spans="1:17" s="25" customFormat="1" x14ac:dyDescent="0.25">
      <c r="A21" s="12" t="s">
        <v>130</v>
      </c>
      <c r="B21" s="13" t="s">
        <v>131</v>
      </c>
      <c r="C21" s="12" t="s">
        <v>20</v>
      </c>
      <c r="D21" s="14">
        <v>44081</v>
      </c>
      <c r="E21" s="12" t="s">
        <v>21</v>
      </c>
      <c r="F21" s="20" t="s">
        <v>22</v>
      </c>
      <c r="G21" s="15">
        <v>500</v>
      </c>
      <c r="H21" s="16">
        <v>0.12</v>
      </c>
      <c r="I21" s="17">
        <f t="shared" si="0"/>
        <v>60</v>
      </c>
      <c r="J21" s="18">
        <v>0.21</v>
      </c>
      <c r="K21" s="19">
        <f t="shared" si="1"/>
        <v>72.599999999999994</v>
      </c>
      <c r="L21" s="125">
        <v>2244</v>
      </c>
      <c r="M21" s="134"/>
      <c r="N21" s="134"/>
    </row>
    <row r="22" spans="1:17" s="25" customFormat="1" x14ac:dyDescent="0.25">
      <c r="A22" s="12" t="s">
        <v>130</v>
      </c>
      <c r="B22" s="13" t="s">
        <v>131</v>
      </c>
      <c r="C22" s="12" t="s">
        <v>20</v>
      </c>
      <c r="D22" s="14">
        <v>44081</v>
      </c>
      <c r="E22" s="12" t="s">
        <v>21</v>
      </c>
      <c r="F22" s="20" t="s">
        <v>160</v>
      </c>
      <c r="G22" s="15">
        <v>210</v>
      </c>
      <c r="H22" s="16">
        <v>0.25</v>
      </c>
      <c r="I22" s="17">
        <f t="shared" si="0"/>
        <v>52.5</v>
      </c>
      <c r="J22" s="18">
        <v>0.21</v>
      </c>
      <c r="K22" s="19">
        <f t="shared" si="1"/>
        <v>63.53</v>
      </c>
      <c r="L22" s="125"/>
      <c r="M22" s="134"/>
      <c r="N22" s="134"/>
    </row>
    <row r="23" spans="1:17" s="25" customFormat="1" x14ac:dyDescent="0.25">
      <c r="A23" s="12" t="s">
        <v>132</v>
      </c>
      <c r="B23" s="13" t="s">
        <v>133</v>
      </c>
      <c r="C23" s="12" t="s">
        <v>20</v>
      </c>
      <c r="D23" s="14">
        <v>44081</v>
      </c>
      <c r="E23" s="12" t="s">
        <v>21</v>
      </c>
      <c r="F23" s="20" t="s">
        <v>22</v>
      </c>
      <c r="G23" s="15">
        <v>56.87</v>
      </c>
      <c r="H23" s="16">
        <v>0.5</v>
      </c>
      <c r="I23" s="17">
        <f t="shared" si="0"/>
        <v>28.434999999999999</v>
      </c>
      <c r="J23" s="18">
        <v>0.21</v>
      </c>
      <c r="K23" s="19">
        <f t="shared" si="1"/>
        <v>34.409999999999997</v>
      </c>
      <c r="L23" s="125"/>
      <c r="M23" s="134"/>
      <c r="N23" s="134"/>
    </row>
    <row r="24" spans="1:17" s="25" customFormat="1" x14ac:dyDescent="0.25">
      <c r="A24" s="12" t="s">
        <v>132</v>
      </c>
      <c r="B24" s="13" t="s">
        <v>133</v>
      </c>
      <c r="C24" s="12" t="s">
        <v>20</v>
      </c>
      <c r="D24" s="14">
        <v>44081</v>
      </c>
      <c r="E24" s="12" t="s">
        <v>21</v>
      </c>
      <c r="F24" s="20" t="s">
        <v>160</v>
      </c>
      <c r="G24" s="15">
        <v>70</v>
      </c>
      <c r="H24" s="16">
        <v>0.25</v>
      </c>
      <c r="I24" s="17">
        <f t="shared" si="0"/>
        <v>17.5</v>
      </c>
      <c r="J24" s="18">
        <v>0.21</v>
      </c>
      <c r="K24" s="19">
        <f t="shared" si="1"/>
        <v>21.18</v>
      </c>
      <c r="L24" s="125"/>
      <c r="M24" s="134"/>
      <c r="N24" s="134"/>
    </row>
    <row r="25" spans="1:17" x14ac:dyDescent="0.25">
      <c r="A25" s="6"/>
      <c r="B25" s="7"/>
      <c r="C25" s="6"/>
      <c r="D25" s="4"/>
      <c r="E25" s="4"/>
      <c r="F25" s="32" t="s">
        <v>10</v>
      </c>
      <c r="G25" s="33"/>
      <c r="H25" s="34"/>
      <c r="I25" s="35"/>
      <c r="J25" s="36"/>
      <c r="K25" s="26">
        <f>ROUND(SUM(K5:K24),0)</f>
        <v>19379</v>
      </c>
      <c r="L25" s="10"/>
    </row>
    <row r="26" spans="1:17" ht="27.75" customHeight="1" x14ac:dyDescent="0.25">
      <c r="A26" s="133" t="s">
        <v>161</v>
      </c>
      <c r="B26" s="133"/>
      <c r="C26" s="133"/>
      <c r="D26" s="133"/>
      <c r="E26" s="133"/>
      <c r="F26" s="133"/>
      <c r="G26" s="133"/>
      <c r="H26" s="133"/>
      <c r="I26" s="133"/>
      <c r="J26" s="133"/>
      <c r="K26" s="133"/>
    </row>
    <row r="27" spans="1:17" x14ac:dyDescent="0.25">
      <c r="C27" s="99"/>
    </row>
    <row r="29" spans="1:17" x14ac:dyDescent="0.25">
      <c r="K29" s="9"/>
    </row>
  </sheetData>
  <mergeCells count="15">
    <mergeCell ref="A26:K26"/>
    <mergeCell ref="M3:M4"/>
    <mergeCell ref="N3:N4"/>
    <mergeCell ref="M5:M24"/>
    <mergeCell ref="N5:N24"/>
    <mergeCell ref="A2:N2"/>
    <mergeCell ref="H1:L1"/>
    <mergeCell ref="L21:L24"/>
    <mergeCell ref="L5:L20"/>
    <mergeCell ref="A3:A4"/>
    <mergeCell ref="B3:B4"/>
    <mergeCell ref="C3:C4"/>
    <mergeCell ref="D3:E3"/>
    <mergeCell ref="G3:K3"/>
    <mergeCell ref="L3:L4"/>
  </mergeCells>
  <phoneticPr fontId="1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Janvāris_2023</vt:lpstr>
      <vt:lpstr>Februāris_2023</vt:lpstr>
      <vt:lpstr>Marts_2023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Ineta Valmane</dc:creator>
  <cp:lastModifiedBy>Ivita Lazdiņa</cp:lastModifiedBy>
  <cp:lastPrinted>2022-09-27T11:29:40Z</cp:lastPrinted>
  <dcterms:created xsi:type="dcterms:W3CDTF">2020-02-25T08:38:21Z</dcterms:created>
  <dcterms:modified xsi:type="dcterms:W3CDTF">2023-05-19T18:34:16Z</dcterms:modified>
</cp:coreProperties>
</file>