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vnozare.pri\vm\Redirect_profiles\VM_Ivita_Lazdina\Desktop\Korona_2023\Iceturksnis_COVID\"/>
    </mc:Choice>
  </mc:AlternateContent>
  <xr:revisionPtr revIDLastSave="0" documentId="13_ncr:1_{6BA0964C-7390-4E9B-9EF8-2CB8BED94F30}" xr6:coauthVersionLast="47" xr6:coauthVersionMax="47" xr10:uidLastSave="{00000000-0000-0000-0000-000000000000}"/>
  <bookViews>
    <workbookView xWindow="105" yWindow="0" windowWidth="15480" windowHeight="15600" tabRatio="832" activeTab="1" xr2:uid="{00000000-000D-0000-FFFF-FFFF00000000}"/>
  </bookViews>
  <sheets>
    <sheet name="Kopsavilkums" sheetId="1" r:id="rId1"/>
    <sheet name="ātrie_testi_stac_daļa" sheetId="167" r:id="rId2"/>
    <sheet name="ātrie_testi_amb_daļa" sheetId="166" r:id="rId3"/>
    <sheet name="Covid_pakalp_progr" sheetId="119" r:id="rId4"/>
    <sheet name="RAKUS_antivielu_testi" sheetId="120" r:id="rId5"/>
    <sheet name="Sekvencēšana" sheetId="145" r:id="rId6"/>
  </sheets>
  <externalReferences>
    <externalReference r:id="rId7"/>
    <externalReference r:id="rId8"/>
  </externalReferences>
  <definedNames>
    <definedName name="_xlnm._FilterDatabase" localSheetId="2" hidden="1">ātrie_testi_amb_daļa!$A$4:$G$28</definedName>
    <definedName name="_xlnm._FilterDatabase" localSheetId="1" hidden="1">ātrie_testi_stac_daļa!$A$3:$N$56</definedName>
    <definedName name="_xlnm._FilterDatabase" localSheetId="3" hidden="1">Covid_pakalp_progr!$D$1:$D$203</definedName>
    <definedName name="_xlnm.Auto_Open">#REF!</definedName>
    <definedName name="Recover">[1]Macro1!$A$99</definedName>
    <definedName name="Rikojums2222">[2]Macro1!$A$106</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73" i="119" l="1"/>
  <c r="E12" i="145"/>
  <c r="E10" i="145"/>
  <c r="E6" i="145"/>
  <c r="H10" i="119" l="1"/>
  <c r="G6" i="166"/>
  <c r="G7" i="166"/>
  <c r="G8" i="166"/>
  <c r="G9" i="166"/>
  <c r="G10" i="166"/>
  <c r="G11" i="166"/>
  <c r="G12" i="166"/>
  <c r="G13" i="166"/>
  <c r="G14" i="166"/>
  <c r="G15" i="166"/>
  <c r="G16" i="166"/>
  <c r="G17" i="166"/>
  <c r="G18" i="166"/>
  <c r="G19" i="166"/>
  <c r="G20" i="166"/>
  <c r="G21" i="166"/>
  <c r="G22" i="166"/>
  <c r="G23" i="166"/>
  <c r="G24" i="166"/>
  <c r="G25" i="166"/>
  <c r="G26" i="166"/>
  <c r="G5" i="166"/>
  <c r="H5" i="167"/>
  <c r="H6" i="167"/>
  <c r="H7" i="167"/>
  <c r="H8" i="167"/>
  <c r="H9" i="167"/>
  <c r="H10" i="167"/>
  <c r="H11" i="167"/>
  <c r="H12" i="167"/>
  <c r="H13" i="167"/>
  <c r="H14" i="167"/>
  <c r="H15" i="167"/>
  <c r="H16" i="167"/>
  <c r="H17" i="167"/>
  <c r="H18" i="167"/>
  <c r="H19" i="167"/>
  <c r="H20" i="167"/>
  <c r="H21" i="167"/>
  <c r="H22" i="167"/>
  <c r="H23" i="167"/>
  <c r="H24" i="167"/>
  <c r="H25" i="167"/>
  <c r="H26" i="167"/>
  <c r="H27" i="167"/>
  <c r="H28" i="167"/>
  <c r="H29" i="167"/>
  <c r="H30" i="167"/>
  <c r="H31" i="167"/>
  <c r="H32" i="167"/>
  <c r="H33" i="167"/>
  <c r="H34" i="167"/>
  <c r="H35" i="167"/>
  <c r="H36" i="167"/>
  <c r="H37" i="167"/>
  <c r="H38" i="167"/>
  <c r="H39" i="167"/>
  <c r="H40" i="167"/>
  <c r="H41" i="167"/>
  <c r="H42" i="167"/>
  <c r="H43" i="167"/>
  <c r="H44" i="167"/>
  <c r="H45" i="167"/>
  <c r="H46" i="167"/>
  <c r="H47" i="167"/>
  <c r="H48" i="167"/>
  <c r="H49" i="167"/>
  <c r="H50" i="167"/>
  <c r="H51" i="167"/>
  <c r="H52" i="167"/>
  <c r="H53" i="167"/>
  <c r="H54" i="167"/>
  <c r="H4" i="167"/>
  <c r="I4" i="167" s="1"/>
  <c r="C17" i="1"/>
  <c r="G55" i="167" l="1"/>
  <c r="F55" i="167"/>
  <c r="E55" i="167"/>
  <c r="I54" i="167"/>
  <c r="I53" i="167"/>
  <c r="I52" i="167"/>
  <c r="I51" i="167"/>
  <c r="I50" i="167"/>
  <c r="I49" i="167"/>
  <c r="I48" i="167"/>
  <c r="I47" i="167"/>
  <c r="I46" i="167"/>
  <c r="I45" i="167"/>
  <c r="I44" i="167"/>
  <c r="I43" i="167"/>
  <c r="I42" i="167"/>
  <c r="I41" i="167"/>
  <c r="I40" i="167"/>
  <c r="I39" i="167"/>
  <c r="I38" i="167"/>
  <c r="I37" i="167"/>
  <c r="I36" i="167"/>
  <c r="I35" i="167"/>
  <c r="I34" i="167"/>
  <c r="I33" i="167"/>
  <c r="I32" i="167"/>
  <c r="I31" i="167"/>
  <c r="I30" i="167"/>
  <c r="I29" i="167"/>
  <c r="I28" i="167"/>
  <c r="I27" i="167"/>
  <c r="I26" i="167"/>
  <c r="I25" i="167"/>
  <c r="I24" i="167"/>
  <c r="I23" i="167"/>
  <c r="I22" i="167"/>
  <c r="I21" i="167"/>
  <c r="I20" i="167"/>
  <c r="I19" i="167"/>
  <c r="I18" i="167"/>
  <c r="I17" i="167"/>
  <c r="I16" i="167"/>
  <c r="I15" i="167"/>
  <c r="I14" i="167"/>
  <c r="I13" i="167"/>
  <c r="I12" i="167"/>
  <c r="I11" i="167"/>
  <c r="I10" i="167"/>
  <c r="I9" i="167"/>
  <c r="I8" i="167"/>
  <c r="I7" i="167"/>
  <c r="I6" i="167"/>
  <c r="I5" i="167"/>
  <c r="H55" i="167" l="1"/>
  <c r="I55" i="167"/>
  <c r="I56" i="167" s="1"/>
  <c r="B4" i="1" s="1"/>
  <c r="B3" i="1" s="1"/>
  <c r="D10" i="145"/>
  <c r="E9" i="145"/>
  <c r="E13" i="145" l="1"/>
  <c r="E16" i="145" s="1"/>
  <c r="B19" i="1" s="1"/>
  <c r="H68" i="119" l="1"/>
  <c r="H69" i="119" s="1"/>
  <c r="H70" i="119" s="1"/>
  <c r="B12" i="1" s="1"/>
  <c r="H63" i="119"/>
  <c r="H64" i="119" s="1"/>
  <c r="H65" i="119" s="1"/>
  <c r="B13" i="1" s="1"/>
  <c r="H58" i="119"/>
  <c r="H59" i="119" s="1"/>
  <c r="H60" i="119" s="1"/>
  <c r="B16" i="1" s="1"/>
  <c r="H53" i="119"/>
  <c r="H54" i="119" s="1"/>
  <c r="H55" i="119" s="1"/>
  <c r="B15" i="1" s="1"/>
  <c r="H48" i="119"/>
  <c r="H47" i="119"/>
  <c r="H41" i="119"/>
  <c r="H40" i="119"/>
  <c r="H39" i="119"/>
  <c r="H38" i="119"/>
  <c r="H33" i="119"/>
  <c r="H34" i="119" s="1"/>
  <c r="H35" i="119" s="1"/>
  <c r="B9" i="1" s="1"/>
  <c r="H28" i="119"/>
  <c r="H27" i="119"/>
  <c r="H26" i="119"/>
  <c r="H25" i="119"/>
  <c r="H24" i="119"/>
  <c r="H19" i="119"/>
  <c r="H18" i="119"/>
  <c r="H11" i="119"/>
  <c r="H9" i="119"/>
  <c r="H8" i="119"/>
  <c r="H7" i="119"/>
  <c r="H6" i="119"/>
  <c r="H5" i="119"/>
  <c r="G27" i="166"/>
  <c r="H42" i="119" l="1"/>
  <c r="H43" i="119" s="1"/>
  <c r="B11" i="1" s="1"/>
  <c r="H49" i="119"/>
  <c r="H50" i="119" s="1"/>
  <c r="B14" i="1" s="1"/>
  <c r="H20" i="119"/>
  <c r="H21" i="119" s="1"/>
  <c r="B10" i="1" s="1"/>
  <c r="H12" i="119"/>
  <c r="H14" i="119" s="1"/>
  <c r="H72" i="119" s="1"/>
  <c r="H29" i="119"/>
  <c r="H30" i="119" s="1"/>
  <c r="B8" i="1" s="1"/>
  <c r="G28" i="166"/>
  <c r="B5" i="1" s="1"/>
  <c r="H15" i="119" l="1"/>
  <c r="F8" i="120"/>
  <c r="F7" i="120"/>
  <c r="F6" i="120"/>
  <c r="F5" i="120"/>
  <c r="F4" i="120"/>
  <c r="B7" i="1" l="1"/>
  <c r="C7" i="1" s="1"/>
  <c r="C6" i="1" s="1"/>
  <c r="C3" i="1" s="1"/>
  <c r="F9" i="120"/>
  <c r="F10" i="120" s="1"/>
  <c r="B18" i="1" s="1"/>
  <c r="B6" i="1" l="1"/>
  <c r="B17" i="1" l="1"/>
</calcChain>
</file>

<file path=xl/sharedStrings.xml><?xml version="1.0" encoding="utf-8"?>
<sst xmlns="http://schemas.openxmlformats.org/spreadsheetml/2006/main" count="557" uniqueCount="163">
  <si>
    <t>EUR</t>
  </si>
  <si>
    <t>“E. Gulbja Laboratorija” SIA</t>
  </si>
  <si>
    <t>„Centrālā laboratorija” SIA</t>
  </si>
  <si>
    <t>Kopā:</t>
  </si>
  <si>
    <t>Covid-19 pakalpojumu programma laboratorijām</t>
  </si>
  <si>
    <t>NMS Laboratorija, SIA</t>
  </si>
  <si>
    <t xml:space="preserve"> </t>
  </si>
  <si>
    <t>Ārstniecības iestādes nosaukums</t>
  </si>
  <si>
    <t>Manipulācijas kods</t>
  </si>
  <si>
    <t>NVD Kurzemes nodaļa</t>
  </si>
  <si>
    <t>NVD Latgales nodaļa</t>
  </si>
  <si>
    <t>Ludzas medicīnas centrs, Sabiedrība ar ierobežotu atbildību</t>
  </si>
  <si>
    <t>NVD Rīgas nodaļa</t>
  </si>
  <si>
    <t>NVD Vidzemes nodaļa</t>
  </si>
  <si>
    <t>CĒSU KLĪNIKA, Sabiedrība ar ierobežotu atbildību</t>
  </si>
  <si>
    <t>NVD Zemgales nodaļa</t>
  </si>
  <si>
    <t>Jēkabpils reģionālā slimnīca, Sabiedrība ar ierobežotu atbildību</t>
  </si>
  <si>
    <t>Sviklāne Inga - ģimenes ārsta prakse</t>
  </si>
  <si>
    <t>Pakalpojumu programma</t>
  </si>
  <si>
    <t>Kopā</t>
  </si>
  <si>
    <t>RĒZEKNES SLIMNĪCA, Sabiedrība ar ierobežotu atbildību</t>
  </si>
  <si>
    <t>Dr. Būmanes ģimenes ārsta prakse, SIA</t>
  </si>
  <si>
    <t>Bērziņa Anita - ģimenes ārsta prakse un ārsta prakse vispārējā ultrasonogrāfijas metodē</t>
  </si>
  <si>
    <t>Ziemeļkurzemes reģionālā slimnīca, SIA</t>
  </si>
  <si>
    <t>Tukuma slimnīca, Sabiedrība ar ierobežotu atbildību</t>
  </si>
  <si>
    <t>Stauga Ausma - ģimenes ārsta un pediatra prakse</t>
  </si>
  <si>
    <t>Balvu un Gulbenes slimnīcu apvienība, Sabiedrība ar ierobežotu atbildību</t>
  </si>
  <si>
    <t>Annas Višņovas doktorāts, SIA</t>
  </si>
  <si>
    <t>Preiļu slimnīca, Sabiedrība ar ierobežotu atbildību</t>
  </si>
  <si>
    <t>Bērnu klīniskā universitātes slimnīca, Valsts sabiedrība ar ierobežotu atbildību</t>
  </si>
  <si>
    <t>Nacionālais rehabilitācijas centrs "Vaivari", Valsts sabiedrība ar ierobežotu atbildību</t>
  </si>
  <si>
    <t>Jūrmalas slimnīca, Sabiedrība ar ierobežotu atbildību</t>
  </si>
  <si>
    <t>JELGAVAS PILSĒTAS SLIMNĪCA, SIA</t>
  </si>
  <si>
    <t>Aizkraukles slimnīca, Sabiedrība ar ierobežotu atbildību</t>
  </si>
  <si>
    <t>Bauskas slimnīca, SIA</t>
  </si>
  <si>
    <t>Dobeles un apkārtnes slimnīca, SIA</t>
  </si>
  <si>
    <t>Ogres rajona slimnīca, Sabiedrība ar ierobežotu atbildību</t>
  </si>
  <si>
    <t>NVD TN (pakalpojumu sniedzēja)</t>
  </si>
  <si>
    <t xml:space="preserve">Manipulācijas nosaukums </t>
  </si>
  <si>
    <t>Manipulāciju skaits</t>
  </si>
  <si>
    <t>SARS-CoV-2 RNS (COVID-19) noteikšana ar reālā laika PĶR (bez parauga paņemšanas)</t>
  </si>
  <si>
    <t>SARS-CoV-2 RNS (COVID-19) apstiprināšana ar reālā laika PĶR (bez parauga paņemšanas)</t>
  </si>
  <si>
    <t>SARS-CoV-2 RNS (COVID-19) noteikšana ar reālā laika PĶR (bez parauga paņemšanas) ātrai diagnostikai un diferenciāldiagnostikai (ar reaģenta vērtību)</t>
  </si>
  <si>
    <t>SARS-CoV-2 (COVID-19) transporta barotne ar diviem lokaniem tamponiem</t>
  </si>
  <si>
    <t>Reaģenti</t>
  </si>
  <si>
    <t>Pavisam kopā:</t>
  </si>
  <si>
    <t>Citas saistītās Covid-19 izmeklējumu izmaksas</t>
  </si>
  <si>
    <t>47075R</t>
  </si>
  <si>
    <t>R SARS-CoV-2 RNS (COVID 19) apstiprināšana ar reālā laika PĶR (bez parauga paņemšanas)</t>
  </si>
  <si>
    <t>Jelgavas pilsētas slimnīca</t>
  </si>
  <si>
    <t>Bērnu klīniskā universitātes slimnīca</t>
  </si>
  <si>
    <t>Paula Stradiņa klīniskā universitātes slimnīca</t>
  </si>
  <si>
    <t>Rīgas Austrumu klīniskā universitātes slimnīca</t>
  </si>
  <si>
    <t>Daugavpils reģionālā slimnīca</t>
  </si>
  <si>
    <t>Jēkabpils reģionālā slimnīca</t>
  </si>
  <si>
    <t>Liepājas reģionālā slimnīca</t>
  </si>
  <si>
    <t>Rēzeknes slimnīca</t>
  </si>
  <si>
    <t>Vidzemes slimnīca</t>
  </si>
  <si>
    <t>Ziemeļkurzemes reģionālā slimnīca</t>
  </si>
  <si>
    <t>Balvu un Gulbenes slimnīcu apvienība</t>
  </si>
  <si>
    <t>Cēsu klīnika</t>
  </si>
  <si>
    <t>Dobeles un apkārtnes slimnīca</t>
  </si>
  <si>
    <t>Jūrmalas slimnīca</t>
  </si>
  <si>
    <t>Kuldīgas slimnīca</t>
  </si>
  <si>
    <t>Madonas slimnīca</t>
  </si>
  <si>
    <t>Ogres rajona slimnīca</t>
  </si>
  <si>
    <t>Alūksnes slimnīca</t>
  </si>
  <si>
    <t>Preiļu slimnīca</t>
  </si>
  <si>
    <t>Tukuma slimnīca</t>
  </si>
  <si>
    <t>Aizkraukles slimnīca</t>
  </si>
  <si>
    <t>Bauskas slimnīca</t>
  </si>
  <si>
    <t>Limbažu slimnīca</t>
  </si>
  <si>
    <t>Rīgas psihiatrijas un narkoloģijas centrs</t>
  </si>
  <si>
    <t>Siguldas slimnīca</t>
  </si>
  <si>
    <t>Slimnīca Ģintermuiža</t>
  </si>
  <si>
    <t>Daugavpils psihoneiroloģiskā slimnīca</t>
  </si>
  <si>
    <t>Strenču psihoneiroloģiskā slimnīca</t>
  </si>
  <si>
    <t>Ludzas medicīnas centrs</t>
  </si>
  <si>
    <t>SARS-CoV-2 (COVID-19) antigēna noteikšana (Ag eksprestests) (ar reaģenta komplekta vērtību)</t>
  </si>
  <si>
    <t>SARS-CoV-2 (COVID-19) antigēna noteikšana (Ag eksprestests) (bez reaģenta komplekta vērtības)</t>
  </si>
  <si>
    <t>Rīgas 2. slimnīca</t>
  </si>
  <si>
    <t>47268</t>
  </si>
  <si>
    <t>47078</t>
  </si>
  <si>
    <t>60046</t>
  </si>
  <si>
    <t>47328</t>
  </si>
  <si>
    <t>Atskaite par Covid-19 vīrusa sekvencēšanu LIC laboratorijā</t>
  </si>
  <si>
    <t>Primārā parauga uzglabāšana (kriostobriņi paraugu uzglabāšanai)</t>
  </si>
  <si>
    <t>paraugu skaits</t>
  </si>
  <si>
    <t>SARS-CoV-2 vīrusu celmu sekvencēšana</t>
  </si>
  <si>
    <t>Nacionālā References laboratorija (NRL)*</t>
  </si>
  <si>
    <t xml:space="preserve">Pirmais etaps 
(RNS izdalīšana no primārā parauga) </t>
  </si>
  <si>
    <t>Kopā NRL (1.1+3.1+3.2.)</t>
  </si>
  <si>
    <t>AP82 - Covid-19 laboratorijas pakalpojumi</t>
  </si>
  <si>
    <t>NVD TN (pakalpojuma sniedzēja)</t>
  </si>
  <si>
    <t>ĀI (pakalpojumu sniedzēja) nosaukums</t>
  </si>
  <si>
    <t>COVID-19 transporta barotne ar diviem lokaniem tamponiem ātrajam molekulārajam testam</t>
  </si>
  <si>
    <t>Izmaksas par Covid 19 izmeklējumiem</t>
  </si>
  <si>
    <t>Manupulācijas nosaukums</t>
  </si>
  <si>
    <t>Covid-19 izmeklējumi citās ārstniecības iestādēs</t>
  </si>
  <si>
    <t>Rīgas 2. slimnīca, SIA</t>
  </si>
  <si>
    <t>Marts</t>
  </si>
  <si>
    <t>47073</t>
  </si>
  <si>
    <t>Alūksnes slimnīca SIA</t>
  </si>
  <si>
    <t>Paula Stradiņa klīniskā universitātes slimnīca, VSIA</t>
  </si>
  <si>
    <t>Ogres rajona slimnīca SIA</t>
  </si>
  <si>
    <t>ĀI (pakalpojuma sniedzēja)</t>
  </si>
  <si>
    <t>Manipulācija</t>
  </si>
  <si>
    <t>12 - NVD Rīgas nodaļa</t>
  </si>
  <si>
    <t>010000234 - Rīgas Austrumu klīniskā universitātes slimnīca, SIA</t>
  </si>
  <si>
    <t>47046R - R IgA klases antivielu pret SARS-CoV-2 (COVID-19) noteikšana ar imūnfermentatīvo metodi (ELISA, CMIA, ECLIA, CLIA)</t>
  </si>
  <si>
    <t>47047R - R IgM klases antivielu pret SARS-CoV-2 (COVID-19) noteikšana ar imūnfermentatīvo metodi (ELISA, CMIA, ECLIA, CLIA)</t>
  </si>
  <si>
    <t>47049R - R IgG klases antivielu pret SARS-CoV-2 (COVID-19) noteikšana ar imūnfermentatīvo metodi (ELISA, CMIA, ECLIA, CLIA)</t>
  </si>
  <si>
    <t>47051R - R IgG klases antivielu pret SARS-CoV-2 (COVID-19) kvantitatīva noteikšana ar imūnfermentatīvo metodi (ELISA, CMIA, ECLIA, CLIA)</t>
  </si>
  <si>
    <t>47076R - R Asins ņemšana ar slēgtu sistēmu vienā stobriņā antivielu pret SARS-CoV-2 (COVID-19) noteikšanai</t>
  </si>
  <si>
    <t>ĀI (pakalpojumu sniedzēja)</t>
  </si>
  <si>
    <t>SARS-CoV-2 (COVID-19) ambulatora parauga (nazofaringeāla uztriepe) paņemšana laboratorijā</t>
  </si>
  <si>
    <t>010068301 - NMS Laboratorija, SIA</t>
  </si>
  <si>
    <t>010068302 - CENTRĀLĀ LABORATORIJA, Sabiedrība ar ierobežotu atbildību</t>
  </si>
  <si>
    <t>010068303 - E.GULBJA LABORATORIJA, Sabiedrība ar ierobežotu atbildību</t>
  </si>
  <si>
    <t>010011803 - Paula Stradiņa klīniskā universitātes slimnīca, Valsts sabiedrība ar ierobežotu atbildību</t>
  </si>
  <si>
    <t>Piemaksa par Covid-19 diagnostiku stacionāros</t>
  </si>
  <si>
    <t>Rīgas Austrumu klīniskā universitātes slimnīca SIA: Sekvencēšana</t>
  </si>
  <si>
    <t>050020401 - Daugavpils reģionālā slimnīca, Sabiedrība ar ierobežotu atbildību</t>
  </si>
  <si>
    <t>Daugavpils reģionālā slimnīca SIA</t>
  </si>
  <si>
    <t xml:space="preserve">Rīgas Austrumu klīniskā universitātes slimnīca, SIA </t>
  </si>
  <si>
    <t>*datu apstrādi veic NRL personāls - bioinformātikas speciālisti</t>
  </si>
  <si>
    <t>250000092 - Vidzemes slimnīca, Sabiedrība ar ierobežotu atbildību</t>
  </si>
  <si>
    <t>Vidzemes slimnīca, SIA</t>
  </si>
  <si>
    <t xml:space="preserve">Rīgas Austrumu klīniskā universitātes slimnīca SIA (11.pielikums: antivielas un ātrā diagnostika ar  Multiplex reaģentiem)                                                  </t>
  </si>
  <si>
    <t>Janvāris, 2023</t>
  </si>
  <si>
    <t>Februāris, 2023</t>
  </si>
  <si>
    <t>Kopā, manipulāciju skaits</t>
  </si>
  <si>
    <t>Sars-CoV-2 (COVID-19) transporta barotne ar diviem lokaniem tamponiem ātrajam molekulārajam testam</t>
  </si>
  <si>
    <t>Rīgas Austrumu klīniskā universitātes slimnīca SIA (11.pielikums: antivielas un ātrā diagnostika ar  Multiplex reaģentiem), Marts</t>
  </si>
  <si>
    <r>
      <t>Rēķina mēnesis:</t>
    </r>
    <r>
      <rPr>
        <b/>
        <sz val="10"/>
        <rFont val="Times New Roman"/>
        <family val="1"/>
        <charset val="186"/>
      </rPr>
      <t xml:space="preserve"> marts 2023</t>
    </r>
  </si>
  <si>
    <t>47420R</t>
  </si>
  <si>
    <t>SARS-CoV-2 genotipēšana ar sekvencēšanu epidemioloģijas jomā (ar reaģenta vērtību)</t>
  </si>
  <si>
    <t>270020302 - Ziemeļkurzemes reģionālā slimnīca, SIA</t>
  </si>
  <si>
    <t>740200008 - Ogres rajona slimnīca, Sabiedrība ar ierobežotu atbildību</t>
  </si>
  <si>
    <t>360200027 - Alūksnes slimnīca, Sabiedrība ar ierobežotu atbildību</t>
  </si>
  <si>
    <t>Marts, 2023</t>
  </si>
  <si>
    <t>EKK 3000</t>
  </si>
  <si>
    <t>Apakšprogrammu sadalījums</t>
  </si>
  <si>
    <t>33.18.00</t>
  </si>
  <si>
    <t>33.16.00</t>
  </si>
  <si>
    <t>Kopsumma, euro</t>
  </si>
  <si>
    <t>Tarifs, euro</t>
  </si>
  <si>
    <t>Piemaksa par Covid-19 diagnostiku stacionāros 2023. gada marts*</t>
  </si>
  <si>
    <t>* Manipulāciju skaits tiek iegūts tikai, kad pacients tiek izrakstīts un karte ievadīta Vadības informācijas sistēmā (atbilstoši līgumam par stacionārās veselības aprūpes pakalpojumu sniegšanu un apmaksu starp Nacionālo veselības dienestu (turpmāk Dienests) un ārstniecības iestādi 3. pielikumam, Informācijas apmaiņas kārtība, Dienests apmaksā kartes, kas ievadītas ne vēlāk kā 60 dienas pēc izrakstīšanās datuma). Ārstniecības iestāde kartes var labot līdz nākošā kalendārā gada 8. janvārim. Lai iegūtu precīzu apmaksājamo manipulāciju skaitu, Dienests salīdzina iepriekšējos mēnešos veikto manipulāciju skaitu un apmaksā starpību starp veikto manipulāciju skaitu un jau samaksāto manipulāciju skaitu atbilstoši manipulāciju tarifiem. Ņemot vērā, to ka pacients tika izrakstīts marta mēnesī, līdz ar to karte par pacientu  tiek ievadīta Vadības informācijas sistēmā arī  marta mēnesī.</t>
  </si>
  <si>
    <t>Covid-19 diagnistikas manipulācijas ( ātrie testi, ambulatorā daļa)</t>
  </si>
  <si>
    <t>Summa, euro</t>
  </si>
  <si>
    <t>Pārskata periods (mēnesis): marts 2023</t>
  </si>
  <si>
    <t>Nr.p.k.</t>
  </si>
  <si>
    <t>Pasākums</t>
  </si>
  <si>
    <t>Kopā, euro</t>
  </si>
  <si>
    <t>MK.noteikumu apakšpunkts</t>
  </si>
  <si>
    <t>MK not.Nr.555 274.1</t>
  </si>
  <si>
    <t xml:space="preserve">Turpinājums pielikumam Nr.29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</si>
  <si>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Turpinājums pielikumam Nr.29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</si>
  <si>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r>
      <t>Rēķina mēnesis:</t>
    </r>
    <r>
      <rPr>
        <b/>
        <sz val="10"/>
        <rFont val="Times New Roman"/>
        <family val="1"/>
      </rPr>
      <t xml:space="preserve"> marts 2023</t>
    </r>
  </si>
  <si>
    <t>13 - NVD Rīgas nodaļa</t>
  </si>
  <si>
    <r>
      <t>Otrais etaps - SEKVENCĒŠANA.</t>
    </r>
    <r>
      <rPr>
        <b/>
        <sz val="10"/>
        <color rgb="FF000000"/>
        <rFont val="Times New Roman"/>
        <family val="1"/>
      </rPr>
      <t xml:space="preserve"> No 2022.gada augusta tiek izmantoti reaģenti, kas iegādāti no EC projekta HERA, tarifa pārrēķins.</t>
    </r>
  </si>
  <si>
    <r>
      <rPr>
        <b/>
        <sz val="10"/>
        <rFont val="Times New Roman"/>
        <family val="1"/>
      </rPr>
      <t>Otrais etaps - SEKVENCĒŠANA*
ECDC sekvencēšanas nodrošināšanas ietvaro</t>
    </r>
    <r>
      <rPr>
        <b/>
        <sz val="10"/>
        <color rgb="FF000000"/>
        <rFont val="Times New Roman"/>
        <family val="1"/>
      </rPr>
      <t>s</t>
    </r>
    <r>
      <rPr>
        <sz val="10"/>
        <color rgb="FF000000"/>
        <rFont val="Times New Roman"/>
        <family val="1"/>
      </rPr>
      <t xml:space="preserve">, 
ES finansējums ECDC, 
</t>
    </r>
    <r>
      <rPr>
        <sz val="10"/>
        <color rgb="FFFF0000"/>
        <rFont val="Times New Roman"/>
        <family val="1"/>
      </rPr>
      <t>nav iekļauts finansējumā</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</si>
</sst>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_-* #,##0.00_-;\-* #,##0.00_-;_-* &quot;-&quot;??_-;_-@_-"/>
    <numFmt numFmtId="165" formatCode="_-* #,##0.00\ &quot;€&quot;_-;\-* #,##0.00\ &quot;€&quot;_-;_-* &quot;-&quot;??\ &quot;€&quot;_-;_-@_-"/>
    <numFmt numFmtId="166" formatCode="_-* #,##0.00\ _€_-;\-* #,##0.00\ _€_-;_-* &quot;-&quot;??\ _€_-;_-@_-"/>
    <numFmt numFmtId="167" formatCode="[$-409]General"/>
    <numFmt numFmtId="168" formatCode="[$-426]General"/>
    <numFmt numFmtId="169" formatCode="[$Ls-426]&quot; &quot;#,##0.00;[Red][$Ls-426]&quot; -&quot;#,##0.00"/>
    <numFmt numFmtId="170" formatCode="############0"/>
    <numFmt numFmtId="171" formatCode="#,##0_ ;\-#,##0\ "/>
    <numFmt numFmtId="172" formatCode="#,##0.00\ &quot;€&quot;"/>
    <numFmt numFmtId="173" formatCode="_-* #,##0_-;\-* #,##0_-;_-* &quot;-&quot;??_-;_-@_-"/>
    <numFmt numFmtId="174" formatCode="#,##0.00_ ;\-#,##0.00\ "/>
  </numFmts>
  <fonts count="41" x14ac:knownFonts="1">
    <font>
      <sz val="11"/>
      <color theme="1"/>
      <name val="Calibri"/>
      <family val="2"/>
      <charset val="186"/>
      <scheme val="minor"/>
    </font>
    <font>
      <sz val="11"/>
      <color theme="1"/>
      <name val="Calibri"/>
      <family val="2"/>
      <scheme val="minor"/>
    </font>
    <font>
      <sz val="10"/>
      <name val="Arial"/>
      <family val="2"/>
      <charset val="186"/>
    </font>
    <font>
      <sz val="11"/>
      <color rgb="FF9C6500"/>
      <name val="Calibri"/>
      <family val="2"/>
      <charset val="186"/>
    </font>
    <font>
      <sz val="10"/>
      <color rgb="FF000000"/>
      <name val="Arial"/>
      <family val="2"/>
      <charset val="186"/>
    </font>
    <font>
      <sz val="10"/>
      <name val="Arial"/>
      <family val="2"/>
      <charset val="186"/>
    </font>
    <font>
      <sz val="11"/>
      <color theme="1"/>
      <name val="Calibri"/>
      <family val="2"/>
      <charset val="186"/>
      <scheme val="minor"/>
    </font>
    <font>
      <sz val="10"/>
      <name val="Arial"/>
      <family val="2"/>
      <charset val="186"/>
    </font>
    <font>
      <sz val="11"/>
      <color indexed="8"/>
      <name val="Calibri"/>
      <family val="2"/>
      <charset val="186"/>
    </font>
    <font>
      <sz val="11"/>
      <color theme="1"/>
      <name val="Arial"/>
      <family val="2"/>
      <charset val="186"/>
    </font>
    <font>
      <sz val="10"/>
      <name val="Arial"/>
      <family val="2"/>
      <charset val="186"/>
    </font>
    <font>
      <sz val="11"/>
      <color indexed="8"/>
      <name val="Calibri"/>
      <family val="2"/>
      <scheme val="minor"/>
    </font>
    <font>
      <sz val="11"/>
      <color rgb="FF000000"/>
      <name val="Calibri"/>
      <family val="2"/>
      <charset val="186"/>
    </font>
    <font>
      <sz val="11"/>
      <color rgb="FF000000"/>
      <name val="Arial"/>
      <family val="2"/>
    </font>
    <font>
      <sz val="11"/>
      <color rgb="FF000000"/>
      <name val="Calibri"/>
      <family val="2"/>
    </font>
    <font>
      <sz val="10"/>
      <name val="Arial"/>
      <family val="2"/>
    </font>
    <font>
      <b/>
      <sz val="10"/>
      <name val="Times New Roman"/>
      <family val="1"/>
      <charset val="186"/>
    </font>
    <font>
      <sz val="10"/>
      <name val="Times New Roman"/>
      <family val="1"/>
      <charset val="186"/>
    </font>
    <font>
      <sz val="11"/>
      <color theme="1"/>
      <name val="Arial"/>
      <family val="2"/>
    </font>
    <font>
      <b/>
      <i/>
      <sz val="16"/>
      <color theme="1"/>
      <name val="Arial"/>
      <family val="2"/>
    </font>
    <font>
      <b/>
      <i/>
      <u/>
      <sz val="11"/>
      <color theme="1"/>
      <name val="Arial"/>
      <family val="2"/>
    </font>
    <font>
      <b/>
      <i/>
      <sz val="16"/>
      <color rgb="FF000000"/>
      <name val="Arial"/>
      <family val="2"/>
    </font>
    <font>
      <b/>
      <i/>
      <u/>
      <sz val="11"/>
      <color rgb="FF000000"/>
      <name val="Arial"/>
      <family val="2"/>
    </font>
    <font>
      <u/>
      <sz val="10"/>
      <color theme="10"/>
      <name val="Times New Roman"/>
      <family val="1"/>
      <charset val="186"/>
    </font>
    <font>
      <sz val="11"/>
      <color rgb="FF000000"/>
      <name val="Times New Roman"/>
      <family val="1"/>
      <charset val="186"/>
    </font>
    <font>
      <sz val="10"/>
      <color rgb="FF000000"/>
      <name val="Times New Roman"/>
      <family val="1"/>
      <charset val="186"/>
    </font>
    <font>
      <sz val="11"/>
      <color theme="1"/>
      <name val="Calibri"/>
      <family val="2"/>
      <charset val="204"/>
      <scheme val="minor"/>
    </font>
    <font>
      <sz val="10"/>
      <name val="Times New Roman"/>
      <family val="1"/>
    </font>
    <font>
      <sz val="8"/>
      <name val="Calibri"/>
      <family val="2"/>
      <charset val="186"/>
      <scheme val="minor"/>
    </font>
    <font>
      <sz val="10"/>
      <color theme="1"/>
      <name val="Times New Roman"/>
      <family val="1"/>
    </font>
    <font>
      <b/>
      <sz val="10"/>
      <name val="Times New Roman"/>
      <family val="1"/>
    </font>
    <font>
      <i/>
      <sz val="10"/>
      <name val="Times New Roman"/>
      <family val="1"/>
    </font>
    <font>
      <b/>
      <sz val="10"/>
      <color theme="1"/>
      <name val="Times New Roman"/>
      <family val="1"/>
    </font>
    <font>
      <b/>
      <i/>
      <sz val="10"/>
      <name val="Times New Roman"/>
      <family val="1"/>
    </font>
    <font>
      <i/>
      <sz val="10"/>
      <color theme="1"/>
      <name val="Times New Roman"/>
      <family val="1"/>
    </font>
    <font>
      <sz val="10"/>
      <color rgb="FFFF0000"/>
      <name val="Times New Roman"/>
      <family val="1"/>
    </font>
    <font>
      <b/>
      <sz val="10"/>
      <color rgb="FF000000"/>
      <name val="Times New Roman"/>
      <family val="1"/>
    </font>
    <font>
      <sz val="10"/>
      <color rgb="FF000000"/>
      <name val="Times New Roman"/>
      <family val="1"/>
    </font>
    <font>
      <sz val="10"/>
      <color indexed="8"/>
      <name val="Times New Roman"/>
      <family val="1"/>
    </font>
    <font>
      <b/>
      <sz val="10"/>
      <color rgb="FFFF0000"/>
      <name val="Times New Roman"/>
      <family val="1"/>
    </font>
    <font>
      <sz val="10"/>
      <color rgb="FF00B0F0"/>
      <name val="Times New Roman"/>
      <family val="1"/>
    </font>
  </fonts>
  <fills count="15">
    <fill>
      <patternFill patternType="none"/>
    </fill>
    <fill>
      <patternFill patternType="gray125"/>
    </fill>
    <fill>
      <patternFill patternType="solid">
        <fgColor theme="0"/>
        <bgColor indexed="64"/>
      </patternFill>
    </fill>
    <fill>
      <patternFill patternType="solid">
        <fgColor rgb="FF99FFCC"/>
        <bgColor indexed="64"/>
      </patternFill>
    </fill>
    <fill>
      <patternFill patternType="solid">
        <fgColor theme="7" tint="0.79998168889431442"/>
        <bgColor indexed="64"/>
      </patternFill>
    </fill>
    <fill>
      <patternFill patternType="solid">
        <fgColor rgb="FFFFEB9C"/>
        <bgColor rgb="FFFFCC99"/>
      </patternFill>
    </fill>
    <fill>
      <patternFill patternType="solid">
        <fgColor rgb="FFFFFFFF"/>
        <bgColor rgb="FF000000"/>
      </patternFill>
    </fill>
    <fill>
      <patternFill patternType="solid">
        <fgColor theme="9" tint="0.79998168889431442"/>
        <bgColor rgb="FF000000"/>
      </patternFill>
    </fill>
    <fill>
      <patternFill patternType="solid">
        <fgColor rgb="FFE2EFDA"/>
        <bgColor rgb="FF000000"/>
      </patternFill>
    </fill>
    <fill>
      <patternFill patternType="solid">
        <fgColor rgb="FFFDE9D9"/>
        <bgColor rgb="FF000000"/>
      </patternFill>
    </fill>
    <fill>
      <patternFill patternType="solid">
        <fgColor rgb="FFE4DFEC"/>
        <bgColor rgb="FF000000"/>
      </patternFill>
    </fill>
    <fill>
      <patternFill patternType="solid">
        <fgColor theme="9" tint="0.79998168889431442"/>
        <bgColor indexed="64"/>
      </patternFill>
    </fill>
    <fill>
      <patternFill patternType="solid">
        <fgColor theme="9" tint="0.39997558519241921"/>
        <bgColor rgb="FF000000"/>
      </patternFill>
    </fill>
    <fill>
      <patternFill patternType="solid">
        <fgColor theme="0"/>
        <bgColor rgb="FF000000"/>
      </patternFill>
    </fill>
    <fill>
      <patternFill patternType="solid">
        <fgColor theme="9"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s>
  <cellStyleXfs count="83">
    <xf numFmtId="0" fontId="0" fillId="0" borderId="0"/>
    <xf numFmtId="0" fontId="1" fillId="0" borderId="0"/>
    <xf numFmtId="0" fontId="3" fillId="5" borderId="0" applyBorder="0" applyProtection="0"/>
    <xf numFmtId="0" fontId="2" fillId="0" borderId="0"/>
    <xf numFmtId="0" fontId="4" fillId="0" borderId="0" applyNumberFormat="0" applyBorder="0" applyProtection="0"/>
    <xf numFmtId="0" fontId="4" fillId="0" borderId="0" applyNumberFormat="0" applyBorder="0" applyProtection="0"/>
    <xf numFmtId="0" fontId="2" fillId="0" borderId="0"/>
    <xf numFmtId="0" fontId="5" fillId="0" borderId="0"/>
    <xf numFmtId="0" fontId="7" fillId="0" borderId="0"/>
    <xf numFmtId="0" fontId="8" fillId="0" borderId="0"/>
    <xf numFmtId="166" fontId="6" fillId="0" borderId="0" applyFont="0" applyFill="0" applyBorder="0" applyAlignment="0" applyProtection="0"/>
    <xf numFmtId="0" fontId="2" fillId="0" borderId="0"/>
    <xf numFmtId="0" fontId="2" fillId="0" borderId="0"/>
    <xf numFmtId="166" fontId="6" fillId="0" borderId="0" applyFont="0" applyFill="0" applyBorder="0" applyAlignment="0" applyProtection="0"/>
    <xf numFmtId="0" fontId="2" fillId="0" borderId="0"/>
    <xf numFmtId="164" fontId="1" fillId="0" borderId="0" applyFont="0" applyFill="0" applyBorder="0" applyAlignment="0" applyProtection="0"/>
    <xf numFmtId="0" fontId="9" fillId="0" borderId="0"/>
    <xf numFmtId="0" fontId="6" fillId="0" borderId="0"/>
    <xf numFmtId="0" fontId="10" fillId="0" borderId="0"/>
    <xf numFmtId="0" fontId="6" fillId="0" borderId="0"/>
    <xf numFmtId="0" fontId="11" fillId="0" borderId="0"/>
    <xf numFmtId="0" fontId="12" fillId="0" borderId="0"/>
    <xf numFmtId="0" fontId="6" fillId="0" borderId="0"/>
    <xf numFmtId="167" fontId="13" fillId="0" borderId="0" applyFont="0" applyBorder="0" applyProtection="0"/>
    <xf numFmtId="167" fontId="13" fillId="0" borderId="0"/>
    <xf numFmtId="168" fontId="14" fillId="0" borderId="0"/>
    <xf numFmtId="0" fontId="15" fillId="0" borderId="0"/>
    <xf numFmtId="0" fontId="1" fillId="0" borderId="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0" fontId="2" fillId="0" borderId="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0" fontId="18" fillId="0" borderId="0"/>
    <xf numFmtId="168" fontId="14" fillId="0" borderId="0"/>
    <xf numFmtId="168" fontId="14" fillId="0" borderId="0"/>
    <xf numFmtId="168" fontId="14" fillId="0" borderId="0"/>
    <xf numFmtId="0" fontId="19" fillId="0" borderId="0">
      <alignment horizontal="center"/>
    </xf>
    <xf numFmtId="0" fontId="19" fillId="0" borderId="0">
      <alignment horizontal="center" textRotation="90"/>
    </xf>
    <xf numFmtId="168" fontId="14" fillId="0" borderId="0"/>
    <xf numFmtId="0" fontId="20" fillId="0" borderId="0"/>
    <xf numFmtId="169" fontId="20" fillId="0" borderId="0"/>
    <xf numFmtId="0" fontId="13" fillId="0" borderId="0"/>
    <xf numFmtId="168" fontId="14" fillId="0" borderId="0" applyBorder="0" applyProtection="0"/>
    <xf numFmtId="168" fontId="14" fillId="0" borderId="0" applyBorder="0" applyProtection="0"/>
    <xf numFmtId="168" fontId="14" fillId="0" borderId="0" applyBorder="0" applyProtection="0"/>
    <xf numFmtId="168" fontId="14" fillId="0" borderId="0" applyBorder="0" applyProtection="0"/>
    <xf numFmtId="0" fontId="21" fillId="0" borderId="0" applyNumberFormat="0" applyBorder="0" applyProtection="0">
      <alignment horizontal="center"/>
    </xf>
    <xf numFmtId="0" fontId="21" fillId="0" borderId="0" applyNumberFormat="0" applyBorder="0" applyProtection="0">
      <alignment horizontal="center" textRotation="90"/>
    </xf>
    <xf numFmtId="168" fontId="14" fillId="0" borderId="0" applyBorder="0" applyProtection="0"/>
    <xf numFmtId="0" fontId="22" fillId="0" borderId="0" applyNumberFormat="0" applyBorder="0" applyProtection="0"/>
    <xf numFmtId="169" fontId="22" fillId="0" borderId="0" applyBorder="0" applyProtection="0"/>
    <xf numFmtId="164" fontId="1" fillId="0" borderId="0" applyFont="0" applyFill="0" applyBorder="0" applyAlignment="0" applyProtection="0"/>
    <xf numFmtId="0" fontId="17" fillId="0" borderId="0"/>
    <xf numFmtId="0" fontId="17" fillId="0" borderId="0"/>
    <xf numFmtId="0" fontId="23" fillId="0" borderId="0" applyNumberFormat="0" applyFill="0" applyBorder="0" applyAlignment="0" applyProtection="0"/>
    <xf numFmtId="164" fontId="1" fillId="0" borderId="0" applyFont="0" applyFill="0" applyBorder="0" applyAlignment="0" applyProtection="0"/>
    <xf numFmtId="0" fontId="6" fillId="0" borderId="0"/>
    <xf numFmtId="0" fontId="6" fillId="0" borderId="0"/>
    <xf numFmtId="165" fontId="6" fillId="0" borderId="0" applyFont="0" applyFill="0" applyBorder="0" applyAlignment="0" applyProtection="0"/>
    <xf numFmtId="164" fontId="6" fillId="0" borderId="0" applyFont="0" applyFill="0" applyBorder="0" applyAlignment="0" applyProtection="0"/>
    <xf numFmtId="165" fontId="6" fillId="0" borderId="0" applyFont="0" applyFill="0" applyBorder="0" applyAlignment="0" applyProtection="0"/>
    <xf numFmtId="0" fontId="26" fillId="0" borderId="0"/>
    <xf numFmtId="0" fontId="6" fillId="0" borderId="0"/>
    <xf numFmtId="164" fontId="1" fillId="0" borderId="0" applyFont="0" applyFill="0" applyBorder="0" applyAlignment="0" applyProtection="0"/>
    <xf numFmtId="164" fontId="1"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4" fontId="1" fillId="0" borderId="0" applyFont="0" applyFill="0" applyBorder="0" applyAlignment="0" applyProtection="0"/>
  </cellStyleXfs>
  <cellXfs count="155">
    <xf numFmtId="0" fontId="0" fillId="0" borderId="0" xfId="0"/>
    <xf numFmtId="0" fontId="17" fillId="0" borderId="0" xfId="6" applyFont="1"/>
    <xf numFmtId="0" fontId="17" fillId="0" borderId="0" xfId="6" applyFont="1" applyAlignment="1">
      <alignment horizontal="center"/>
    </xf>
    <xf numFmtId="0" fontId="25" fillId="0" borderId="1" xfId="0" applyFont="1" applyBorder="1"/>
    <xf numFmtId="0" fontId="24" fillId="0" borderId="0" xfId="0" applyFont="1" applyAlignment="1">
      <alignment horizontal="center"/>
    </xf>
    <xf numFmtId="0" fontId="17" fillId="2" borderId="0" xfId="6" applyFont="1" applyFill="1"/>
    <xf numFmtId="0" fontId="29" fillId="0" borderId="0" xfId="0" applyFont="1" applyAlignment="1">
      <alignment vertical="center"/>
    </xf>
    <xf numFmtId="0" fontId="29" fillId="2" borderId="0" xfId="0" applyFont="1" applyFill="1" applyAlignment="1">
      <alignment vertical="center"/>
    </xf>
    <xf numFmtId="0" fontId="29" fillId="0" borderId="0" xfId="0" applyFont="1"/>
    <xf numFmtId="2" fontId="29" fillId="2" borderId="0" xfId="0" applyNumberFormat="1" applyFont="1" applyFill="1" applyAlignment="1">
      <alignment vertical="center"/>
    </xf>
    <xf numFmtId="0" fontId="27" fillId="0" borderId="0" xfId="0" applyFont="1"/>
    <xf numFmtId="0" fontId="31" fillId="0" borderId="0" xfId="0" applyFont="1"/>
    <xf numFmtId="0" fontId="34" fillId="0" borderId="0" xfId="0" applyFont="1"/>
    <xf numFmtId="0" fontId="27" fillId="0" borderId="0" xfId="0" applyFont="1" applyAlignment="1">
      <alignment horizontal="right" vertical="center"/>
    </xf>
    <xf numFmtId="0" fontId="34" fillId="0" borderId="0" xfId="0" applyFont="1" applyAlignment="1">
      <alignment vertical="center"/>
    </xf>
    <xf numFmtId="0" fontId="29" fillId="0" borderId="0" xfId="0" applyFont="1" applyAlignment="1">
      <alignment horizontal="right" vertical="center"/>
    </xf>
    <xf numFmtId="0" fontId="27" fillId="0" borderId="0" xfId="6" applyFont="1"/>
    <xf numFmtId="0" fontId="27" fillId="0" borderId="0" xfId="6" applyFont="1" applyAlignment="1">
      <alignment horizontal="center"/>
    </xf>
    <xf numFmtId="0" fontId="37" fillId="0" borderId="0" xfId="0" applyFont="1"/>
    <xf numFmtId="0" fontId="37" fillId="0" borderId="0" xfId="0" applyFont="1" applyAlignment="1">
      <alignment horizontal="center"/>
    </xf>
    <xf numFmtId="2" fontId="37" fillId="0" borderId="0" xfId="0" applyNumberFormat="1" applyFont="1"/>
    <xf numFmtId="0" fontId="30" fillId="0" borderId="0" xfId="6" applyFont="1"/>
    <xf numFmtId="0" fontId="27" fillId="2" borderId="0" xfId="6" applyFont="1" applyFill="1"/>
    <xf numFmtId="0" fontId="27" fillId="2" borderId="0" xfId="6" applyFont="1" applyFill="1" applyAlignment="1">
      <alignment horizontal="center"/>
    </xf>
    <xf numFmtId="0" fontId="29" fillId="2" borderId="0" xfId="0" applyFont="1" applyFill="1"/>
    <xf numFmtId="0" fontId="27" fillId="13" borderId="0" xfId="6" applyFont="1" applyFill="1" applyAlignment="1">
      <alignment horizontal="left"/>
    </xf>
    <xf numFmtId="0" fontId="30" fillId="13" borderId="0" xfId="6" applyFont="1" applyFill="1" applyAlignment="1">
      <alignment horizontal="left"/>
    </xf>
    <xf numFmtId="0" fontId="37" fillId="0" borderId="1" xfId="0" applyFont="1" applyBorder="1"/>
    <xf numFmtId="0" fontId="37" fillId="0" borderId="1" xfId="0" applyFont="1" applyBorder="1" applyAlignment="1">
      <alignment horizontal="center"/>
    </xf>
    <xf numFmtId="0" fontId="27" fillId="0" borderId="1" xfId="6" applyFont="1" applyBorder="1"/>
    <xf numFmtId="2" fontId="27" fillId="0" borderId="1" xfId="6" applyNumberFormat="1" applyFont="1" applyBorder="1" applyAlignment="1">
      <alignment horizontal="center"/>
    </xf>
    <xf numFmtId="0" fontId="30" fillId="0" borderId="1" xfId="6" applyFont="1" applyBorder="1"/>
    <xf numFmtId="0" fontId="30" fillId="7" borderId="1" xfId="6" applyFont="1" applyFill="1" applyBorder="1" applyAlignment="1">
      <alignment horizontal="center" vertical="center" wrapText="1"/>
    </xf>
    <xf numFmtId="0" fontId="36" fillId="7" borderId="1" xfId="6" applyFont="1" applyFill="1" applyBorder="1" applyAlignment="1">
      <alignment horizontal="center" vertical="center" wrapText="1"/>
    </xf>
    <xf numFmtId="0" fontId="30" fillId="7" borderId="1" xfId="6" applyFont="1" applyFill="1" applyBorder="1" applyAlignment="1">
      <alignment horizontal="center" vertical="center" wrapText="1" shrinkToFit="1"/>
    </xf>
    <xf numFmtId="4" fontId="30" fillId="12" borderId="1" xfId="6" applyNumberFormat="1" applyFont="1" applyFill="1" applyBorder="1" applyAlignment="1">
      <alignment horizontal="center"/>
    </xf>
    <xf numFmtId="2" fontId="37" fillId="0" borderId="1" xfId="0" applyNumberFormat="1" applyFont="1" applyBorder="1" applyAlignment="1">
      <alignment horizontal="center"/>
    </xf>
    <xf numFmtId="0" fontId="17" fillId="0" borderId="0" xfId="6" applyFont="1" applyAlignment="1">
      <alignment horizontal="left" vertical="center" wrapText="1"/>
    </xf>
    <xf numFmtId="0" fontId="17" fillId="2" borderId="0" xfId="6" applyFont="1" applyFill="1" applyAlignment="1">
      <alignment horizontal="center"/>
    </xf>
    <xf numFmtId="0" fontId="0" fillId="2" borderId="0" xfId="0" applyFill="1"/>
    <xf numFmtId="0" fontId="17" fillId="0" borderId="1" xfId="6" applyFont="1" applyBorder="1"/>
    <xf numFmtId="0" fontId="17" fillId="8" borderId="1" xfId="6" applyFont="1" applyFill="1" applyBorder="1" applyAlignment="1">
      <alignment horizontal="center"/>
    </xf>
    <xf numFmtId="0" fontId="17" fillId="8" borderId="1" xfId="6" applyFont="1" applyFill="1" applyBorder="1"/>
    <xf numFmtId="0" fontId="24" fillId="8" borderId="1" xfId="0" applyFont="1" applyFill="1" applyBorder="1" applyAlignment="1">
      <alignment horizontal="center"/>
    </xf>
    <xf numFmtId="2" fontId="17" fillId="8" borderId="1" xfId="6" applyNumberFormat="1" applyFont="1" applyFill="1" applyBorder="1"/>
    <xf numFmtId="0" fontId="16" fillId="7" borderId="1" xfId="6" applyFont="1" applyFill="1" applyBorder="1" applyAlignment="1">
      <alignment horizontal="center" vertical="center" wrapText="1"/>
    </xf>
    <xf numFmtId="0" fontId="17" fillId="7" borderId="1" xfId="6" applyFont="1" applyFill="1" applyBorder="1"/>
    <xf numFmtId="0" fontId="16" fillId="12" borderId="1" xfId="6" applyFont="1" applyFill="1" applyBorder="1"/>
    <xf numFmtId="4" fontId="17" fillId="14" borderId="4" xfId="6" applyNumberFormat="1" applyFont="1" applyFill="1" applyBorder="1"/>
    <xf numFmtId="4" fontId="30" fillId="14" borderId="1" xfId="6" applyNumberFormat="1" applyFont="1" applyFill="1" applyBorder="1"/>
    <xf numFmtId="0" fontId="38" fillId="2" borderId="0" xfId="6" applyFont="1" applyFill="1" applyAlignment="1">
      <alignment horizontal="left" vertical="top"/>
    </xf>
    <xf numFmtId="0" fontId="30" fillId="2" borderId="0" xfId="0" applyFont="1" applyFill="1" applyAlignment="1">
      <alignment horizontal="left" vertical="center"/>
    </xf>
    <xf numFmtId="0" fontId="30" fillId="7" borderId="1" xfId="6" applyFont="1" applyFill="1" applyBorder="1" applyAlignment="1">
      <alignment horizontal="center" vertical="center"/>
    </xf>
    <xf numFmtId="0" fontId="27" fillId="6" borderId="0" xfId="6" applyFont="1" applyFill="1"/>
    <xf numFmtId="0" fontId="27" fillId="6" borderId="1" xfId="6" applyFont="1" applyFill="1" applyBorder="1" applyAlignment="1">
      <alignment horizontal="left" vertical="top"/>
    </xf>
    <xf numFmtId="170" fontId="27" fillId="6" borderId="1" xfId="6" applyNumberFormat="1" applyFont="1" applyFill="1" applyBorder="1" applyAlignment="1">
      <alignment horizontal="center" vertical="top"/>
    </xf>
    <xf numFmtId="2" fontId="27" fillId="13" borderId="1" xfId="6" applyNumberFormat="1" applyFont="1" applyFill="1" applyBorder="1" applyAlignment="1">
      <alignment horizontal="center" vertical="top"/>
    </xf>
    <xf numFmtId="0" fontId="27" fillId="6" borderId="1" xfId="6" applyFont="1" applyFill="1" applyBorder="1" applyAlignment="1">
      <alignment horizontal="center" vertical="center"/>
    </xf>
    <xf numFmtId="0" fontId="39" fillId="0" borderId="0" xfId="0" applyFont="1"/>
    <xf numFmtId="0" fontId="27" fillId="6" borderId="0" xfId="6" applyFont="1" applyFill="1" applyAlignment="1">
      <alignment horizontal="left" vertical="top"/>
    </xf>
    <xf numFmtId="0" fontId="35" fillId="2" borderId="0" xfId="6" applyFont="1" applyFill="1"/>
    <xf numFmtId="0" fontId="27" fillId="7" borderId="1" xfId="6" applyFont="1" applyFill="1" applyBorder="1" applyAlignment="1">
      <alignment horizontal="center"/>
    </xf>
    <xf numFmtId="0" fontId="27" fillId="6" borderId="1" xfId="6" applyFont="1" applyFill="1" applyBorder="1"/>
    <xf numFmtId="0" fontId="30" fillId="12" borderId="1" xfId="6" applyFont="1" applyFill="1" applyBorder="1" applyAlignment="1">
      <alignment horizontal="center"/>
    </xf>
    <xf numFmtId="0" fontId="34" fillId="2" borderId="1" xfId="0" applyFont="1" applyFill="1" applyBorder="1" applyAlignment="1">
      <alignment vertical="center"/>
    </xf>
    <xf numFmtId="0" fontId="29" fillId="0" borderId="0" xfId="0" applyFont="1" applyAlignment="1">
      <alignment vertical="center" wrapText="1"/>
    </xf>
    <xf numFmtId="0" fontId="36" fillId="0" borderId="0" xfId="0" applyFont="1"/>
    <xf numFmtId="0" fontId="36" fillId="8" borderId="1" xfId="0" applyFont="1" applyFill="1" applyBorder="1" applyAlignment="1">
      <alignment horizontal="center" vertical="center" wrapText="1"/>
    </xf>
    <xf numFmtId="2" fontId="36" fillId="8" borderId="1" xfId="0" applyNumberFormat="1" applyFont="1" applyFill="1" applyBorder="1" applyAlignment="1">
      <alignment horizontal="center" vertical="center" wrapText="1"/>
    </xf>
    <xf numFmtId="173" fontId="36" fillId="8" borderId="1" xfId="64" applyNumberFormat="1" applyFont="1" applyFill="1" applyBorder="1" applyAlignment="1">
      <alignment horizontal="center" vertical="center" wrapText="1"/>
    </xf>
    <xf numFmtId="164" fontId="36" fillId="8" borderId="1" xfId="64" applyFont="1" applyFill="1" applyBorder="1" applyAlignment="1">
      <alignment horizontal="center" vertical="center" wrapText="1"/>
    </xf>
    <xf numFmtId="164" fontId="36" fillId="7" borderId="1" xfId="64" applyFont="1" applyFill="1" applyBorder="1" applyAlignment="1">
      <alignment horizontal="center" vertical="center" wrapText="1"/>
    </xf>
    <xf numFmtId="3" fontId="37" fillId="0" borderId="1" xfId="64" applyNumberFormat="1" applyFont="1" applyFill="1" applyBorder="1" applyAlignment="1">
      <alignment horizontal="center"/>
    </xf>
    <xf numFmtId="4" fontId="37" fillId="0" borderId="1" xfId="64" applyNumberFormat="1" applyFont="1" applyFill="1" applyBorder="1" applyAlignment="1">
      <alignment horizontal="center"/>
    </xf>
    <xf numFmtId="0" fontId="36" fillId="8" borderId="1" xfId="0" applyFont="1" applyFill="1" applyBorder="1"/>
    <xf numFmtId="2" fontId="36" fillId="8" borderId="1" xfId="0" applyNumberFormat="1" applyFont="1" applyFill="1" applyBorder="1" applyAlignment="1">
      <alignment horizontal="center"/>
    </xf>
    <xf numFmtId="3" fontId="36" fillId="8" borderId="1" xfId="64" applyNumberFormat="1" applyFont="1" applyFill="1" applyBorder="1" applyAlignment="1">
      <alignment horizontal="center"/>
    </xf>
    <xf numFmtId="4" fontId="36" fillId="7" borderId="1" xfId="64" applyNumberFormat="1" applyFont="1" applyFill="1" applyBorder="1" applyAlignment="1">
      <alignment horizontal="center"/>
    </xf>
    <xf numFmtId="3" fontId="36" fillId="12" borderId="1" xfId="64" applyNumberFormat="1" applyFont="1" applyFill="1" applyBorder="1" applyAlignment="1">
      <alignment horizontal="center"/>
    </xf>
    <xf numFmtId="0" fontId="17" fillId="2" borderId="1" xfId="6" applyFont="1" applyFill="1" applyBorder="1"/>
    <xf numFmtId="0" fontId="17" fillId="7" borderId="1" xfId="6" applyFont="1" applyFill="1" applyBorder="1" applyAlignment="1">
      <alignment horizontal="center"/>
    </xf>
    <xf numFmtId="165" fontId="37" fillId="13" borderId="1" xfId="63" applyFont="1" applyFill="1" applyBorder="1" applyAlignment="1">
      <alignment horizontal="center" vertical="center"/>
    </xf>
    <xf numFmtId="0" fontId="37" fillId="13" borderId="8" xfId="0" applyFont="1" applyFill="1" applyBorder="1" applyAlignment="1">
      <alignment vertical="center" wrapText="1"/>
    </xf>
    <xf numFmtId="0" fontId="37" fillId="0" borderId="0" xfId="0" applyFont="1" applyAlignment="1">
      <alignment vertical="center"/>
    </xf>
    <xf numFmtId="0" fontId="40" fillId="0" borderId="0" xfId="0" applyFont="1" applyAlignment="1">
      <alignment horizontal="center" vertical="center"/>
    </xf>
    <xf numFmtId="0" fontId="36" fillId="11" borderId="1" xfId="0" applyFont="1" applyFill="1" applyBorder="1" applyAlignment="1">
      <alignment horizontal="left" vertical="center" wrapText="1"/>
    </xf>
    <xf numFmtId="0" fontId="36" fillId="11" borderId="1" xfId="0" applyFont="1" applyFill="1" applyBorder="1" applyAlignment="1">
      <alignment horizontal="center" vertical="center" wrapText="1"/>
    </xf>
    <xf numFmtId="0" fontId="36" fillId="7" borderId="1" xfId="0" applyFont="1" applyFill="1" applyBorder="1" applyAlignment="1">
      <alignment horizontal="center" vertical="center"/>
    </xf>
    <xf numFmtId="0" fontId="37" fillId="13" borderId="1" xfId="0" applyFont="1" applyFill="1" applyBorder="1" applyAlignment="1">
      <alignment vertical="top" wrapText="1"/>
    </xf>
    <xf numFmtId="0" fontId="37" fillId="13" borderId="1" xfId="0" applyFont="1" applyFill="1" applyBorder="1" applyAlignment="1">
      <alignment horizontal="center" vertical="center"/>
    </xf>
    <xf numFmtId="174" fontId="37" fillId="13" borderId="1" xfId="63" applyNumberFormat="1" applyFont="1" applyFill="1" applyBorder="1" applyAlignment="1">
      <alignment horizontal="center" vertical="center"/>
    </xf>
    <xf numFmtId="174" fontId="37" fillId="13" borderId="1" xfId="0" applyNumberFormat="1" applyFont="1" applyFill="1" applyBorder="1" applyAlignment="1">
      <alignment horizontal="center" vertical="center"/>
    </xf>
    <xf numFmtId="0" fontId="36" fillId="13" borderId="8" xfId="0" applyFont="1" applyFill="1" applyBorder="1" applyAlignment="1">
      <alignment vertical="center" wrapText="1"/>
    </xf>
    <xf numFmtId="0" fontId="27" fillId="13" borderId="1" xfId="0" applyFont="1" applyFill="1" applyBorder="1" applyAlignment="1">
      <alignment vertical="top" wrapText="1"/>
    </xf>
    <xf numFmtId="171" fontId="36" fillId="13" borderId="1" xfId="63" applyNumberFormat="1" applyFont="1" applyFill="1" applyBorder="1" applyAlignment="1">
      <alignment horizontal="center" vertical="center"/>
    </xf>
    <xf numFmtId="0" fontId="29" fillId="13" borderId="1" xfId="0" applyFont="1" applyFill="1" applyBorder="1"/>
    <xf numFmtId="171" fontId="36" fillId="0" borderId="0" xfId="63" applyNumberFormat="1" applyFont="1" applyFill="1" applyBorder="1" applyAlignment="1">
      <alignment horizontal="center" vertical="center"/>
    </xf>
    <xf numFmtId="0" fontId="36" fillId="0" borderId="0" xfId="0" applyFont="1" applyAlignment="1">
      <alignment horizontal="center" vertical="center"/>
    </xf>
    <xf numFmtId="1" fontId="36" fillId="0" borderId="0" xfId="0" applyNumberFormat="1" applyFont="1" applyAlignment="1">
      <alignment horizontal="center" vertical="center"/>
    </xf>
    <xf numFmtId="172" fontId="36" fillId="13" borderId="1" xfId="63" applyNumberFormat="1" applyFont="1" applyFill="1" applyBorder="1" applyAlignment="1">
      <alignment horizontal="center" vertical="center"/>
    </xf>
    <xf numFmtId="174" fontId="36" fillId="13" borderId="1" xfId="0" applyNumberFormat="1" applyFont="1" applyFill="1" applyBorder="1" applyAlignment="1">
      <alignment horizontal="center" vertical="top" wrapText="1"/>
    </xf>
    <xf numFmtId="0" fontId="29" fillId="0" borderId="1" xfId="0" applyFont="1" applyBorder="1"/>
    <xf numFmtId="0" fontId="37" fillId="9" borderId="1" xfId="0" applyFont="1" applyFill="1" applyBorder="1"/>
    <xf numFmtId="0" fontId="36" fillId="9" borderId="1" xfId="0" applyFont="1" applyFill="1" applyBorder="1" applyAlignment="1">
      <alignment horizontal="center" vertical="center"/>
    </xf>
    <xf numFmtId="0" fontId="37" fillId="10" borderId="1" xfId="0" applyFont="1" applyFill="1" applyBorder="1" applyAlignment="1">
      <alignment vertical="top" wrapText="1"/>
    </xf>
    <xf numFmtId="165" fontId="36" fillId="10" borderId="1" xfId="63" applyFont="1" applyFill="1" applyBorder="1" applyAlignment="1">
      <alignment horizontal="center" vertical="center"/>
    </xf>
    <xf numFmtId="171" fontId="36" fillId="10" borderId="1" xfId="63" applyNumberFormat="1" applyFont="1" applyFill="1" applyBorder="1" applyAlignment="1">
      <alignment horizontal="center" vertical="center"/>
    </xf>
    <xf numFmtId="0" fontId="37" fillId="9" borderId="1" xfId="0" applyFont="1" applyFill="1" applyBorder="1" applyAlignment="1">
      <alignment horizontal="center" vertical="center"/>
    </xf>
    <xf numFmtId="0" fontId="37" fillId="0" borderId="0" xfId="0" applyFont="1" applyAlignment="1">
      <alignment vertical="top" wrapText="1"/>
    </xf>
    <xf numFmtId="165" fontId="36" fillId="0" borderId="0" xfId="63" applyFont="1" applyFill="1" applyBorder="1" applyAlignment="1">
      <alignment horizontal="center" vertical="center"/>
    </xf>
    <xf numFmtId="0" fontId="37" fillId="0" borderId="0" xfId="0" applyFont="1" applyAlignment="1">
      <alignment horizontal="center" vertical="center"/>
    </xf>
    <xf numFmtId="174" fontId="30" fillId="12" borderId="1" xfId="6" applyNumberFormat="1" applyFont="1" applyFill="1" applyBorder="1" applyAlignment="1">
      <alignment horizontal="center"/>
    </xf>
    <xf numFmtId="17" fontId="30" fillId="11" borderId="1" xfId="0" applyNumberFormat="1" applyFont="1" applyFill="1" applyBorder="1" applyAlignment="1">
      <alignment horizontal="right" vertical="center"/>
    </xf>
    <xf numFmtId="0" fontId="30" fillId="11" borderId="1" xfId="0" applyFont="1" applyFill="1" applyBorder="1" applyAlignment="1">
      <alignment horizontal="right" vertical="center"/>
    </xf>
    <xf numFmtId="4" fontId="27" fillId="11" borderId="1" xfId="0" applyNumberFormat="1" applyFont="1" applyFill="1" applyBorder="1" applyAlignment="1">
      <alignment horizontal="right" vertical="center"/>
    </xf>
    <xf numFmtId="4" fontId="31" fillId="11" borderId="1" xfId="0" applyNumberFormat="1" applyFont="1" applyFill="1" applyBorder="1" applyAlignment="1">
      <alignment horizontal="center" vertical="center" wrapText="1"/>
    </xf>
    <xf numFmtId="0" fontId="27" fillId="11" borderId="1" xfId="0" applyFont="1" applyFill="1" applyBorder="1" applyAlignment="1">
      <alignment horizontal="center" vertical="center" wrapText="1"/>
    </xf>
    <xf numFmtId="0" fontId="32" fillId="3" borderId="1" xfId="0" applyFont="1" applyFill="1" applyBorder="1" applyAlignment="1">
      <alignment horizontal="right" vertical="center"/>
    </xf>
    <xf numFmtId="4" fontId="30" fillId="3" borderId="1" xfId="0" applyNumberFormat="1" applyFont="1" applyFill="1" applyBorder="1" applyAlignment="1">
      <alignment horizontal="right" vertical="center"/>
    </xf>
    <xf numFmtId="3" fontId="33" fillId="3" borderId="1" xfId="0" applyNumberFormat="1" applyFont="1" applyFill="1" applyBorder="1" applyAlignment="1">
      <alignment horizontal="right" vertical="center"/>
    </xf>
    <xf numFmtId="0" fontId="27" fillId="2" borderId="1" xfId="22" applyFont="1" applyFill="1" applyBorder="1" applyAlignment="1">
      <alignment vertical="center"/>
    </xf>
    <xf numFmtId="4" fontId="27" fillId="2" borderId="1" xfId="0" applyNumberFormat="1" applyFont="1" applyFill="1" applyBorder="1" applyAlignment="1">
      <alignment horizontal="right" vertical="center"/>
    </xf>
    <xf numFmtId="0" fontId="27" fillId="0" borderId="1" xfId="0" applyFont="1" applyBorder="1" applyAlignment="1">
      <alignment horizontal="center" vertical="center"/>
    </xf>
    <xf numFmtId="0" fontId="27" fillId="2" borderId="1" xfId="0" applyFont="1" applyFill="1" applyBorder="1" applyAlignment="1">
      <alignment horizontal="left" vertical="center" wrapText="1"/>
    </xf>
    <xf numFmtId="0" fontId="30" fillId="4" borderId="1" xfId="0" applyFont="1" applyFill="1" applyBorder="1" applyAlignment="1">
      <alignment vertical="center"/>
    </xf>
    <xf numFmtId="4" fontId="27" fillId="4" borderId="1" xfId="0" applyNumberFormat="1" applyFont="1" applyFill="1" applyBorder="1" applyAlignment="1">
      <alignment horizontal="right" vertical="center"/>
    </xf>
    <xf numFmtId="3" fontId="31" fillId="4" borderId="1" xfId="0" applyNumberFormat="1" applyFont="1" applyFill="1" applyBorder="1" applyAlignment="1">
      <alignment horizontal="right" vertical="center"/>
    </xf>
    <xf numFmtId="0" fontId="27" fillId="2" borderId="1" xfId="0" applyFont="1" applyFill="1" applyBorder="1" applyAlignment="1">
      <alignment vertical="center"/>
    </xf>
    <xf numFmtId="0" fontId="29" fillId="0" borderId="1" xfId="0" applyFont="1" applyBorder="1" applyAlignment="1">
      <alignment horizontal="center"/>
    </xf>
    <xf numFmtId="4" fontId="27" fillId="0" borderId="1" xfId="0" applyNumberFormat="1" applyFont="1" applyBorder="1" applyAlignment="1">
      <alignment horizontal="right" vertical="center"/>
    </xf>
    <xf numFmtId="3" fontId="31" fillId="2" borderId="1" xfId="0" applyNumberFormat="1" applyFont="1" applyFill="1" applyBorder="1" applyAlignment="1">
      <alignment horizontal="center" vertical="center"/>
    </xf>
    <xf numFmtId="0" fontId="29" fillId="0" borderId="0" xfId="0" applyFont="1" applyAlignment="1">
      <alignment horizontal="left" vertical="center" wrapText="1"/>
    </xf>
    <xf numFmtId="0" fontId="17" fillId="13" borderId="0" xfId="6" applyFont="1" applyFill="1" applyAlignment="1">
      <alignment horizontal="center"/>
    </xf>
    <xf numFmtId="0" fontId="17" fillId="0" borderId="0" xfId="6" applyFont="1" applyAlignment="1">
      <alignment horizontal="left" vertical="center" wrapText="1"/>
    </xf>
    <xf numFmtId="0" fontId="30" fillId="0" borderId="0" xfId="6" applyFont="1" applyAlignment="1">
      <alignment horizontal="left"/>
    </xf>
    <xf numFmtId="0" fontId="27" fillId="0" borderId="1" xfId="6" applyFont="1" applyBorder="1" applyAlignment="1">
      <alignment horizontal="center"/>
    </xf>
    <xf numFmtId="170" fontId="38" fillId="2" borderId="0" xfId="6" applyNumberFormat="1" applyFont="1" applyFill="1" applyAlignment="1">
      <alignment horizontal="left" vertical="center" wrapText="1"/>
    </xf>
    <xf numFmtId="0" fontId="37" fillId="0" borderId="0" xfId="0" applyFont="1" applyAlignment="1">
      <alignment horizontal="left" vertical="center" wrapText="1"/>
    </xf>
    <xf numFmtId="0" fontId="37" fillId="0" borderId="7" xfId="0" applyFont="1" applyBorder="1" applyAlignment="1">
      <alignment horizontal="left"/>
    </xf>
    <xf numFmtId="0" fontId="36" fillId="7" borderId="3" xfId="0" applyFont="1" applyFill="1" applyBorder="1" applyAlignment="1">
      <alignment horizontal="center" vertical="center" wrapText="1"/>
    </xf>
    <xf numFmtId="0" fontId="36" fillId="7" borderId="2" xfId="0" applyFont="1" applyFill="1" applyBorder="1" applyAlignment="1">
      <alignment horizontal="center" vertical="center" wrapText="1"/>
    </xf>
    <xf numFmtId="0" fontId="36" fillId="13" borderId="3" xfId="0" applyFont="1" applyFill="1" applyBorder="1" applyAlignment="1">
      <alignment horizontal="left" vertical="center" wrapText="1"/>
    </xf>
    <xf numFmtId="0" fontId="36" fillId="13" borderId="8" xfId="0" applyFont="1" applyFill="1" applyBorder="1" applyAlignment="1">
      <alignment horizontal="left" vertical="center" wrapText="1"/>
    </xf>
    <xf numFmtId="0" fontId="37" fillId="0" borderId="0" xfId="0" applyFont="1" applyAlignment="1">
      <alignment horizontal="left"/>
    </xf>
    <xf numFmtId="0" fontId="36" fillId="13" borderId="3" xfId="0" applyFont="1" applyFill="1" applyBorder="1" applyAlignment="1">
      <alignment horizontal="center" vertical="top" wrapText="1"/>
    </xf>
    <xf numFmtId="0" fontId="36" fillId="13" borderId="2" xfId="0" applyFont="1" applyFill="1" applyBorder="1" applyAlignment="1">
      <alignment horizontal="center" vertical="top" wrapText="1"/>
    </xf>
    <xf numFmtId="0" fontId="36" fillId="0" borderId="0" xfId="0" applyFont="1" applyAlignment="1">
      <alignment horizontal="left" vertical="center"/>
    </xf>
    <xf numFmtId="0" fontId="37" fillId="0" borderId="0" xfId="0" applyFont="1" applyAlignment="1">
      <alignment horizontal="left" vertical="center"/>
    </xf>
    <xf numFmtId="0" fontId="36" fillId="13" borderId="4" xfId="0" applyFont="1" applyFill="1" applyBorder="1" applyAlignment="1">
      <alignment horizontal="center" vertical="top"/>
    </xf>
    <xf numFmtId="0" fontId="36" fillId="13" borderId="6" xfId="0" applyFont="1" applyFill="1" applyBorder="1" applyAlignment="1">
      <alignment horizontal="center" vertical="top"/>
    </xf>
    <xf numFmtId="0" fontId="36" fillId="13" borderId="5" xfId="0" applyFont="1" applyFill="1" applyBorder="1" applyAlignment="1">
      <alignment horizontal="center" vertical="top"/>
    </xf>
    <xf numFmtId="0" fontId="37" fillId="13" borderId="4" xfId="0" applyFont="1" applyFill="1" applyBorder="1" applyAlignment="1">
      <alignment vertical="top" wrapText="1"/>
    </xf>
    <xf numFmtId="0" fontId="37" fillId="13" borderId="6" xfId="0" applyFont="1" applyFill="1" applyBorder="1" applyAlignment="1">
      <alignment vertical="top" wrapText="1"/>
    </xf>
    <xf numFmtId="0" fontId="37" fillId="13" borderId="4" xfId="0" applyFont="1" applyFill="1" applyBorder="1" applyAlignment="1">
      <alignment horizontal="left" vertical="top" wrapText="1"/>
    </xf>
    <xf numFmtId="0" fontId="37" fillId="13" borderId="6" xfId="0" applyFont="1" applyFill="1" applyBorder="1" applyAlignment="1">
      <alignment horizontal="left" vertical="top" wrapText="1"/>
    </xf>
  </cellXfs>
  <cellStyles count="83">
    <cellStyle name="Comma" xfId="64" builtinId="3"/>
    <cellStyle name="Comma 2" xfId="10" xr:uid="{00000000-0005-0000-0000-000000000000}"/>
    <cellStyle name="Comma 2 2" xfId="13" xr:uid="{00000000-0005-0000-0000-000001000000}"/>
    <cellStyle name="Comma 2 2 2" xfId="29" xr:uid="{3D989BE9-3982-4B85-A88B-F2795229F9EF}"/>
    <cellStyle name="Comma 2 2 2 2" xfId="34" xr:uid="{665C7DF1-21CE-4ABB-99D6-3DC22C63B13F}"/>
    <cellStyle name="Comma 2 2 2 2 2" xfId="75" xr:uid="{68F41480-358C-4E81-B72A-5A86EF2C9096}"/>
    <cellStyle name="Comma 2 2 2 3" xfId="71" xr:uid="{9C8615D1-1AF1-4AFA-984D-8A548B48D375}"/>
    <cellStyle name="Comma 3" xfId="15" xr:uid="{00000000-0005-0000-0000-000002000000}"/>
    <cellStyle name="Comma 3 2" xfId="30" xr:uid="{F74F0468-5511-4F65-B4C3-9EAF1FBF1522}"/>
    <cellStyle name="Comma 3 2 2" xfId="35" xr:uid="{BAF022E8-3A20-4F48-824A-5D8A30B1560F}"/>
    <cellStyle name="Comma 3 2 2 2" xfId="76" xr:uid="{A128AA86-8827-49F9-AF18-EC91CDAB50C7}"/>
    <cellStyle name="Comma 3 2 3" xfId="72" xr:uid="{A223BDBE-9627-4747-9B34-88BE45BEF91C}"/>
    <cellStyle name="Comma 3 3" xfId="31" xr:uid="{389D7EAF-C72A-4129-BB5E-C41BDA0A9A12}"/>
    <cellStyle name="Comma 3 3 2" xfId="73" xr:uid="{E1181A31-4435-4343-B998-EE366D08FFC4}"/>
    <cellStyle name="Comma 3 4" xfId="36" xr:uid="{65509295-832C-4D58-8EC3-20FCF8F1091B}"/>
    <cellStyle name="Comma 3 4 2" xfId="77" xr:uid="{26992EA6-7600-4158-BA3E-9BB1B315FB0F}"/>
    <cellStyle name="Comma 3 5" xfId="60" xr:uid="{F15DFEF2-3123-4D28-A90B-D1C0CC225AFC}"/>
    <cellStyle name="Comma 3 5 2" xfId="79" xr:uid="{C0701102-6EA6-45E2-B773-3A9383B5997E}"/>
    <cellStyle name="Comma 3 6" xfId="69" xr:uid="{2653EA43-58B3-437C-8A9E-AC49368DEEF5}"/>
    <cellStyle name="Comma 4" xfId="28" xr:uid="{83A911D3-E8C5-4329-8DA2-0C3E7B7A8FFA}"/>
    <cellStyle name="Comma 4 2" xfId="33" xr:uid="{E0960553-9E67-4CA3-B7AC-9E8396E9D61B}"/>
    <cellStyle name="Comma 4 2 2" xfId="74" xr:uid="{867AE2D7-A2E8-4948-9DEA-30BFE95207B8}"/>
    <cellStyle name="Comma 4 3" xfId="70" xr:uid="{7CE2E9D0-140D-44CF-91B8-F8F0A47B0B96}"/>
    <cellStyle name="Comma 5" xfId="56" xr:uid="{70E6A04D-CC77-4973-888B-4783EB6952FB}"/>
    <cellStyle name="Comma 5 2" xfId="78" xr:uid="{183C5065-8732-42C5-B59A-535BBBB605CC}"/>
    <cellStyle name="Comma 6" xfId="68" xr:uid="{33840DD7-4BED-408B-BD2F-6A04F1B051D9}"/>
    <cellStyle name="Comma 6 2" xfId="82" xr:uid="{442B18F9-6517-45A6-95D7-C16FD48FA7CE}"/>
    <cellStyle name="Currency" xfId="63" builtinId="4"/>
    <cellStyle name="Currency 2" xfId="65" xr:uid="{FBF2F3BF-1DAD-4D24-917E-F983E5180CAA}"/>
    <cellStyle name="Currency 2 2" xfId="81" xr:uid="{BA64939E-0EAA-49F0-8030-50C97926A9AC}"/>
    <cellStyle name="Currency 3" xfId="80" xr:uid="{7C8A4D04-8768-4AFD-B8B2-1A2B6E319DA0}"/>
    <cellStyle name="Excel Built-in Neutral" xfId="2" xr:uid="{00000000-0005-0000-0000-000003000000}"/>
    <cellStyle name="Excel Built-in Normal" xfId="9" xr:uid="{00000000-0005-0000-0000-000004000000}"/>
    <cellStyle name="Excel Built-in Normal 1" xfId="25" xr:uid="{1464FF3D-8837-41C8-8DDF-F6FD4364A54F}"/>
    <cellStyle name="Excel Built-in Normal 1 2" xfId="48" xr:uid="{4BCB615D-081C-4448-A917-B7597E4E06C2}"/>
    <cellStyle name="Excel Built-in Normal 2" xfId="39" xr:uid="{E023A58B-9CA1-44D5-B343-99BADBE68CB0}"/>
    <cellStyle name="Excel Built-in Normal 2 2" xfId="49" xr:uid="{715BFFC6-2338-4A6F-B759-BBC3A6E0FDF9}"/>
    <cellStyle name="Excel Built-in Normal 3" xfId="40" xr:uid="{77C4042F-C0A9-4274-8C4E-49C4A9CB338C}"/>
    <cellStyle name="Excel Built-in Normal 3 2" xfId="50" xr:uid="{FB5D4099-05F2-4B92-9190-3B4BAF047819}"/>
    <cellStyle name="Excel Built-in Normal 4" xfId="38" xr:uid="{A51D90E1-4BF6-4449-AA00-5B511341967B}"/>
    <cellStyle name="Excel Built-in Normal 5" xfId="47" xr:uid="{D7564BC6-0FED-435F-8C15-12792DB316A1}"/>
    <cellStyle name="Heading" xfId="41" xr:uid="{4C7B3F5B-44F6-425B-88CF-4E06EEBBCC7B}"/>
    <cellStyle name="Heading 5" xfId="51" xr:uid="{2E7D5350-447A-4BD4-A1A4-0165B9CF2E62}"/>
    <cellStyle name="Heading1" xfId="42" xr:uid="{F2F4BA48-3474-4BA2-8339-10A7AF5E0C1E}"/>
    <cellStyle name="Heading1 2" xfId="52" xr:uid="{EF10CD6C-7AC3-43F8-A1BA-473D79A7228D}"/>
    <cellStyle name="Hyperlink 2" xfId="59" xr:uid="{C782EA54-F8B4-4751-BD9E-88E0D68AFF80}"/>
    <cellStyle name="Normal" xfId="0" builtinId="0"/>
    <cellStyle name="Normal 10" xfId="57" xr:uid="{7DB58251-924F-4769-9CFF-DF4817606902}"/>
    <cellStyle name="Normal 10 2 2" xfId="6" xr:uid="{00000000-0005-0000-0000-000006000000}"/>
    <cellStyle name="Normal 11" xfId="62" xr:uid="{5158BDFE-E25B-454A-8257-4A8CB7C8333F}"/>
    <cellStyle name="Normal 2" xfId="1" xr:uid="{00000000-0005-0000-0000-000007000000}"/>
    <cellStyle name="Normal 2 2" xfId="14" xr:uid="{00000000-0005-0000-0000-000008000000}"/>
    <cellStyle name="Normal 2 2 2" xfId="22" xr:uid="{00000000-0005-0000-0000-000009000000}"/>
    <cellStyle name="Normal 2 2 3" xfId="43" xr:uid="{8F2702B5-454C-494D-9791-9804F0790515}"/>
    <cellStyle name="Normal 2 3" xfId="17" xr:uid="{00000000-0005-0000-0000-00000A000000}"/>
    <cellStyle name="Normal 2 3 2" xfId="53" xr:uid="{57424B38-16C7-4BC9-8A48-484C0EFDECD2}"/>
    <cellStyle name="Normal 2 4" xfId="26" xr:uid="{4A3AD5E9-BE96-465D-9E9A-D81B6EF77332}"/>
    <cellStyle name="Normal 2 5" xfId="58" xr:uid="{804519C7-27D1-462D-A656-F82BC0BFADF6}"/>
    <cellStyle name="Normal 3" xfId="3" xr:uid="{00000000-0005-0000-0000-00000B000000}"/>
    <cellStyle name="Normal 3 2" xfId="19" xr:uid="{00000000-0005-0000-0000-00000C000000}"/>
    <cellStyle name="Normal 3 2 3" xfId="61" xr:uid="{6CE1E448-1465-44EE-BD20-435C897D16C4}"/>
    <cellStyle name="Normal 3 3" xfId="66" xr:uid="{30FDC79E-1DA9-410E-9B19-1DB58F093D90}"/>
    <cellStyle name="Normal 3 3 2" xfId="67" xr:uid="{D599CB42-D641-4F48-B777-B335C3609C80}"/>
    <cellStyle name="Normal 4" xfId="7" xr:uid="{00000000-0005-0000-0000-00000D000000}"/>
    <cellStyle name="Normal 4 2" xfId="11" xr:uid="{00000000-0005-0000-0000-00000E000000}"/>
    <cellStyle name="Normal 5" xfId="8" xr:uid="{00000000-0005-0000-0000-00000F000000}"/>
    <cellStyle name="Normal 5 2" xfId="12" xr:uid="{00000000-0005-0000-0000-000010000000}"/>
    <cellStyle name="Normal 6" xfId="16" xr:uid="{00000000-0005-0000-0000-000011000000}"/>
    <cellStyle name="Normal 6 2" xfId="24" xr:uid="{00000000-0005-0000-0000-000012000000}"/>
    <cellStyle name="Normal 6 3" xfId="23" xr:uid="{00000000-0005-0000-0000-000013000000}"/>
    <cellStyle name="Normal 6 4" xfId="27" xr:uid="{2524E9C5-8579-4F47-992D-1A353EDBA5FF}"/>
    <cellStyle name="Normal 7" xfId="18" xr:uid="{00000000-0005-0000-0000-000014000000}"/>
    <cellStyle name="Normal 7 2" xfId="32" xr:uid="{40640038-AB67-4E5D-8306-8F79072FF85F}"/>
    <cellStyle name="Normal 7 3" xfId="46" xr:uid="{17AD76C0-F7D6-466E-8781-4E34FB097957}"/>
    <cellStyle name="Normal 8" xfId="20" xr:uid="{00000000-0005-0000-0000-000015000000}"/>
    <cellStyle name="Normal 9" xfId="21" xr:uid="{00000000-0005-0000-0000-000016000000}"/>
    <cellStyle name="Parasts 2" xfId="4" xr:uid="{00000000-0005-0000-0000-000017000000}"/>
    <cellStyle name="Parasts 3" xfId="5" xr:uid="{00000000-0005-0000-0000-000018000000}"/>
    <cellStyle name="Parasts 4" xfId="37" xr:uid="{19015723-779A-4A91-A0D5-783207CBD63B}"/>
    <cellStyle name="Result" xfId="44" xr:uid="{077972A0-9408-473B-869C-D85534C348D0}"/>
    <cellStyle name="Result 2" xfId="54" xr:uid="{9497055C-C2CC-4331-A6CD-69B1FBEC23A6}"/>
    <cellStyle name="Result2" xfId="45" xr:uid="{5B9BC66C-83F1-418E-8D01-E914EBBC55F4}"/>
    <cellStyle name="Result2 2" xfId="55" xr:uid="{3CBD9CA7-FE86-44AD-B47D-65BFABE09BE0}"/>
  </cellStyles>
  <dxfs count="0"/>
  <tableStyles count="0" defaultTableStyle="TableStyleMedium2" defaultPivotStyle="PivotStyleLight16"/>
  <colors>
    <mruColors>
      <color rgb="FF00CC00"/>
      <color rgb="FF339933"/>
      <color rgb="FF33CC33"/>
      <color rgb="FFFFCCFF"/>
      <color rgb="FFFF00FF"/>
      <color rgb="FF99FFCC"/>
      <color rgb="FF99FF99"/>
      <color rgb="FF006600"/>
      <color rgb="FF2E471D"/>
      <color rgb="FF1B29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va%20Seile\Desktop\Copy%20of%20AP82_oktobris_novembris_manipul&#257;ciju%20skait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M24"/>
  <sheetViews>
    <sheetView showGridLines="0" zoomScale="64" zoomScaleNormal="64" workbookViewId="0">
      <pane xSplit="1" ySplit="2" topLeftCell="B3" activePane="bottomRight" state="frozen"/>
      <selection pane="topRight" activeCell="C1" sqref="C1"/>
      <selection pane="bottomLeft" activeCell="A2" sqref="A2"/>
      <selection pane="bottomRight" activeCell="H18" sqref="H18"/>
    </sheetView>
  </sheetViews>
  <sheetFormatPr defaultColWidth="9.28515625" defaultRowHeight="12.75" x14ac:dyDescent="0.25"/>
  <cols>
    <col min="1" max="1" width="78.5703125" style="6" customWidth="1"/>
    <col min="2" max="2" width="17.85546875" style="15" customWidth="1"/>
    <col min="3" max="3" width="18.7109375" style="14" customWidth="1"/>
    <col min="4" max="4" width="20" style="14" customWidth="1"/>
    <col min="5" max="5" width="19.5703125" style="6" customWidth="1"/>
    <col min="6" max="6" width="16.140625" style="6" customWidth="1"/>
    <col min="7" max="7" width="52.5703125" style="6" customWidth="1"/>
    <col min="8" max="8" width="12.5703125" style="6" customWidth="1"/>
    <col min="9" max="9" width="13.42578125" style="6" customWidth="1"/>
    <col min="10" max="10" width="10.85546875" style="6" customWidth="1"/>
    <col min="11" max="11" width="9.28515625" style="6"/>
    <col min="12" max="12" width="9.5703125" style="6" bestFit="1" customWidth="1"/>
    <col min="13" max="16384" width="9.28515625" style="6"/>
  </cols>
  <sheetData>
    <row r="1" spans="1:13" ht="59.25" customHeight="1" x14ac:dyDescent="0.25">
      <c r="B1" s="65"/>
      <c r="C1" s="131" t="s">
        <v>157</v>
      </c>
      <c r="D1" s="131"/>
      <c r="E1" s="131"/>
      <c r="F1" s="65"/>
    </row>
    <row r="2" spans="1:13" ht="27" customHeight="1" x14ac:dyDescent="0.25">
      <c r="A2" s="112" t="s">
        <v>100</v>
      </c>
      <c r="B2" s="113" t="s">
        <v>0</v>
      </c>
      <c r="C2" s="114" t="s">
        <v>141</v>
      </c>
      <c r="D2" s="115" t="s">
        <v>155</v>
      </c>
      <c r="E2" s="116" t="s">
        <v>142</v>
      </c>
    </row>
    <row r="3" spans="1:13" ht="13.5" x14ac:dyDescent="0.25">
      <c r="A3" s="117" t="s">
        <v>96</v>
      </c>
      <c r="B3" s="118">
        <f>B4+B5+B6+B17</f>
        <v>248132</v>
      </c>
      <c r="C3" s="118">
        <f>C4+C5+C6+C17</f>
        <v>248132</v>
      </c>
      <c r="D3" s="119"/>
      <c r="E3" s="119"/>
    </row>
    <row r="4" spans="1:13" s="7" customFormat="1" x14ac:dyDescent="0.2">
      <c r="A4" s="120" t="s">
        <v>120</v>
      </c>
      <c r="B4" s="121">
        <f>ātrie_testi_stac_daļa!I56</f>
        <v>132903</v>
      </c>
      <c r="C4" s="121">
        <v>132903</v>
      </c>
      <c r="D4" s="64" t="s">
        <v>156</v>
      </c>
      <c r="E4" s="122" t="s">
        <v>143</v>
      </c>
      <c r="F4" s="8"/>
    </row>
    <row r="5" spans="1:13" x14ac:dyDescent="0.2">
      <c r="A5" s="123" t="s">
        <v>98</v>
      </c>
      <c r="B5" s="121">
        <f>ātrie_testi_amb_daļa!G28</f>
        <v>10023</v>
      </c>
      <c r="C5" s="121">
        <v>10023</v>
      </c>
      <c r="D5" s="64" t="s">
        <v>156</v>
      </c>
      <c r="E5" s="122" t="s">
        <v>144</v>
      </c>
      <c r="F5" s="8"/>
      <c r="K5" s="7"/>
      <c r="L5" s="7"/>
      <c r="M5" s="7"/>
    </row>
    <row r="6" spans="1:13" x14ac:dyDescent="0.2">
      <c r="A6" s="124" t="s">
        <v>4</v>
      </c>
      <c r="B6" s="125">
        <f>SUM(B7:B16)</f>
        <v>46557</v>
      </c>
      <c r="C6" s="125">
        <f>SUM(C7:C16)</f>
        <v>46557</v>
      </c>
      <c r="D6" s="126"/>
      <c r="E6" s="126"/>
      <c r="F6" s="8"/>
      <c r="G6" s="8"/>
      <c r="H6" s="8"/>
      <c r="I6" s="8"/>
      <c r="J6" s="8"/>
    </row>
    <row r="7" spans="1:13" x14ac:dyDescent="0.2">
      <c r="A7" s="127" t="s">
        <v>124</v>
      </c>
      <c r="B7" s="121">
        <f>Covid_pakalp_progr!H15</f>
        <v>16322</v>
      </c>
      <c r="C7" s="121">
        <f>B7</f>
        <v>16322</v>
      </c>
      <c r="D7" s="130" t="s">
        <v>156</v>
      </c>
      <c r="E7" s="128" t="s">
        <v>144</v>
      </c>
      <c r="F7" s="8"/>
      <c r="G7" s="8"/>
      <c r="H7" s="8"/>
      <c r="I7" s="8"/>
      <c r="J7" s="8"/>
      <c r="K7" s="7"/>
      <c r="L7" s="9"/>
      <c r="M7" s="7"/>
    </row>
    <row r="8" spans="1:13" ht="15" customHeight="1" x14ac:dyDescent="0.2">
      <c r="A8" s="127" t="s">
        <v>2</v>
      </c>
      <c r="B8" s="121">
        <f>Covid_pakalp_progr!H30</f>
        <v>16483</v>
      </c>
      <c r="C8" s="121">
        <v>16483</v>
      </c>
      <c r="D8" s="130"/>
      <c r="E8" s="128" t="s">
        <v>144</v>
      </c>
      <c r="F8" s="8"/>
      <c r="K8" s="7"/>
      <c r="L8" s="9"/>
      <c r="M8" s="7"/>
    </row>
    <row r="9" spans="1:13" ht="15" customHeight="1" x14ac:dyDescent="0.2">
      <c r="A9" s="127" t="s">
        <v>1</v>
      </c>
      <c r="B9" s="121">
        <f>Covid_pakalp_progr!H35</f>
        <v>14</v>
      </c>
      <c r="C9" s="121">
        <v>14</v>
      </c>
      <c r="D9" s="130"/>
      <c r="E9" s="128" t="s">
        <v>144</v>
      </c>
      <c r="F9" s="8"/>
      <c r="K9" s="7"/>
      <c r="L9" s="9"/>
      <c r="M9" s="7"/>
    </row>
    <row r="10" spans="1:13" ht="15" customHeight="1" x14ac:dyDescent="0.2">
      <c r="A10" s="127" t="s">
        <v>5</v>
      </c>
      <c r="B10" s="121">
        <f>Covid_pakalp_progr!H21</f>
        <v>411</v>
      </c>
      <c r="C10" s="121">
        <v>411</v>
      </c>
      <c r="D10" s="130"/>
      <c r="E10" s="128" t="s">
        <v>144</v>
      </c>
      <c r="F10" s="8"/>
      <c r="K10" s="7"/>
      <c r="L10" s="9"/>
      <c r="M10" s="7"/>
    </row>
    <row r="11" spans="1:13" ht="15" customHeight="1" x14ac:dyDescent="0.2">
      <c r="A11" s="127" t="s">
        <v>103</v>
      </c>
      <c r="B11" s="121">
        <f>Covid_pakalp_progr!H43</f>
        <v>5684</v>
      </c>
      <c r="C11" s="121">
        <v>5684</v>
      </c>
      <c r="D11" s="130"/>
      <c r="E11" s="128" t="s">
        <v>144</v>
      </c>
      <c r="F11" s="8"/>
      <c r="K11" s="7"/>
      <c r="L11" s="9"/>
      <c r="M11" s="7"/>
    </row>
    <row r="12" spans="1:13" ht="15" customHeight="1" x14ac:dyDescent="0.2">
      <c r="A12" s="127" t="s">
        <v>102</v>
      </c>
      <c r="B12" s="121">
        <f>Covid_pakalp_progr!H70</f>
        <v>41</v>
      </c>
      <c r="C12" s="121">
        <v>41</v>
      </c>
      <c r="D12" s="130"/>
      <c r="E12" s="128" t="s">
        <v>144</v>
      </c>
      <c r="F12" s="8"/>
      <c r="K12" s="7"/>
      <c r="L12" s="9"/>
      <c r="M12" s="7"/>
    </row>
    <row r="13" spans="1:13" ht="15" customHeight="1" x14ac:dyDescent="0.2">
      <c r="A13" s="127" t="s">
        <v>104</v>
      </c>
      <c r="B13" s="121">
        <f>Covid_pakalp_progr!H65</f>
        <v>10</v>
      </c>
      <c r="C13" s="121">
        <v>10</v>
      </c>
      <c r="D13" s="130"/>
      <c r="E13" s="128" t="s">
        <v>144</v>
      </c>
      <c r="F13" s="8"/>
      <c r="K13" s="7"/>
      <c r="L13" s="9"/>
      <c r="M13" s="7"/>
    </row>
    <row r="14" spans="1:13" ht="15" customHeight="1" x14ac:dyDescent="0.2">
      <c r="A14" s="127" t="s">
        <v>123</v>
      </c>
      <c r="B14" s="121">
        <f>Covid_pakalp_progr!H50</f>
        <v>6219</v>
      </c>
      <c r="C14" s="121">
        <v>6219</v>
      </c>
      <c r="D14" s="130"/>
      <c r="E14" s="128" t="s">
        <v>144</v>
      </c>
      <c r="F14" s="8"/>
      <c r="K14" s="7"/>
      <c r="L14" s="9"/>
      <c r="M14" s="7"/>
    </row>
    <row r="15" spans="1:13" ht="15" customHeight="1" x14ac:dyDescent="0.2">
      <c r="A15" s="127" t="s">
        <v>127</v>
      </c>
      <c r="B15" s="121">
        <f>Covid_pakalp_progr!H55</f>
        <v>1328</v>
      </c>
      <c r="C15" s="121">
        <v>1328</v>
      </c>
      <c r="D15" s="130"/>
      <c r="E15" s="128" t="s">
        <v>144</v>
      </c>
      <c r="F15" s="8"/>
      <c r="K15" s="7"/>
      <c r="L15" s="9"/>
      <c r="M15" s="7"/>
    </row>
    <row r="16" spans="1:13" ht="15" customHeight="1" x14ac:dyDescent="0.2">
      <c r="A16" s="127" t="s">
        <v>23</v>
      </c>
      <c r="B16" s="121">
        <f>Covid_pakalp_progr!H60</f>
        <v>45</v>
      </c>
      <c r="C16" s="121">
        <v>45</v>
      </c>
      <c r="D16" s="130"/>
      <c r="E16" s="128" t="s">
        <v>144</v>
      </c>
      <c r="F16" s="8"/>
      <c r="K16" s="7"/>
      <c r="L16" s="9"/>
      <c r="M16" s="7"/>
    </row>
    <row r="17" spans="1:13" x14ac:dyDescent="0.2">
      <c r="A17" s="124" t="s">
        <v>46</v>
      </c>
      <c r="B17" s="125">
        <f>SUM(B18:B19)</f>
        <v>58649</v>
      </c>
      <c r="C17" s="125">
        <f>SUM(C18:C19)</f>
        <v>58649</v>
      </c>
      <c r="D17" s="126"/>
      <c r="E17" s="126"/>
      <c r="F17" s="8"/>
      <c r="K17" s="7"/>
      <c r="L17" s="9"/>
      <c r="M17" s="7"/>
    </row>
    <row r="18" spans="1:13" ht="29.25" customHeight="1" x14ac:dyDescent="0.2">
      <c r="A18" s="123" t="s">
        <v>128</v>
      </c>
      <c r="B18" s="121">
        <f>RAKUS_antivielu_testi!F10</f>
        <v>5691</v>
      </c>
      <c r="C18" s="121">
        <v>5691</v>
      </c>
      <c r="D18" s="64" t="s">
        <v>156</v>
      </c>
      <c r="E18" s="122" t="s">
        <v>144</v>
      </c>
      <c r="F18" s="8"/>
      <c r="K18" s="7"/>
      <c r="L18" s="7"/>
      <c r="M18" s="7"/>
    </row>
    <row r="19" spans="1:13" x14ac:dyDescent="0.2">
      <c r="A19" s="123" t="s">
        <v>121</v>
      </c>
      <c r="B19" s="129">
        <f>Sekvencēšana!E16</f>
        <v>52958</v>
      </c>
      <c r="C19" s="129">
        <v>52958</v>
      </c>
      <c r="D19" s="64" t="s">
        <v>156</v>
      </c>
      <c r="E19" s="122" t="s">
        <v>144</v>
      </c>
      <c r="F19" s="8"/>
      <c r="K19" s="7"/>
      <c r="L19" s="7"/>
      <c r="M19" s="7"/>
    </row>
    <row r="20" spans="1:13" x14ac:dyDescent="0.2">
      <c r="A20" s="10"/>
      <c r="B20" s="10"/>
      <c r="C20" s="11"/>
      <c r="D20" s="11"/>
      <c r="E20" s="10"/>
      <c r="F20" s="8"/>
    </row>
    <row r="21" spans="1:13" x14ac:dyDescent="0.2">
      <c r="A21" s="10"/>
      <c r="B21" s="10"/>
      <c r="C21" s="11"/>
      <c r="D21" s="11"/>
      <c r="E21" s="10"/>
      <c r="F21" s="8"/>
    </row>
    <row r="22" spans="1:13" x14ac:dyDescent="0.2">
      <c r="A22" s="8"/>
      <c r="B22" s="8"/>
      <c r="C22" s="12"/>
      <c r="D22" s="12"/>
      <c r="E22" s="8"/>
      <c r="F22" s="8"/>
    </row>
    <row r="23" spans="1:13" x14ac:dyDescent="0.25">
      <c r="B23" s="13"/>
    </row>
    <row r="24" spans="1:13" x14ac:dyDescent="0.25">
      <c r="B24" s="13"/>
    </row>
  </sheetData>
  <mergeCells count="2">
    <mergeCell ref="D7:D16"/>
    <mergeCell ref="C1:E1"/>
  </mergeCells>
  <phoneticPr fontId="28" type="noConversion"/>
  <pageMargins left="0.21" right="0.21" top="0.25" bottom="0.21" header="0.31496062992125984" footer="0.31496062992125984"/>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7B930-7AEF-4EFA-ADBC-55038C946BCD}">
  <sheetPr>
    <tabColor theme="9" tint="0.79998168889431442"/>
  </sheetPr>
  <dimension ref="A1:I76"/>
  <sheetViews>
    <sheetView tabSelected="1" zoomScale="62" zoomScaleNormal="62" workbookViewId="0">
      <selection activeCell="K1" sqref="K1:M1048576"/>
    </sheetView>
  </sheetViews>
  <sheetFormatPr defaultRowHeight="12.75" x14ac:dyDescent="0.2"/>
  <cols>
    <col min="1" max="1" width="36" style="8" customWidth="1"/>
    <col min="2" max="2" width="15" style="8" customWidth="1"/>
    <col min="3" max="3" width="37" style="8" customWidth="1"/>
    <col min="4" max="4" width="12.5703125" style="8" customWidth="1"/>
    <col min="5" max="5" width="11" style="8" customWidth="1"/>
    <col min="6" max="6" width="11.42578125" style="8" customWidth="1"/>
    <col min="7" max="7" width="9.42578125" style="8" customWidth="1"/>
    <col min="8" max="8" width="12.85546875" style="8" customWidth="1"/>
    <col min="9" max="9" width="16" style="8" customWidth="1"/>
    <col min="10" max="10" width="13.140625" style="8" customWidth="1"/>
    <col min="11" max="11" width="14.85546875" style="8" customWidth="1"/>
    <col min="12" max="12" width="12.42578125" style="8" customWidth="1"/>
    <col min="13" max="13" width="12.7109375" style="8" customWidth="1"/>
    <col min="14" max="14" width="9.140625" style="8"/>
    <col min="15" max="15" width="11.42578125" style="8" customWidth="1"/>
    <col min="16" max="16" width="12.42578125" style="8" customWidth="1"/>
    <col min="17" max="17" width="12.85546875" style="8" customWidth="1"/>
    <col min="18" max="16384" width="9.140625" style="8"/>
  </cols>
  <sheetData>
    <row r="1" spans="1:9" ht="47.25" customHeight="1" x14ac:dyDescent="0.2">
      <c r="F1" s="131" t="s">
        <v>158</v>
      </c>
      <c r="G1" s="131"/>
      <c r="H1" s="131"/>
      <c r="I1" s="131"/>
    </row>
    <row r="2" spans="1:9" x14ac:dyDescent="0.2">
      <c r="A2" s="66" t="s">
        <v>147</v>
      </c>
    </row>
    <row r="3" spans="1:9" ht="39.75" customHeight="1" x14ac:dyDescent="0.2">
      <c r="A3" s="67" t="s">
        <v>7</v>
      </c>
      <c r="B3" s="67" t="s">
        <v>8</v>
      </c>
      <c r="C3" s="67" t="s">
        <v>97</v>
      </c>
      <c r="D3" s="68" t="s">
        <v>146</v>
      </c>
      <c r="E3" s="69" t="s">
        <v>129</v>
      </c>
      <c r="F3" s="69" t="s">
        <v>130</v>
      </c>
      <c r="G3" s="69" t="s">
        <v>140</v>
      </c>
      <c r="H3" s="70" t="s">
        <v>131</v>
      </c>
      <c r="I3" s="71" t="s">
        <v>145</v>
      </c>
    </row>
    <row r="4" spans="1:9" ht="17.25" customHeight="1" x14ac:dyDescent="0.2">
      <c r="A4" s="27" t="s">
        <v>69</v>
      </c>
      <c r="B4" s="27" t="s">
        <v>81</v>
      </c>
      <c r="C4" s="27" t="s">
        <v>78</v>
      </c>
      <c r="D4" s="36">
        <v>4.5199999999999996</v>
      </c>
      <c r="E4" s="72">
        <v>0</v>
      </c>
      <c r="F4" s="72">
        <v>11</v>
      </c>
      <c r="G4" s="72">
        <v>102</v>
      </c>
      <c r="H4" s="72">
        <f>E4+F4+G4</f>
        <v>113</v>
      </c>
      <c r="I4" s="73">
        <f>ROUND(D4*SUM(H4),2)</f>
        <v>510.76</v>
      </c>
    </row>
    <row r="5" spans="1:9" x14ac:dyDescent="0.2">
      <c r="A5" s="27" t="s">
        <v>66</v>
      </c>
      <c r="B5" s="27" t="s">
        <v>81</v>
      </c>
      <c r="C5" s="27" t="s">
        <v>78</v>
      </c>
      <c r="D5" s="36">
        <v>4.5199999999999996</v>
      </c>
      <c r="E5" s="72">
        <v>0</v>
      </c>
      <c r="F5" s="72">
        <v>0</v>
      </c>
      <c r="G5" s="72">
        <v>203</v>
      </c>
      <c r="H5" s="72">
        <f t="shared" ref="H5:H54" si="0">E5+F5+G5</f>
        <v>203</v>
      </c>
      <c r="I5" s="73">
        <f t="shared" ref="I5:I54" si="1">ROUND(D5*SUM(H5),2)</f>
        <v>917.56</v>
      </c>
    </row>
    <row r="6" spans="1:9" x14ac:dyDescent="0.2">
      <c r="A6" s="27" t="s">
        <v>59</v>
      </c>
      <c r="B6" s="27" t="s">
        <v>84</v>
      </c>
      <c r="C6" s="27" t="s">
        <v>79</v>
      </c>
      <c r="D6" s="36">
        <v>3.83</v>
      </c>
      <c r="E6" s="72">
        <v>12</v>
      </c>
      <c r="F6" s="72">
        <v>4</v>
      </c>
      <c r="G6" s="72">
        <v>267</v>
      </c>
      <c r="H6" s="72">
        <f t="shared" si="0"/>
        <v>283</v>
      </c>
      <c r="I6" s="73">
        <f t="shared" si="1"/>
        <v>1083.8900000000001</v>
      </c>
    </row>
    <row r="7" spans="1:9" x14ac:dyDescent="0.2">
      <c r="A7" s="27" t="s">
        <v>70</v>
      </c>
      <c r="B7" s="27" t="s">
        <v>84</v>
      </c>
      <c r="C7" s="27" t="s">
        <v>79</v>
      </c>
      <c r="D7" s="36">
        <v>3.83</v>
      </c>
      <c r="E7" s="72">
        <v>0</v>
      </c>
      <c r="F7" s="72">
        <v>51</v>
      </c>
      <c r="G7" s="72">
        <v>35</v>
      </c>
      <c r="H7" s="72">
        <f t="shared" si="0"/>
        <v>86</v>
      </c>
      <c r="I7" s="73">
        <f t="shared" si="1"/>
        <v>329.38</v>
      </c>
    </row>
    <row r="8" spans="1:9" x14ac:dyDescent="0.2">
      <c r="A8" s="27" t="s">
        <v>50</v>
      </c>
      <c r="B8" s="27" t="s">
        <v>82</v>
      </c>
      <c r="C8" s="27" t="s">
        <v>42</v>
      </c>
      <c r="D8" s="36">
        <v>44.25</v>
      </c>
      <c r="E8" s="72">
        <v>4</v>
      </c>
      <c r="F8" s="72">
        <v>0</v>
      </c>
      <c r="G8" s="72">
        <v>2</v>
      </c>
      <c r="H8" s="72">
        <f t="shared" si="0"/>
        <v>6</v>
      </c>
      <c r="I8" s="73">
        <f t="shared" si="1"/>
        <v>265.5</v>
      </c>
    </row>
    <row r="9" spans="1:9" x14ac:dyDescent="0.2">
      <c r="A9" s="27" t="s">
        <v>50</v>
      </c>
      <c r="B9" s="27" t="s">
        <v>84</v>
      </c>
      <c r="C9" s="27" t="s">
        <v>79</v>
      </c>
      <c r="D9" s="36">
        <v>3.83</v>
      </c>
      <c r="E9" s="72">
        <v>2</v>
      </c>
      <c r="F9" s="72">
        <v>2</v>
      </c>
      <c r="G9" s="72">
        <v>0</v>
      </c>
      <c r="H9" s="72">
        <f t="shared" si="0"/>
        <v>4</v>
      </c>
      <c r="I9" s="73">
        <f t="shared" si="1"/>
        <v>15.32</v>
      </c>
    </row>
    <row r="10" spans="1:9" x14ac:dyDescent="0.2">
      <c r="A10" s="27" t="s">
        <v>50</v>
      </c>
      <c r="B10" s="27" t="s">
        <v>83</v>
      </c>
      <c r="C10" s="27" t="s">
        <v>95</v>
      </c>
      <c r="D10" s="36">
        <v>0.8</v>
      </c>
      <c r="E10" s="72">
        <v>0</v>
      </c>
      <c r="F10" s="72">
        <v>0</v>
      </c>
      <c r="G10" s="72">
        <v>1</v>
      </c>
      <c r="H10" s="72">
        <f t="shared" si="0"/>
        <v>1</v>
      </c>
      <c r="I10" s="73">
        <f t="shared" si="1"/>
        <v>0.8</v>
      </c>
    </row>
    <row r="11" spans="1:9" x14ac:dyDescent="0.2">
      <c r="A11" s="27" t="s">
        <v>60</v>
      </c>
      <c r="B11" s="27" t="s">
        <v>81</v>
      </c>
      <c r="C11" s="27" t="s">
        <v>78</v>
      </c>
      <c r="D11" s="36">
        <v>4.5199999999999996</v>
      </c>
      <c r="E11" s="72">
        <v>8</v>
      </c>
      <c r="F11" s="72">
        <v>0</v>
      </c>
      <c r="G11" s="72">
        <v>0</v>
      </c>
      <c r="H11" s="72">
        <f t="shared" si="0"/>
        <v>8</v>
      </c>
      <c r="I11" s="73">
        <f t="shared" si="1"/>
        <v>36.159999999999997</v>
      </c>
    </row>
    <row r="12" spans="1:9" x14ac:dyDescent="0.2">
      <c r="A12" s="27" t="s">
        <v>75</v>
      </c>
      <c r="B12" s="27" t="s">
        <v>82</v>
      </c>
      <c r="C12" s="27" t="s">
        <v>42</v>
      </c>
      <c r="D12" s="36">
        <v>44.25</v>
      </c>
      <c r="E12" s="72">
        <v>12</v>
      </c>
      <c r="F12" s="72">
        <v>0</v>
      </c>
      <c r="G12" s="72">
        <v>5</v>
      </c>
      <c r="H12" s="72">
        <f t="shared" si="0"/>
        <v>17</v>
      </c>
      <c r="I12" s="73">
        <f t="shared" si="1"/>
        <v>752.25</v>
      </c>
    </row>
    <row r="13" spans="1:9" x14ac:dyDescent="0.2">
      <c r="A13" s="27" t="s">
        <v>75</v>
      </c>
      <c r="B13" s="27" t="s">
        <v>81</v>
      </c>
      <c r="C13" s="27" t="s">
        <v>78</v>
      </c>
      <c r="D13" s="36">
        <v>4.5199999999999996</v>
      </c>
      <c r="E13" s="72">
        <v>0</v>
      </c>
      <c r="F13" s="72">
        <v>65</v>
      </c>
      <c r="G13" s="72">
        <v>304</v>
      </c>
      <c r="H13" s="72">
        <f t="shared" si="0"/>
        <v>369</v>
      </c>
      <c r="I13" s="73">
        <f t="shared" si="1"/>
        <v>1667.88</v>
      </c>
    </row>
    <row r="14" spans="1:9" x14ac:dyDescent="0.2">
      <c r="A14" s="27" t="s">
        <v>53</v>
      </c>
      <c r="B14" s="27" t="s">
        <v>82</v>
      </c>
      <c r="C14" s="27" t="s">
        <v>42</v>
      </c>
      <c r="D14" s="36">
        <v>44.25</v>
      </c>
      <c r="E14" s="72">
        <v>35</v>
      </c>
      <c r="F14" s="72">
        <v>27</v>
      </c>
      <c r="G14" s="72">
        <v>343</v>
      </c>
      <c r="H14" s="72">
        <f t="shared" si="0"/>
        <v>405</v>
      </c>
      <c r="I14" s="73">
        <f t="shared" si="1"/>
        <v>17921.25</v>
      </c>
    </row>
    <row r="15" spans="1:9" x14ac:dyDescent="0.2">
      <c r="A15" s="27" t="s">
        <v>53</v>
      </c>
      <c r="B15" s="27" t="s">
        <v>81</v>
      </c>
      <c r="C15" s="27" t="s">
        <v>78</v>
      </c>
      <c r="D15" s="36">
        <v>4.5199999999999996</v>
      </c>
      <c r="E15" s="72">
        <v>110</v>
      </c>
      <c r="F15" s="72">
        <v>120</v>
      </c>
      <c r="G15" s="72">
        <v>1380</v>
      </c>
      <c r="H15" s="72">
        <f t="shared" si="0"/>
        <v>1610</v>
      </c>
      <c r="I15" s="73">
        <f t="shared" si="1"/>
        <v>7277.2</v>
      </c>
    </row>
    <row r="16" spans="1:9" x14ac:dyDescent="0.2">
      <c r="A16" s="27" t="s">
        <v>61</v>
      </c>
      <c r="B16" s="27" t="s">
        <v>84</v>
      </c>
      <c r="C16" s="27" t="s">
        <v>79</v>
      </c>
      <c r="D16" s="36">
        <v>3.83</v>
      </c>
      <c r="E16" s="72">
        <v>3</v>
      </c>
      <c r="F16" s="72">
        <v>7</v>
      </c>
      <c r="G16" s="72">
        <v>237</v>
      </c>
      <c r="H16" s="72">
        <f t="shared" si="0"/>
        <v>247</v>
      </c>
      <c r="I16" s="73">
        <f t="shared" si="1"/>
        <v>946.01</v>
      </c>
    </row>
    <row r="17" spans="1:9" x14ac:dyDescent="0.2">
      <c r="A17" s="27" t="s">
        <v>49</v>
      </c>
      <c r="B17" s="27" t="s">
        <v>82</v>
      </c>
      <c r="C17" s="27" t="s">
        <v>42</v>
      </c>
      <c r="D17" s="36">
        <v>44.25</v>
      </c>
      <c r="E17" s="72">
        <v>29</v>
      </c>
      <c r="F17" s="72">
        <v>10</v>
      </c>
      <c r="G17" s="72">
        <v>68</v>
      </c>
      <c r="H17" s="72">
        <f t="shared" si="0"/>
        <v>107</v>
      </c>
      <c r="I17" s="73">
        <f t="shared" si="1"/>
        <v>4734.75</v>
      </c>
    </row>
    <row r="18" spans="1:9" x14ac:dyDescent="0.2">
      <c r="A18" s="27" t="s">
        <v>49</v>
      </c>
      <c r="B18" s="27" t="s">
        <v>81</v>
      </c>
      <c r="C18" s="27" t="s">
        <v>78</v>
      </c>
      <c r="D18" s="36">
        <v>4.5199999999999996</v>
      </c>
      <c r="E18" s="72">
        <v>35</v>
      </c>
      <c r="F18" s="72">
        <v>17</v>
      </c>
      <c r="G18" s="72">
        <v>910</v>
      </c>
      <c r="H18" s="72">
        <f t="shared" si="0"/>
        <v>962</v>
      </c>
      <c r="I18" s="73">
        <f t="shared" si="1"/>
        <v>4348.24</v>
      </c>
    </row>
    <row r="19" spans="1:9" x14ac:dyDescent="0.2">
      <c r="A19" s="27" t="s">
        <v>49</v>
      </c>
      <c r="B19" s="27" t="s">
        <v>84</v>
      </c>
      <c r="C19" s="27" t="s">
        <v>79</v>
      </c>
      <c r="D19" s="36">
        <v>3.83</v>
      </c>
      <c r="E19" s="72">
        <v>0</v>
      </c>
      <c r="F19" s="72">
        <v>0</v>
      </c>
      <c r="G19" s="72">
        <v>8</v>
      </c>
      <c r="H19" s="72">
        <f t="shared" si="0"/>
        <v>8</v>
      </c>
      <c r="I19" s="73">
        <f t="shared" si="1"/>
        <v>30.64</v>
      </c>
    </row>
    <row r="20" spans="1:9" x14ac:dyDescent="0.2">
      <c r="A20" s="27" t="s">
        <v>54</v>
      </c>
      <c r="B20" s="27" t="s">
        <v>82</v>
      </c>
      <c r="C20" s="27" t="s">
        <v>42</v>
      </c>
      <c r="D20" s="36">
        <v>44.25</v>
      </c>
      <c r="E20" s="72">
        <v>22</v>
      </c>
      <c r="F20" s="72">
        <v>6</v>
      </c>
      <c r="G20" s="72">
        <v>13</v>
      </c>
      <c r="H20" s="72">
        <f t="shared" si="0"/>
        <v>41</v>
      </c>
      <c r="I20" s="73">
        <f t="shared" si="1"/>
        <v>1814.25</v>
      </c>
    </row>
    <row r="21" spans="1:9" x14ac:dyDescent="0.2">
      <c r="A21" s="27" t="s">
        <v>54</v>
      </c>
      <c r="B21" s="27" t="s">
        <v>81</v>
      </c>
      <c r="C21" s="27" t="s">
        <v>78</v>
      </c>
      <c r="D21" s="36">
        <v>4.5199999999999996</v>
      </c>
      <c r="E21" s="72">
        <v>19</v>
      </c>
      <c r="F21" s="72">
        <v>7</v>
      </c>
      <c r="G21" s="72">
        <v>57</v>
      </c>
      <c r="H21" s="72">
        <f t="shared" si="0"/>
        <v>83</v>
      </c>
      <c r="I21" s="73">
        <f t="shared" si="1"/>
        <v>375.16</v>
      </c>
    </row>
    <row r="22" spans="1:9" x14ac:dyDescent="0.2">
      <c r="A22" s="27" t="s">
        <v>54</v>
      </c>
      <c r="B22" s="27" t="s">
        <v>83</v>
      </c>
      <c r="C22" s="27" t="s">
        <v>95</v>
      </c>
      <c r="D22" s="36">
        <v>0.8</v>
      </c>
      <c r="E22" s="72">
        <v>0</v>
      </c>
      <c r="F22" s="72">
        <v>0</v>
      </c>
      <c r="G22" s="72">
        <v>5</v>
      </c>
      <c r="H22" s="72">
        <f t="shared" si="0"/>
        <v>5</v>
      </c>
      <c r="I22" s="73">
        <f t="shared" si="1"/>
        <v>4</v>
      </c>
    </row>
    <row r="23" spans="1:9" x14ac:dyDescent="0.2">
      <c r="A23" s="27" t="s">
        <v>62</v>
      </c>
      <c r="B23" s="27" t="s">
        <v>84</v>
      </c>
      <c r="C23" s="27" t="s">
        <v>79</v>
      </c>
      <c r="D23" s="36">
        <v>3.83</v>
      </c>
      <c r="E23" s="72">
        <v>20</v>
      </c>
      <c r="F23" s="72">
        <v>4</v>
      </c>
      <c r="G23" s="72">
        <v>392</v>
      </c>
      <c r="H23" s="72">
        <f t="shared" si="0"/>
        <v>416</v>
      </c>
      <c r="I23" s="73">
        <f t="shared" si="1"/>
        <v>1593.28</v>
      </c>
    </row>
    <row r="24" spans="1:9" x14ac:dyDescent="0.2">
      <c r="A24" s="27" t="s">
        <v>63</v>
      </c>
      <c r="B24" s="27" t="s">
        <v>81</v>
      </c>
      <c r="C24" s="27" t="s">
        <v>78</v>
      </c>
      <c r="D24" s="36">
        <v>4.5199999999999996</v>
      </c>
      <c r="E24" s="72">
        <v>0</v>
      </c>
      <c r="F24" s="72">
        <v>0</v>
      </c>
      <c r="G24" s="72">
        <v>367</v>
      </c>
      <c r="H24" s="72">
        <f t="shared" si="0"/>
        <v>367</v>
      </c>
      <c r="I24" s="73">
        <f t="shared" si="1"/>
        <v>1658.84</v>
      </c>
    </row>
    <row r="25" spans="1:9" x14ac:dyDescent="0.2">
      <c r="A25" s="27" t="s">
        <v>55</v>
      </c>
      <c r="B25" s="27" t="s">
        <v>101</v>
      </c>
      <c r="C25" s="27" t="s">
        <v>40</v>
      </c>
      <c r="D25" s="36">
        <v>23.32</v>
      </c>
      <c r="E25" s="72">
        <v>0</v>
      </c>
      <c r="F25" s="72">
        <v>0</v>
      </c>
      <c r="G25" s="72">
        <v>3</v>
      </c>
      <c r="H25" s="72">
        <f t="shared" si="0"/>
        <v>3</v>
      </c>
      <c r="I25" s="73">
        <f t="shared" si="1"/>
        <v>69.959999999999994</v>
      </c>
    </row>
    <row r="26" spans="1:9" x14ac:dyDescent="0.2">
      <c r="A26" s="27" t="s">
        <v>55</v>
      </c>
      <c r="B26" s="27" t="s">
        <v>81</v>
      </c>
      <c r="C26" s="27" t="s">
        <v>78</v>
      </c>
      <c r="D26" s="36">
        <v>4.5199999999999996</v>
      </c>
      <c r="E26" s="72">
        <v>41</v>
      </c>
      <c r="F26" s="72">
        <v>57</v>
      </c>
      <c r="G26" s="72">
        <v>1476</v>
      </c>
      <c r="H26" s="72">
        <f t="shared" si="0"/>
        <v>1574</v>
      </c>
      <c r="I26" s="73">
        <f t="shared" si="1"/>
        <v>7114.48</v>
      </c>
    </row>
    <row r="27" spans="1:9" x14ac:dyDescent="0.2">
      <c r="A27" s="27" t="s">
        <v>71</v>
      </c>
      <c r="B27" s="27" t="s">
        <v>81</v>
      </c>
      <c r="C27" s="27" t="s">
        <v>78</v>
      </c>
      <c r="D27" s="36">
        <v>4.5199999999999996</v>
      </c>
      <c r="E27" s="72">
        <v>10</v>
      </c>
      <c r="F27" s="72">
        <v>24</v>
      </c>
      <c r="G27" s="72">
        <v>179</v>
      </c>
      <c r="H27" s="72">
        <f t="shared" si="0"/>
        <v>213</v>
      </c>
      <c r="I27" s="73">
        <f t="shared" si="1"/>
        <v>962.76</v>
      </c>
    </row>
    <row r="28" spans="1:9" x14ac:dyDescent="0.2">
      <c r="A28" s="27" t="s">
        <v>77</v>
      </c>
      <c r="B28" s="27" t="s">
        <v>81</v>
      </c>
      <c r="C28" s="27" t="s">
        <v>78</v>
      </c>
      <c r="D28" s="36">
        <v>4.5199999999999996</v>
      </c>
      <c r="E28" s="72">
        <v>5</v>
      </c>
      <c r="F28" s="72">
        <v>2</v>
      </c>
      <c r="G28" s="72">
        <v>110</v>
      </c>
      <c r="H28" s="72">
        <f t="shared" si="0"/>
        <v>117</v>
      </c>
      <c r="I28" s="73">
        <f t="shared" si="1"/>
        <v>528.84</v>
      </c>
    </row>
    <row r="29" spans="1:9" x14ac:dyDescent="0.2">
      <c r="A29" s="27" t="s">
        <v>64</v>
      </c>
      <c r="B29" s="27" t="s">
        <v>81</v>
      </c>
      <c r="C29" s="27" t="s">
        <v>78</v>
      </c>
      <c r="D29" s="36">
        <v>4.5199999999999996</v>
      </c>
      <c r="E29" s="72">
        <v>1</v>
      </c>
      <c r="F29" s="72">
        <v>0</v>
      </c>
      <c r="G29" s="72">
        <v>20</v>
      </c>
      <c r="H29" s="72">
        <f t="shared" si="0"/>
        <v>21</v>
      </c>
      <c r="I29" s="73">
        <f t="shared" si="1"/>
        <v>94.92</v>
      </c>
    </row>
    <row r="30" spans="1:9" x14ac:dyDescent="0.2">
      <c r="A30" s="27" t="s">
        <v>65</v>
      </c>
      <c r="B30" s="27" t="s">
        <v>101</v>
      </c>
      <c r="C30" s="27" t="s">
        <v>40</v>
      </c>
      <c r="D30" s="36">
        <v>23.32</v>
      </c>
      <c r="E30" s="72">
        <v>2</v>
      </c>
      <c r="F30" s="72">
        <v>0</v>
      </c>
      <c r="G30" s="72">
        <v>5</v>
      </c>
      <c r="H30" s="72">
        <f t="shared" si="0"/>
        <v>7</v>
      </c>
      <c r="I30" s="73">
        <f t="shared" si="1"/>
        <v>163.24</v>
      </c>
    </row>
    <row r="31" spans="1:9" x14ac:dyDescent="0.2">
      <c r="A31" s="27" t="s">
        <v>65</v>
      </c>
      <c r="B31" s="27" t="s">
        <v>81</v>
      </c>
      <c r="C31" s="27" t="s">
        <v>78</v>
      </c>
      <c r="D31" s="36">
        <v>4.5199999999999996</v>
      </c>
      <c r="E31" s="72">
        <v>0</v>
      </c>
      <c r="F31" s="72">
        <v>0</v>
      </c>
      <c r="G31" s="72">
        <v>3</v>
      </c>
      <c r="H31" s="72">
        <f t="shared" si="0"/>
        <v>3</v>
      </c>
      <c r="I31" s="73">
        <f t="shared" si="1"/>
        <v>13.56</v>
      </c>
    </row>
    <row r="32" spans="1:9" x14ac:dyDescent="0.2">
      <c r="A32" s="27" t="s">
        <v>65</v>
      </c>
      <c r="B32" s="27" t="s">
        <v>84</v>
      </c>
      <c r="C32" s="27" t="s">
        <v>79</v>
      </c>
      <c r="D32" s="36">
        <v>3.83</v>
      </c>
      <c r="E32" s="72">
        <v>0</v>
      </c>
      <c r="F32" s="72">
        <v>0</v>
      </c>
      <c r="G32" s="72">
        <v>14</v>
      </c>
      <c r="H32" s="72">
        <f t="shared" si="0"/>
        <v>14</v>
      </c>
      <c r="I32" s="73">
        <f t="shared" si="1"/>
        <v>53.62</v>
      </c>
    </row>
    <row r="33" spans="1:9" x14ac:dyDescent="0.2">
      <c r="A33" s="27" t="s">
        <v>51</v>
      </c>
      <c r="B33" s="27" t="s">
        <v>101</v>
      </c>
      <c r="C33" s="27" t="s">
        <v>40</v>
      </c>
      <c r="D33" s="36">
        <v>23.32</v>
      </c>
      <c r="E33" s="72">
        <v>41</v>
      </c>
      <c r="F33" s="72">
        <v>41</v>
      </c>
      <c r="G33" s="72">
        <v>307</v>
      </c>
      <c r="H33" s="72">
        <f t="shared" si="0"/>
        <v>389</v>
      </c>
      <c r="I33" s="73">
        <f t="shared" si="1"/>
        <v>9071.48</v>
      </c>
    </row>
    <row r="34" spans="1:9" x14ac:dyDescent="0.2">
      <c r="A34" s="27" t="s">
        <v>51</v>
      </c>
      <c r="B34" s="27" t="s">
        <v>82</v>
      </c>
      <c r="C34" s="27" t="s">
        <v>42</v>
      </c>
      <c r="D34" s="36">
        <v>44.25</v>
      </c>
      <c r="E34" s="72">
        <v>42</v>
      </c>
      <c r="F34" s="72">
        <v>38</v>
      </c>
      <c r="G34" s="72">
        <v>349</v>
      </c>
      <c r="H34" s="72">
        <f t="shared" si="0"/>
        <v>429</v>
      </c>
      <c r="I34" s="73">
        <f t="shared" si="1"/>
        <v>18983.25</v>
      </c>
    </row>
    <row r="35" spans="1:9" x14ac:dyDescent="0.2">
      <c r="A35" s="27" t="s">
        <v>51</v>
      </c>
      <c r="B35" s="27" t="s">
        <v>81</v>
      </c>
      <c r="C35" s="27" t="s">
        <v>78</v>
      </c>
      <c r="D35" s="36">
        <v>4.5199999999999996</v>
      </c>
      <c r="E35" s="72">
        <v>0</v>
      </c>
      <c r="F35" s="72">
        <v>0</v>
      </c>
      <c r="G35" s="72">
        <v>1</v>
      </c>
      <c r="H35" s="72">
        <f t="shared" si="0"/>
        <v>1</v>
      </c>
      <c r="I35" s="73">
        <f t="shared" si="1"/>
        <v>4.5199999999999996</v>
      </c>
    </row>
    <row r="36" spans="1:9" x14ac:dyDescent="0.2">
      <c r="A36" s="27" t="s">
        <v>51</v>
      </c>
      <c r="B36" s="27" t="s">
        <v>84</v>
      </c>
      <c r="C36" s="27" t="s">
        <v>79</v>
      </c>
      <c r="D36" s="36">
        <v>3.83</v>
      </c>
      <c r="E36" s="72">
        <v>0</v>
      </c>
      <c r="F36" s="72">
        <v>7</v>
      </c>
      <c r="G36" s="72">
        <v>970</v>
      </c>
      <c r="H36" s="72">
        <f t="shared" si="0"/>
        <v>977</v>
      </c>
      <c r="I36" s="73">
        <f t="shared" si="1"/>
        <v>3741.91</v>
      </c>
    </row>
    <row r="37" spans="1:9" x14ac:dyDescent="0.2">
      <c r="A37" s="27" t="s">
        <v>51</v>
      </c>
      <c r="B37" s="27" t="s">
        <v>83</v>
      </c>
      <c r="C37" s="27" t="s">
        <v>95</v>
      </c>
      <c r="D37" s="36">
        <v>0.8</v>
      </c>
      <c r="E37" s="72">
        <v>42</v>
      </c>
      <c r="F37" s="72">
        <v>38</v>
      </c>
      <c r="G37" s="72">
        <v>352</v>
      </c>
      <c r="H37" s="72">
        <f t="shared" si="0"/>
        <v>432</v>
      </c>
      <c r="I37" s="73">
        <f t="shared" si="1"/>
        <v>345.6</v>
      </c>
    </row>
    <row r="38" spans="1:9" x14ac:dyDescent="0.2">
      <c r="A38" s="27" t="s">
        <v>67</v>
      </c>
      <c r="B38" s="27" t="s">
        <v>84</v>
      </c>
      <c r="C38" s="27" t="s">
        <v>79</v>
      </c>
      <c r="D38" s="36">
        <v>3.83</v>
      </c>
      <c r="E38" s="72">
        <v>0</v>
      </c>
      <c r="F38" s="72">
        <v>1</v>
      </c>
      <c r="G38" s="72">
        <v>27</v>
      </c>
      <c r="H38" s="72">
        <f t="shared" si="0"/>
        <v>28</v>
      </c>
      <c r="I38" s="73">
        <f t="shared" si="1"/>
        <v>107.24</v>
      </c>
    </row>
    <row r="39" spans="1:9" x14ac:dyDescent="0.2">
      <c r="A39" s="27" t="s">
        <v>56</v>
      </c>
      <c r="B39" s="27" t="s">
        <v>81</v>
      </c>
      <c r="C39" s="27" t="s">
        <v>78</v>
      </c>
      <c r="D39" s="36">
        <v>4.5199999999999996</v>
      </c>
      <c r="E39" s="72">
        <v>48</v>
      </c>
      <c r="F39" s="72">
        <v>38</v>
      </c>
      <c r="G39" s="72">
        <v>981</v>
      </c>
      <c r="H39" s="72">
        <f t="shared" si="0"/>
        <v>1067</v>
      </c>
      <c r="I39" s="73">
        <f t="shared" si="1"/>
        <v>4822.84</v>
      </c>
    </row>
    <row r="40" spans="1:9" x14ac:dyDescent="0.2">
      <c r="A40" s="27" t="s">
        <v>80</v>
      </c>
      <c r="B40" s="27" t="s">
        <v>84</v>
      </c>
      <c r="C40" s="27" t="s">
        <v>79</v>
      </c>
      <c r="D40" s="36">
        <v>3.83</v>
      </c>
      <c r="E40" s="72">
        <v>2</v>
      </c>
      <c r="F40" s="72">
        <v>212</v>
      </c>
      <c r="G40" s="72">
        <v>186</v>
      </c>
      <c r="H40" s="72">
        <f t="shared" si="0"/>
        <v>400</v>
      </c>
      <c r="I40" s="73">
        <f t="shared" si="1"/>
        <v>1532</v>
      </c>
    </row>
    <row r="41" spans="1:9" x14ac:dyDescent="0.2">
      <c r="A41" s="27" t="s">
        <v>52</v>
      </c>
      <c r="B41" s="27" t="s">
        <v>101</v>
      </c>
      <c r="C41" s="27" t="s">
        <v>40</v>
      </c>
      <c r="D41" s="36">
        <v>23.32</v>
      </c>
      <c r="E41" s="72">
        <v>31</v>
      </c>
      <c r="F41" s="72">
        <v>32</v>
      </c>
      <c r="G41" s="72">
        <v>208</v>
      </c>
      <c r="H41" s="72">
        <f t="shared" si="0"/>
        <v>271</v>
      </c>
      <c r="I41" s="73">
        <f t="shared" si="1"/>
        <v>6319.72</v>
      </c>
    </row>
    <row r="42" spans="1:9" x14ac:dyDescent="0.2">
      <c r="A42" s="27" t="s">
        <v>52</v>
      </c>
      <c r="B42" s="27" t="s">
        <v>82</v>
      </c>
      <c r="C42" s="27" t="s">
        <v>42</v>
      </c>
      <c r="D42" s="36">
        <v>44.25</v>
      </c>
      <c r="E42" s="72">
        <v>0</v>
      </c>
      <c r="F42" s="72">
        <v>1</v>
      </c>
      <c r="G42" s="72">
        <v>37</v>
      </c>
      <c r="H42" s="72">
        <f t="shared" si="0"/>
        <v>38</v>
      </c>
      <c r="I42" s="73">
        <f t="shared" si="1"/>
        <v>1681.5</v>
      </c>
    </row>
    <row r="43" spans="1:9" x14ac:dyDescent="0.2">
      <c r="A43" s="27" t="s">
        <v>52</v>
      </c>
      <c r="B43" s="27" t="s">
        <v>84</v>
      </c>
      <c r="C43" s="27" t="s">
        <v>79</v>
      </c>
      <c r="D43" s="36">
        <v>3.83</v>
      </c>
      <c r="E43" s="72">
        <v>77</v>
      </c>
      <c r="F43" s="72">
        <v>44</v>
      </c>
      <c r="G43" s="72">
        <v>1885</v>
      </c>
      <c r="H43" s="72">
        <f t="shared" si="0"/>
        <v>2006</v>
      </c>
      <c r="I43" s="73">
        <f t="shared" si="1"/>
        <v>7682.98</v>
      </c>
    </row>
    <row r="44" spans="1:9" x14ac:dyDescent="0.2">
      <c r="A44" s="27" t="s">
        <v>72</v>
      </c>
      <c r="B44" s="27" t="s">
        <v>101</v>
      </c>
      <c r="C44" s="27" t="s">
        <v>40</v>
      </c>
      <c r="D44" s="36">
        <v>23.32</v>
      </c>
      <c r="E44" s="72">
        <v>0</v>
      </c>
      <c r="F44" s="72">
        <v>3</v>
      </c>
      <c r="G44" s="72">
        <v>9</v>
      </c>
      <c r="H44" s="72">
        <f t="shared" si="0"/>
        <v>12</v>
      </c>
      <c r="I44" s="73">
        <f t="shared" si="1"/>
        <v>279.83999999999997</v>
      </c>
    </row>
    <row r="45" spans="1:9" x14ac:dyDescent="0.2">
      <c r="A45" s="27" t="s">
        <v>73</v>
      </c>
      <c r="B45" s="27" t="s">
        <v>81</v>
      </c>
      <c r="C45" s="27" t="s">
        <v>78</v>
      </c>
      <c r="D45" s="36">
        <v>4.5199999999999996</v>
      </c>
      <c r="E45" s="72">
        <v>0</v>
      </c>
      <c r="F45" s="72">
        <v>0</v>
      </c>
      <c r="G45" s="72">
        <v>87</v>
      </c>
      <c r="H45" s="72">
        <f t="shared" si="0"/>
        <v>87</v>
      </c>
      <c r="I45" s="73">
        <f t="shared" si="1"/>
        <v>393.24</v>
      </c>
    </row>
    <row r="46" spans="1:9" x14ac:dyDescent="0.2">
      <c r="A46" s="27" t="s">
        <v>74</v>
      </c>
      <c r="B46" s="27" t="s">
        <v>81</v>
      </c>
      <c r="C46" s="27" t="s">
        <v>78</v>
      </c>
      <c r="D46" s="36">
        <v>4.5199999999999996</v>
      </c>
      <c r="E46" s="72">
        <v>0</v>
      </c>
      <c r="F46" s="72">
        <v>39</v>
      </c>
      <c r="G46" s="72">
        <v>348</v>
      </c>
      <c r="H46" s="72">
        <f t="shared" si="0"/>
        <v>387</v>
      </c>
      <c r="I46" s="73">
        <f t="shared" si="1"/>
        <v>1749.24</v>
      </c>
    </row>
    <row r="47" spans="1:9" x14ac:dyDescent="0.2">
      <c r="A47" s="27" t="s">
        <v>76</v>
      </c>
      <c r="B47" s="27" t="s">
        <v>81</v>
      </c>
      <c r="C47" s="27" t="s">
        <v>78</v>
      </c>
      <c r="D47" s="36">
        <v>4.5199999999999996</v>
      </c>
      <c r="E47" s="72">
        <v>0</v>
      </c>
      <c r="F47" s="72">
        <v>1</v>
      </c>
      <c r="G47" s="72">
        <v>250</v>
      </c>
      <c r="H47" s="72">
        <f t="shared" si="0"/>
        <v>251</v>
      </c>
      <c r="I47" s="73">
        <f t="shared" si="1"/>
        <v>1134.52</v>
      </c>
    </row>
    <row r="48" spans="1:9" x14ac:dyDescent="0.2">
      <c r="A48" s="27" t="s">
        <v>68</v>
      </c>
      <c r="B48" s="27" t="s">
        <v>84</v>
      </c>
      <c r="C48" s="27" t="s">
        <v>79</v>
      </c>
      <c r="D48" s="36">
        <v>3.83</v>
      </c>
      <c r="E48" s="72">
        <v>4</v>
      </c>
      <c r="F48" s="72">
        <v>12</v>
      </c>
      <c r="G48" s="72">
        <v>228</v>
      </c>
      <c r="H48" s="72">
        <f t="shared" si="0"/>
        <v>244</v>
      </c>
      <c r="I48" s="73">
        <f t="shared" si="1"/>
        <v>934.52</v>
      </c>
    </row>
    <row r="49" spans="1:9" x14ac:dyDescent="0.2">
      <c r="A49" s="27" t="s">
        <v>57</v>
      </c>
      <c r="B49" s="27" t="s">
        <v>101</v>
      </c>
      <c r="C49" s="27" t="s">
        <v>40</v>
      </c>
      <c r="D49" s="36">
        <v>23.32</v>
      </c>
      <c r="E49" s="72">
        <v>6</v>
      </c>
      <c r="F49" s="72">
        <v>1</v>
      </c>
      <c r="G49" s="72">
        <v>10</v>
      </c>
      <c r="H49" s="72">
        <f t="shared" si="0"/>
        <v>17</v>
      </c>
      <c r="I49" s="73">
        <f t="shared" si="1"/>
        <v>396.44</v>
      </c>
    </row>
    <row r="50" spans="1:9" x14ac:dyDescent="0.2">
      <c r="A50" s="27" t="s">
        <v>57</v>
      </c>
      <c r="B50" s="27" t="s">
        <v>82</v>
      </c>
      <c r="C50" s="27" t="s">
        <v>42</v>
      </c>
      <c r="D50" s="36">
        <v>44.25</v>
      </c>
      <c r="E50" s="72">
        <v>24</v>
      </c>
      <c r="F50" s="72">
        <v>23</v>
      </c>
      <c r="G50" s="72">
        <v>221</v>
      </c>
      <c r="H50" s="72">
        <f t="shared" si="0"/>
        <v>268</v>
      </c>
      <c r="I50" s="73">
        <f t="shared" si="1"/>
        <v>11859</v>
      </c>
    </row>
    <row r="51" spans="1:9" x14ac:dyDescent="0.2">
      <c r="A51" s="27" t="s">
        <v>57</v>
      </c>
      <c r="B51" s="27" t="s">
        <v>81</v>
      </c>
      <c r="C51" s="27" t="s">
        <v>78</v>
      </c>
      <c r="D51" s="36">
        <v>4.5199999999999996</v>
      </c>
      <c r="E51" s="72">
        <v>15</v>
      </c>
      <c r="F51" s="72">
        <v>70</v>
      </c>
      <c r="G51" s="72">
        <v>910</v>
      </c>
      <c r="H51" s="72">
        <f t="shared" si="0"/>
        <v>995</v>
      </c>
      <c r="I51" s="73">
        <f t="shared" si="1"/>
        <v>4497.3999999999996</v>
      </c>
    </row>
    <row r="52" spans="1:9" x14ac:dyDescent="0.2">
      <c r="A52" s="27" t="s">
        <v>58</v>
      </c>
      <c r="B52" s="27" t="s">
        <v>101</v>
      </c>
      <c r="C52" s="27" t="s">
        <v>40</v>
      </c>
      <c r="D52" s="36">
        <v>23.32</v>
      </c>
      <c r="E52" s="72">
        <v>15</v>
      </c>
      <c r="F52" s="72">
        <v>1</v>
      </c>
      <c r="G52" s="72">
        <v>2</v>
      </c>
      <c r="H52" s="72">
        <f t="shared" si="0"/>
        <v>18</v>
      </c>
      <c r="I52" s="73">
        <f t="shared" si="1"/>
        <v>419.76</v>
      </c>
    </row>
    <row r="53" spans="1:9" x14ac:dyDescent="0.2">
      <c r="A53" s="27" t="s">
        <v>58</v>
      </c>
      <c r="B53" s="27" t="s">
        <v>82</v>
      </c>
      <c r="C53" s="27" t="s">
        <v>42</v>
      </c>
      <c r="D53" s="36">
        <v>44.25</v>
      </c>
      <c r="E53" s="72">
        <v>6</v>
      </c>
      <c r="F53" s="72">
        <v>9</v>
      </c>
      <c r="G53" s="72">
        <v>11</v>
      </c>
      <c r="H53" s="72">
        <f t="shared" si="0"/>
        <v>26</v>
      </c>
      <c r="I53" s="73">
        <f t="shared" si="1"/>
        <v>1150.5</v>
      </c>
    </row>
    <row r="54" spans="1:9" x14ac:dyDescent="0.2">
      <c r="A54" s="27" t="s">
        <v>58</v>
      </c>
      <c r="B54" s="27" t="s">
        <v>81</v>
      </c>
      <c r="C54" s="27" t="s">
        <v>78</v>
      </c>
      <c r="D54" s="36">
        <v>4.5199999999999996</v>
      </c>
      <c r="E54" s="72">
        <v>28</v>
      </c>
      <c r="F54" s="72">
        <v>9</v>
      </c>
      <c r="G54" s="72">
        <v>76</v>
      </c>
      <c r="H54" s="72">
        <f t="shared" si="0"/>
        <v>113</v>
      </c>
      <c r="I54" s="73">
        <f t="shared" si="1"/>
        <v>510.76</v>
      </c>
    </row>
    <row r="55" spans="1:9" x14ac:dyDescent="0.2">
      <c r="A55" s="74" t="s">
        <v>3</v>
      </c>
      <c r="B55" s="74"/>
      <c r="C55" s="74"/>
      <c r="D55" s="75"/>
      <c r="E55" s="76">
        <f>SUM(E4:E54)</f>
        <v>751</v>
      </c>
      <c r="F55" s="76">
        <f t="shared" ref="F55" si="2">SUM(F4:F54)</f>
        <v>1034</v>
      </c>
      <c r="G55" s="76">
        <f>SUM(G4:G54)</f>
        <v>13964</v>
      </c>
      <c r="H55" s="76">
        <f>SUM(H4:H54)</f>
        <v>15749</v>
      </c>
      <c r="I55" s="77">
        <f>SUM(I4:I54)</f>
        <v>132902.76000000004</v>
      </c>
    </row>
    <row r="56" spans="1:9" x14ac:dyDescent="0.2">
      <c r="I56" s="78">
        <f>ROUNDUP(I55,0)</f>
        <v>132903</v>
      </c>
    </row>
    <row r="58" spans="1:9" ht="71.25" customHeight="1" x14ac:dyDescent="0.2">
      <c r="A58" s="131" t="s">
        <v>148</v>
      </c>
      <c r="B58" s="131"/>
      <c r="C58" s="131"/>
      <c r="D58" s="131"/>
      <c r="E58" s="131"/>
      <c r="F58" s="131"/>
      <c r="G58" s="131"/>
      <c r="H58" s="131"/>
      <c r="I58" s="131"/>
    </row>
    <row r="59" spans="1:9" ht="22.5" customHeight="1" x14ac:dyDescent="0.2"/>
    <row r="61" spans="1:9" ht="24.75" customHeight="1" x14ac:dyDescent="0.2"/>
    <row r="62" spans="1:9" ht="21.75" customHeight="1" x14ac:dyDescent="0.2"/>
    <row r="65" ht="46.5" customHeight="1" x14ac:dyDescent="0.2"/>
    <row r="66" ht="46.5" customHeight="1" x14ac:dyDescent="0.2"/>
    <row r="76" ht="14.45" customHeight="1" x14ac:dyDescent="0.2"/>
  </sheetData>
  <mergeCells count="2">
    <mergeCell ref="F1:I1"/>
    <mergeCell ref="A58:I5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D497E-C040-4CD2-801F-E3A9F9B52E25}">
  <sheetPr>
    <tabColor theme="9" tint="0.79998168889431442"/>
  </sheetPr>
  <dimension ref="A1:G35"/>
  <sheetViews>
    <sheetView zoomScale="66" zoomScaleNormal="66" workbookViewId="0">
      <selection activeCell="A2" sqref="A2"/>
    </sheetView>
  </sheetViews>
  <sheetFormatPr defaultRowHeight="12.75" x14ac:dyDescent="0.2"/>
  <cols>
    <col min="1" max="1" width="22.42578125" style="8" customWidth="1"/>
    <col min="2" max="2" width="27.42578125" style="8" customWidth="1"/>
    <col min="3" max="3" width="14.140625" style="8" customWidth="1"/>
    <col min="4" max="4" width="23.140625" style="8" customWidth="1"/>
    <col min="5" max="5" width="15.5703125" style="8" customWidth="1"/>
    <col min="6" max="6" width="12.85546875" style="8" customWidth="1"/>
    <col min="7" max="7" width="13.5703125" style="8" customWidth="1"/>
    <col min="8" max="16384" width="9.140625" style="8"/>
  </cols>
  <sheetData>
    <row r="1" spans="1:7" ht="45.75" customHeight="1" x14ac:dyDescent="0.2">
      <c r="E1" s="131" t="s">
        <v>158</v>
      </c>
      <c r="F1" s="131"/>
      <c r="G1" s="131"/>
    </row>
    <row r="2" spans="1:7" x14ac:dyDescent="0.2">
      <c r="A2" s="25" t="s">
        <v>159</v>
      </c>
      <c r="B2" s="16"/>
      <c r="C2" s="17"/>
      <c r="D2" s="16"/>
      <c r="E2" s="16"/>
    </row>
    <row r="3" spans="1:7" s="24" customFormat="1" x14ac:dyDescent="0.2">
      <c r="A3" s="26" t="s">
        <v>149</v>
      </c>
      <c r="B3" s="22"/>
      <c r="C3" s="23"/>
      <c r="D3" s="22"/>
      <c r="E3" s="22"/>
    </row>
    <row r="4" spans="1:7" ht="25.5" x14ac:dyDescent="0.2">
      <c r="A4" s="32" t="s">
        <v>37</v>
      </c>
      <c r="B4" s="32" t="s">
        <v>94</v>
      </c>
      <c r="C4" s="32" t="s">
        <v>8</v>
      </c>
      <c r="D4" s="32" t="s">
        <v>38</v>
      </c>
      <c r="E4" s="33" t="s">
        <v>39</v>
      </c>
      <c r="F4" s="32" t="s">
        <v>146</v>
      </c>
      <c r="G4" s="34" t="s">
        <v>150</v>
      </c>
    </row>
    <row r="5" spans="1:7" x14ac:dyDescent="0.2">
      <c r="A5" s="27" t="s">
        <v>9</v>
      </c>
      <c r="B5" s="27" t="s">
        <v>21</v>
      </c>
      <c r="C5" s="28" t="s">
        <v>81</v>
      </c>
      <c r="D5" s="27" t="s">
        <v>78</v>
      </c>
      <c r="E5" s="28">
        <v>1</v>
      </c>
      <c r="F5" s="36">
        <v>4.5199999999999996</v>
      </c>
      <c r="G5" s="27">
        <f>E5*F5</f>
        <v>4.5199999999999996</v>
      </c>
    </row>
    <row r="6" spans="1:7" x14ac:dyDescent="0.2">
      <c r="A6" s="27" t="s">
        <v>9</v>
      </c>
      <c r="B6" s="27" t="s">
        <v>24</v>
      </c>
      <c r="C6" s="28" t="s">
        <v>84</v>
      </c>
      <c r="D6" s="27" t="s">
        <v>79</v>
      </c>
      <c r="E6" s="28">
        <v>10</v>
      </c>
      <c r="F6" s="36">
        <v>3.8299999999999992</v>
      </c>
      <c r="G6" s="27">
        <f t="shared" ref="G6:G26" si="0">E6*F6</f>
        <v>38.29999999999999</v>
      </c>
    </row>
    <row r="7" spans="1:7" x14ac:dyDescent="0.2">
      <c r="A7" s="27" t="s">
        <v>10</v>
      </c>
      <c r="B7" s="27" t="s">
        <v>20</v>
      </c>
      <c r="C7" s="28" t="s">
        <v>81</v>
      </c>
      <c r="D7" s="27" t="s">
        <v>78</v>
      </c>
      <c r="E7" s="28">
        <v>487</v>
      </c>
      <c r="F7" s="36">
        <v>4.5199999999999996</v>
      </c>
      <c r="G7" s="27">
        <f t="shared" si="0"/>
        <v>2201.2399999999998</v>
      </c>
    </row>
    <row r="8" spans="1:7" x14ac:dyDescent="0.2">
      <c r="A8" s="27" t="s">
        <v>10</v>
      </c>
      <c r="B8" s="27" t="s">
        <v>11</v>
      </c>
      <c r="C8" s="28" t="s">
        <v>81</v>
      </c>
      <c r="D8" s="27" t="s">
        <v>78</v>
      </c>
      <c r="E8" s="28">
        <v>30</v>
      </c>
      <c r="F8" s="36">
        <v>4.5199999999999996</v>
      </c>
      <c r="G8" s="27">
        <f t="shared" si="0"/>
        <v>135.6</v>
      </c>
    </row>
    <row r="9" spans="1:7" x14ac:dyDescent="0.2">
      <c r="A9" s="27" t="s">
        <v>10</v>
      </c>
      <c r="B9" s="27" t="s">
        <v>17</v>
      </c>
      <c r="C9" s="28" t="s">
        <v>81</v>
      </c>
      <c r="D9" s="27" t="s">
        <v>78</v>
      </c>
      <c r="E9" s="28">
        <v>2</v>
      </c>
      <c r="F9" s="36">
        <v>4.5199999999999996</v>
      </c>
      <c r="G9" s="27">
        <f t="shared" si="0"/>
        <v>9.0399999999999991</v>
      </c>
    </row>
    <row r="10" spans="1:7" x14ac:dyDescent="0.2">
      <c r="A10" s="27" t="s">
        <v>10</v>
      </c>
      <c r="B10" s="27" t="s">
        <v>28</v>
      </c>
      <c r="C10" s="28" t="s">
        <v>84</v>
      </c>
      <c r="D10" s="27" t="s">
        <v>79</v>
      </c>
      <c r="E10" s="28">
        <v>2</v>
      </c>
      <c r="F10" s="36">
        <v>3.83</v>
      </c>
      <c r="G10" s="27">
        <f t="shared" si="0"/>
        <v>7.66</v>
      </c>
    </row>
    <row r="11" spans="1:7" x14ac:dyDescent="0.2">
      <c r="A11" s="27" t="s">
        <v>12</v>
      </c>
      <c r="B11" s="27" t="s">
        <v>29</v>
      </c>
      <c r="C11" s="28" t="s">
        <v>81</v>
      </c>
      <c r="D11" s="27" t="s">
        <v>78</v>
      </c>
      <c r="E11" s="28">
        <v>10</v>
      </c>
      <c r="F11" s="36">
        <v>4.5199999999999996</v>
      </c>
      <c r="G11" s="27">
        <f t="shared" si="0"/>
        <v>45.199999999999996</v>
      </c>
    </row>
    <row r="12" spans="1:7" x14ac:dyDescent="0.2">
      <c r="A12" s="27" t="s">
        <v>12</v>
      </c>
      <c r="B12" s="27" t="s">
        <v>29</v>
      </c>
      <c r="C12" s="28" t="s">
        <v>84</v>
      </c>
      <c r="D12" s="27" t="s">
        <v>79</v>
      </c>
      <c r="E12" s="28">
        <v>1382</v>
      </c>
      <c r="F12" s="36">
        <v>3.8299999999999996</v>
      </c>
      <c r="G12" s="27">
        <f t="shared" si="0"/>
        <v>5293.0599999999995</v>
      </c>
    </row>
    <row r="13" spans="1:7" x14ac:dyDescent="0.2">
      <c r="A13" s="27" t="s">
        <v>12</v>
      </c>
      <c r="B13" s="27" t="s">
        <v>99</v>
      </c>
      <c r="C13" s="28" t="s">
        <v>84</v>
      </c>
      <c r="D13" s="27" t="s">
        <v>79</v>
      </c>
      <c r="E13" s="28">
        <v>47</v>
      </c>
      <c r="F13" s="36">
        <v>3.8299999999999996</v>
      </c>
      <c r="G13" s="27">
        <f t="shared" si="0"/>
        <v>180.01</v>
      </c>
    </row>
    <row r="14" spans="1:7" x14ac:dyDescent="0.2">
      <c r="A14" s="27" t="s">
        <v>12</v>
      </c>
      <c r="B14" s="27" t="s">
        <v>25</v>
      </c>
      <c r="C14" s="28" t="s">
        <v>83</v>
      </c>
      <c r="D14" s="27" t="s">
        <v>132</v>
      </c>
      <c r="E14" s="28">
        <v>3</v>
      </c>
      <c r="F14" s="36">
        <v>0.79999999999999993</v>
      </c>
      <c r="G14" s="27">
        <f t="shared" si="0"/>
        <v>2.4</v>
      </c>
    </row>
    <row r="15" spans="1:7" x14ac:dyDescent="0.2">
      <c r="A15" s="27" t="s">
        <v>12</v>
      </c>
      <c r="B15" s="27" t="s">
        <v>30</v>
      </c>
      <c r="C15" s="28" t="s">
        <v>81</v>
      </c>
      <c r="D15" s="27" t="s">
        <v>78</v>
      </c>
      <c r="E15" s="28">
        <v>6</v>
      </c>
      <c r="F15" s="36">
        <v>4.5199999999999996</v>
      </c>
      <c r="G15" s="27">
        <f t="shared" si="0"/>
        <v>27.119999999999997</v>
      </c>
    </row>
    <row r="16" spans="1:7" x14ac:dyDescent="0.2">
      <c r="A16" s="27" t="s">
        <v>12</v>
      </c>
      <c r="B16" s="27" t="s">
        <v>31</v>
      </c>
      <c r="C16" s="28" t="s">
        <v>84</v>
      </c>
      <c r="D16" s="27" t="s">
        <v>79</v>
      </c>
      <c r="E16" s="28">
        <v>158</v>
      </c>
      <c r="F16" s="36">
        <v>3.83</v>
      </c>
      <c r="G16" s="27">
        <f t="shared" si="0"/>
        <v>605.14</v>
      </c>
    </row>
    <row r="17" spans="1:7" x14ac:dyDescent="0.2">
      <c r="A17" s="27" t="s">
        <v>13</v>
      </c>
      <c r="B17" s="27" t="s">
        <v>14</v>
      </c>
      <c r="C17" s="28" t="s">
        <v>81</v>
      </c>
      <c r="D17" s="27" t="s">
        <v>78</v>
      </c>
      <c r="E17" s="28">
        <v>162</v>
      </c>
      <c r="F17" s="36">
        <v>4.5200000000000005</v>
      </c>
      <c r="G17" s="27">
        <f t="shared" si="0"/>
        <v>732.24000000000012</v>
      </c>
    </row>
    <row r="18" spans="1:7" x14ac:dyDescent="0.2">
      <c r="A18" s="27" t="s">
        <v>13</v>
      </c>
      <c r="B18" s="27" t="s">
        <v>26</v>
      </c>
      <c r="C18" s="28" t="s">
        <v>84</v>
      </c>
      <c r="D18" s="27" t="s">
        <v>79</v>
      </c>
      <c r="E18" s="28">
        <v>28</v>
      </c>
      <c r="F18" s="36">
        <v>3.8299999999999996</v>
      </c>
      <c r="G18" s="27">
        <f t="shared" si="0"/>
        <v>107.24</v>
      </c>
    </row>
    <row r="19" spans="1:7" x14ac:dyDescent="0.2">
      <c r="A19" s="27" t="s">
        <v>13</v>
      </c>
      <c r="B19" s="27" t="s">
        <v>22</v>
      </c>
      <c r="C19" s="28" t="s">
        <v>84</v>
      </c>
      <c r="D19" s="27" t="s">
        <v>79</v>
      </c>
      <c r="E19" s="28">
        <v>1</v>
      </c>
      <c r="F19" s="36">
        <v>3.83</v>
      </c>
      <c r="G19" s="27">
        <f t="shared" si="0"/>
        <v>3.83</v>
      </c>
    </row>
    <row r="20" spans="1:7" x14ac:dyDescent="0.2">
      <c r="A20" s="27" t="s">
        <v>13</v>
      </c>
      <c r="B20" s="27" t="s">
        <v>27</v>
      </c>
      <c r="C20" s="28" t="s">
        <v>81</v>
      </c>
      <c r="D20" s="27" t="s">
        <v>78</v>
      </c>
      <c r="E20" s="28">
        <v>1</v>
      </c>
      <c r="F20" s="36">
        <v>4.5199999999999996</v>
      </c>
      <c r="G20" s="27">
        <f t="shared" si="0"/>
        <v>4.5199999999999996</v>
      </c>
    </row>
    <row r="21" spans="1:7" x14ac:dyDescent="0.2">
      <c r="A21" s="27" t="s">
        <v>15</v>
      </c>
      <c r="B21" s="27" t="s">
        <v>32</v>
      </c>
      <c r="C21" s="28" t="s">
        <v>81</v>
      </c>
      <c r="D21" s="27" t="s">
        <v>78</v>
      </c>
      <c r="E21" s="28">
        <v>1</v>
      </c>
      <c r="F21" s="36">
        <v>4.5199999999999996</v>
      </c>
      <c r="G21" s="27">
        <f t="shared" si="0"/>
        <v>4.5199999999999996</v>
      </c>
    </row>
    <row r="22" spans="1:7" x14ac:dyDescent="0.2">
      <c r="A22" s="27" t="s">
        <v>15</v>
      </c>
      <c r="B22" s="27" t="s">
        <v>16</v>
      </c>
      <c r="C22" s="28" t="s">
        <v>81</v>
      </c>
      <c r="D22" s="27" t="s">
        <v>78</v>
      </c>
      <c r="E22" s="28">
        <v>8</v>
      </c>
      <c r="F22" s="36">
        <v>4.5199999999999996</v>
      </c>
      <c r="G22" s="27">
        <f t="shared" si="0"/>
        <v>36.159999999999997</v>
      </c>
    </row>
    <row r="23" spans="1:7" x14ac:dyDescent="0.2">
      <c r="A23" s="27" t="s">
        <v>15</v>
      </c>
      <c r="B23" s="27" t="s">
        <v>33</v>
      </c>
      <c r="C23" s="28" t="s">
        <v>81</v>
      </c>
      <c r="D23" s="27" t="s">
        <v>78</v>
      </c>
      <c r="E23" s="28">
        <v>1</v>
      </c>
      <c r="F23" s="36">
        <v>4.5199999999999996</v>
      </c>
      <c r="G23" s="27">
        <f t="shared" si="0"/>
        <v>4.5199999999999996</v>
      </c>
    </row>
    <row r="24" spans="1:7" x14ac:dyDescent="0.2">
      <c r="A24" s="27" t="s">
        <v>15</v>
      </c>
      <c r="B24" s="27" t="s">
        <v>34</v>
      </c>
      <c r="C24" s="28" t="s">
        <v>84</v>
      </c>
      <c r="D24" s="27" t="s">
        <v>79</v>
      </c>
      <c r="E24" s="28">
        <v>78</v>
      </c>
      <c r="F24" s="36">
        <v>3.83</v>
      </c>
      <c r="G24" s="27">
        <f t="shared" si="0"/>
        <v>298.74</v>
      </c>
    </row>
    <row r="25" spans="1:7" x14ac:dyDescent="0.2">
      <c r="A25" s="27" t="s">
        <v>15</v>
      </c>
      <c r="B25" s="27" t="s">
        <v>35</v>
      </c>
      <c r="C25" s="28" t="s">
        <v>84</v>
      </c>
      <c r="D25" s="27" t="s">
        <v>79</v>
      </c>
      <c r="E25" s="28">
        <v>71</v>
      </c>
      <c r="F25" s="36">
        <v>3.83</v>
      </c>
      <c r="G25" s="27">
        <f t="shared" si="0"/>
        <v>271.93</v>
      </c>
    </row>
    <row r="26" spans="1:7" x14ac:dyDescent="0.2">
      <c r="A26" s="27" t="s">
        <v>15</v>
      </c>
      <c r="B26" s="27" t="s">
        <v>36</v>
      </c>
      <c r="C26" s="28" t="s">
        <v>81</v>
      </c>
      <c r="D26" s="27" t="s">
        <v>78</v>
      </c>
      <c r="E26" s="28">
        <v>2</v>
      </c>
      <c r="F26" s="36">
        <v>4.5199999999999996</v>
      </c>
      <c r="G26" s="27">
        <f t="shared" si="0"/>
        <v>9.0399999999999991</v>
      </c>
    </row>
    <row r="27" spans="1:7" x14ac:dyDescent="0.2">
      <c r="A27" s="18"/>
      <c r="B27" s="18"/>
      <c r="C27" s="19"/>
      <c r="D27" s="18"/>
      <c r="E27" s="19"/>
      <c r="F27" s="29" t="s">
        <v>45</v>
      </c>
      <c r="G27" s="30">
        <f>SUM(G5:G26)</f>
        <v>10022.030000000001</v>
      </c>
    </row>
    <row r="28" spans="1:7" x14ac:dyDescent="0.2">
      <c r="A28" s="18"/>
      <c r="B28" s="18"/>
      <c r="C28" s="19"/>
      <c r="D28" s="18"/>
      <c r="E28" s="19"/>
      <c r="F28" s="31" t="s">
        <v>19</v>
      </c>
      <c r="G28" s="35">
        <f>ROUNDUP(G27,0)</f>
        <v>10023</v>
      </c>
    </row>
    <row r="29" spans="1:7" x14ac:dyDescent="0.2">
      <c r="A29" s="18"/>
      <c r="B29" s="18"/>
      <c r="C29" s="19"/>
      <c r="D29" s="18"/>
      <c r="E29" s="19"/>
      <c r="F29" s="20"/>
      <c r="G29" s="18"/>
    </row>
    <row r="30" spans="1:7" x14ac:dyDescent="0.2">
      <c r="A30" s="18"/>
      <c r="B30" s="18"/>
      <c r="C30" s="19"/>
      <c r="D30" s="18"/>
      <c r="E30" s="19"/>
      <c r="F30" s="20"/>
      <c r="G30" s="18"/>
    </row>
    <row r="31" spans="1:7" x14ac:dyDescent="0.2">
      <c r="A31" s="18"/>
      <c r="B31" s="18"/>
      <c r="C31" s="19"/>
      <c r="D31" s="18"/>
      <c r="E31" s="19"/>
      <c r="F31" s="20"/>
      <c r="G31" s="18"/>
    </row>
    <row r="32" spans="1:7" x14ac:dyDescent="0.2">
      <c r="A32" s="18"/>
      <c r="B32" s="18"/>
      <c r="C32" s="19"/>
      <c r="D32" s="18"/>
      <c r="E32" s="18"/>
    </row>
    <row r="33" spans="1:7" x14ac:dyDescent="0.2">
      <c r="A33" s="18"/>
      <c r="B33" s="18"/>
      <c r="C33" s="18"/>
      <c r="D33" s="18"/>
      <c r="E33" s="18"/>
    </row>
    <row r="34" spans="1:7" x14ac:dyDescent="0.2">
      <c r="F34" s="21"/>
      <c r="G34" s="21"/>
    </row>
    <row r="35" spans="1:7" x14ac:dyDescent="0.2">
      <c r="F35" s="21"/>
      <c r="G35" s="21"/>
    </row>
  </sheetData>
  <mergeCells count="1">
    <mergeCell ref="E1:G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FC74B-45A5-4F14-858F-1DFEF9E402B8}">
  <sheetPr>
    <tabColor theme="9" tint="0.79998168889431442"/>
  </sheetPr>
  <dimension ref="A1:AF203"/>
  <sheetViews>
    <sheetView showGridLines="0" topLeftCell="A65" zoomScale="68" zoomScaleNormal="68" workbookViewId="0">
      <selection activeCell="H74" sqref="H74"/>
    </sheetView>
  </sheetViews>
  <sheetFormatPr defaultColWidth="9.140625" defaultRowHeight="12.75" x14ac:dyDescent="0.2"/>
  <cols>
    <col min="1" max="1" width="28.42578125" style="1" customWidth="1"/>
    <col min="2" max="2" width="59.5703125" style="1" customWidth="1"/>
    <col min="3" max="3" width="35.7109375" style="1" customWidth="1"/>
    <col min="4" max="4" width="14" style="1" customWidth="1"/>
    <col min="5" max="5" width="37.5703125" style="2" customWidth="1"/>
    <col min="6" max="7" width="14.28515625" style="1" customWidth="1"/>
    <col min="8" max="8" width="13.5703125" style="1" customWidth="1"/>
    <col min="9" max="9" width="20.85546875" style="1" customWidth="1"/>
    <col min="10" max="16384" width="9.140625" style="1"/>
  </cols>
  <sheetData>
    <row r="1" spans="1:32" ht="74.25" customHeight="1" x14ac:dyDescent="0.25">
      <c r="D1" s="2"/>
      <c r="E1" s="1"/>
      <c r="F1" s="133" t="s">
        <v>158</v>
      </c>
      <c r="G1" s="133"/>
      <c r="H1" s="133"/>
      <c r="I1"/>
      <c r="J1"/>
      <c r="K1"/>
      <c r="L1"/>
    </row>
    <row r="2" spans="1:32" ht="21" customHeight="1" x14ac:dyDescent="0.25">
      <c r="A2" s="134" t="s">
        <v>4</v>
      </c>
      <c r="B2" s="134"/>
      <c r="D2" s="2"/>
      <c r="E2" s="1"/>
      <c r="F2" s="37"/>
      <c r="G2" s="37"/>
      <c r="H2" s="37"/>
      <c r="I2"/>
      <c r="J2"/>
      <c r="K2"/>
      <c r="L2"/>
    </row>
    <row r="3" spans="1:32" s="5" customFormat="1" ht="15" customHeight="1" x14ac:dyDescent="0.25">
      <c r="A3" s="132" t="s">
        <v>134</v>
      </c>
      <c r="B3" s="132"/>
      <c r="D3" s="38"/>
      <c r="I3" s="39"/>
      <c r="J3" s="39"/>
      <c r="K3" s="39"/>
      <c r="L3" s="39"/>
      <c r="M3" s="39"/>
    </row>
    <row r="4" spans="1:32" ht="25.5" x14ac:dyDescent="0.25">
      <c r="A4" s="45" t="s">
        <v>37</v>
      </c>
      <c r="B4" s="45" t="s">
        <v>114</v>
      </c>
      <c r="C4" s="45" t="s">
        <v>18</v>
      </c>
      <c r="D4" s="45" t="s">
        <v>8</v>
      </c>
      <c r="E4" s="45" t="s">
        <v>38</v>
      </c>
      <c r="F4" s="45" t="s">
        <v>39</v>
      </c>
      <c r="G4" s="45" t="s">
        <v>146</v>
      </c>
      <c r="H4" s="45" t="s">
        <v>150</v>
      </c>
      <c r="I4"/>
      <c r="J4"/>
      <c r="K4"/>
      <c r="L4"/>
      <c r="M4"/>
      <c r="N4"/>
      <c r="O4"/>
      <c r="P4"/>
      <c r="Q4"/>
      <c r="R4"/>
      <c r="S4"/>
      <c r="T4"/>
      <c r="U4"/>
      <c r="V4"/>
      <c r="W4"/>
      <c r="X4"/>
      <c r="Y4"/>
      <c r="Z4"/>
      <c r="AA4"/>
      <c r="AB4"/>
      <c r="AC4"/>
      <c r="AD4"/>
      <c r="AE4"/>
      <c r="AF4"/>
    </row>
    <row r="5" spans="1:32" ht="15" x14ac:dyDescent="0.25">
      <c r="A5" s="40" t="s">
        <v>107</v>
      </c>
      <c r="B5" s="40" t="s">
        <v>108</v>
      </c>
      <c r="C5" s="40" t="s">
        <v>92</v>
      </c>
      <c r="D5" s="41">
        <v>47073</v>
      </c>
      <c r="E5" s="42" t="s">
        <v>40</v>
      </c>
      <c r="F5" s="43">
        <v>134</v>
      </c>
      <c r="G5" s="44">
        <v>23.32</v>
      </c>
      <c r="H5" s="40">
        <f t="shared" ref="H5" si="0">F5*G5</f>
        <v>3124.88</v>
      </c>
      <c r="I5"/>
      <c r="J5"/>
      <c r="K5"/>
      <c r="L5"/>
      <c r="M5"/>
      <c r="N5"/>
      <c r="O5"/>
      <c r="P5"/>
      <c r="Q5"/>
      <c r="R5"/>
      <c r="S5"/>
      <c r="T5"/>
      <c r="U5"/>
      <c r="V5"/>
      <c r="W5"/>
      <c r="X5"/>
      <c r="Y5"/>
      <c r="Z5"/>
      <c r="AA5"/>
      <c r="AB5"/>
      <c r="AC5"/>
      <c r="AD5"/>
      <c r="AE5"/>
      <c r="AF5"/>
    </row>
    <row r="6" spans="1:32" ht="15" x14ac:dyDescent="0.25">
      <c r="A6" s="40" t="s">
        <v>107</v>
      </c>
      <c r="B6" s="40" t="s">
        <v>108</v>
      </c>
      <c r="C6" s="40" t="s">
        <v>92</v>
      </c>
      <c r="D6" s="41">
        <v>47078</v>
      </c>
      <c r="E6" s="42" t="s">
        <v>42</v>
      </c>
      <c r="F6" s="43">
        <v>41</v>
      </c>
      <c r="G6" s="44">
        <v>44.25</v>
      </c>
      <c r="H6" s="40">
        <f t="shared" ref="H6:H11" si="1">F6*G6</f>
        <v>1814.25</v>
      </c>
      <c r="I6"/>
      <c r="J6"/>
      <c r="K6"/>
      <c r="L6"/>
      <c r="M6"/>
      <c r="N6"/>
      <c r="O6"/>
      <c r="P6"/>
      <c r="Q6"/>
      <c r="R6"/>
      <c r="S6"/>
      <c r="T6"/>
      <c r="U6"/>
      <c r="V6"/>
      <c r="W6"/>
      <c r="X6"/>
      <c r="Y6"/>
      <c r="Z6"/>
      <c r="AA6"/>
      <c r="AB6"/>
      <c r="AC6"/>
      <c r="AD6"/>
      <c r="AE6"/>
      <c r="AF6"/>
    </row>
    <row r="7" spans="1:32" ht="15" x14ac:dyDescent="0.25">
      <c r="A7" s="40" t="s">
        <v>107</v>
      </c>
      <c r="B7" s="40" t="s">
        <v>108</v>
      </c>
      <c r="C7" s="40" t="s">
        <v>92</v>
      </c>
      <c r="D7" s="41">
        <v>47079</v>
      </c>
      <c r="E7" s="42" t="s">
        <v>43</v>
      </c>
      <c r="F7" s="43">
        <v>697</v>
      </c>
      <c r="G7" s="44">
        <v>0.8</v>
      </c>
      <c r="H7" s="40">
        <f t="shared" si="1"/>
        <v>557.6</v>
      </c>
      <c r="I7"/>
      <c r="J7"/>
      <c r="K7"/>
      <c r="L7"/>
      <c r="M7"/>
      <c r="N7"/>
      <c r="O7"/>
      <c r="P7"/>
      <c r="Q7"/>
      <c r="R7"/>
      <c r="S7"/>
      <c r="T7"/>
      <c r="U7"/>
      <c r="V7"/>
      <c r="W7"/>
      <c r="X7"/>
      <c r="Y7"/>
      <c r="Z7"/>
      <c r="AA7"/>
      <c r="AB7"/>
      <c r="AC7"/>
      <c r="AD7"/>
      <c r="AE7"/>
      <c r="AF7"/>
    </row>
    <row r="8" spans="1:32" ht="15" x14ac:dyDescent="0.25">
      <c r="A8" s="40" t="s">
        <v>107</v>
      </c>
      <c r="B8" s="40" t="s">
        <v>108</v>
      </c>
      <c r="C8" s="40" t="s">
        <v>92</v>
      </c>
      <c r="D8" s="41">
        <v>47328</v>
      </c>
      <c r="E8" s="42" t="s">
        <v>79</v>
      </c>
      <c r="F8" s="43">
        <v>102</v>
      </c>
      <c r="G8" s="44">
        <v>3.83</v>
      </c>
      <c r="H8" s="40">
        <f t="shared" si="1"/>
        <v>390.66</v>
      </c>
      <c r="I8"/>
      <c r="J8"/>
      <c r="K8"/>
      <c r="L8"/>
      <c r="M8"/>
      <c r="N8"/>
      <c r="O8"/>
      <c r="P8"/>
      <c r="Q8"/>
      <c r="R8"/>
      <c r="S8"/>
      <c r="T8"/>
      <c r="U8"/>
      <c r="V8"/>
      <c r="W8"/>
      <c r="X8"/>
      <c r="Y8"/>
      <c r="Z8"/>
      <c r="AA8"/>
      <c r="AB8"/>
      <c r="AC8"/>
      <c r="AD8"/>
      <c r="AE8"/>
      <c r="AF8"/>
    </row>
    <row r="9" spans="1:32" ht="15" x14ac:dyDescent="0.25">
      <c r="A9" s="40" t="s">
        <v>107</v>
      </c>
      <c r="B9" s="40" t="s">
        <v>108</v>
      </c>
      <c r="C9" s="40" t="s">
        <v>92</v>
      </c>
      <c r="D9" s="41">
        <v>47416</v>
      </c>
      <c r="E9" s="42" t="s">
        <v>115</v>
      </c>
      <c r="F9" s="43">
        <v>27</v>
      </c>
      <c r="G9" s="44">
        <v>1.96</v>
      </c>
      <c r="H9" s="40">
        <f t="shared" si="1"/>
        <v>52.92</v>
      </c>
      <c r="I9"/>
      <c r="J9"/>
      <c r="K9"/>
      <c r="L9"/>
      <c r="M9"/>
      <c r="N9"/>
      <c r="O9"/>
      <c r="P9"/>
      <c r="Q9"/>
      <c r="R9"/>
      <c r="S9"/>
      <c r="T9"/>
      <c r="U9"/>
      <c r="V9"/>
      <c r="W9"/>
      <c r="X9"/>
      <c r="Y9"/>
      <c r="Z9"/>
      <c r="AA9"/>
      <c r="AB9"/>
      <c r="AC9"/>
      <c r="AD9"/>
      <c r="AE9"/>
      <c r="AF9"/>
    </row>
    <row r="10" spans="1:32" ht="15" x14ac:dyDescent="0.25">
      <c r="A10" s="40" t="s">
        <v>160</v>
      </c>
      <c r="B10" s="40" t="s">
        <v>108</v>
      </c>
      <c r="C10" s="40" t="s">
        <v>92</v>
      </c>
      <c r="D10" s="41" t="s">
        <v>47</v>
      </c>
      <c r="E10" s="42" t="s">
        <v>48</v>
      </c>
      <c r="F10" s="43">
        <v>51</v>
      </c>
      <c r="G10" s="44">
        <v>24.59</v>
      </c>
      <c r="H10" s="40">
        <f t="shared" si="1"/>
        <v>1254.0899999999999</v>
      </c>
      <c r="I10"/>
      <c r="J10"/>
      <c r="K10"/>
      <c r="L10"/>
      <c r="M10"/>
      <c r="N10"/>
      <c r="O10"/>
      <c r="P10"/>
      <c r="Q10"/>
      <c r="R10"/>
      <c r="S10"/>
      <c r="T10"/>
      <c r="U10"/>
      <c r="V10"/>
      <c r="W10"/>
      <c r="X10"/>
      <c r="Y10"/>
      <c r="Z10"/>
      <c r="AA10"/>
      <c r="AB10"/>
      <c r="AC10"/>
      <c r="AD10"/>
      <c r="AE10"/>
      <c r="AF10"/>
    </row>
    <row r="11" spans="1:32" s="5" customFormat="1" ht="15" x14ac:dyDescent="0.25">
      <c r="A11" s="79" t="s">
        <v>107</v>
      </c>
      <c r="B11" s="79" t="s">
        <v>108</v>
      </c>
      <c r="C11" s="79" t="s">
        <v>92</v>
      </c>
      <c r="D11" s="80" t="s">
        <v>135</v>
      </c>
      <c r="E11" s="46" t="s">
        <v>136</v>
      </c>
      <c r="F11" s="80">
        <v>44</v>
      </c>
      <c r="G11" s="46">
        <v>207.43</v>
      </c>
      <c r="H11" s="79">
        <f t="shared" si="1"/>
        <v>9126.92</v>
      </c>
      <c r="I11" s="39"/>
      <c r="J11" s="39"/>
      <c r="K11" s="39"/>
      <c r="L11" s="39"/>
      <c r="M11" s="39"/>
      <c r="N11" s="39"/>
      <c r="O11" s="39"/>
      <c r="P11" s="39"/>
      <c r="Q11" s="39"/>
      <c r="R11" s="39"/>
      <c r="S11" s="39"/>
      <c r="T11" s="39"/>
      <c r="U11" s="39"/>
      <c r="V11" s="39"/>
      <c r="W11" s="39"/>
      <c r="X11" s="39"/>
      <c r="Y11" s="39"/>
      <c r="Z11" s="39"/>
      <c r="AA11" s="39"/>
      <c r="AB11" s="39"/>
      <c r="AC11" s="39"/>
      <c r="AD11" s="39"/>
      <c r="AE11" s="39"/>
      <c r="AF11" s="39"/>
    </row>
    <row r="12" spans="1:32" ht="15" x14ac:dyDescent="0.25">
      <c r="D12" s="2"/>
      <c r="E12" s="1"/>
      <c r="G12" s="40" t="s">
        <v>3</v>
      </c>
      <c r="H12" s="40">
        <f>SUM(H5:H11)</f>
        <v>16321.32</v>
      </c>
      <c r="I12"/>
      <c r="J12"/>
      <c r="K12"/>
      <c r="L12"/>
      <c r="M12"/>
      <c r="N12"/>
      <c r="O12"/>
      <c r="P12"/>
      <c r="Q12"/>
      <c r="R12"/>
      <c r="S12"/>
      <c r="T12"/>
      <c r="U12"/>
      <c r="V12"/>
      <c r="W12"/>
      <c r="X12"/>
      <c r="Y12"/>
      <c r="Z12"/>
      <c r="AA12"/>
      <c r="AB12"/>
      <c r="AC12"/>
      <c r="AD12"/>
      <c r="AE12"/>
      <c r="AF12"/>
    </row>
    <row r="13" spans="1:32" ht="15" x14ac:dyDescent="0.25">
      <c r="D13" s="2"/>
      <c r="E13" s="1"/>
      <c r="G13" s="40" t="s">
        <v>44</v>
      </c>
      <c r="H13" s="40"/>
      <c r="I13"/>
      <c r="J13"/>
      <c r="K13"/>
      <c r="L13"/>
      <c r="M13"/>
      <c r="N13"/>
      <c r="O13"/>
      <c r="P13"/>
      <c r="Q13"/>
      <c r="R13"/>
      <c r="S13"/>
      <c r="T13"/>
      <c r="U13"/>
      <c r="V13"/>
      <c r="W13"/>
      <c r="X13"/>
      <c r="Y13"/>
      <c r="Z13"/>
      <c r="AA13"/>
      <c r="AB13"/>
      <c r="AC13"/>
      <c r="AD13"/>
      <c r="AE13"/>
      <c r="AF13"/>
    </row>
    <row r="14" spans="1:32" ht="15" x14ac:dyDescent="0.25">
      <c r="D14" s="2"/>
      <c r="E14" s="1"/>
      <c r="G14" s="40" t="s">
        <v>45</v>
      </c>
      <c r="H14" s="46">
        <f>H12+H13</f>
        <v>16321.32</v>
      </c>
      <c r="I14"/>
      <c r="J14"/>
      <c r="K14"/>
      <c r="L14"/>
      <c r="M14"/>
      <c r="N14"/>
      <c r="O14"/>
      <c r="P14"/>
      <c r="Q14"/>
      <c r="R14"/>
      <c r="S14"/>
      <c r="T14"/>
      <c r="U14"/>
      <c r="V14"/>
      <c r="W14"/>
      <c r="X14"/>
      <c r="Y14"/>
      <c r="Z14"/>
      <c r="AA14"/>
      <c r="AB14"/>
      <c r="AC14"/>
      <c r="AD14"/>
      <c r="AE14"/>
      <c r="AF14"/>
    </row>
    <row r="15" spans="1:32" ht="15" x14ac:dyDescent="0.25">
      <c r="D15" s="2"/>
      <c r="E15" s="1"/>
      <c r="H15" s="47">
        <f>ROUNDUP(H14,0)</f>
        <v>16322</v>
      </c>
      <c r="I15"/>
      <c r="J15"/>
      <c r="K15"/>
      <c r="L15"/>
      <c r="M15"/>
      <c r="N15"/>
      <c r="O15"/>
      <c r="P15"/>
      <c r="Q15"/>
      <c r="R15"/>
      <c r="S15"/>
      <c r="T15"/>
      <c r="U15"/>
      <c r="V15"/>
      <c r="W15"/>
      <c r="X15"/>
      <c r="Y15"/>
      <c r="Z15"/>
      <c r="AA15"/>
      <c r="AB15"/>
      <c r="AC15"/>
      <c r="AD15"/>
      <c r="AE15"/>
      <c r="AF15"/>
    </row>
    <row r="16" spans="1:32" ht="15" x14ac:dyDescent="0.25">
      <c r="D16" s="2"/>
      <c r="E16" s="1"/>
      <c r="I16"/>
      <c r="J16"/>
      <c r="K16"/>
      <c r="L16"/>
      <c r="M16"/>
      <c r="N16"/>
      <c r="O16"/>
      <c r="P16"/>
      <c r="Q16"/>
      <c r="R16"/>
      <c r="S16"/>
      <c r="T16"/>
      <c r="U16"/>
      <c r="V16"/>
      <c r="W16"/>
      <c r="X16"/>
      <c r="Y16"/>
      <c r="Z16"/>
      <c r="AA16"/>
      <c r="AB16"/>
      <c r="AC16"/>
      <c r="AD16"/>
      <c r="AE16"/>
      <c r="AF16"/>
    </row>
    <row r="17" spans="1:32" ht="25.5" x14ac:dyDescent="0.25">
      <c r="A17" s="45" t="s">
        <v>37</v>
      </c>
      <c r="B17" s="45" t="s">
        <v>114</v>
      </c>
      <c r="C17" s="45" t="s">
        <v>18</v>
      </c>
      <c r="D17" s="45" t="s">
        <v>8</v>
      </c>
      <c r="E17" s="45" t="s">
        <v>38</v>
      </c>
      <c r="F17" s="45" t="s">
        <v>39</v>
      </c>
      <c r="G17" s="45" t="s">
        <v>146</v>
      </c>
      <c r="H17" s="45" t="s">
        <v>150</v>
      </c>
      <c r="I17"/>
      <c r="J17"/>
      <c r="K17"/>
      <c r="L17"/>
      <c r="M17"/>
      <c r="N17"/>
      <c r="O17"/>
      <c r="P17"/>
      <c r="Q17"/>
      <c r="R17"/>
      <c r="S17"/>
      <c r="T17"/>
      <c r="U17"/>
      <c r="V17"/>
      <c r="W17"/>
      <c r="X17"/>
      <c r="Y17"/>
      <c r="Z17"/>
      <c r="AA17"/>
      <c r="AB17"/>
      <c r="AC17"/>
      <c r="AD17"/>
      <c r="AE17"/>
      <c r="AF17"/>
    </row>
    <row r="18" spans="1:32" ht="15" x14ac:dyDescent="0.25">
      <c r="A18" s="40" t="s">
        <v>107</v>
      </c>
      <c r="B18" s="40" t="s">
        <v>116</v>
      </c>
      <c r="C18" s="40" t="s">
        <v>92</v>
      </c>
      <c r="D18" s="41">
        <v>47073</v>
      </c>
      <c r="E18" s="42" t="s">
        <v>40</v>
      </c>
      <c r="F18" s="43">
        <v>17</v>
      </c>
      <c r="G18" s="44">
        <v>23.32</v>
      </c>
      <c r="H18" s="40">
        <f>F18*G18</f>
        <v>396.44</v>
      </c>
      <c r="I18"/>
      <c r="J18"/>
      <c r="K18"/>
      <c r="L18"/>
      <c r="M18"/>
      <c r="N18"/>
      <c r="O18"/>
      <c r="P18"/>
      <c r="Q18"/>
      <c r="R18"/>
      <c r="S18"/>
      <c r="T18"/>
      <c r="U18"/>
      <c r="V18"/>
      <c r="W18"/>
      <c r="X18"/>
      <c r="Y18"/>
      <c r="Z18"/>
      <c r="AA18"/>
      <c r="AB18"/>
      <c r="AC18"/>
      <c r="AD18"/>
      <c r="AE18"/>
      <c r="AF18"/>
    </row>
    <row r="19" spans="1:32" ht="15" x14ac:dyDescent="0.25">
      <c r="A19" s="40" t="s">
        <v>107</v>
      </c>
      <c r="B19" s="40" t="s">
        <v>116</v>
      </c>
      <c r="C19" s="40" t="s">
        <v>92</v>
      </c>
      <c r="D19" s="41">
        <v>47079</v>
      </c>
      <c r="E19" s="42" t="s">
        <v>43</v>
      </c>
      <c r="F19" s="43">
        <v>17</v>
      </c>
      <c r="G19" s="44">
        <v>0.8</v>
      </c>
      <c r="H19" s="40">
        <f t="shared" ref="H19" si="2">F19*G19</f>
        <v>13.600000000000001</v>
      </c>
      <c r="I19"/>
      <c r="J19"/>
      <c r="K19"/>
      <c r="L19"/>
      <c r="M19"/>
      <c r="N19"/>
      <c r="O19"/>
      <c r="P19"/>
      <c r="Q19"/>
      <c r="R19"/>
      <c r="S19"/>
      <c r="T19"/>
      <c r="U19"/>
      <c r="V19"/>
      <c r="W19"/>
      <c r="X19"/>
      <c r="Y19"/>
      <c r="Z19"/>
      <c r="AA19"/>
      <c r="AB19"/>
      <c r="AC19"/>
      <c r="AD19"/>
      <c r="AE19"/>
      <c r="AF19"/>
    </row>
    <row r="20" spans="1:32" ht="15" x14ac:dyDescent="0.25">
      <c r="D20" s="2"/>
      <c r="E20" s="1"/>
      <c r="G20" s="40" t="s">
        <v>45</v>
      </c>
      <c r="H20" s="46">
        <f>SUM(H18:H19)</f>
        <v>410.04</v>
      </c>
      <c r="I20"/>
      <c r="J20"/>
      <c r="K20"/>
      <c r="L20"/>
      <c r="M20"/>
      <c r="N20"/>
      <c r="O20"/>
      <c r="P20"/>
      <c r="Q20"/>
      <c r="R20"/>
      <c r="S20"/>
      <c r="T20"/>
      <c r="U20"/>
      <c r="V20"/>
      <c r="W20"/>
      <c r="X20"/>
      <c r="Y20"/>
      <c r="Z20"/>
      <c r="AA20"/>
      <c r="AB20"/>
      <c r="AC20"/>
      <c r="AD20"/>
      <c r="AE20"/>
      <c r="AF20"/>
    </row>
    <row r="21" spans="1:32" ht="15" x14ac:dyDescent="0.25">
      <c r="D21" s="2"/>
      <c r="E21" s="1"/>
      <c r="G21" s="40"/>
      <c r="H21" s="47">
        <f>ROUNDUP(H20,0)</f>
        <v>411</v>
      </c>
      <c r="I21"/>
      <c r="J21"/>
      <c r="K21"/>
      <c r="L21"/>
      <c r="M21"/>
      <c r="N21"/>
      <c r="O21"/>
      <c r="P21"/>
      <c r="Q21"/>
      <c r="R21"/>
      <c r="S21"/>
      <c r="T21"/>
      <c r="U21"/>
      <c r="V21"/>
      <c r="W21"/>
      <c r="X21"/>
      <c r="Y21"/>
      <c r="Z21"/>
      <c r="AA21"/>
      <c r="AB21"/>
      <c r="AC21"/>
      <c r="AD21"/>
      <c r="AE21"/>
      <c r="AF21"/>
    </row>
    <row r="22" spans="1:32" ht="15" x14ac:dyDescent="0.25">
      <c r="D22" s="2"/>
      <c r="E22" s="1"/>
      <c r="I22"/>
      <c r="J22"/>
      <c r="K22"/>
      <c r="L22"/>
      <c r="M22"/>
      <c r="N22"/>
      <c r="O22"/>
      <c r="P22"/>
      <c r="Q22"/>
      <c r="R22"/>
      <c r="S22"/>
      <c r="T22"/>
      <c r="U22"/>
      <c r="V22"/>
      <c r="W22"/>
      <c r="X22"/>
      <c r="Y22"/>
      <c r="Z22"/>
      <c r="AA22"/>
      <c r="AB22"/>
      <c r="AC22"/>
      <c r="AD22"/>
      <c r="AE22"/>
      <c r="AF22"/>
    </row>
    <row r="23" spans="1:32" ht="25.5" x14ac:dyDescent="0.25">
      <c r="A23" s="45" t="s">
        <v>37</v>
      </c>
      <c r="B23" s="45" t="s">
        <v>114</v>
      </c>
      <c r="C23" s="45" t="s">
        <v>18</v>
      </c>
      <c r="D23" s="45" t="s">
        <v>8</v>
      </c>
      <c r="E23" s="45" t="s">
        <v>38</v>
      </c>
      <c r="F23" s="45" t="s">
        <v>39</v>
      </c>
      <c r="G23" s="45" t="s">
        <v>146</v>
      </c>
      <c r="H23" s="45" t="s">
        <v>150</v>
      </c>
      <c r="I23"/>
      <c r="J23"/>
      <c r="K23"/>
      <c r="L23"/>
      <c r="M23"/>
      <c r="N23"/>
      <c r="O23"/>
      <c r="P23"/>
      <c r="Q23"/>
      <c r="R23"/>
      <c r="S23"/>
      <c r="T23"/>
      <c r="U23"/>
      <c r="V23"/>
      <c r="W23"/>
      <c r="X23"/>
      <c r="Y23"/>
      <c r="Z23"/>
      <c r="AA23"/>
      <c r="AB23"/>
      <c r="AC23"/>
      <c r="AD23"/>
      <c r="AE23"/>
      <c r="AF23"/>
    </row>
    <row r="24" spans="1:32" ht="15" x14ac:dyDescent="0.25">
      <c r="A24" s="40" t="s">
        <v>107</v>
      </c>
      <c r="B24" s="40" t="s">
        <v>117</v>
      </c>
      <c r="C24" s="40" t="s">
        <v>92</v>
      </c>
      <c r="D24" s="41">
        <v>47073</v>
      </c>
      <c r="E24" s="42" t="s">
        <v>40</v>
      </c>
      <c r="F24" s="43">
        <v>366</v>
      </c>
      <c r="G24" s="44">
        <v>23.32</v>
      </c>
      <c r="H24" s="40">
        <f t="shared" ref="H24:H28" si="3">F24*G24</f>
        <v>8535.1200000000008</v>
      </c>
      <c r="I24"/>
      <c r="J24"/>
      <c r="K24"/>
      <c r="L24"/>
      <c r="M24"/>
      <c r="N24"/>
      <c r="O24"/>
      <c r="P24"/>
      <c r="Q24"/>
      <c r="R24"/>
      <c r="S24"/>
      <c r="T24"/>
      <c r="U24"/>
      <c r="V24"/>
      <c r="W24"/>
      <c r="X24"/>
      <c r="Y24"/>
      <c r="Z24"/>
      <c r="AA24"/>
      <c r="AB24"/>
      <c r="AC24"/>
      <c r="AD24"/>
      <c r="AE24"/>
      <c r="AF24"/>
    </row>
    <row r="25" spans="1:32" ht="15" x14ac:dyDescent="0.25">
      <c r="A25" s="40" t="s">
        <v>107</v>
      </c>
      <c r="B25" s="40" t="s">
        <v>117</v>
      </c>
      <c r="C25" s="40" t="s">
        <v>92</v>
      </c>
      <c r="D25" s="41">
        <v>47075</v>
      </c>
      <c r="E25" s="42" t="s">
        <v>41</v>
      </c>
      <c r="F25" s="43">
        <v>49</v>
      </c>
      <c r="G25" s="44">
        <v>24.59</v>
      </c>
      <c r="H25" s="40">
        <f t="shared" si="3"/>
        <v>1204.9100000000001</v>
      </c>
      <c r="I25"/>
      <c r="J25"/>
      <c r="K25"/>
      <c r="L25"/>
      <c r="M25"/>
      <c r="N25"/>
      <c r="O25"/>
      <c r="P25"/>
      <c r="Q25"/>
      <c r="R25"/>
      <c r="S25"/>
      <c r="T25"/>
      <c r="U25"/>
      <c r="V25"/>
      <c r="W25"/>
      <c r="X25"/>
      <c r="Y25"/>
      <c r="Z25"/>
      <c r="AA25"/>
      <c r="AB25"/>
      <c r="AC25"/>
      <c r="AD25"/>
      <c r="AE25"/>
      <c r="AF25"/>
    </row>
    <row r="26" spans="1:32" ht="15" x14ac:dyDescent="0.25">
      <c r="A26" s="40" t="s">
        <v>107</v>
      </c>
      <c r="B26" s="40" t="s">
        <v>117</v>
      </c>
      <c r="C26" s="40" t="s">
        <v>92</v>
      </c>
      <c r="D26" s="41">
        <v>47078</v>
      </c>
      <c r="E26" s="42" t="s">
        <v>42</v>
      </c>
      <c r="F26" s="43">
        <v>143</v>
      </c>
      <c r="G26" s="44">
        <v>44.25</v>
      </c>
      <c r="H26" s="40">
        <f t="shared" si="3"/>
        <v>6327.75</v>
      </c>
      <c r="I26"/>
      <c r="J26"/>
      <c r="K26"/>
      <c r="L26"/>
      <c r="M26"/>
      <c r="N26"/>
      <c r="O26"/>
      <c r="P26"/>
      <c r="Q26"/>
      <c r="R26"/>
      <c r="S26"/>
      <c r="T26"/>
      <c r="U26"/>
      <c r="V26"/>
      <c r="W26"/>
      <c r="X26"/>
      <c r="Y26"/>
      <c r="Z26"/>
      <c r="AA26"/>
      <c r="AB26"/>
      <c r="AC26"/>
      <c r="AD26"/>
      <c r="AE26"/>
      <c r="AF26"/>
    </row>
    <row r="27" spans="1:32" ht="15" x14ac:dyDescent="0.25">
      <c r="A27" s="40" t="s">
        <v>107</v>
      </c>
      <c r="B27" s="40" t="s">
        <v>117</v>
      </c>
      <c r="C27" s="40" t="s">
        <v>92</v>
      </c>
      <c r="D27" s="41">
        <v>47079</v>
      </c>
      <c r="E27" s="42" t="s">
        <v>43</v>
      </c>
      <c r="F27" s="43">
        <v>366</v>
      </c>
      <c r="G27" s="44">
        <v>0.8</v>
      </c>
      <c r="H27" s="40">
        <f t="shared" si="3"/>
        <v>292.8</v>
      </c>
      <c r="I27"/>
      <c r="J27"/>
      <c r="K27"/>
      <c r="L27"/>
      <c r="M27"/>
      <c r="N27"/>
      <c r="O27"/>
      <c r="P27"/>
      <c r="Q27"/>
      <c r="R27"/>
      <c r="S27"/>
      <c r="T27"/>
      <c r="U27"/>
      <c r="V27"/>
      <c r="W27"/>
      <c r="X27"/>
      <c r="Y27"/>
      <c r="Z27"/>
      <c r="AA27"/>
      <c r="AB27"/>
      <c r="AC27"/>
      <c r="AD27"/>
      <c r="AE27"/>
      <c r="AF27"/>
    </row>
    <row r="28" spans="1:32" ht="15" x14ac:dyDescent="0.25">
      <c r="A28" s="40" t="s">
        <v>107</v>
      </c>
      <c r="B28" s="40" t="s">
        <v>117</v>
      </c>
      <c r="C28" s="40" t="s">
        <v>92</v>
      </c>
      <c r="D28" s="41">
        <v>47268</v>
      </c>
      <c r="E28" s="42" t="s">
        <v>78</v>
      </c>
      <c r="F28" s="43">
        <v>27</v>
      </c>
      <c r="G28" s="44">
        <v>4.5199999999999996</v>
      </c>
      <c r="H28" s="40">
        <f t="shared" si="3"/>
        <v>122.03999999999999</v>
      </c>
      <c r="I28"/>
      <c r="J28"/>
      <c r="K28"/>
      <c r="L28"/>
      <c r="M28"/>
      <c r="N28"/>
      <c r="O28"/>
      <c r="P28"/>
      <c r="Q28"/>
      <c r="R28"/>
      <c r="S28"/>
      <c r="T28"/>
      <c r="U28"/>
      <c r="V28"/>
      <c r="W28"/>
      <c r="X28"/>
      <c r="Y28"/>
      <c r="Z28"/>
      <c r="AA28"/>
      <c r="AB28"/>
      <c r="AC28"/>
      <c r="AD28"/>
      <c r="AE28"/>
      <c r="AF28"/>
    </row>
    <row r="29" spans="1:32" ht="15" x14ac:dyDescent="0.25">
      <c r="D29" s="2"/>
      <c r="E29" s="1"/>
      <c r="F29" s="4"/>
      <c r="G29" s="40" t="s">
        <v>45</v>
      </c>
      <c r="H29" s="46">
        <f>SUM(H24:H28)</f>
        <v>16482.62</v>
      </c>
      <c r="I29"/>
      <c r="J29"/>
      <c r="K29"/>
      <c r="L29"/>
      <c r="M29"/>
      <c r="N29"/>
      <c r="O29"/>
      <c r="P29"/>
      <c r="Q29"/>
      <c r="R29"/>
      <c r="S29"/>
      <c r="T29"/>
      <c r="U29"/>
      <c r="V29"/>
      <c r="W29"/>
      <c r="X29"/>
      <c r="Y29"/>
      <c r="Z29"/>
      <c r="AA29"/>
      <c r="AB29"/>
      <c r="AC29"/>
      <c r="AD29"/>
      <c r="AE29"/>
      <c r="AF29"/>
    </row>
    <row r="30" spans="1:32" ht="15" x14ac:dyDescent="0.25">
      <c r="D30" s="2"/>
      <c r="E30" s="1"/>
      <c r="G30" s="40"/>
      <c r="H30" s="47">
        <f>ROUNDUP(H29,0)</f>
        <v>16483</v>
      </c>
      <c r="I30"/>
      <c r="J30"/>
      <c r="K30"/>
      <c r="L30"/>
      <c r="M30"/>
      <c r="N30"/>
      <c r="O30"/>
      <c r="P30"/>
      <c r="Q30"/>
      <c r="R30"/>
      <c r="S30"/>
      <c r="T30"/>
      <c r="U30"/>
      <c r="V30"/>
      <c r="W30"/>
      <c r="X30"/>
      <c r="Y30"/>
      <c r="Z30"/>
      <c r="AA30"/>
      <c r="AB30"/>
      <c r="AC30"/>
      <c r="AD30"/>
      <c r="AE30"/>
      <c r="AF30"/>
    </row>
    <row r="31" spans="1:32" ht="15" x14ac:dyDescent="0.25">
      <c r="D31" s="2"/>
      <c r="E31" s="1"/>
      <c r="I31"/>
      <c r="J31"/>
      <c r="K31"/>
      <c r="L31"/>
      <c r="M31"/>
      <c r="N31"/>
      <c r="O31"/>
      <c r="P31"/>
      <c r="Q31"/>
      <c r="R31"/>
      <c r="S31"/>
      <c r="T31"/>
      <c r="U31"/>
      <c r="V31"/>
      <c r="W31"/>
      <c r="X31"/>
      <c r="Y31"/>
      <c r="Z31"/>
      <c r="AA31"/>
      <c r="AB31"/>
      <c r="AC31"/>
      <c r="AD31"/>
      <c r="AE31"/>
      <c r="AF31"/>
    </row>
    <row r="32" spans="1:32" ht="25.5" x14ac:dyDescent="0.25">
      <c r="A32" s="45" t="s">
        <v>37</v>
      </c>
      <c r="B32" s="45" t="s">
        <v>114</v>
      </c>
      <c r="C32" s="45" t="s">
        <v>18</v>
      </c>
      <c r="D32" s="45" t="s">
        <v>8</v>
      </c>
      <c r="E32" s="45" t="s">
        <v>38</v>
      </c>
      <c r="F32" s="45" t="s">
        <v>39</v>
      </c>
      <c r="G32" s="45" t="s">
        <v>146</v>
      </c>
      <c r="H32" s="45" t="s">
        <v>150</v>
      </c>
      <c r="I32"/>
      <c r="J32"/>
      <c r="K32"/>
      <c r="L32"/>
      <c r="M32"/>
      <c r="N32"/>
      <c r="O32"/>
      <c r="P32"/>
      <c r="Q32"/>
      <c r="R32"/>
      <c r="S32"/>
      <c r="T32"/>
      <c r="U32"/>
      <c r="V32"/>
      <c r="W32"/>
      <c r="X32"/>
      <c r="Y32"/>
      <c r="Z32"/>
      <c r="AA32"/>
      <c r="AB32"/>
      <c r="AC32"/>
      <c r="AD32"/>
      <c r="AE32"/>
      <c r="AF32"/>
    </row>
    <row r="33" spans="1:32" ht="15" x14ac:dyDescent="0.25">
      <c r="A33" s="40" t="s">
        <v>107</v>
      </c>
      <c r="B33" s="40" t="s">
        <v>118</v>
      </c>
      <c r="C33" s="40" t="s">
        <v>92</v>
      </c>
      <c r="D33" s="41">
        <v>47268</v>
      </c>
      <c r="E33" s="42" t="s">
        <v>78</v>
      </c>
      <c r="F33" s="43">
        <v>3</v>
      </c>
      <c r="G33" s="44">
        <v>4.5199999999999996</v>
      </c>
      <c r="H33" s="40">
        <f t="shared" ref="H33" si="4">F33*G33</f>
        <v>13.559999999999999</v>
      </c>
      <c r="I33"/>
      <c r="J33"/>
      <c r="K33"/>
      <c r="L33"/>
      <c r="M33"/>
      <c r="N33"/>
      <c r="O33"/>
      <c r="P33"/>
      <c r="Q33"/>
      <c r="R33"/>
      <c r="S33"/>
      <c r="T33"/>
      <c r="U33"/>
      <c r="V33"/>
      <c r="W33"/>
      <c r="X33"/>
      <c r="Y33"/>
      <c r="Z33"/>
      <c r="AA33"/>
      <c r="AB33"/>
      <c r="AC33"/>
      <c r="AD33"/>
      <c r="AE33"/>
      <c r="AF33"/>
    </row>
    <row r="34" spans="1:32" ht="15" x14ac:dyDescent="0.25">
      <c r="D34" s="2"/>
      <c r="E34" s="1"/>
      <c r="G34" s="40" t="s">
        <v>45</v>
      </c>
      <c r="H34" s="46">
        <f>SUM(H33:H33)</f>
        <v>13.559999999999999</v>
      </c>
      <c r="I34"/>
      <c r="J34"/>
      <c r="K34"/>
      <c r="L34"/>
      <c r="M34"/>
      <c r="N34"/>
      <c r="O34"/>
      <c r="P34"/>
      <c r="Q34"/>
      <c r="R34"/>
      <c r="S34"/>
      <c r="T34"/>
      <c r="U34"/>
      <c r="V34"/>
      <c r="W34"/>
      <c r="X34"/>
      <c r="Y34"/>
      <c r="Z34"/>
      <c r="AA34"/>
      <c r="AB34"/>
      <c r="AC34"/>
      <c r="AD34"/>
      <c r="AE34"/>
      <c r="AF34"/>
    </row>
    <row r="35" spans="1:32" ht="15" x14ac:dyDescent="0.25">
      <c r="D35" s="2"/>
      <c r="E35" s="1"/>
      <c r="G35" s="40"/>
      <c r="H35" s="47">
        <f>ROUNDUP(H34,0)</f>
        <v>14</v>
      </c>
      <c r="I35"/>
      <c r="J35"/>
      <c r="K35"/>
      <c r="L35"/>
      <c r="M35"/>
      <c r="N35"/>
      <c r="O35"/>
      <c r="P35"/>
      <c r="Q35"/>
      <c r="R35"/>
      <c r="S35"/>
      <c r="T35"/>
      <c r="U35"/>
      <c r="V35"/>
      <c r="W35"/>
      <c r="X35"/>
      <c r="Y35"/>
      <c r="Z35"/>
      <c r="AA35"/>
      <c r="AB35"/>
      <c r="AC35"/>
      <c r="AD35"/>
      <c r="AE35"/>
      <c r="AF35"/>
    </row>
    <row r="36" spans="1:32" ht="15" x14ac:dyDescent="0.25">
      <c r="D36" s="2"/>
      <c r="E36" s="1"/>
      <c r="I36"/>
      <c r="J36"/>
      <c r="K36"/>
      <c r="L36"/>
      <c r="M36"/>
      <c r="N36"/>
      <c r="O36"/>
      <c r="P36"/>
      <c r="Q36"/>
      <c r="R36"/>
      <c r="S36"/>
      <c r="T36"/>
      <c r="U36"/>
      <c r="V36"/>
      <c r="W36"/>
      <c r="X36"/>
      <c r="Y36"/>
      <c r="Z36"/>
      <c r="AA36"/>
      <c r="AB36"/>
      <c r="AC36"/>
      <c r="AD36"/>
      <c r="AE36"/>
      <c r="AF36"/>
    </row>
    <row r="37" spans="1:32" ht="25.5" x14ac:dyDescent="0.25">
      <c r="A37" s="45" t="s">
        <v>37</v>
      </c>
      <c r="B37" s="45" t="s">
        <v>114</v>
      </c>
      <c r="C37" s="45" t="s">
        <v>18</v>
      </c>
      <c r="D37" s="45" t="s">
        <v>8</v>
      </c>
      <c r="E37" s="45" t="s">
        <v>38</v>
      </c>
      <c r="F37" s="45" t="s">
        <v>39</v>
      </c>
      <c r="G37" s="45" t="s">
        <v>146</v>
      </c>
      <c r="H37" s="45" t="s">
        <v>150</v>
      </c>
      <c r="I37"/>
      <c r="J37"/>
      <c r="K37"/>
      <c r="L37"/>
      <c r="M37"/>
      <c r="N37"/>
      <c r="O37"/>
      <c r="P37"/>
      <c r="Q37"/>
      <c r="R37"/>
      <c r="S37"/>
      <c r="T37"/>
      <c r="U37"/>
      <c r="V37"/>
      <c r="W37"/>
      <c r="X37"/>
      <c r="Y37"/>
      <c r="Z37"/>
      <c r="AA37"/>
      <c r="AB37"/>
      <c r="AC37"/>
      <c r="AD37"/>
      <c r="AE37"/>
      <c r="AF37"/>
    </row>
    <row r="38" spans="1:32" ht="15" x14ac:dyDescent="0.25">
      <c r="A38" s="40" t="s">
        <v>107</v>
      </c>
      <c r="B38" s="3" t="s">
        <v>119</v>
      </c>
      <c r="C38" s="40" t="s">
        <v>92</v>
      </c>
      <c r="D38" s="41">
        <v>47073</v>
      </c>
      <c r="E38" s="42" t="s">
        <v>40</v>
      </c>
      <c r="F38" s="43">
        <v>20</v>
      </c>
      <c r="G38" s="44">
        <v>23.32</v>
      </c>
      <c r="H38" s="40">
        <f>F38*G38</f>
        <v>466.4</v>
      </c>
      <c r="I38"/>
      <c r="J38"/>
      <c r="K38"/>
      <c r="L38"/>
      <c r="M38"/>
      <c r="N38"/>
      <c r="O38"/>
      <c r="P38"/>
      <c r="Q38"/>
      <c r="R38"/>
      <c r="S38"/>
      <c r="T38"/>
      <c r="U38"/>
      <c r="V38"/>
      <c r="W38"/>
      <c r="X38"/>
      <c r="Y38"/>
      <c r="Z38"/>
      <c r="AA38"/>
      <c r="AB38"/>
      <c r="AC38"/>
      <c r="AD38"/>
      <c r="AE38"/>
      <c r="AF38"/>
    </row>
    <row r="39" spans="1:32" ht="15" x14ac:dyDescent="0.25">
      <c r="A39" s="40" t="s">
        <v>107</v>
      </c>
      <c r="B39" s="3" t="s">
        <v>119</v>
      </c>
      <c r="C39" s="40" t="s">
        <v>92</v>
      </c>
      <c r="D39" s="41">
        <v>47078</v>
      </c>
      <c r="E39" s="42" t="s">
        <v>42</v>
      </c>
      <c r="F39" s="43">
        <v>105</v>
      </c>
      <c r="G39" s="44">
        <v>44.25</v>
      </c>
      <c r="H39" s="40">
        <f>F39*G39</f>
        <v>4646.25</v>
      </c>
      <c r="I39"/>
      <c r="J39"/>
      <c r="K39"/>
      <c r="L39"/>
      <c r="M39"/>
      <c r="N39"/>
      <c r="O39"/>
      <c r="P39"/>
      <c r="Q39"/>
      <c r="R39"/>
      <c r="S39"/>
      <c r="T39"/>
      <c r="U39"/>
      <c r="V39"/>
      <c r="W39"/>
      <c r="X39"/>
      <c r="Y39"/>
      <c r="Z39"/>
      <c r="AA39"/>
      <c r="AB39"/>
      <c r="AC39"/>
      <c r="AD39"/>
      <c r="AE39"/>
      <c r="AF39"/>
    </row>
    <row r="40" spans="1:32" ht="15" x14ac:dyDescent="0.25">
      <c r="A40" s="40" t="s">
        <v>107</v>
      </c>
      <c r="B40" s="3" t="s">
        <v>119</v>
      </c>
      <c r="C40" s="40" t="s">
        <v>92</v>
      </c>
      <c r="D40" s="41">
        <v>47328</v>
      </c>
      <c r="E40" s="42" t="s">
        <v>79</v>
      </c>
      <c r="F40" s="43">
        <v>127</v>
      </c>
      <c r="G40" s="44">
        <v>3.83</v>
      </c>
      <c r="H40" s="40">
        <f t="shared" ref="H40" si="5">F40*G40</f>
        <v>486.41</v>
      </c>
      <c r="I40"/>
      <c r="J40"/>
      <c r="K40"/>
      <c r="L40"/>
      <c r="M40"/>
      <c r="N40"/>
      <c r="O40"/>
      <c r="P40"/>
      <c r="Q40"/>
      <c r="R40"/>
      <c r="S40"/>
      <c r="T40"/>
      <c r="U40"/>
      <c r="V40"/>
      <c r="W40"/>
      <c r="X40"/>
      <c r="Y40"/>
      <c r="Z40"/>
      <c r="AA40"/>
      <c r="AB40"/>
      <c r="AC40"/>
      <c r="AD40"/>
      <c r="AE40"/>
      <c r="AF40"/>
    </row>
    <row r="41" spans="1:32" ht="15" x14ac:dyDescent="0.25">
      <c r="A41" s="40" t="s">
        <v>107</v>
      </c>
      <c r="B41" s="3" t="s">
        <v>119</v>
      </c>
      <c r="C41" s="40" t="s">
        <v>92</v>
      </c>
      <c r="D41" s="41">
        <v>60046</v>
      </c>
      <c r="E41" s="42" t="s">
        <v>95</v>
      </c>
      <c r="F41" s="43">
        <v>105</v>
      </c>
      <c r="G41" s="44">
        <v>0.8</v>
      </c>
      <c r="H41" s="40">
        <f>F41*G41</f>
        <v>84</v>
      </c>
      <c r="I41"/>
      <c r="J41"/>
      <c r="K41"/>
      <c r="L41"/>
      <c r="M41"/>
      <c r="N41"/>
      <c r="O41"/>
      <c r="P41"/>
      <c r="Q41"/>
      <c r="R41"/>
      <c r="S41"/>
      <c r="T41"/>
      <c r="U41"/>
      <c r="V41"/>
      <c r="W41"/>
      <c r="X41"/>
      <c r="Y41"/>
      <c r="Z41"/>
      <c r="AA41"/>
      <c r="AB41"/>
      <c r="AC41"/>
      <c r="AD41"/>
      <c r="AE41"/>
      <c r="AF41"/>
    </row>
    <row r="42" spans="1:32" ht="15" x14ac:dyDescent="0.25">
      <c r="D42" s="2"/>
      <c r="E42" s="1"/>
      <c r="G42" s="40" t="s">
        <v>45</v>
      </c>
      <c r="H42" s="46">
        <f>SUM(H38:H41)</f>
        <v>5683.0599999999995</v>
      </c>
      <c r="I42"/>
      <c r="J42"/>
      <c r="K42"/>
      <c r="L42"/>
      <c r="M42"/>
      <c r="N42"/>
      <c r="O42"/>
      <c r="P42"/>
      <c r="Q42"/>
      <c r="R42"/>
      <c r="S42"/>
      <c r="T42"/>
      <c r="U42"/>
      <c r="V42"/>
      <c r="W42"/>
      <c r="X42"/>
      <c r="Y42"/>
      <c r="Z42"/>
      <c r="AA42"/>
      <c r="AB42"/>
      <c r="AC42"/>
      <c r="AD42"/>
      <c r="AE42"/>
      <c r="AF42"/>
    </row>
    <row r="43" spans="1:32" ht="15" x14ac:dyDescent="0.25">
      <c r="D43" s="2"/>
      <c r="E43" s="1"/>
      <c r="G43" s="40"/>
      <c r="H43" s="47">
        <f>ROUNDUP(H42,0)</f>
        <v>5684</v>
      </c>
      <c r="I43"/>
      <c r="J43"/>
      <c r="K43"/>
      <c r="L43"/>
      <c r="M43"/>
      <c r="N43"/>
      <c r="O43"/>
      <c r="P43"/>
      <c r="Q43"/>
      <c r="R43"/>
      <c r="S43"/>
      <c r="T43"/>
      <c r="U43"/>
      <c r="V43"/>
      <c r="W43"/>
      <c r="X43"/>
      <c r="Y43"/>
      <c r="Z43"/>
      <c r="AA43"/>
      <c r="AB43"/>
      <c r="AC43"/>
      <c r="AD43"/>
      <c r="AE43"/>
      <c r="AF43"/>
    </row>
    <row r="44" spans="1:32" ht="15" x14ac:dyDescent="0.25">
      <c r="D44" s="2"/>
      <c r="E44" s="1"/>
      <c r="I44"/>
      <c r="J44"/>
      <c r="K44"/>
      <c r="L44"/>
      <c r="M44"/>
      <c r="N44"/>
      <c r="O44"/>
      <c r="P44"/>
      <c r="Q44"/>
      <c r="R44"/>
      <c r="S44"/>
      <c r="T44"/>
      <c r="U44"/>
      <c r="V44"/>
      <c r="W44"/>
      <c r="X44"/>
      <c r="Y44"/>
      <c r="Z44"/>
      <c r="AA44"/>
      <c r="AB44"/>
      <c r="AC44"/>
      <c r="AD44"/>
      <c r="AE44"/>
      <c r="AF44"/>
    </row>
    <row r="45" spans="1:32" ht="15" x14ac:dyDescent="0.25">
      <c r="D45" s="2"/>
      <c r="E45" s="1"/>
      <c r="I45"/>
      <c r="J45"/>
      <c r="K45"/>
      <c r="L45"/>
      <c r="M45"/>
      <c r="N45"/>
      <c r="O45"/>
      <c r="P45"/>
      <c r="Q45"/>
      <c r="R45"/>
      <c r="S45"/>
      <c r="T45"/>
      <c r="U45"/>
      <c r="V45"/>
      <c r="W45"/>
      <c r="X45"/>
      <c r="Y45"/>
      <c r="Z45"/>
      <c r="AA45"/>
      <c r="AB45"/>
      <c r="AC45"/>
      <c r="AD45"/>
      <c r="AE45"/>
      <c r="AF45"/>
    </row>
    <row r="46" spans="1:32" ht="25.5" x14ac:dyDescent="0.25">
      <c r="A46" s="45" t="s">
        <v>37</v>
      </c>
      <c r="B46" s="45" t="s">
        <v>114</v>
      </c>
      <c r="C46" s="45" t="s">
        <v>18</v>
      </c>
      <c r="D46" s="45" t="s">
        <v>8</v>
      </c>
      <c r="E46" s="45" t="s">
        <v>38</v>
      </c>
      <c r="F46" s="45" t="s">
        <v>39</v>
      </c>
      <c r="G46" s="45" t="s">
        <v>146</v>
      </c>
      <c r="H46" s="45" t="s">
        <v>150</v>
      </c>
      <c r="I46"/>
      <c r="J46"/>
      <c r="K46"/>
      <c r="L46"/>
      <c r="M46"/>
      <c r="N46"/>
      <c r="O46"/>
      <c r="P46"/>
      <c r="Q46"/>
      <c r="R46"/>
      <c r="S46"/>
      <c r="T46"/>
      <c r="U46"/>
      <c r="V46"/>
      <c r="W46"/>
      <c r="X46"/>
      <c r="Y46"/>
      <c r="Z46"/>
      <c r="AA46"/>
      <c r="AB46"/>
      <c r="AC46"/>
      <c r="AD46"/>
      <c r="AE46"/>
      <c r="AF46"/>
    </row>
    <row r="47" spans="1:32" ht="15" x14ac:dyDescent="0.25">
      <c r="A47" s="40" t="s">
        <v>10</v>
      </c>
      <c r="B47" s="40" t="s">
        <v>122</v>
      </c>
      <c r="C47" s="40" t="s">
        <v>92</v>
      </c>
      <c r="D47" s="41">
        <v>47078</v>
      </c>
      <c r="E47" s="42" t="s">
        <v>42</v>
      </c>
      <c r="F47" s="43">
        <v>106</v>
      </c>
      <c r="G47" s="44">
        <v>44.25</v>
      </c>
      <c r="H47" s="40">
        <f>F47*G47</f>
        <v>4690.5</v>
      </c>
      <c r="I47"/>
      <c r="J47"/>
      <c r="K47"/>
      <c r="L47"/>
      <c r="M47"/>
      <c r="N47"/>
      <c r="O47"/>
      <c r="P47"/>
      <c r="Q47"/>
      <c r="R47"/>
      <c r="S47"/>
      <c r="T47"/>
      <c r="U47"/>
      <c r="V47"/>
      <c r="W47"/>
      <c r="X47"/>
      <c r="Y47"/>
      <c r="Z47"/>
      <c r="AA47"/>
      <c r="AB47"/>
      <c r="AC47"/>
      <c r="AD47"/>
      <c r="AE47"/>
      <c r="AF47"/>
    </row>
    <row r="48" spans="1:32" ht="15" x14ac:dyDescent="0.25">
      <c r="A48" s="40" t="s">
        <v>10</v>
      </c>
      <c r="B48" s="40" t="s">
        <v>122</v>
      </c>
      <c r="C48" s="40" t="s">
        <v>92</v>
      </c>
      <c r="D48" s="41">
        <v>47268</v>
      </c>
      <c r="E48" s="42" t="s">
        <v>78</v>
      </c>
      <c r="F48" s="43">
        <v>338</v>
      </c>
      <c r="G48" s="44">
        <v>4.5199999999999996</v>
      </c>
      <c r="H48" s="40">
        <f>F48*G48</f>
        <v>1527.7599999999998</v>
      </c>
      <c r="I48"/>
      <c r="J48"/>
      <c r="K48"/>
      <c r="L48"/>
      <c r="M48"/>
      <c r="N48"/>
      <c r="O48"/>
      <c r="P48"/>
      <c r="Q48"/>
      <c r="R48"/>
      <c r="S48"/>
      <c r="T48"/>
      <c r="U48"/>
      <c r="V48"/>
      <c r="W48"/>
      <c r="X48"/>
      <c r="Y48"/>
      <c r="Z48"/>
      <c r="AA48"/>
      <c r="AB48"/>
      <c r="AC48"/>
      <c r="AD48"/>
      <c r="AE48"/>
      <c r="AF48"/>
    </row>
    <row r="49" spans="1:32" ht="15" x14ac:dyDescent="0.25">
      <c r="D49" s="2"/>
      <c r="E49" s="1"/>
      <c r="G49" s="40" t="s">
        <v>45</v>
      </c>
      <c r="H49" s="46">
        <f>SUM(H47:H48)</f>
        <v>6218.26</v>
      </c>
      <c r="I49"/>
      <c r="J49"/>
      <c r="K49"/>
      <c r="L49"/>
      <c r="M49"/>
      <c r="N49"/>
      <c r="O49"/>
      <c r="P49"/>
      <c r="Q49"/>
      <c r="R49"/>
      <c r="S49"/>
      <c r="T49"/>
      <c r="U49"/>
      <c r="V49"/>
      <c r="W49"/>
      <c r="X49"/>
      <c r="Y49"/>
      <c r="Z49"/>
      <c r="AA49"/>
      <c r="AB49"/>
      <c r="AC49"/>
      <c r="AD49"/>
      <c r="AE49"/>
      <c r="AF49"/>
    </row>
    <row r="50" spans="1:32" ht="15" x14ac:dyDescent="0.25">
      <c r="D50" s="2"/>
      <c r="E50" s="1"/>
      <c r="G50" s="40"/>
      <c r="H50" s="47">
        <f>ROUNDUP(H49,0)</f>
        <v>6219</v>
      </c>
      <c r="I50"/>
      <c r="J50"/>
      <c r="K50"/>
      <c r="L50"/>
      <c r="M50"/>
      <c r="N50"/>
      <c r="O50"/>
      <c r="P50"/>
      <c r="Q50"/>
      <c r="R50"/>
      <c r="S50"/>
      <c r="T50"/>
      <c r="U50"/>
      <c r="V50"/>
      <c r="W50"/>
      <c r="X50"/>
      <c r="Y50"/>
      <c r="Z50"/>
      <c r="AA50"/>
      <c r="AB50"/>
      <c r="AC50"/>
      <c r="AD50"/>
      <c r="AE50"/>
      <c r="AF50"/>
    </row>
    <row r="51" spans="1:32" ht="15" x14ac:dyDescent="0.25">
      <c r="D51" s="2"/>
      <c r="E51" s="1"/>
      <c r="I51"/>
      <c r="J51"/>
      <c r="K51"/>
      <c r="L51"/>
      <c r="M51"/>
      <c r="N51"/>
      <c r="O51"/>
      <c r="P51"/>
      <c r="Q51"/>
      <c r="R51"/>
      <c r="S51"/>
      <c r="T51"/>
      <c r="U51"/>
      <c r="V51"/>
      <c r="W51"/>
      <c r="X51"/>
      <c r="Y51"/>
      <c r="Z51"/>
      <c r="AA51"/>
      <c r="AB51"/>
      <c r="AC51"/>
      <c r="AD51"/>
      <c r="AE51"/>
      <c r="AF51"/>
    </row>
    <row r="52" spans="1:32" ht="25.5" x14ac:dyDescent="0.25">
      <c r="A52" s="45" t="s">
        <v>37</v>
      </c>
      <c r="B52" s="45" t="s">
        <v>114</v>
      </c>
      <c r="C52" s="45" t="s">
        <v>18</v>
      </c>
      <c r="D52" s="45" t="s">
        <v>8</v>
      </c>
      <c r="E52" s="45" t="s">
        <v>38</v>
      </c>
      <c r="F52" s="45" t="s">
        <v>39</v>
      </c>
      <c r="G52" s="45" t="s">
        <v>146</v>
      </c>
      <c r="H52" s="45" t="s">
        <v>150</v>
      </c>
      <c r="I52"/>
      <c r="J52"/>
      <c r="K52"/>
      <c r="L52"/>
      <c r="M52"/>
      <c r="N52"/>
      <c r="O52"/>
      <c r="P52"/>
      <c r="Q52"/>
      <c r="R52"/>
      <c r="S52"/>
      <c r="T52"/>
      <c r="U52"/>
      <c r="V52"/>
      <c r="W52"/>
      <c r="X52"/>
      <c r="Y52"/>
      <c r="Z52"/>
      <c r="AA52"/>
      <c r="AB52"/>
      <c r="AC52"/>
      <c r="AD52"/>
      <c r="AE52"/>
      <c r="AF52"/>
    </row>
    <row r="53" spans="1:32" ht="15" x14ac:dyDescent="0.25">
      <c r="A53" s="40" t="s">
        <v>13</v>
      </c>
      <c r="B53" s="40" t="s">
        <v>126</v>
      </c>
      <c r="C53" s="40" t="s">
        <v>92</v>
      </c>
      <c r="D53" s="41">
        <v>47078</v>
      </c>
      <c r="E53" s="42" t="s">
        <v>42</v>
      </c>
      <c r="F53" s="43">
        <v>30</v>
      </c>
      <c r="G53" s="44">
        <v>44.25</v>
      </c>
      <c r="H53" s="40">
        <f>F53*G53</f>
        <v>1327.5</v>
      </c>
      <c r="I53"/>
      <c r="J53"/>
      <c r="K53"/>
      <c r="L53"/>
      <c r="M53"/>
      <c r="N53"/>
      <c r="O53"/>
      <c r="P53"/>
      <c r="Q53"/>
      <c r="R53"/>
      <c r="S53"/>
      <c r="T53"/>
      <c r="U53"/>
      <c r="V53"/>
      <c r="W53"/>
      <c r="X53"/>
      <c r="Y53"/>
      <c r="Z53"/>
      <c r="AA53"/>
      <c r="AB53"/>
      <c r="AC53"/>
      <c r="AD53"/>
      <c r="AE53"/>
      <c r="AF53"/>
    </row>
    <row r="54" spans="1:32" ht="15" x14ac:dyDescent="0.25">
      <c r="D54" s="2"/>
      <c r="E54" s="1"/>
      <c r="G54" s="40" t="s">
        <v>45</v>
      </c>
      <c r="H54" s="46">
        <f>SUM(H53)</f>
        <v>1327.5</v>
      </c>
      <c r="I54"/>
      <c r="J54"/>
      <c r="K54"/>
      <c r="L54"/>
      <c r="M54"/>
      <c r="N54"/>
      <c r="O54"/>
      <c r="P54"/>
      <c r="Q54"/>
      <c r="R54"/>
      <c r="S54"/>
      <c r="T54"/>
      <c r="U54"/>
      <c r="V54"/>
      <c r="W54"/>
      <c r="X54"/>
      <c r="Y54"/>
      <c r="Z54"/>
      <c r="AA54"/>
      <c r="AB54"/>
      <c r="AC54"/>
      <c r="AD54"/>
      <c r="AE54"/>
      <c r="AF54"/>
    </row>
    <row r="55" spans="1:32" ht="15" x14ac:dyDescent="0.25">
      <c r="D55" s="2"/>
      <c r="E55" s="1"/>
      <c r="G55" s="40"/>
      <c r="H55" s="47">
        <f>ROUNDUP(H54,0)</f>
        <v>1328</v>
      </c>
      <c r="I55"/>
      <c r="J55"/>
      <c r="K55"/>
      <c r="L55"/>
      <c r="M55"/>
      <c r="N55"/>
      <c r="O55"/>
      <c r="P55"/>
      <c r="Q55"/>
      <c r="R55"/>
      <c r="S55"/>
      <c r="T55"/>
      <c r="U55"/>
      <c r="V55"/>
      <c r="W55"/>
      <c r="X55"/>
      <c r="Y55"/>
      <c r="Z55"/>
      <c r="AA55"/>
      <c r="AB55"/>
      <c r="AC55"/>
      <c r="AD55"/>
      <c r="AE55"/>
      <c r="AF55"/>
    </row>
    <row r="56" spans="1:32" ht="15" x14ac:dyDescent="0.25">
      <c r="D56" s="2"/>
      <c r="E56" s="1"/>
      <c r="I56"/>
      <c r="J56"/>
      <c r="K56"/>
      <c r="L56"/>
      <c r="M56"/>
      <c r="N56"/>
      <c r="O56"/>
      <c r="P56"/>
      <c r="Q56"/>
      <c r="R56"/>
      <c r="S56"/>
      <c r="T56"/>
      <c r="U56"/>
      <c r="V56"/>
      <c r="W56"/>
      <c r="X56"/>
      <c r="Y56"/>
      <c r="Z56"/>
      <c r="AA56"/>
      <c r="AB56"/>
      <c r="AC56"/>
      <c r="AD56"/>
      <c r="AE56"/>
      <c r="AF56"/>
    </row>
    <row r="57" spans="1:32" ht="25.5" x14ac:dyDescent="0.25">
      <c r="A57" s="45" t="s">
        <v>37</v>
      </c>
      <c r="B57" s="45" t="s">
        <v>114</v>
      </c>
      <c r="C57" s="45" t="s">
        <v>18</v>
      </c>
      <c r="D57" s="45" t="s">
        <v>8</v>
      </c>
      <c r="E57" s="45" t="s">
        <v>38</v>
      </c>
      <c r="F57" s="45" t="s">
        <v>39</v>
      </c>
      <c r="G57" s="45" t="s">
        <v>146</v>
      </c>
      <c r="H57" s="45" t="s">
        <v>150</v>
      </c>
      <c r="I57"/>
      <c r="J57"/>
      <c r="K57"/>
      <c r="L57"/>
      <c r="M57"/>
      <c r="N57"/>
      <c r="O57"/>
      <c r="P57"/>
      <c r="Q57"/>
      <c r="R57"/>
      <c r="S57"/>
      <c r="T57"/>
      <c r="U57"/>
      <c r="V57"/>
      <c r="W57"/>
      <c r="X57"/>
      <c r="Y57"/>
      <c r="Z57"/>
      <c r="AA57"/>
      <c r="AB57"/>
      <c r="AC57"/>
      <c r="AD57"/>
      <c r="AE57"/>
      <c r="AF57"/>
    </row>
    <row r="58" spans="1:32" ht="15" x14ac:dyDescent="0.25">
      <c r="A58" s="40" t="s">
        <v>9</v>
      </c>
      <c r="B58" s="40" t="s">
        <v>137</v>
      </c>
      <c r="C58" s="40" t="s">
        <v>92</v>
      </c>
      <c r="D58" s="41">
        <v>47078</v>
      </c>
      <c r="E58" s="42" t="s">
        <v>42</v>
      </c>
      <c r="F58" s="43">
        <v>1</v>
      </c>
      <c r="G58" s="44">
        <v>44.25</v>
      </c>
      <c r="H58" s="40">
        <f>F58*G58</f>
        <v>44.25</v>
      </c>
      <c r="I58"/>
      <c r="J58"/>
      <c r="K58"/>
      <c r="L58"/>
      <c r="M58"/>
      <c r="N58"/>
      <c r="O58"/>
      <c r="P58"/>
      <c r="Q58"/>
      <c r="R58"/>
      <c r="S58"/>
      <c r="T58"/>
      <c r="U58"/>
      <c r="V58"/>
      <c r="W58"/>
      <c r="X58"/>
      <c r="Y58"/>
      <c r="Z58"/>
      <c r="AA58"/>
      <c r="AB58"/>
      <c r="AC58"/>
      <c r="AD58"/>
      <c r="AE58"/>
      <c r="AF58"/>
    </row>
    <row r="59" spans="1:32" ht="15" x14ac:dyDescent="0.25">
      <c r="D59" s="2"/>
      <c r="E59" s="1"/>
      <c r="G59" s="40" t="s">
        <v>45</v>
      </c>
      <c r="H59" s="46">
        <f>SUM(H58:H58)</f>
        <v>44.25</v>
      </c>
      <c r="I59"/>
      <c r="J59"/>
      <c r="K59"/>
      <c r="L59"/>
      <c r="M59"/>
      <c r="N59"/>
      <c r="O59"/>
      <c r="P59"/>
      <c r="Q59"/>
      <c r="R59"/>
      <c r="S59"/>
      <c r="T59"/>
      <c r="U59"/>
      <c r="V59"/>
      <c r="W59"/>
      <c r="X59"/>
      <c r="Y59"/>
      <c r="Z59"/>
      <c r="AA59"/>
      <c r="AB59"/>
      <c r="AC59"/>
      <c r="AD59"/>
      <c r="AE59"/>
      <c r="AF59"/>
    </row>
    <row r="60" spans="1:32" ht="15" x14ac:dyDescent="0.25">
      <c r="D60" s="2"/>
      <c r="E60" s="1"/>
      <c r="G60" s="40"/>
      <c r="H60" s="47">
        <f>ROUNDUP(H59,0)</f>
        <v>45</v>
      </c>
      <c r="I60"/>
      <c r="J60"/>
      <c r="K60"/>
      <c r="L60"/>
      <c r="M60"/>
      <c r="N60"/>
      <c r="O60"/>
      <c r="P60"/>
      <c r="Q60"/>
      <c r="R60"/>
      <c r="S60"/>
      <c r="T60"/>
      <c r="U60"/>
      <c r="V60"/>
      <c r="W60"/>
      <c r="X60"/>
      <c r="Y60"/>
      <c r="Z60"/>
      <c r="AA60"/>
      <c r="AB60"/>
      <c r="AC60"/>
      <c r="AD60"/>
      <c r="AE60"/>
      <c r="AF60"/>
    </row>
    <row r="61" spans="1:32" ht="15" x14ac:dyDescent="0.25">
      <c r="D61" s="2"/>
      <c r="E61" s="1"/>
      <c r="I61"/>
      <c r="J61"/>
      <c r="K61"/>
      <c r="L61"/>
      <c r="M61"/>
      <c r="N61"/>
      <c r="O61"/>
      <c r="P61"/>
      <c r="Q61"/>
      <c r="R61"/>
      <c r="S61"/>
      <c r="T61"/>
      <c r="U61"/>
      <c r="V61"/>
      <c r="W61"/>
      <c r="X61"/>
      <c r="Y61"/>
      <c r="Z61"/>
      <c r="AA61"/>
      <c r="AB61"/>
      <c r="AC61"/>
      <c r="AD61"/>
      <c r="AE61"/>
      <c r="AF61"/>
    </row>
    <row r="62" spans="1:32" ht="25.5" x14ac:dyDescent="0.25">
      <c r="A62" s="45" t="s">
        <v>37</v>
      </c>
      <c r="B62" s="45" t="s">
        <v>114</v>
      </c>
      <c r="C62" s="45" t="s">
        <v>18</v>
      </c>
      <c r="D62" s="45" t="s">
        <v>8</v>
      </c>
      <c r="E62" s="45" t="s">
        <v>38</v>
      </c>
      <c r="F62" s="45" t="s">
        <v>39</v>
      </c>
      <c r="G62" s="45" t="s">
        <v>146</v>
      </c>
      <c r="H62" s="45" t="s">
        <v>150</v>
      </c>
      <c r="I62"/>
      <c r="J62"/>
      <c r="K62"/>
      <c r="L62"/>
      <c r="M62"/>
      <c r="N62"/>
      <c r="O62"/>
      <c r="P62"/>
      <c r="Q62"/>
      <c r="R62"/>
      <c r="S62"/>
      <c r="T62"/>
      <c r="U62"/>
      <c r="V62"/>
      <c r="W62"/>
      <c r="X62"/>
      <c r="Y62"/>
      <c r="Z62"/>
      <c r="AA62"/>
      <c r="AB62"/>
      <c r="AC62"/>
      <c r="AD62"/>
      <c r="AE62"/>
      <c r="AF62"/>
    </row>
    <row r="63" spans="1:32" ht="15" x14ac:dyDescent="0.25">
      <c r="A63" s="79" t="s">
        <v>15</v>
      </c>
      <c r="B63" s="40" t="s">
        <v>138</v>
      </c>
      <c r="C63" s="40" t="s">
        <v>92</v>
      </c>
      <c r="D63" s="41">
        <v>47268</v>
      </c>
      <c r="E63" s="42" t="s">
        <v>78</v>
      </c>
      <c r="F63" s="43">
        <v>2</v>
      </c>
      <c r="G63" s="44">
        <v>4.5199999999999996</v>
      </c>
      <c r="H63" s="40">
        <f t="shared" ref="H63" si="6">F63*G63</f>
        <v>9.0399999999999991</v>
      </c>
      <c r="I63"/>
      <c r="J63"/>
      <c r="K63"/>
      <c r="L63"/>
      <c r="M63"/>
      <c r="N63"/>
      <c r="O63"/>
      <c r="P63"/>
      <c r="Q63"/>
      <c r="R63"/>
      <c r="S63"/>
      <c r="T63"/>
      <c r="U63"/>
      <c r="V63"/>
      <c r="W63"/>
      <c r="X63"/>
      <c r="Y63"/>
      <c r="Z63"/>
      <c r="AA63"/>
      <c r="AB63"/>
      <c r="AC63"/>
      <c r="AD63"/>
      <c r="AE63"/>
      <c r="AF63"/>
    </row>
    <row r="64" spans="1:32" ht="15" x14ac:dyDescent="0.25">
      <c r="D64" s="2"/>
      <c r="E64" s="1"/>
      <c r="G64" s="40" t="s">
        <v>45</v>
      </c>
      <c r="H64" s="46">
        <f>SUM(H63:H63)</f>
        <v>9.0399999999999991</v>
      </c>
      <c r="I64"/>
      <c r="J64"/>
      <c r="K64"/>
      <c r="L64"/>
      <c r="M64"/>
      <c r="N64"/>
      <c r="O64"/>
      <c r="P64"/>
      <c r="Q64"/>
      <c r="R64"/>
      <c r="S64"/>
      <c r="T64"/>
      <c r="U64"/>
      <c r="V64"/>
      <c r="W64"/>
      <c r="X64"/>
      <c r="Y64"/>
      <c r="Z64"/>
      <c r="AA64"/>
      <c r="AB64"/>
      <c r="AC64"/>
      <c r="AD64"/>
      <c r="AE64"/>
      <c r="AF64"/>
    </row>
    <row r="65" spans="1:32" ht="15" x14ac:dyDescent="0.25">
      <c r="D65" s="2"/>
      <c r="E65" s="1"/>
      <c r="G65" s="40"/>
      <c r="H65" s="47">
        <f>ROUNDUP(H64,0)</f>
        <v>10</v>
      </c>
      <c r="I65"/>
      <c r="J65"/>
      <c r="K65"/>
      <c r="L65"/>
      <c r="M65"/>
      <c r="N65"/>
      <c r="O65"/>
      <c r="P65"/>
      <c r="Q65"/>
      <c r="R65"/>
      <c r="S65"/>
      <c r="T65"/>
      <c r="U65"/>
      <c r="V65"/>
      <c r="W65"/>
      <c r="X65"/>
      <c r="Y65"/>
      <c r="Z65"/>
      <c r="AA65"/>
      <c r="AB65"/>
      <c r="AC65"/>
      <c r="AD65"/>
      <c r="AE65"/>
      <c r="AF65"/>
    </row>
    <row r="66" spans="1:32" ht="15" x14ac:dyDescent="0.25">
      <c r="D66" s="2"/>
      <c r="E66" s="1"/>
      <c r="I66"/>
      <c r="J66"/>
      <c r="K66"/>
      <c r="L66"/>
      <c r="M66"/>
      <c r="N66"/>
      <c r="O66"/>
      <c r="P66"/>
      <c r="Q66"/>
      <c r="R66"/>
      <c r="S66"/>
      <c r="T66"/>
      <c r="U66"/>
      <c r="V66"/>
      <c r="W66"/>
      <c r="X66"/>
      <c r="Y66"/>
      <c r="Z66"/>
      <c r="AA66"/>
      <c r="AB66"/>
      <c r="AC66"/>
      <c r="AD66"/>
      <c r="AE66"/>
      <c r="AF66"/>
    </row>
    <row r="67" spans="1:32" ht="25.5" x14ac:dyDescent="0.25">
      <c r="A67" s="45" t="s">
        <v>37</v>
      </c>
      <c r="B67" s="45" t="s">
        <v>114</v>
      </c>
      <c r="C67" s="45" t="s">
        <v>18</v>
      </c>
      <c r="D67" s="45" t="s">
        <v>8</v>
      </c>
      <c r="E67" s="45" t="s">
        <v>38</v>
      </c>
      <c r="F67" s="45" t="s">
        <v>39</v>
      </c>
      <c r="G67" s="45" t="s">
        <v>146</v>
      </c>
      <c r="H67" s="45" t="s">
        <v>150</v>
      </c>
      <c r="I67"/>
      <c r="J67"/>
      <c r="K67"/>
      <c r="L67"/>
      <c r="M67"/>
      <c r="N67"/>
      <c r="O67"/>
      <c r="P67"/>
      <c r="Q67"/>
      <c r="R67"/>
      <c r="S67"/>
      <c r="T67"/>
      <c r="U67"/>
      <c r="V67"/>
      <c r="W67"/>
      <c r="X67"/>
      <c r="Y67"/>
      <c r="Z67"/>
      <c r="AA67"/>
      <c r="AB67"/>
      <c r="AC67"/>
      <c r="AD67"/>
      <c r="AE67"/>
      <c r="AF67"/>
    </row>
    <row r="68" spans="1:32" ht="15" x14ac:dyDescent="0.25">
      <c r="A68" s="40" t="s">
        <v>15</v>
      </c>
      <c r="B68" s="40" t="s">
        <v>139</v>
      </c>
      <c r="C68" s="40" t="s">
        <v>92</v>
      </c>
      <c r="D68" s="41">
        <v>47268</v>
      </c>
      <c r="E68" s="42" t="s">
        <v>78</v>
      </c>
      <c r="F68" s="43">
        <v>9</v>
      </c>
      <c r="G68" s="44">
        <v>4.5199999999999996</v>
      </c>
      <c r="H68" s="40">
        <f t="shared" ref="H68" si="7">F68*G68</f>
        <v>40.679999999999993</v>
      </c>
      <c r="I68"/>
      <c r="J68"/>
      <c r="K68"/>
      <c r="L68"/>
      <c r="M68"/>
      <c r="N68"/>
      <c r="O68"/>
      <c r="P68"/>
      <c r="Q68"/>
      <c r="R68"/>
      <c r="S68"/>
      <c r="T68"/>
      <c r="U68"/>
      <c r="V68"/>
      <c r="W68"/>
      <c r="X68"/>
      <c r="Y68"/>
      <c r="Z68"/>
      <c r="AA68"/>
      <c r="AB68"/>
      <c r="AC68"/>
      <c r="AD68"/>
      <c r="AE68"/>
      <c r="AF68"/>
    </row>
    <row r="69" spans="1:32" ht="15" x14ac:dyDescent="0.25">
      <c r="D69" s="2"/>
      <c r="E69" s="1"/>
      <c r="G69" s="40" t="s">
        <v>45</v>
      </c>
      <c r="H69" s="46">
        <f>SUM(H68:H68)</f>
        <v>40.679999999999993</v>
      </c>
      <c r="I69"/>
      <c r="J69"/>
      <c r="K69"/>
      <c r="L69"/>
      <c r="M69"/>
      <c r="N69"/>
      <c r="O69"/>
      <c r="P69"/>
      <c r="Q69"/>
      <c r="R69"/>
      <c r="S69"/>
      <c r="T69"/>
      <c r="U69"/>
      <c r="V69"/>
      <c r="W69"/>
      <c r="X69"/>
      <c r="Y69"/>
      <c r="Z69"/>
      <c r="AA69"/>
      <c r="AB69"/>
      <c r="AC69"/>
      <c r="AD69"/>
      <c r="AE69"/>
      <c r="AF69"/>
    </row>
    <row r="70" spans="1:32" ht="15" x14ac:dyDescent="0.25">
      <c r="D70" s="2"/>
      <c r="E70" s="1"/>
      <c r="G70" s="40"/>
      <c r="H70" s="47">
        <f>ROUNDUP(H69,0)</f>
        <v>41</v>
      </c>
      <c r="I70"/>
      <c r="J70"/>
      <c r="K70"/>
      <c r="L70"/>
      <c r="M70"/>
      <c r="N70"/>
      <c r="O70"/>
      <c r="P70"/>
      <c r="Q70"/>
      <c r="R70"/>
      <c r="S70"/>
      <c r="T70"/>
      <c r="U70"/>
      <c r="V70"/>
      <c r="W70"/>
      <c r="X70"/>
      <c r="Y70"/>
      <c r="Z70"/>
      <c r="AA70"/>
      <c r="AB70"/>
      <c r="AC70"/>
      <c r="AD70"/>
      <c r="AE70"/>
      <c r="AF70"/>
    </row>
    <row r="71" spans="1:32" ht="15" x14ac:dyDescent="0.25">
      <c r="D71" s="2"/>
      <c r="E71" s="1"/>
      <c r="I71"/>
      <c r="J71"/>
      <c r="K71"/>
      <c r="L71"/>
      <c r="M71"/>
      <c r="N71"/>
      <c r="O71"/>
      <c r="P71"/>
      <c r="Q71"/>
      <c r="R71"/>
      <c r="S71"/>
      <c r="T71"/>
      <c r="U71"/>
      <c r="V71"/>
      <c r="W71"/>
      <c r="X71"/>
      <c r="Y71"/>
      <c r="Z71"/>
      <c r="AA71"/>
      <c r="AB71"/>
      <c r="AC71"/>
      <c r="AD71"/>
      <c r="AE71"/>
      <c r="AF71"/>
    </row>
    <row r="72" spans="1:32" ht="15" x14ac:dyDescent="0.25">
      <c r="D72" s="2"/>
      <c r="E72" s="1"/>
      <c r="H72" s="48">
        <f>H14+H20+H29+H34+H42+H49+H54+H59+H64+H69</f>
        <v>46550.329999999994</v>
      </c>
      <c r="I72"/>
      <c r="J72"/>
      <c r="K72"/>
      <c r="L72"/>
      <c r="M72"/>
      <c r="N72"/>
      <c r="O72"/>
      <c r="P72"/>
      <c r="Q72"/>
      <c r="R72"/>
      <c r="S72"/>
      <c r="T72"/>
      <c r="U72"/>
      <c r="V72"/>
      <c r="W72"/>
      <c r="X72"/>
      <c r="Y72"/>
      <c r="Z72"/>
      <c r="AA72"/>
      <c r="AB72"/>
      <c r="AC72"/>
      <c r="AD72"/>
      <c r="AE72"/>
      <c r="AF72"/>
    </row>
    <row r="73" spans="1:32" ht="15" x14ac:dyDescent="0.25">
      <c r="D73" s="2"/>
      <c r="E73" s="1"/>
      <c r="G73" s="40" t="s">
        <v>45</v>
      </c>
      <c r="H73" s="49">
        <f>H15+H21+H30+H35+H43+H50+H55+H60+H65+H70</f>
        <v>46557</v>
      </c>
      <c r="I73"/>
      <c r="J73"/>
      <c r="K73"/>
      <c r="L73"/>
      <c r="M73"/>
      <c r="N73"/>
      <c r="O73"/>
      <c r="P73"/>
      <c r="Q73"/>
      <c r="R73"/>
      <c r="S73"/>
      <c r="T73"/>
      <c r="U73"/>
      <c r="V73"/>
      <c r="W73"/>
      <c r="X73"/>
      <c r="Y73"/>
      <c r="Z73"/>
      <c r="AA73"/>
      <c r="AB73"/>
      <c r="AC73"/>
      <c r="AD73"/>
      <c r="AE73"/>
      <c r="AF73"/>
    </row>
    <row r="74" spans="1:32" ht="15" x14ac:dyDescent="0.25">
      <c r="D74" s="2"/>
      <c r="E74" s="1"/>
      <c r="I74"/>
      <c r="J74"/>
      <c r="K74"/>
      <c r="L74"/>
      <c r="M74"/>
      <c r="N74"/>
      <c r="O74"/>
      <c r="P74"/>
      <c r="Q74"/>
      <c r="R74"/>
      <c r="S74"/>
      <c r="T74"/>
      <c r="U74"/>
      <c r="V74"/>
      <c r="W74"/>
      <c r="X74"/>
      <c r="Y74"/>
      <c r="Z74"/>
      <c r="AA74"/>
      <c r="AB74"/>
      <c r="AC74"/>
      <c r="AD74"/>
      <c r="AE74"/>
      <c r="AF74"/>
    </row>
    <row r="75" spans="1:32" ht="15" x14ac:dyDescent="0.25">
      <c r="D75" s="2"/>
      <c r="E75" s="1"/>
      <c r="I75"/>
      <c r="J75"/>
      <c r="K75"/>
      <c r="L75"/>
      <c r="M75"/>
      <c r="N75"/>
      <c r="O75"/>
      <c r="P75"/>
      <c r="Q75"/>
      <c r="R75"/>
      <c r="S75"/>
      <c r="T75"/>
      <c r="U75"/>
      <c r="V75"/>
      <c r="W75"/>
      <c r="X75"/>
      <c r="Y75"/>
      <c r="Z75"/>
      <c r="AA75"/>
      <c r="AB75"/>
      <c r="AC75"/>
      <c r="AD75"/>
      <c r="AE75"/>
      <c r="AF75"/>
    </row>
    <row r="76" spans="1:32" ht="15" x14ac:dyDescent="0.25">
      <c r="D76" s="2"/>
      <c r="E76" s="1"/>
      <c r="I76"/>
      <c r="J76"/>
      <c r="K76"/>
      <c r="L76"/>
      <c r="M76"/>
      <c r="N76"/>
      <c r="O76"/>
      <c r="P76"/>
      <c r="Q76"/>
      <c r="R76"/>
      <c r="S76"/>
      <c r="T76"/>
      <c r="U76"/>
      <c r="V76"/>
      <c r="W76"/>
      <c r="X76"/>
      <c r="Y76"/>
      <c r="Z76"/>
      <c r="AA76"/>
      <c r="AB76"/>
      <c r="AC76"/>
      <c r="AD76"/>
      <c r="AE76"/>
      <c r="AF76"/>
    </row>
    <row r="77" spans="1:32" ht="15" x14ac:dyDescent="0.25">
      <c r="D77" s="2"/>
      <c r="E77" s="1"/>
      <c r="I77"/>
      <c r="J77"/>
      <c r="K77"/>
      <c r="L77"/>
      <c r="M77"/>
      <c r="N77"/>
      <c r="O77"/>
      <c r="P77"/>
      <c r="Q77"/>
      <c r="R77"/>
      <c r="S77"/>
      <c r="T77"/>
      <c r="U77"/>
      <c r="V77"/>
      <c r="W77"/>
      <c r="X77"/>
      <c r="Y77"/>
      <c r="Z77"/>
      <c r="AA77"/>
      <c r="AB77"/>
      <c r="AC77"/>
      <c r="AD77"/>
      <c r="AE77"/>
      <c r="AF77"/>
    </row>
    <row r="78" spans="1:32" ht="15" x14ac:dyDescent="0.25">
      <c r="D78" s="2"/>
      <c r="E78" s="1"/>
      <c r="I78"/>
      <c r="J78"/>
      <c r="K78"/>
      <c r="L78"/>
      <c r="M78"/>
      <c r="N78"/>
      <c r="O78"/>
      <c r="P78"/>
      <c r="Q78"/>
      <c r="R78"/>
      <c r="S78"/>
      <c r="T78"/>
      <c r="U78"/>
      <c r="V78"/>
      <c r="W78"/>
      <c r="X78"/>
      <c r="Y78"/>
      <c r="Z78"/>
      <c r="AA78"/>
      <c r="AB78"/>
      <c r="AC78"/>
      <c r="AD78"/>
      <c r="AE78"/>
      <c r="AF78"/>
    </row>
    <row r="79" spans="1:32" ht="15" x14ac:dyDescent="0.25">
      <c r="A79"/>
      <c r="B79"/>
      <c r="C79"/>
      <c r="D79"/>
      <c r="E79"/>
      <c r="F79"/>
      <c r="G79"/>
      <c r="H79"/>
      <c r="I79"/>
      <c r="J79"/>
      <c r="K79"/>
      <c r="L79"/>
      <c r="M79"/>
      <c r="N79"/>
      <c r="O79"/>
      <c r="P79"/>
      <c r="Q79"/>
      <c r="R79"/>
      <c r="S79"/>
      <c r="T79"/>
      <c r="U79"/>
      <c r="V79"/>
      <c r="W79"/>
      <c r="X79"/>
      <c r="Y79"/>
      <c r="Z79"/>
      <c r="AA79"/>
      <c r="AB79"/>
      <c r="AC79"/>
      <c r="AD79"/>
      <c r="AE79"/>
      <c r="AF79"/>
    </row>
    <row r="80" spans="1:32" ht="15" x14ac:dyDescent="0.25">
      <c r="A80"/>
      <c r="B80"/>
      <c r="C80"/>
      <c r="D80"/>
      <c r="E80"/>
      <c r="F80"/>
      <c r="G80"/>
      <c r="H80"/>
      <c r="I80"/>
      <c r="J80"/>
      <c r="K80"/>
      <c r="L80"/>
      <c r="M80"/>
      <c r="N80"/>
      <c r="O80"/>
      <c r="P80"/>
      <c r="Q80"/>
      <c r="R80"/>
      <c r="S80"/>
      <c r="T80"/>
      <c r="U80"/>
      <c r="V80"/>
      <c r="W80"/>
      <c r="X80"/>
      <c r="Y80"/>
      <c r="Z80"/>
      <c r="AA80"/>
      <c r="AB80"/>
      <c r="AC80"/>
      <c r="AD80"/>
      <c r="AE80"/>
      <c r="AF80"/>
    </row>
    <row r="81" spans="1:32" ht="15" x14ac:dyDescent="0.25">
      <c r="A81"/>
      <c r="B81"/>
      <c r="C81"/>
      <c r="D81"/>
      <c r="E81"/>
      <c r="F81"/>
      <c r="G81"/>
      <c r="H81"/>
      <c r="I81"/>
      <c r="J81"/>
      <c r="K81"/>
      <c r="L81"/>
      <c r="M81"/>
      <c r="N81"/>
      <c r="O81"/>
      <c r="P81"/>
      <c r="Q81"/>
      <c r="R81"/>
      <c r="S81"/>
      <c r="T81"/>
      <c r="U81"/>
      <c r="V81"/>
      <c r="W81"/>
      <c r="X81"/>
      <c r="Y81"/>
      <c r="Z81"/>
      <c r="AA81"/>
      <c r="AB81"/>
      <c r="AC81"/>
      <c r="AD81"/>
      <c r="AE81"/>
      <c r="AF81"/>
    </row>
    <row r="82" spans="1:32" ht="15" x14ac:dyDescent="0.25">
      <c r="A82"/>
      <c r="B82"/>
      <c r="C82"/>
      <c r="D82"/>
      <c r="E82"/>
      <c r="F82"/>
      <c r="G82"/>
      <c r="H82"/>
      <c r="I82"/>
      <c r="J82"/>
      <c r="K82"/>
      <c r="L82"/>
      <c r="M82"/>
      <c r="N82"/>
      <c r="O82"/>
      <c r="P82"/>
      <c r="Q82"/>
      <c r="R82"/>
      <c r="S82"/>
      <c r="T82"/>
      <c r="U82"/>
      <c r="V82"/>
      <c r="W82"/>
      <c r="X82"/>
      <c r="Y82"/>
      <c r="Z82"/>
      <c r="AA82"/>
      <c r="AB82"/>
      <c r="AC82"/>
      <c r="AD82"/>
      <c r="AE82"/>
      <c r="AF82"/>
    </row>
    <row r="83" spans="1:32" ht="15" x14ac:dyDescent="0.25">
      <c r="A83"/>
      <c r="B83"/>
      <c r="C83"/>
      <c r="D83"/>
      <c r="E83"/>
      <c r="F83"/>
      <c r="G83"/>
      <c r="H83"/>
      <c r="I83"/>
      <c r="J83"/>
      <c r="K83"/>
      <c r="L83"/>
      <c r="M83"/>
      <c r="N83"/>
      <c r="O83"/>
      <c r="P83"/>
      <c r="Q83"/>
      <c r="R83"/>
      <c r="S83"/>
      <c r="T83"/>
      <c r="U83"/>
      <c r="V83"/>
      <c r="W83"/>
      <c r="X83"/>
      <c r="Y83"/>
      <c r="Z83"/>
      <c r="AA83"/>
      <c r="AB83"/>
      <c r="AC83"/>
      <c r="AD83"/>
      <c r="AE83"/>
      <c r="AF83"/>
    </row>
    <row r="84" spans="1:32" ht="15" x14ac:dyDescent="0.25">
      <c r="A84"/>
      <c r="B84"/>
      <c r="C84"/>
      <c r="D84"/>
      <c r="E84"/>
      <c r="F84"/>
      <c r="G84"/>
      <c r="H84"/>
      <c r="I84"/>
      <c r="J84"/>
      <c r="K84"/>
      <c r="L84"/>
      <c r="M84"/>
      <c r="N84"/>
      <c r="O84"/>
      <c r="P84"/>
      <c r="Q84"/>
      <c r="R84"/>
      <c r="S84"/>
      <c r="T84"/>
      <c r="U84"/>
      <c r="V84"/>
      <c r="W84"/>
      <c r="X84"/>
      <c r="Y84"/>
      <c r="Z84"/>
      <c r="AA84"/>
      <c r="AB84"/>
      <c r="AC84"/>
      <c r="AD84"/>
      <c r="AE84"/>
      <c r="AF84"/>
    </row>
    <row r="85" spans="1:32" ht="15" x14ac:dyDescent="0.25">
      <c r="A85"/>
      <c r="B85"/>
      <c r="C85"/>
      <c r="D85"/>
      <c r="E85"/>
      <c r="F85"/>
      <c r="G85"/>
      <c r="H85"/>
      <c r="I85"/>
      <c r="J85"/>
      <c r="K85"/>
      <c r="L85"/>
      <c r="M85"/>
      <c r="N85"/>
      <c r="O85"/>
      <c r="P85"/>
      <c r="Q85"/>
      <c r="R85"/>
      <c r="S85"/>
      <c r="T85"/>
      <c r="U85"/>
      <c r="V85"/>
      <c r="W85"/>
      <c r="X85"/>
      <c r="Y85"/>
      <c r="Z85"/>
      <c r="AA85"/>
      <c r="AB85"/>
      <c r="AC85"/>
      <c r="AD85"/>
      <c r="AE85"/>
      <c r="AF85"/>
    </row>
    <row r="86" spans="1:32" ht="15" x14ac:dyDescent="0.25">
      <c r="A86"/>
      <c r="B86"/>
      <c r="C86"/>
      <c r="D86"/>
      <c r="E86"/>
      <c r="F86"/>
      <c r="G86"/>
      <c r="H86"/>
      <c r="I86"/>
      <c r="J86"/>
      <c r="K86"/>
      <c r="L86"/>
      <c r="M86"/>
      <c r="N86"/>
      <c r="O86"/>
      <c r="P86"/>
      <c r="Q86"/>
      <c r="R86"/>
      <c r="S86"/>
      <c r="T86"/>
      <c r="U86"/>
      <c r="V86"/>
      <c r="W86"/>
      <c r="X86"/>
      <c r="Y86"/>
      <c r="Z86"/>
      <c r="AA86"/>
      <c r="AB86"/>
      <c r="AC86"/>
      <c r="AD86"/>
      <c r="AE86"/>
      <c r="AF86"/>
    </row>
    <row r="87" spans="1:32" ht="15" x14ac:dyDescent="0.25">
      <c r="A87"/>
      <c r="B87"/>
      <c r="C87"/>
      <c r="D87"/>
      <c r="E87"/>
      <c r="F87"/>
      <c r="G87"/>
      <c r="H87"/>
      <c r="I87"/>
      <c r="J87"/>
      <c r="K87"/>
      <c r="L87"/>
      <c r="M87"/>
      <c r="N87"/>
      <c r="O87"/>
      <c r="P87"/>
      <c r="Q87"/>
      <c r="R87"/>
      <c r="S87"/>
      <c r="T87"/>
      <c r="U87"/>
      <c r="V87"/>
      <c r="W87"/>
      <c r="X87"/>
      <c r="Y87"/>
      <c r="Z87"/>
      <c r="AA87"/>
      <c r="AB87"/>
      <c r="AC87"/>
      <c r="AD87"/>
      <c r="AE87"/>
      <c r="AF87"/>
    </row>
    <row r="88" spans="1:32" ht="15" x14ac:dyDescent="0.25">
      <c r="A88"/>
      <c r="B88"/>
      <c r="C88"/>
      <c r="D88"/>
      <c r="E88"/>
      <c r="F88"/>
      <c r="G88"/>
      <c r="H88"/>
      <c r="I88"/>
      <c r="J88"/>
      <c r="K88"/>
      <c r="L88"/>
      <c r="M88"/>
      <c r="N88"/>
      <c r="O88"/>
      <c r="P88"/>
      <c r="Q88"/>
      <c r="R88"/>
      <c r="S88"/>
      <c r="T88"/>
      <c r="U88"/>
      <c r="V88"/>
      <c r="W88"/>
      <c r="X88"/>
      <c r="Y88"/>
      <c r="Z88"/>
      <c r="AA88"/>
      <c r="AB88"/>
      <c r="AC88"/>
      <c r="AD88"/>
      <c r="AE88"/>
      <c r="AF88"/>
    </row>
    <row r="89" spans="1:32" ht="15" x14ac:dyDescent="0.25">
      <c r="A89"/>
      <c r="B89"/>
      <c r="C89"/>
      <c r="D89"/>
      <c r="E89"/>
      <c r="F89"/>
      <c r="G89"/>
      <c r="H89"/>
      <c r="I89"/>
      <c r="J89"/>
      <c r="K89"/>
      <c r="L89"/>
      <c r="M89"/>
      <c r="N89"/>
      <c r="O89"/>
      <c r="P89"/>
      <c r="Q89"/>
      <c r="R89"/>
      <c r="S89"/>
      <c r="T89"/>
      <c r="U89"/>
      <c r="V89"/>
      <c r="W89"/>
      <c r="X89"/>
      <c r="Y89"/>
      <c r="Z89"/>
      <c r="AA89"/>
      <c r="AB89"/>
      <c r="AC89"/>
      <c r="AD89"/>
      <c r="AE89"/>
      <c r="AF89"/>
    </row>
    <row r="90" spans="1:32" ht="15" x14ac:dyDescent="0.25">
      <c r="A90"/>
      <c r="B90"/>
      <c r="C90"/>
      <c r="D90"/>
      <c r="E90"/>
      <c r="F90"/>
      <c r="G90"/>
      <c r="H90"/>
      <c r="I90"/>
      <c r="J90"/>
      <c r="K90"/>
      <c r="L90"/>
      <c r="M90"/>
      <c r="N90"/>
      <c r="O90"/>
      <c r="P90"/>
      <c r="Q90"/>
      <c r="R90"/>
      <c r="S90"/>
      <c r="T90"/>
      <c r="U90"/>
      <c r="V90"/>
      <c r="W90"/>
      <c r="X90"/>
      <c r="Y90"/>
      <c r="Z90"/>
      <c r="AA90"/>
      <c r="AB90"/>
      <c r="AC90"/>
      <c r="AD90"/>
      <c r="AE90"/>
      <c r="AF90"/>
    </row>
    <row r="91" spans="1:32" ht="15" x14ac:dyDescent="0.25">
      <c r="A91"/>
      <c r="B91"/>
      <c r="C91"/>
      <c r="D91"/>
      <c r="E91"/>
      <c r="F91"/>
      <c r="G91"/>
      <c r="H91"/>
      <c r="I91"/>
      <c r="J91"/>
      <c r="K91"/>
      <c r="L91"/>
      <c r="M91"/>
      <c r="N91"/>
      <c r="O91"/>
      <c r="P91"/>
      <c r="Q91"/>
      <c r="R91"/>
      <c r="S91"/>
      <c r="T91"/>
      <c r="U91"/>
      <c r="V91"/>
      <c r="W91"/>
      <c r="X91"/>
      <c r="Y91"/>
      <c r="Z91"/>
      <c r="AA91"/>
      <c r="AB91"/>
      <c r="AC91"/>
      <c r="AD91"/>
      <c r="AE91"/>
      <c r="AF91"/>
    </row>
    <row r="92" spans="1:32" ht="15" x14ac:dyDescent="0.25">
      <c r="A92"/>
      <c r="B92"/>
      <c r="C92"/>
      <c r="D92"/>
      <c r="E92"/>
      <c r="F92"/>
      <c r="G92"/>
      <c r="H92"/>
      <c r="I92"/>
      <c r="J92"/>
      <c r="K92"/>
      <c r="L92"/>
      <c r="M92"/>
      <c r="N92"/>
      <c r="O92"/>
      <c r="P92"/>
      <c r="Q92"/>
      <c r="R92"/>
      <c r="S92"/>
      <c r="T92"/>
      <c r="U92"/>
      <c r="V92"/>
      <c r="W92"/>
      <c r="X92"/>
      <c r="Y92"/>
      <c r="Z92"/>
      <c r="AA92"/>
      <c r="AB92"/>
      <c r="AC92"/>
      <c r="AD92"/>
      <c r="AE92"/>
      <c r="AF92"/>
    </row>
    <row r="93" spans="1:32" ht="15" x14ac:dyDescent="0.25">
      <c r="A93"/>
      <c r="B93"/>
      <c r="C93"/>
      <c r="D93"/>
      <c r="E93"/>
      <c r="F93"/>
      <c r="G93"/>
      <c r="H93"/>
      <c r="I93"/>
      <c r="J93"/>
      <c r="K93"/>
      <c r="L93"/>
      <c r="M93"/>
      <c r="N93"/>
      <c r="O93"/>
      <c r="P93"/>
      <c r="Q93"/>
      <c r="R93"/>
      <c r="S93"/>
      <c r="T93"/>
      <c r="U93"/>
      <c r="V93"/>
      <c r="W93"/>
      <c r="X93"/>
      <c r="Y93"/>
      <c r="Z93"/>
      <c r="AA93"/>
      <c r="AB93"/>
      <c r="AC93"/>
      <c r="AD93"/>
      <c r="AE93"/>
      <c r="AF93"/>
    </row>
    <row r="94" spans="1:32" ht="15" x14ac:dyDescent="0.25">
      <c r="A94"/>
      <c r="B94"/>
      <c r="C94"/>
      <c r="D94"/>
      <c r="E94"/>
      <c r="F94"/>
      <c r="G94"/>
      <c r="H94"/>
      <c r="I94"/>
      <c r="J94"/>
      <c r="K94"/>
      <c r="L94"/>
      <c r="M94"/>
      <c r="N94"/>
      <c r="O94"/>
      <c r="P94"/>
      <c r="Q94"/>
      <c r="R94"/>
      <c r="S94"/>
      <c r="T94"/>
      <c r="U94"/>
      <c r="V94"/>
      <c r="W94"/>
      <c r="X94"/>
      <c r="Y94"/>
      <c r="Z94"/>
      <c r="AA94"/>
      <c r="AB94"/>
      <c r="AC94"/>
      <c r="AD94"/>
      <c r="AE94"/>
      <c r="AF94"/>
    </row>
    <row r="95" spans="1:32" ht="15" x14ac:dyDescent="0.25">
      <c r="A95"/>
      <c r="B95"/>
      <c r="C95"/>
      <c r="D95"/>
      <c r="E95"/>
      <c r="F95"/>
      <c r="G95"/>
      <c r="H95"/>
      <c r="I95"/>
      <c r="J95"/>
      <c r="K95"/>
      <c r="L95"/>
      <c r="M95"/>
      <c r="N95"/>
      <c r="O95"/>
      <c r="P95"/>
      <c r="Q95"/>
      <c r="R95"/>
      <c r="S95"/>
      <c r="T95"/>
      <c r="U95"/>
      <c r="V95"/>
      <c r="W95"/>
      <c r="X95"/>
      <c r="Y95"/>
      <c r="Z95"/>
      <c r="AA95"/>
      <c r="AB95"/>
      <c r="AC95"/>
      <c r="AD95"/>
      <c r="AE95"/>
      <c r="AF95"/>
    </row>
    <row r="96" spans="1:32" ht="15" x14ac:dyDescent="0.25">
      <c r="A96"/>
      <c r="B96"/>
      <c r="C96"/>
      <c r="D96"/>
      <c r="E96"/>
      <c r="F96"/>
      <c r="G96"/>
      <c r="H96"/>
      <c r="I96"/>
      <c r="J96"/>
      <c r="K96"/>
      <c r="L96"/>
      <c r="M96"/>
      <c r="N96"/>
      <c r="O96"/>
      <c r="P96"/>
      <c r="Q96"/>
      <c r="R96"/>
      <c r="S96"/>
      <c r="T96"/>
      <c r="U96"/>
      <c r="V96"/>
      <c r="W96"/>
      <c r="X96"/>
      <c r="Y96"/>
      <c r="Z96"/>
      <c r="AA96"/>
      <c r="AB96"/>
      <c r="AC96"/>
      <c r="AD96"/>
      <c r="AE96"/>
      <c r="AF96"/>
    </row>
    <row r="97" spans="1:32" ht="15" x14ac:dyDescent="0.25">
      <c r="A97"/>
      <c r="B97"/>
      <c r="C97"/>
      <c r="D97"/>
      <c r="E97"/>
      <c r="F97"/>
      <c r="G97"/>
      <c r="H97"/>
      <c r="I97"/>
      <c r="J97"/>
      <c r="K97"/>
      <c r="L97"/>
      <c r="M97"/>
      <c r="N97"/>
      <c r="O97"/>
      <c r="P97"/>
      <c r="Q97"/>
      <c r="R97"/>
      <c r="S97"/>
      <c r="T97"/>
      <c r="U97"/>
      <c r="V97"/>
      <c r="W97"/>
      <c r="X97"/>
      <c r="Y97"/>
      <c r="Z97"/>
      <c r="AA97"/>
      <c r="AB97"/>
      <c r="AC97"/>
      <c r="AD97"/>
      <c r="AE97"/>
      <c r="AF97"/>
    </row>
    <row r="98" spans="1:32" ht="15" x14ac:dyDescent="0.25">
      <c r="A98"/>
      <c r="B98"/>
      <c r="C98"/>
      <c r="D98"/>
      <c r="E98"/>
      <c r="F98"/>
      <c r="G98"/>
      <c r="H98"/>
      <c r="I98"/>
      <c r="J98"/>
      <c r="K98"/>
      <c r="L98"/>
      <c r="M98"/>
      <c r="N98"/>
      <c r="O98"/>
      <c r="P98"/>
      <c r="Q98"/>
      <c r="R98"/>
      <c r="S98"/>
      <c r="T98"/>
      <c r="U98"/>
      <c r="V98"/>
      <c r="W98"/>
      <c r="X98"/>
      <c r="Y98"/>
      <c r="Z98"/>
      <c r="AA98"/>
      <c r="AB98"/>
      <c r="AC98"/>
      <c r="AD98"/>
      <c r="AE98"/>
      <c r="AF98"/>
    </row>
    <row r="99" spans="1:32" ht="15" x14ac:dyDescent="0.25">
      <c r="A99"/>
      <c r="B99"/>
      <c r="C99"/>
      <c r="D99"/>
      <c r="E99"/>
      <c r="F99"/>
      <c r="G99"/>
      <c r="H99"/>
      <c r="I99"/>
      <c r="J99"/>
      <c r="K99"/>
      <c r="L99"/>
      <c r="M99"/>
      <c r="N99"/>
      <c r="O99"/>
      <c r="P99"/>
      <c r="Q99"/>
      <c r="R99"/>
      <c r="S99"/>
      <c r="T99"/>
      <c r="U99"/>
      <c r="V99"/>
      <c r="W99"/>
      <c r="X99"/>
      <c r="Y99"/>
      <c r="Z99"/>
      <c r="AA99"/>
      <c r="AB99"/>
      <c r="AC99"/>
      <c r="AD99"/>
      <c r="AE99"/>
      <c r="AF99"/>
    </row>
    <row r="100" spans="1:32" ht="15" x14ac:dyDescent="0.25">
      <c r="A100"/>
      <c r="B100"/>
      <c r="C100"/>
      <c r="D100"/>
      <c r="E100"/>
      <c r="F100"/>
      <c r="G100"/>
      <c r="H100"/>
      <c r="I100"/>
      <c r="J100"/>
      <c r="K100"/>
      <c r="L100"/>
      <c r="M100"/>
      <c r="N100"/>
      <c r="O100"/>
      <c r="P100"/>
      <c r="Q100"/>
      <c r="R100"/>
      <c r="S100"/>
      <c r="T100"/>
      <c r="U100"/>
      <c r="V100"/>
      <c r="W100"/>
      <c r="X100"/>
      <c r="Y100"/>
      <c r="Z100"/>
      <c r="AA100"/>
      <c r="AB100"/>
      <c r="AC100"/>
      <c r="AD100"/>
      <c r="AE100"/>
      <c r="AF100"/>
    </row>
    <row r="101" spans="1:32" ht="15" x14ac:dyDescent="0.25">
      <c r="A101"/>
      <c r="B101"/>
      <c r="C101"/>
      <c r="D101"/>
      <c r="E101"/>
      <c r="F101"/>
      <c r="G101"/>
      <c r="H101"/>
      <c r="I101"/>
      <c r="J101"/>
      <c r="K101"/>
      <c r="L101"/>
      <c r="M101"/>
      <c r="N101"/>
      <c r="O101"/>
      <c r="P101"/>
      <c r="Q101"/>
      <c r="R101"/>
      <c r="S101"/>
      <c r="T101"/>
      <c r="U101"/>
      <c r="V101"/>
      <c r="W101"/>
      <c r="X101"/>
      <c r="Y101"/>
      <c r="Z101"/>
      <c r="AA101"/>
      <c r="AB101"/>
      <c r="AC101"/>
      <c r="AD101"/>
      <c r="AE101"/>
      <c r="AF101"/>
    </row>
    <row r="102" spans="1:32" ht="15" x14ac:dyDescent="0.25">
      <c r="A102"/>
      <c r="B102"/>
      <c r="C102"/>
      <c r="D102"/>
      <c r="E102"/>
      <c r="F102"/>
      <c r="G102"/>
      <c r="H102"/>
      <c r="I102"/>
      <c r="J102"/>
      <c r="K102"/>
      <c r="L102"/>
      <c r="M102"/>
      <c r="N102"/>
      <c r="O102"/>
      <c r="P102"/>
      <c r="Q102"/>
      <c r="R102"/>
      <c r="S102"/>
      <c r="T102"/>
      <c r="U102"/>
      <c r="V102"/>
      <c r="W102"/>
      <c r="X102"/>
      <c r="Y102"/>
      <c r="Z102"/>
      <c r="AA102"/>
      <c r="AB102"/>
      <c r="AC102"/>
      <c r="AD102"/>
      <c r="AE102"/>
      <c r="AF102"/>
    </row>
    <row r="103" spans="1:32" ht="15" x14ac:dyDescent="0.25">
      <c r="A103"/>
      <c r="B103"/>
      <c r="C103"/>
      <c r="D103"/>
      <c r="E103"/>
      <c r="F103"/>
      <c r="G103"/>
      <c r="H103"/>
      <c r="I103"/>
      <c r="J103"/>
      <c r="K103"/>
      <c r="L103"/>
      <c r="M103"/>
      <c r="N103"/>
      <c r="O103"/>
      <c r="P103"/>
      <c r="Q103"/>
      <c r="R103"/>
      <c r="S103"/>
      <c r="T103"/>
      <c r="U103"/>
      <c r="V103"/>
      <c r="W103"/>
      <c r="X103"/>
      <c r="Y103"/>
      <c r="Z103"/>
      <c r="AA103"/>
      <c r="AB103"/>
      <c r="AC103"/>
      <c r="AD103"/>
      <c r="AE103"/>
      <c r="AF103"/>
    </row>
    <row r="104" spans="1:32" ht="15" x14ac:dyDescent="0.25">
      <c r="A104"/>
      <c r="B104"/>
      <c r="C104"/>
      <c r="D104"/>
      <c r="E104"/>
      <c r="F104"/>
      <c r="G104"/>
      <c r="H104"/>
      <c r="I104"/>
      <c r="J104"/>
      <c r="K104"/>
      <c r="L104"/>
      <c r="M104"/>
      <c r="N104"/>
      <c r="O104"/>
      <c r="P104"/>
      <c r="Q104"/>
      <c r="R104"/>
      <c r="S104"/>
      <c r="T104"/>
      <c r="U104"/>
      <c r="V104"/>
      <c r="W104"/>
      <c r="X104"/>
      <c r="Y104"/>
      <c r="Z104"/>
      <c r="AA104"/>
      <c r="AB104"/>
      <c r="AC104"/>
      <c r="AD104"/>
      <c r="AE104"/>
      <c r="AF104"/>
    </row>
    <row r="105" spans="1:32" ht="15" x14ac:dyDescent="0.25">
      <c r="A105"/>
      <c r="B105"/>
      <c r="C105"/>
      <c r="D105"/>
      <c r="E105"/>
      <c r="F105"/>
      <c r="G105"/>
      <c r="H105"/>
      <c r="I105"/>
      <c r="J105"/>
      <c r="K105"/>
      <c r="L105"/>
      <c r="M105"/>
      <c r="N105"/>
      <c r="O105"/>
      <c r="P105"/>
      <c r="Q105"/>
      <c r="R105"/>
      <c r="S105"/>
      <c r="T105"/>
      <c r="U105"/>
      <c r="V105"/>
      <c r="W105"/>
      <c r="X105"/>
      <c r="Y105"/>
      <c r="Z105"/>
      <c r="AA105"/>
      <c r="AB105"/>
      <c r="AC105"/>
      <c r="AD105"/>
      <c r="AE105"/>
      <c r="AF105"/>
    </row>
    <row r="106" spans="1:32" ht="15" x14ac:dyDescent="0.25">
      <c r="A106"/>
      <c r="B106"/>
      <c r="C106"/>
      <c r="D106"/>
      <c r="E106"/>
      <c r="F106"/>
      <c r="G106"/>
      <c r="H106"/>
      <c r="I106"/>
      <c r="J106"/>
      <c r="K106"/>
      <c r="L106"/>
      <c r="M106"/>
      <c r="N106"/>
      <c r="O106"/>
      <c r="P106"/>
      <c r="Q106"/>
      <c r="R106"/>
      <c r="S106"/>
      <c r="T106"/>
      <c r="U106"/>
      <c r="V106"/>
      <c r="W106"/>
      <c r="X106"/>
      <c r="Y106"/>
      <c r="Z106"/>
      <c r="AA106"/>
      <c r="AB106"/>
      <c r="AC106"/>
      <c r="AD106"/>
      <c r="AE106"/>
      <c r="AF106"/>
    </row>
    <row r="107" spans="1:32" ht="15" x14ac:dyDescent="0.25">
      <c r="A107"/>
      <c r="B107"/>
      <c r="C107"/>
      <c r="D107"/>
      <c r="E107"/>
      <c r="F107"/>
      <c r="G107"/>
      <c r="H107"/>
      <c r="I107"/>
      <c r="J107"/>
      <c r="K107"/>
      <c r="L107"/>
      <c r="M107"/>
      <c r="N107"/>
      <c r="O107"/>
      <c r="P107"/>
      <c r="Q107"/>
      <c r="R107"/>
      <c r="S107"/>
      <c r="T107"/>
      <c r="U107"/>
      <c r="V107"/>
      <c r="W107"/>
      <c r="X107"/>
      <c r="Y107"/>
      <c r="Z107"/>
      <c r="AA107"/>
      <c r="AB107"/>
      <c r="AC107"/>
      <c r="AD107"/>
      <c r="AE107"/>
      <c r="AF107"/>
    </row>
    <row r="108" spans="1:32" ht="15" x14ac:dyDescent="0.25">
      <c r="A108"/>
      <c r="B108"/>
      <c r="C108"/>
      <c r="D108"/>
      <c r="E108"/>
      <c r="F108"/>
      <c r="G108"/>
      <c r="H108"/>
      <c r="I108"/>
      <c r="J108"/>
      <c r="K108"/>
      <c r="L108"/>
      <c r="M108"/>
      <c r="N108"/>
      <c r="O108"/>
      <c r="P108"/>
      <c r="Q108"/>
      <c r="R108"/>
      <c r="S108"/>
      <c r="T108"/>
      <c r="U108"/>
      <c r="V108"/>
      <c r="W108"/>
      <c r="X108"/>
      <c r="Y108"/>
      <c r="Z108"/>
      <c r="AA108"/>
      <c r="AB108"/>
      <c r="AC108"/>
      <c r="AD108"/>
      <c r="AE108"/>
      <c r="AF108"/>
    </row>
    <row r="109" spans="1:32" ht="15" x14ac:dyDescent="0.25">
      <c r="A109"/>
      <c r="B109"/>
      <c r="C109"/>
      <c r="D109"/>
      <c r="E109"/>
      <c r="F109"/>
      <c r="G109"/>
      <c r="H109"/>
      <c r="I109"/>
      <c r="J109"/>
      <c r="K109"/>
      <c r="L109"/>
      <c r="M109"/>
      <c r="N109"/>
      <c r="O109"/>
      <c r="P109"/>
      <c r="Q109"/>
      <c r="R109"/>
      <c r="S109"/>
      <c r="T109"/>
      <c r="U109"/>
      <c r="V109"/>
      <c r="W109"/>
      <c r="X109"/>
      <c r="Y109"/>
      <c r="Z109"/>
      <c r="AA109"/>
      <c r="AB109"/>
      <c r="AC109"/>
      <c r="AD109"/>
      <c r="AE109"/>
      <c r="AF109"/>
    </row>
    <row r="110" spans="1:32" ht="15" x14ac:dyDescent="0.25">
      <c r="A110"/>
      <c r="B110"/>
      <c r="C110"/>
      <c r="D110"/>
      <c r="E110"/>
      <c r="F110"/>
      <c r="G110"/>
      <c r="H110"/>
      <c r="I110"/>
      <c r="J110"/>
      <c r="K110"/>
      <c r="L110"/>
      <c r="M110"/>
      <c r="N110"/>
      <c r="O110"/>
      <c r="P110"/>
      <c r="Q110"/>
      <c r="R110"/>
      <c r="S110"/>
      <c r="T110"/>
      <c r="U110"/>
      <c r="V110"/>
      <c r="W110"/>
      <c r="X110"/>
      <c r="Y110"/>
      <c r="Z110"/>
      <c r="AA110"/>
      <c r="AB110"/>
      <c r="AC110"/>
      <c r="AD110"/>
      <c r="AE110"/>
      <c r="AF110"/>
    </row>
    <row r="111" spans="1:32" ht="15" x14ac:dyDescent="0.25">
      <c r="A111"/>
      <c r="B111"/>
      <c r="C111"/>
      <c r="D111"/>
      <c r="E111"/>
      <c r="F111"/>
      <c r="G111"/>
      <c r="H111"/>
      <c r="I111"/>
      <c r="J111"/>
      <c r="K111"/>
      <c r="L111"/>
      <c r="M111"/>
      <c r="N111"/>
      <c r="O111"/>
      <c r="P111"/>
      <c r="Q111"/>
      <c r="R111"/>
      <c r="S111"/>
      <c r="T111"/>
      <c r="U111"/>
      <c r="V111"/>
      <c r="W111"/>
      <c r="X111"/>
      <c r="Y111"/>
      <c r="Z111"/>
      <c r="AA111"/>
      <c r="AB111"/>
      <c r="AC111"/>
      <c r="AD111"/>
      <c r="AE111"/>
      <c r="AF111"/>
    </row>
    <row r="112" spans="1:32" ht="15" x14ac:dyDescent="0.25">
      <c r="A112"/>
      <c r="B112"/>
      <c r="C112"/>
      <c r="D112"/>
      <c r="E112"/>
      <c r="F112"/>
      <c r="G112"/>
      <c r="H112"/>
      <c r="I112"/>
      <c r="J112"/>
      <c r="K112"/>
      <c r="L112"/>
      <c r="M112"/>
      <c r="N112"/>
      <c r="O112"/>
      <c r="P112"/>
      <c r="Q112"/>
      <c r="R112"/>
      <c r="S112"/>
      <c r="T112"/>
      <c r="U112"/>
      <c r="V112"/>
      <c r="W112"/>
      <c r="X112"/>
      <c r="Y112"/>
      <c r="Z112"/>
      <c r="AA112"/>
      <c r="AB112"/>
      <c r="AC112"/>
      <c r="AD112"/>
      <c r="AE112"/>
      <c r="AF112"/>
    </row>
    <row r="113" spans="1:32" ht="15" x14ac:dyDescent="0.25">
      <c r="A113"/>
      <c r="B113"/>
      <c r="C113"/>
      <c r="D113"/>
      <c r="E113"/>
      <c r="F113"/>
      <c r="G113"/>
      <c r="H113"/>
      <c r="I113"/>
      <c r="J113"/>
      <c r="K113"/>
      <c r="L113"/>
      <c r="M113"/>
      <c r="N113"/>
      <c r="O113"/>
      <c r="P113"/>
      <c r="Q113"/>
      <c r="R113"/>
      <c r="S113"/>
      <c r="T113"/>
      <c r="U113"/>
      <c r="V113"/>
      <c r="W113"/>
      <c r="X113"/>
      <c r="Y113"/>
      <c r="Z113"/>
      <c r="AA113"/>
      <c r="AB113"/>
      <c r="AC113"/>
      <c r="AD113"/>
      <c r="AE113"/>
      <c r="AF113"/>
    </row>
    <row r="114" spans="1:32" ht="15" x14ac:dyDescent="0.25">
      <c r="A114"/>
      <c r="B114"/>
      <c r="C114"/>
      <c r="D114"/>
      <c r="E114"/>
      <c r="F114"/>
      <c r="G114"/>
      <c r="H114"/>
      <c r="I114"/>
      <c r="J114"/>
      <c r="K114"/>
      <c r="L114"/>
      <c r="M114"/>
      <c r="N114"/>
      <c r="O114"/>
      <c r="P114"/>
      <c r="Q114"/>
      <c r="R114"/>
      <c r="S114"/>
      <c r="T114"/>
      <c r="U114"/>
      <c r="V114"/>
      <c r="W114"/>
      <c r="X114"/>
      <c r="Y114"/>
      <c r="Z114"/>
      <c r="AA114"/>
      <c r="AB114"/>
      <c r="AC114"/>
      <c r="AD114"/>
      <c r="AE114"/>
      <c r="AF114"/>
    </row>
    <row r="115" spans="1:32" ht="15" x14ac:dyDescent="0.25">
      <c r="A115"/>
      <c r="B115"/>
      <c r="C115"/>
      <c r="D115"/>
      <c r="E115"/>
      <c r="F115"/>
      <c r="G115"/>
      <c r="H115"/>
      <c r="I115"/>
      <c r="J115"/>
      <c r="K115"/>
      <c r="L115"/>
      <c r="M115"/>
      <c r="N115"/>
      <c r="O115"/>
      <c r="P115"/>
      <c r="Q115"/>
      <c r="R115"/>
      <c r="S115"/>
      <c r="T115"/>
      <c r="U115"/>
      <c r="V115"/>
      <c r="W115"/>
      <c r="X115"/>
      <c r="Y115"/>
      <c r="Z115"/>
      <c r="AA115"/>
      <c r="AB115"/>
      <c r="AC115"/>
      <c r="AD115"/>
      <c r="AE115"/>
      <c r="AF115"/>
    </row>
    <row r="116" spans="1:32" ht="15" x14ac:dyDescent="0.25">
      <c r="A116"/>
      <c r="B116"/>
      <c r="C116"/>
      <c r="D116"/>
      <c r="E116"/>
      <c r="F116"/>
      <c r="G116"/>
      <c r="H116"/>
      <c r="I116"/>
      <c r="J116"/>
      <c r="K116"/>
      <c r="L116"/>
      <c r="M116"/>
      <c r="N116"/>
      <c r="O116"/>
      <c r="P116"/>
      <c r="Q116"/>
      <c r="R116"/>
      <c r="S116"/>
      <c r="T116"/>
      <c r="U116"/>
      <c r="V116"/>
      <c r="W116"/>
      <c r="X116"/>
      <c r="Y116"/>
      <c r="Z116"/>
      <c r="AA116"/>
      <c r="AB116"/>
      <c r="AC116"/>
      <c r="AD116"/>
      <c r="AE116"/>
      <c r="AF116"/>
    </row>
    <row r="117" spans="1:32" ht="15" x14ac:dyDescent="0.25">
      <c r="A117"/>
      <c r="B117"/>
      <c r="C117"/>
      <c r="D117"/>
      <c r="E117"/>
      <c r="F117"/>
      <c r="G117"/>
      <c r="H117"/>
      <c r="I117"/>
      <c r="J117"/>
      <c r="K117"/>
      <c r="L117"/>
      <c r="M117"/>
      <c r="N117"/>
      <c r="O117"/>
      <c r="P117"/>
      <c r="Q117"/>
      <c r="R117"/>
      <c r="S117"/>
      <c r="T117"/>
      <c r="U117"/>
      <c r="V117"/>
      <c r="W117"/>
      <c r="X117"/>
      <c r="Y117"/>
      <c r="Z117"/>
      <c r="AA117"/>
      <c r="AB117"/>
      <c r="AC117"/>
      <c r="AD117"/>
      <c r="AE117"/>
      <c r="AF117"/>
    </row>
    <row r="118" spans="1:32" ht="15" x14ac:dyDescent="0.25">
      <c r="A118"/>
      <c r="B118"/>
      <c r="C118"/>
      <c r="D118"/>
      <c r="E118"/>
      <c r="F118"/>
      <c r="G118"/>
      <c r="H118"/>
      <c r="I118"/>
      <c r="J118"/>
      <c r="K118"/>
      <c r="L118"/>
      <c r="M118"/>
      <c r="N118"/>
      <c r="O118"/>
      <c r="P118"/>
      <c r="Q118"/>
      <c r="R118"/>
      <c r="S118"/>
      <c r="T118"/>
      <c r="U118"/>
      <c r="V118"/>
      <c r="W118"/>
      <c r="X118"/>
      <c r="Y118"/>
      <c r="Z118"/>
      <c r="AA118"/>
      <c r="AB118"/>
      <c r="AC118"/>
      <c r="AD118"/>
      <c r="AE118"/>
      <c r="AF118"/>
    </row>
    <row r="119" spans="1:32" ht="15" x14ac:dyDescent="0.25">
      <c r="A119"/>
      <c r="B119"/>
      <c r="C119"/>
      <c r="D119"/>
      <c r="E119"/>
      <c r="F119"/>
      <c r="G119"/>
      <c r="H119"/>
      <c r="I119"/>
      <c r="J119"/>
      <c r="K119"/>
      <c r="L119"/>
      <c r="M119"/>
      <c r="N119"/>
      <c r="O119"/>
      <c r="P119"/>
      <c r="Q119"/>
      <c r="R119"/>
      <c r="S119"/>
      <c r="T119"/>
      <c r="U119"/>
      <c r="V119"/>
      <c r="W119"/>
      <c r="X119"/>
      <c r="Y119"/>
      <c r="Z119"/>
      <c r="AA119"/>
      <c r="AB119"/>
      <c r="AC119"/>
      <c r="AD119"/>
      <c r="AE119"/>
      <c r="AF119"/>
    </row>
    <row r="120" spans="1:32" ht="15" x14ac:dyDescent="0.25">
      <c r="A120"/>
      <c r="B120"/>
      <c r="C120"/>
      <c r="D120"/>
      <c r="E120"/>
      <c r="F120"/>
      <c r="G120"/>
      <c r="H120"/>
      <c r="I120"/>
      <c r="J120"/>
      <c r="K120"/>
      <c r="L120"/>
      <c r="M120"/>
      <c r="N120"/>
      <c r="O120"/>
      <c r="P120"/>
      <c r="Q120"/>
      <c r="R120"/>
      <c r="S120"/>
      <c r="T120"/>
      <c r="U120"/>
      <c r="V120"/>
      <c r="W120"/>
      <c r="X120"/>
      <c r="Y120"/>
      <c r="Z120"/>
      <c r="AA120"/>
      <c r="AB120"/>
      <c r="AC120"/>
      <c r="AD120"/>
      <c r="AE120"/>
      <c r="AF120"/>
    </row>
    <row r="121" spans="1:32" ht="15" x14ac:dyDescent="0.25">
      <c r="A121"/>
      <c r="B121"/>
      <c r="C121"/>
      <c r="D121"/>
      <c r="E121"/>
      <c r="F121"/>
      <c r="G121"/>
      <c r="H121"/>
      <c r="I121"/>
      <c r="J121"/>
      <c r="K121"/>
      <c r="L121"/>
      <c r="M121"/>
      <c r="N121"/>
      <c r="O121"/>
      <c r="P121"/>
      <c r="Q121"/>
      <c r="R121"/>
      <c r="S121"/>
      <c r="T121"/>
      <c r="U121"/>
      <c r="V121"/>
      <c r="W121"/>
      <c r="X121"/>
      <c r="Y121"/>
      <c r="Z121"/>
      <c r="AA121"/>
      <c r="AB121"/>
      <c r="AC121"/>
      <c r="AD121"/>
      <c r="AE121"/>
      <c r="AF121"/>
    </row>
    <row r="122" spans="1:32" ht="15" x14ac:dyDescent="0.25">
      <c r="A122"/>
      <c r="B122"/>
      <c r="C122"/>
      <c r="D122"/>
      <c r="E122"/>
      <c r="F122"/>
      <c r="G122"/>
      <c r="H122"/>
      <c r="I122"/>
      <c r="J122"/>
      <c r="K122"/>
      <c r="L122"/>
      <c r="M122"/>
      <c r="N122"/>
      <c r="O122"/>
      <c r="P122"/>
      <c r="Q122"/>
      <c r="R122"/>
      <c r="S122"/>
      <c r="T122"/>
      <c r="U122"/>
      <c r="V122"/>
      <c r="W122"/>
      <c r="X122"/>
      <c r="Y122"/>
      <c r="Z122"/>
      <c r="AA122"/>
      <c r="AB122"/>
      <c r="AC122"/>
      <c r="AD122"/>
      <c r="AE122"/>
      <c r="AF122"/>
    </row>
    <row r="123" spans="1:32" ht="15" x14ac:dyDescent="0.25">
      <c r="A123"/>
      <c r="B123"/>
      <c r="C123"/>
      <c r="D123"/>
      <c r="E123"/>
      <c r="F123"/>
      <c r="G123"/>
      <c r="H123"/>
      <c r="I123"/>
      <c r="J123"/>
      <c r="K123"/>
      <c r="L123"/>
      <c r="M123"/>
      <c r="N123"/>
      <c r="O123"/>
      <c r="P123"/>
      <c r="Q123"/>
      <c r="R123"/>
      <c r="S123"/>
      <c r="T123"/>
      <c r="U123"/>
      <c r="V123"/>
      <c r="W123"/>
      <c r="X123"/>
      <c r="Y123"/>
      <c r="Z123"/>
      <c r="AA123"/>
      <c r="AB123"/>
      <c r="AC123"/>
      <c r="AD123"/>
      <c r="AE123"/>
      <c r="AF123"/>
    </row>
    <row r="124" spans="1:32" ht="15" x14ac:dyDescent="0.25">
      <c r="A124"/>
      <c r="B124"/>
      <c r="C124"/>
      <c r="D124"/>
      <c r="E124"/>
      <c r="F124"/>
      <c r="G124"/>
      <c r="H124"/>
      <c r="I124"/>
      <c r="J124"/>
      <c r="K124"/>
      <c r="L124"/>
      <c r="M124"/>
      <c r="N124"/>
      <c r="O124"/>
      <c r="P124"/>
      <c r="Q124"/>
      <c r="R124"/>
      <c r="S124"/>
      <c r="T124"/>
      <c r="U124"/>
      <c r="V124"/>
      <c r="W124"/>
      <c r="X124"/>
      <c r="Y124"/>
      <c r="Z124"/>
      <c r="AA124"/>
      <c r="AB124"/>
      <c r="AC124"/>
      <c r="AD124"/>
      <c r="AE124"/>
      <c r="AF124"/>
    </row>
    <row r="125" spans="1:32" ht="15" x14ac:dyDescent="0.25">
      <c r="A125"/>
      <c r="B125"/>
      <c r="C125"/>
      <c r="D125"/>
      <c r="E125"/>
      <c r="F125"/>
      <c r="G125"/>
      <c r="H125"/>
      <c r="I125"/>
      <c r="J125"/>
      <c r="K125"/>
      <c r="L125"/>
      <c r="M125"/>
      <c r="N125"/>
      <c r="O125"/>
      <c r="P125"/>
      <c r="Q125"/>
      <c r="R125"/>
      <c r="S125"/>
      <c r="T125"/>
      <c r="U125"/>
      <c r="V125"/>
      <c r="W125"/>
      <c r="X125"/>
      <c r="Y125"/>
      <c r="Z125"/>
      <c r="AA125"/>
      <c r="AB125"/>
      <c r="AC125"/>
      <c r="AD125"/>
      <c r="AE125"/>
      <c r="AF125"/>
    </row>
    <row r="126" spans="1:32" ht="15" x14ac:dyDescent="0.25">
      <c r="A126"/>
      <c r="B126"/>
      <c r="C126"/>
      <c r="D126"/>
      <c r="E126"/>
      <c r="F126"/>
      <c r="G126"/>
      <c r="H126"/>
      <c r="I126"/>
      <c r="J126"/>
      <c r="K126"/>
      <c r="L126"/>
      <c r="M126"/>
      <c r="N126"/>
      <c r="O126"/>
      <c r="P126"/>
      <c r="Q126"/>
      <c r="R126"/>
      <c r="S126"/>
      <c r="T126"/>
      <c r="U126"/>
      <c r="V126"/>
      <c r="W126"/>
      <c r="X126"/>
      <c r="Y126"/>
      <c r="Z126"/>
      <c r="AA126"/>
      <c r="AB126"/>
      <c r="AC126"/>
      <c r="AD126"/>
      <c r="AE126"/>
      <c r="AF126"/>
    </row>
    <row r="127" spans="1:32" ht="15" x14ac:dyDescent="0.25">
      <c r="A127"/>
      <c r="B127"/>
      <c r="C127"/>
      <c r="D127"/>
      <c r="E127"/>
      <c r="F127"/>
      <c r="G127"/>
      <c r="H127"/>
      <c r="I127"/>
      <c r="J127"/>
      <c r="K127"/>
      <c r="L127"/>
      <c r="M127"/>
      <c r="N127"/>
      <c r="O127"/>
      <c r="P127"/>
      <c r="Q127"/>
      <c r="R127"/>
      <c r="S127"/>
      <c r="T127"/>
      <c r="U127"/>
      <c r="V127"/>
      <c r="W127"/>
      <c r="X127"/>
      <c r="Y127"/>
      <c r="Z127"/>
      <c r="AA127"/>
      <c r="AB127"/>
      <c r="AC127"/>
      <c r="AD127"/>
      <c r="AE127"/>
      <c r="AF127"/>
    </row>
    <row r="128" spans="1:32" ht="15" x14ac:dyDescent="0.25">
      <c r="A128"/>
      <c r="B128"/>
      <c r="C128"/>
      <c r="D128"/>
      <c r="E128"/>
      <c r="F128"/>
      <c r="G128"/>
      <c r="H128"/>
      <c r="I128"/>
      <c r="J128"/>
      <c r="K128"/>
      <c r="L128"/>
      <c r="M128"/>
      <c r="N128"/>
      <c r="O128"/>
      <c r="P128"/>
      <c r="Q128"/>
      <c r="R128"/>
      <c r="S128"/>
      <c r="T128"/>
      <c r="U128"/>
      <c r="V128"/>
      <c r="W128"/>
      <c r="X128"/>
      <c r="Y128"/>
      <c r="Z128"/>
      <c r="AA128"/>
      <c r="AB128"/>
      <c r="AC128"/>
      <c r="AD128"/>
      <c r="AE128"/>
      <c r="AF128"/>
    </row>
    <row r="129" spans="1:32" ht="15" x14ac:dyDescent="0.25">
      <c r="A129"/>
      <c r="B129"/>
      <c r="C129"/>
      <c r="D129"/>
      <c r="E129"/>
      <c r="F129"/>
      <c r="G129"/>
      <c r="H129"/>
      <c r="I129"/>
      <c r="J129"/>
      <c r="K129"/>
      <c r="L129"/>
      <c r="M129"/>
      <c r="N129"/>
      <c r="O129"/>
      <c r="P129"/>
      <c r="Q129"/>
      <c r="R129"/>
      <c r="S129"/>
      <c r="T129"/>
      <c r="U129"/>
      <c r="V129"/>
      <c r="W129"/>
      <c r="X129"/>
      <c r="Y129"/>
      <c r="Z129"/>
      <c r="AA129"/>
      <c r="AB129"/>
      <c r="AC129"/>
      <c r="AD129"/>
      <c r="AE129"/>
      <c r="AF129"/>
    </row>
    <row r="130" spans="1:32" ht="15" x14ac:dyDescent="0.25">
      <c r="A130"/>
      <c r="B130"/>
      <c r="C130"/>
      <c r="D130"/>
      <c r="E130"/>
      <c r="F130"/>
      <c r="G130"/>
      <c r="H130"/>
      <c r="I130"/>
      <c r="J130"/>
      <c r="K130"/>
      <c r="L130"/>
      <c r="M130"/>
      <c r="N130"/>
      <c r="O130"/>
      <c r="P130"/>
      <c r="Q130"/>
      <c r="R130"/>
      <c r="S130"/>
      <c r="T130"/>
      <c r="U130"/>
      <c r="V130"/>
      <c r="W130"/>
      <c r="X130"/>
      <c r="Y130"/>
      <c r="Z130"/>
      <c r="AA130"/>
      <c r="AB130"/>
      <c r="AC130"/>
      <c r="AD130"/>
      <c r="AE130"/>
      <c r="AF130"/>
    </row>
    <row r="131" spans="1:32" ht="15" x14ac:dyDescent="0.25">
      <c r="A131"/>
      <c r="B131"/>
      <c r="C131"/>
      <c r="D131"/>
      <c r="E131"/>
      <c r="F131"/>
      <c r="G131"/>
      <c r="H131"/>
      <c r="I131"/>
      <c r="J131"/>
      <c r="K131"/>
      <c r="L131"/>
      <c r="M131"/>
      <c r="N131"/>
      <c r="O131"/>
      <c r="P131"/>
      <c r="Q131"/>
      <c r="R131"/>
      <c r="S131"/>
      <c r="T131"/>
      <c r="U131"/>
      <c r="V131"/>
      <c r="W131"/>
      <c r="X131"/>
      <c r="Y131"/>
      <c r="Z131"/>
      <c r="AA131"/>
      <c r="AB131"/>
      <c r="AC131"/>
      <c r="AD131"/>
      <c r="AE131"/>
      <c r="AF131"/>
    </row>
    <row r="132" spans="1:32" ht="15" x14ac:dyDescent="0.25">
      <c r="A132"/>
      <c r="B132"/>
      <c r="C132"/>
      <c r="D132"/>
      <c r="E132"/>
      <c r="F132"/>
      <c r="G132"/>
      <c r="H132"/>
      <c r="I132"/>
      <c r="J132"/>
      <c r="K132"/>
      <c r="L132"/>
      <c r="M132"/>
      <c r="N132"/>
      <c r="O132"/>
      <c r="P132"/>
      <c r="Q132"/>
      <c r="R132"/>
      <c r="S132"/>
      <c r="T132"/>
      <c r="U132"/>
      <c r="V132"/>
      <c r="W132"/>
      <c r="X132"/>
      <c r="Y132"/>
      <c r="Z132"/>
      <c r="AA132"/>
      <c r="AB132"/>
      <c r="AC132"/>
      <c r="AD132"/>
      <c r="AE132"/>
      <c r="AF132"/>
    </row>
    <row r="133" spans="1:32" ht="15" x14ac:dyDescent="0.25">
      <c r="A133"/>
      <c r="B133"/>
      <c r="C133"/>
      <c r="D133"/>
      <c r="E133"/>
      <c r="F133"/>
      <c r="G133"/>
      <c r="H133"/>
      <c r="I133"/>
      <c r="J133"/>
      <c r="K133"/>
      <c r="L133"/>
      <c r="M133"/>
      <c r="N133"/>
      <c r="O133"/>
      <c r="P133"/>
      <c r="Q133"/>
      <c r="R133"/>
      <c r="S133"/>
      <c r="T133"/>
      <c r="U133"/>
      <c r="V133"/>
      <c r="W133"/>
      <c r="X133"/>
      <c r="Y133"/>
      <c r="Z133"/>
      <c r="AA133"/>
      <c r="AB133"/>
      <c r="AC133"/>
      <c r="AD133"/>
      <c r="AE133"/>
      <c r="AF133"/>
    </row>
    <row r="134" spans="1:32" ht="15" x14ac:dyDescent="0.25">
      <c r="A134"/>
      <c r="B134"/>
      <c r="C134"/>
      <c r="D134"/>
      <c r="E134"/>
      <c r="F134"/>
      <c r="G134"/>
      <c r="H134"/>
      <c r="I134"/>
      <c r="J134"/>
      <c r="K134"/>
      <c r="L134"/>
      <c r="M134"/>
      <c r="N134"/>
      <c r="O134"/>
      <c r="P134"/>
      <c r="Q134"/>
      <c r="R134"/>
      <c r="S134"/>
      <c r="T134"/>
      <c r="U134"/>
      <c r="V134"/>
      <c r="W134"/>
      <c r="X134"/>
      <c r="Y134"/>
      <c r="Z134"/>
      <c r="AA134"/>
      <c r="AB134"/>
      <c r="AC134"/>
      <c r="AD134"/>
      <c r="AE134"/>
      <c r="AF134"/>
    </row>
    <row r="135" spans="1:32" ht="15" x14ac:dyDescent="0.25">
      <c r="A135"/>
      <c r="B135"/>
      <c r="C135"/>
      <c r="D135"/>
      <c r="E135"/>
      <c r="F135"/>
      <c r="G135"/>
      <c r="H135"/>
      <c r="I135"/>
      <c r="J135"/>
      <c r="K135"/>
      <c r="L135"/>
      <c r="M135"/>
      <c r="N135"/>
      <c r="O135"/>
      <c r="P135"/>
      <c r="Q135"/>
      <c r="R135"/>
      <c r="S135"/>
      <c r="T135"/>
      <c r="U135"/>
      <c r="V135"/>
      <c r="W135"/>
      <c r="X135"/>
      <c r="Y135"/>
      <c r="Z135"/>
      <c r="AA135"/>
      <c r="AB135"/>
      <c r="AC135"/>
      <c r="AD135"/>
      <c r="AE135"/>
      <c r="AF135"/>
    </row>
    <row r="136" spans="1:32" ht="15" x14ac:dyDescent="0.25">
      <c r="A136"/>
      <c r="B136"/>
      <c r="C136"/>
      <c r="D136"/>
      <c r="E136"/>
      <c r="F136"/>
      <c r="G136"/>
      <c r="H136"/>
      <c r="I136"/>
      <c r="J136"/>
      <c r="K136"/>
      <c r="L136"/>
      <c r="M136"/>
      <c r="N136"/>
      <c r="O136"/>
      <c r="P136"/>
      <c r="Q136"/>
      <c r="R136"/>
      <c r="S136"/>
      <c r="T136"/>
      <c r="U136"/>
      <c r="V136"/>
      <c r="W136"/>
      <c r="X136"/>
      <c r="Y136"/>
      <c r="Z136"/>
      <c r="AA136"/>
      <c r="AB136"/>
      <c r="AC136"/>
      <c r="AD136"/>
      <c r="AE136"/>
      <c r="AF136"/>
    </row>
    <row r="137" spans="1:32" ht="15" x14ac:dyDescent="0.25">
      <c r="A137"/>
      <c r="B137"/>
      <c r="C137"/>
      <c r="D137"/>
      <c r="E137"/>
      <c r="F137"/>
      <c r="G137"/>
      <c r="H137"/>
      <c r="I137"/>
      <c r="J137"/>
      <c r="K137"/>
      <c r="L137"/>
      <c r="M137"/>
      <c r="N137"/>
      <c r="O137"/>
      <c r="P137"/>
      <c r="Q137"/>
      <c r="R137"/>
      <c r="S137"/>
      <c r="T137"/>
      <c r="U137"/>
      <c r="V137"/>
      <c r="W137"/>
      <c r="X137"/>
      <c r="Y137"/>
      <c r="Z137"/>
      <c r="AA137"/>
      <c r="AB137"/>
      <c r="AC137"/>
      <c r="AD137"/>
      <c r="AE137"/>
      <c r="AF137"/>
    </row>
    <row r="138" spans="1:32" ht="15" x14ac:dyDescent="0.25">
      <c r="A138"/>
      <c r="B138"/>
      <c r="C138"/>
      <c r="D138"/>
      <c r="E138"/>
      <c r="F138"/>
      <c r="G138"/>
      <c r="H138"/>
      <c r="I138"/>
      <c r="J138"/>
      <c r="K138"/>
      <c r="L138"/>
      <c r="M138"/>
      <c r="N138"/>
      <c r="O138"/>
      <c r="P138"/>
      <c r="Q138"/>
      <c r="R138"/>
      <c r="S138"/>
      <c r="T138"/>
      <c r="U138"/>
      <c r="V138"/>
      <c r="W138"/>
      <c r="X138"/>
      <c r="Y138"/>
      <c r="Z138"/>
      <c r="AA138"/>
      <c r="AB138"/>
      <c r="AC138"/>
      <c r="AD138"/>
      <c r="AE138"/>
      <c r="AF138"/>
    </row>
    <row r="139" spans="1:32" ht="15" x14ac:dyDescent="0.25">
      <c r="A139"/>
      <c r="B139"/>
      <c r="C139"/>
      <c r="D139"/>
      <c r="E139"/>
      <c r="F139"/>
      <c r="G139"/>
      <c r="H139"/>
      <c r="I139"/>
      <c r="J139"/>
      <c r="K139"/>
      <c r="L139"/>
      <c r="M139"/>
      <c r="N139"/>
      <c r="O139"/>
      <c r="P139"/>
      <c r="Q139"/>
      <c r="R139"/>
      <c r="S139"/>
      <c r="T139"/>
      <c r="U139"/>
      <c r="V139"/>
      <c r="W139"/>
      <c r="X139"/>
      <c r="Y139"/>
      <c r="Z139"/>
      <c r="AA139"/>
      <c r="AB139"/>
      <c r="AC139"/>
      <c r="AD139"/>
      <c r="AE139"/>
      <c r="AF139"/>
    </row>
    <row r="140" spans="1:32" ht="15" x14ac:dyDescent="0.25">
      <c r="A140"/>
      <c r="B140"/>
      <c r="C140"/>
      <c r="D140"/>
      <c r="E140"/>
      <c r="F140"/>
      <c r="G140"/>
      <c r="H140"/>
      <c r="I140"/>
      <c r="J140"/>
      <c r="K140"/>
      <c r="L140"/>
      <c r="M140"/>
      <c r="N140"/>
      <c r="O140"/>
      <c r="P140"/>
      <c r="Q140"/>
      <c r="R140"/>
      <c r="S140"/>
      <c r="T140"/>
      <c r="U140"/>
      <c r="V140"/>
      <c r="W140"/>
      <c r="X140"/>
      <c r="Y140"/>
      <c r="Z140"/>
      <c r="AA140"/>
      <c r="AB140"/>
      <c r="AC140"/>
      <c r="AD140"/>
      <c r="AE140"/>
      <c r="AF140"/>
    </row>
    <row r="141" spans="1:32" ht="15" x14ac:dyDescent="0.25">
      <c r="A141"/>
      <c r="B141"/>
      <c r="C141"/>
      <c r="D141"/>
      <c r="E141"/>
      <c r="F141"/>
      <c r="G141"/>
      <c r="H141"/>
      <c r="I141"/>
      <c r="J141"/>
      <c r="K141"/>
      <c r="L141"/>
      <c r="M141"/>
      <c r="N141"/>
      <c r="O141"/>
      <c r="P141"/>
      <c r="Q141"/>
      <c r="R141"/>
      <c r="S141"/>
      <c r="T141"/>
      <c r="U141"/>
      <c r="V141"/>
      <c r="W141"/>
      <c r="X141"/>
      <c r="Y141"/>
      <c r="Z141"/>
      <c r="AA141"/>
      <c r="AB141"/>
      <c r="AC141"/>
      <c r="AD141"/>
      <c r="AE141"/>
      <c r="AF141"/>
    </row>
    <row r="142" spans="1:32" ht="15" x14ac:dyDescent="0.25">
      <c r="A142"/>
      <c r="B142"/>
      <c r="C142"/>
      <c r="D142"/>
      <c r="E142"/>
      <c r="F142"/>
      <c r="G142"/>
      <c r="H142"/>
      <c r="I142"/>
      <c r="J142"/>
      <c r="K142"/>
      <c r="L142"/>
      <c r="M142"/>
      <c r="N142"/>
      <c r="O142"/>
      <c r="P142"/>
      <c r="Q142"/>
      <c r="R142"/>
      <c r="S142"/>
      <c r="T142"/>
      <c r="U142"/>
      <c r="V142"/>
      <c r="W142"/>
      <c r="X142"/>
      <c r="Y142"/>
      <c r="Z142"/>
      <c r="AA142"/>
      <c r="AB142"/>
      <c r="AC142"/>
      <c r="AD142"/>
      <c r="AE142"/>
      <c r="AF142"/>
    </row>
    <row r="143" spans="1:32" ht="15" x14ac:dyDescent="0.25">
      <c r="A143"/>
      <c r="B143"/>
      <c r="C143"/>
      <c r="D143"/>
      <c r="E143"/>
      <c r="F143"/>
      <c r="G143"/>
      <c r="H143"/>
      <c r="I143"/>
      <c r="J143"/>
      <c r="K143"/>
      <c r="L143"/>
      <c r="M143"/>
      <c r="N143"/>
      <c r="O143"/>
      <c r="P143"/>
      <c r="Q143"/>
      <c r="R143"/>
      <c r="S143"/>
      <c r="T143"/>
      <c r="U143"/>
      <c r="V143"/>
      <c r="W143"/>
      <c r="X143"/>
      <c r="Y143"/>
      <c r="Z143"/>
      <c r="AA143"/>
      <c r="AB143"/>
      <c r="AC143"/>
      <c r="AD143"/>
      <c r="AE143"/>
      <c r="AF143"/>
    </row>
    <row r="144" spans="1:32" ht="15" x14ac:dyDescent="0.25">
      <c r="A144"/>
      <c r="B144"/>
      <c r="C144"/>
      <c r="D144"/>
      <c r="E144"/>
      <c r="F144"/>
      <c r="G144"/>
      <c r="H144"/>
      <c r="I144"/>
      <c r="J144"/>
      <c r="K144"/>
      <c r="L144"/>
      <c r="M144"/>
      <c r="N144"/>
      <c r="O144"/>
      <c r="P144"/>
      <c r="Q144"/>
      <c r="R144"/>
      <c r="S144"/>
      <c r="T144"/>
      <c r="U144"/>
      <c r="V144"/>
      <c r="W144"/>
      <c r="X144"/>
      <c r="Y144"/>
      <c r="Z144"/>
      <c r="AA144"/>
      <c r="AB144"/>
      <c r="AC144"/>
      <c r="AD144"/>
      <c r="AE144"/>
      <c r="AF144"/>
    </row>
    <row r="145" spans="1:32" ht="15" x14ac:dyDescent="0.25">
      <c r="A145"/>
      <c r="B145"/>
      <c r="C145"/>
      <c r="D145"/>
      <c r="E145"/>
      <c r="F145"/>
      <c r="G145"/>
      <c r="H145"/>
      <c r="I145"/>
      <c r="J145"/>
      <c r="K145"/>
      <c r="L145"/>
      <c r="M145"/>
      <c r="N145"/>
      <c r="O145"/>
      <c r="P145"/>
      <c r="Q145"/>
      <c r="R145"/>
      <c r="S145"/>
      <c r="T145"/>
      <c r="U145"/>
      <c r="V145"/>
      <c r="W145"/>
      <c r="X145"/>
      <c r="Y145"/>
      <c r="Z145"/>
      <c r="AA145"/>
      <c r="AB145"/>
      <c r="AC145"/>
      <c r="AD145"/>
      <c r="AE145"/>
      <c r="AF145"/>
    </row>
    <row r="146" spans="1:32" ht="15" x14ac:dyDescent="0.25">
      <c r="A146"/>
      <c r="B146"/>
      <c r="C146"/>
      <c r="D146"/>
      <c r="E146"/>
      <c r="F146"/>
      <c r="G146"/>
      <c r="H146"/>
      <c r="I146"/>
      <c r="J146"/>
      <c r="K146"/>
      <c r="L146"/>
      <c r="M146"/>
      <c r="N146"/>
      <c r="O146"/>
      <c r="P146"/>
      <c r="Q146"/>
      <c r="R146"/>
      <c r="S146"/>
      <c r="T146"/>
      <c r="U146"/>
      <c r="V146"/>
      <c r="W146"/>
      <c r="X146"/>
      <c r="Y146"/>
      <c r="Z146"/>
      <c r="AA146"/>
      <c r="AB146"/>
      <c r="AC146"/>
      <c r="AD146"/>
      <c r="AE146"/>
      <c r="AF146"/>
    </row>
    <row r="147" spans="1:32" ht="15" x14ac:dyDescent="0.25">
      <c r="A147"/>
      <c r="B147"/>
      <c r="C147"/>
      <c r="D147"/>
      <c r="E147"/>
      <c r="F147"/>
      <c r="G147"/>
      <c r="H147"/>
      <c r="I147"/>
      <c r="J147"/>
      <c r="K147"/>
      <c r="L147"/>
      <c r="M147"/>
      <c r="N147"/>
      <c r="O147"/>
      <c r="P147"/>
      <c r="Q147"/>
      <c r="R147"/>
      <c r="S147"/>
      <c r="T147"/>
      <c r="U147"/>
      <c r="V147"/>
      <c r="W147"/>
      <c r="X147"/>
      <c r="Y147"/>
      <c r="Z147"/>
      <c r="AA147"/>
      <c r="AB147"/>
      <c r="AC147"/>
      <c r="AD147"/>
      <c r="AE147"/>
      <c r="AF147"/>
    </row>
    <row r="148" spans="1:32" ht="15" x14ac:dyDescent="0.25">
      <c r="A148"/>
      <c r="B148"/>
      <c r="C148"/>
      <c r="D148"/>
      <c r="E148"/>
      <c r="F148"/>
      <c r="G148"/>
      <c r="H148"/>
      <c r="I148"/>
      <c r="J148"/>
      <c r="K148"/>
      <c r="L148"/>
      <c r="M148"/>
      <c r="N148"/>
      <c r="O148"/>
      <c r="P148"/>
      <c r="Q148"/>
      <c r="R148"/>
      <c r="S148"/>
      <c r="T148"/>
      <c r="U148"/>
      <c r="V148"/>
      <c r="W148"/>
      <c r="X148"/>
      <c r="Y148"/>
      <c r="Z148"/>
      <c r="AA148"/>
      <c r="AB148"/>
      <c r="AC148"/>
      <c r="AD148"/>
      <c r="AE148"/>
      <c r="AF148"/>
    </row>
    <row r="149" spans="1:32" ht="15" x14ac:dyDescent="0.25">
      <c r="A149"/>
      <c r="B149"/>
      <c r="C149"/>
      <c r="D149"/>
      <c r="E149"/>
      <c r="F149"/>
      <c r="G149"/>
      <c r="H149"/>
      <c r="I149"/>
      <c r="J149"/>
      <c r="K149"/>
      <c r="L149"/>
      <c r="M149"/>
      <c r="N149"/>
      <c r="O149"/>
      <c r="P149"/>
      <c r="Q149"/>
      <c r="R149"/>
      <c r="S149"/>
      <c r="T149"/>
      <c r="U149"/>
      <c r="V149"/>
      <c r="W149"/>
      <c r="X149"/>
      <c r="Y149"/>
      <c r="Z149"/>
      <c r="AA149"/>
      <c r="AB149"/>
      <c r="AC149"/>
      <c r="AD149"/>
      <c r="AE149"/>
      <c r="AF149"/>
    </row>
    <row r="150" spans="1:32" ht="15" x14ac:dyDescent="0.25">
      <c r="A150"/>
      <c r="B150"/>
      <c r="C150"/>
      <c r="D150"/>
      <c r="E150"/>
      <c r="F150"/>
      <c r="G150"/>
      <c r="H150"/>
      <c r="I150"/>
      <c r="J150"/>
      <c r="K150"/>
      <c r="L150"/>
      <c r="M150"/>
      <c r="N150"/>
      <c r="O150"/>
      <c r="P150"/>
      <c r="Q150"/>
      <c r="R150"/>
      <c r="S150"/>
      <c r="T150"/>
      <c r="U150"/>
      <c r="V150"/>
      <c r="W150"/>
      <c r="X150"/>
      <c r="Y150"/>
      <c r="Z150"/>
      <c r="AA150"/>
      <c r="AB150"/>
      <c r="AC150"/>
      <c r="AD150"/>
      <c r="AE150"/>
      <c r="AF150"/>
    </row>
    <row r="151" spans="1:32" ht="15" x14ac:dyDescent="0.25">
      <c r="A151"/>
      <c r="B151"/>
      <c r="C151"/>
      <c r="D151"/>
      <c r="E151"/>
      <c r="F151"/>
      <c r="G151"/>
      <c r="H151"/>
      <c r="I151"/>
      <c r="J151"/>
      <c r="K151"/>
      <c r="L151"/>
      <c r="M151"/>
      <c r="N151"/>
      <c r="O151"/>
      <c r="P151"/>
      <c r="Q151"/>
      <c r="R151"/>
      <c r="S151"/>
      <c r="T151"/>
      <c r="U151"/>
      <c r="V151"/>
      <c r="W151"/>
      <c r="X151"/>
      <c r="Y151"/>
      <c r="Z151"/>
      <c r="AA151"/>
      <c r="AB151"/>
      <c r="AC151"/>
      <c r="AD151"/>
      <c r="AE151"/>
      <c r="AF151"/>
    </row>
    <row r="152" spans="1:32" ht="15" x14ac:dyDescent="0.25">
      <c r="A152"/>
      <c r="B152"/>
      <c r="C152"/>
      <c r="D152"/>
      <c r="E152"/>
      <c r="F152"/>
      <c r="G152"/>
      <c r="H152"/>
      <c r="I152"/>
      <c r="J152"/>
      <c r="K152"/>
      <c r="L152"/>
      <c r="M152"/>
      <c r="N152"/>
      <c r="O152"/>
      <c r="P152"/>
      <c r="Q152"/>
      <c r="R152"/>
      <c r="S152"/>
      <c r="T152"/>
      <c r="U152"/>
      <c r="V152"/>
      <c r="W152"/>
      <c r="X152"/>
      <c r="Y152"/>
      <c r="Z152"/>
      <c r="AA152"/>
      <c r="AB152"/>
      <c r="AC152"/>
      <c r="AD152"/>
      <c r="AE152"/>
      <c r="AF152"/>
    </row>
    <row r="153" spans="1:32" ht="15" x14ac:dyDescent="0.25">
      <c r="A153"/>
      <c r="B153"/>
      <c r="C153"/>
      <c r="D153"/>
      <c r="E153"/>
      <c r="F153"/>
      <c r="G153"/>
      <c r="H153"/>
      <c r="I153"/>
      <c r="J153"/>
      <c r="K153"/>
      <c r="L153"/>
      <c r="M153"/>
      <c r="N153"/>
      <c r="O153"/>
      <c r="P153"/>
      <c r="Q153"/>
      <c r="R153"/>
      <c r="S153"/>
      <c r="T153"/>
      <c r="U153"/>
      <c r="V153"/>
      <c r="W153"/>
      <c r="X153"/>
      <c r="Y153"/>
      <c r="Z153"/>
      <c r="AA153"/>
      <c r="AB153"/>
      <c r="AC153"/>
      <c r="AD153"/>
      <c r="AE153"/>
      <c r="AF153"/>
    </row>
    <row r="154" spans="1:32" ht="15" x14ac:dyDescent="0.25">
      <c r="A154"/>
      <c r="B154"/>
      <c r="C154"/>
      <c r="D154"/>
      <c r="E154"/>
      <c r="F154"/>
      <c r="G154"/>
      <c r="H154"/>
      <c r="I154"/>
      <c r="J154"/>
      <c r="K154"/>
      <c r="L154"/>
      <c r="M154"/>
      <c r="N154"/>
      <c r="O154"/>
      <c r="P154"/>
      <c r="Q154"/>
      <c r="R154"/>
      <c r="S154"/>
      <c r="T154"/>
      <c r="U154"/>
      <c r="V154"/>
      <c r="W154"/>
      <c r="X154"/>
      <c r="Y154"/>
      <c r="Z154"/>
      <c r="AA154"/>
      <c r="AB154"/>
      <c r="AC154"/>
      <c r="AD154"/>
      <c r="AE154"/>
      <c r="AF154"/>
    </row>
    <row r="155" spans="1:32" ht="15" x14ac:dyDescent="0.25">
      <c r="A155"/>
      <c r="B155"/>
      <c r="C155"/>
      <c r="D155"/>
      <c r="E155"/>
      <c r="F155"/>
      <c r="G155"/>
      <c r="H155"/>
      <c r="I155"/>
      <c r="J155"/>
      <c r="K155"/>
      <c r="L155"/>
      <c r="M155"/>
      <c r="N155"/>
      <c r="O155"/>
      <c r="P155"/>
      <c r="Q155"/>
      <c r="R155"/>
      <c r="S155"/>
      <c r="T155"/>
      <c r="U155"/>
      <c r="V155"/>
      <c r="W155"/>
      <c r="X155"/>
      <c r="Y155"/>
      <c r="Z155"/>
      <c r="AA155"/>
      <c r="AB155"/>
      <c r="AC155"/>
      <c r="AD155"/>
      <c r="AE155"/>
      <c r="AF155"/>
    </row>
    <row r="156" spans="1:32" ht="15" x14ac:dyDescent="0.25">
      <c r="A156"/>
      <c r="B156"/>
      <c r="C156"/>
      <c r="D156"/>
      <c r="E156"/>
      <c r="F156"/>
      <c r="G156"/>
      <c r="H156"/>
      <c r="I156"/>
      <c r="J156"/>
      <c r="K156"/>
      <c r="L156"/>
      <c r="M156"/>
      <c r="N156"/>
      <c r="O156"/>
      <c r="P156"/>
      <c r="Q156"/>
      <c r="R156"/>
      <c r="S156"/>
      <c r="T156"/>
      <c r="U156"/>
      <c r="V156"/>
      <c r="W156"/>
      <c r="X156"/>
      <c r="Y156"/>
      <c r="Z156"/>
      <c r="AA156"/>
      <c r="AB156"/>
      <c r="AC156"/>
      <c r="AD156"/>
      <c r="AE156"/>
      <c r="AF156"/>
    </row>
    <row r="157" spans="1:32" ht="15" x14ac:dyDescent="0.25">
      <c r="A157"/>
      <c r="B157"/>
      <c r="C157"/>
      <c r="D157"/>
      <c r="E157"/>
      <c r="F157"/>
      <c r="G157"/>
      <c r="H157"/>
      <c r="I157"/>
      <c r="J157"/>
      <c r="K157"/>
      <c r="L157"/>
      <c r="M157"/>
      <c r="N157"/>
      <c r="O157"/>
      <c r="P157"/>
      <c r="Q157"/>
      <c r="R157"/>
      <c r="S157"/>
      <c r="T157"/>
      <c r="U157"/>
      <c r="V157"/>
      <c r="W157"/>
      <c r="X157"/>
      <c r="Y157"/>
      <c r="Z157"/>
      <c r="AA157"/>
      <c r="AB157"/>
      <c r="AC157"/>
      <c r="AD157"/>
      <c r="AE157"/>
      <c r="AF157"/>
    </row>
    <row r="158" spans="1:32" ht="15" x14ac:dyDescent="0.25">
      <c r="A158"/>
      <c r="B158"/>
      <c r="C158"/>
      <c r="D158"/>
      <c r="E158"/>
      <c r="F158"/>
      <c r="G158"/>
      <c r="H158"/>
      <c r="I158"/>
      <c r="J158"/>
      <c r="K158"/>
      <c r="L158"/>
      <c r="M158"/>
      <c r="N158"/>
      <c r="O158"/>
      <c r="P158"/>
      <c r="Q158"/>
      <c r="R158"/>
      <c r="S158"/>
      <c r="T158"/>
      <c r="U158"/>
      <c r="V158"/>
      <c r="W158"/>
      <c r="X158"/>
      <c r="Y158"/>
      <c r="Z158"/>
      <c r="AA158"/>
      <c r="AB158"/>
      <c r="AC158"/>
      <c r="AD158"/>
      <c r="AE158"/>
      <c r="AF158"/>
    </row>
    <row r="159" spans="1:32" ht="15" x14ac:dyDescent="0.25">
      <c r="A159"/>
      <c r="B159"/>
      <c r="C159"/>
      <c r="D159"/>
      <c r="E159"/>
      <c r="F159"/>
      <c r="G159"/>
      <c r="H159"/>
      <c r="I159"/>
      <c r="J159"/>
      <c r="K159"/>
      <c r="L159"/>
      <c r="M159"/>
      <c r="N159"/>
      <c r="O159"/>
      <c r="P159"/>
      <c r="Q159"/>
      <c r="R159"/>
      <c r="S159"/>
      <c r="T159"/>
      <c r="U159"/>
      <c r="V159"/>
      <c r="W159"/>
      <c r="X159"/>
      <c r="Y159"/>
      <c r="Z159"/>
      <c r="AA159"/>
      <c r="AB159"/>
      <c r="AC159"/>
      <c r="AD159"/>
      <c r="AE159"/>
      <c r="AF159"/>
    </row>
    <row r="160" spans="1:32" ht="15" x14ac:dyDescent="0.25">
      <c r="A160"/>
      <c r="B160"/>
      <c r="C160"/>
      <c r="D160"/>
      <c r="E160"/>
      <c r="F160"/>
      <c r="G160"/>
      <c r="H160"/>
      <c r="I160"/>
      <c r="J160"/>
      <c r="K160"/>
      <c r="L160"/>
      <c r="M160"/>
      <c r="N160"/>
      <c r="O160"/>
      <c r="P160"/>
      <c r="Q160"/>
      <c r="R160"/>
      <c r="S160"/>
      <c r="T160"/>
      <c r="U160"/>
      <c r="V160"/>
      <c r="W160"/>
      <c r="X160"/>
      <c r="Y160"/>
      <c r="Z160"/>
      <c r="AA160"/>
      <c r="AB160"/>
      <c r="AC160"/>
      <c r="AD160"/>
      <c r="AE160"/>
      <c r="AF160"/>
    </row>
    <row r="161" spans="1:32" ht="15" x14ac:dyDescent="0.25">
      <c r="A161"/>
      <c r="B161"/>
      <c r="C161"/>
      <c r="D161"/>
      <c r="E161"/>
      <c r="F161"/>
      <c r="G161"/>
      <c r="H161"/>
      <c r="I161"/>
      <c r="J161"/>
      <c r="K161"/>
      <c r="L161"/>
      <c r="M161"/>
      <c r="N161"/>
      <c r="O161"/>
      <c r="P161"/>
      <c r="Q161"/>
      <c r="R161"/>
      <c r="S161"/>
      <c r="T161"/>
      <c r="U161"/>
      <c r="V161"/>
      <c r="W161"/>
      <c r="X161"/>
      <c r="Y161"/>
      <c r="Z161"/>
      <c r="AA161"/>
      <c r="AB161"/>
      <c r="AC161"/>
      <c r="AD161"/>
      <c r="AE161"/>
      <c r="AF161"/>
    </row>
    <row r="162" spans="1:32" ht="15" x14ac:dyDescent="0.25">
      <c r="A162"/>
      <c r="B162"/>
      <c r="C162"/>
      <c r="D162"/>
      <c r="E162"/>
      <c r="F162"/>
      <c r="G162"/>
      <c r="H162"/>
      <c r="I162"/>
      <c r="J162"/>
      <c r="K162"/>
      <c r="L162"/>
      <c r="M162"/>
      <c r="N162"/>
      <c r="O162"/>
      <c r="P162"/>
      <c r="Q162"/>
      <c r="R162"/>
      <c r="S162"/>
      <c r="T162"/>
      <c r="U162"/>
      <c r="V162"/>
      <c r="W162"/>
      <c r="X162"/>
      <c r="Y162"/>
      <c r="Z162"/>
      <c r="AA162"/>
      <c r="AB162"/>
      <c r="AC162"/>
      <c r="AD162"/>
      <c r="AE162"/>
      <c r="AF162"/>
    </row>
    <row r="163" spans="1:32" ht="15" x14ac:dyDescent="0.25">
      <c r="A163"/>
      <c r="B163"/>
      <c r="C163"/>
      <c r="D163"/>
      <c r="E163"/>
      <c r="F163"/>
      <c r="G163"/>
      <c r="H163"/>
      <c r="I163"/>
      <c r="J163"/>
      <c r="K163"/>
      <c r="L163"/>
      <c r="M163"/>
      <c r="N163"/>
      <c r="O163"/>
      <c r="P163"/>
      <c r="Q163"/>
      <c r="R163"/>
      <c r="S163"/>
      <c r="T163"/>
      <c r="U163"/>
      <c r="V163"/>
      <c r="W163"/>
      <c r="X163"/>
      <c r="Y163"/>
      <c r="Z163"/>
      <c r="AA163"/>
      <c r="AB163"/>
      <c r="AC163"/>
      <c r="AD163"/>
      <c r="AE163"/>
      <c r="AF163"/>
    </row>
    <row r="164" spans="1:32" ht="15" x14ac:dyDescent="0.25">
      <c r="A164"/>
      <c r="B164"/>
      <c r="C164"/>
      <c r="D164"/>
      <c r="E164"/>
      <c r="F164"/>
      <c r="G164"/>
      <c r="H164"/>
      <c r="I164"/>
      <c r="J164"/>
      <c r="K164"/>
      <c r="L164"/>
      <c r="M164"/>
      <c r="N164"/>
      <c r="O164"/>
      <c r="P164"/>
      <c r="Q164"/>
      <c r="R164"/>
      <c r="S164"/>
      <c r="T164"/>
      <c r="U164"/>
      <c r="V164"/>
      <c r="W164"/>
      <c r="X164"/>
      <c r="Y164"/>
      <c r="Z164"/>
      <c r="AA164"/>
      <c r="AB164"/>
      <c r="AC164"/>
      <c r="AD164"/>
      <c r="AE164"/>
      <c r="AF164"/>
    </row>
    <row r="165" spans="1:32" ht="15" x14ac:dyDescent="0.25">
      <c r="A165"/>
      <c r="B165"/>
      <c r="C165"/>
      <c r="D165"/>
      <c r="E165"/>
      <c r="F165"/>
      <c r="G165"/>
      <c r="H165"/>
      <c r="I165"/>
      <c r="J165"/>
      <c r="K165"/>
      <c r="L165"/>
      <c r="M165"/>
      <c r="N165"/>
      <c r="O165"/>
      <c r="P165"/>
      <c r="Q165"/>
      <c r="R165"/>
      <c r="S165"/>
      <c r="T165"/>
      <c r="U165"/>
      <c r="V165"/>
      <c r="W165"/>
      <c r="X165"/>
      <c r="Y165"/>
      <c r="Z165"/>
      <c r="AA165"/>
      <c r="AB165"/>
      <c r="AC165"/>
      <c r="AD165"/>
      <c r="AE165"/>
      <c r="AF165"/>
    </row>
    <row r="166" spans="1:32" ht="15" x14ac:dyDescent="0.25">
      <c r="A166"/>
      <c r="B166"/>
      <c r="C166"/>
      <c r="D166"/>
      <c r="E166"/>
      <c r="F166"/>
      <c r="G166"/>
      <c r="H166"/>
      <c r="I166"/>
      <c r="J166"/>
      <c r="K166"/>
      <c r="L166"/>
      <c r="M166"/>
      <c r="N166"/>
      <c r="O166"/>
      <c r="P166"/>
      <c r="Q166"/>
      <c r="R166"/>
      <c r="S166"/>
      <c r="T166"/>
      <c r="U166"/>
      <c r="V166"/>
      <c r="W166"/>
      <c r="X166"/>
      <c r="Y166"/>
      <c r="Z166"/>
      <c r="AA166"/>
      <c r="AB166"/>
      <c r="AC166"/>
      <c r="AD166"/>
      <c r="AE166"/>
      <c r="AF166"/>
    </row>
    <row r="167" spans="1:32" ht="15" x14ac:dyDescent="0.25">
      <c r="A167"/>
      <c r="B167"/>
      <c r="C167"/>
      <c r="D167"/>
      <c r="E167"/>
      <c r="F167"/>
      <c r="G167"/>
      <c r="H167"/>
      <c r="I167"/>
      <c r="J167"/>
      <c r="K167"/>
      <c r="L167"/>
      <c r="M167"/>
      <c r="N167"/>
      <c r="O167"/>
      <c r="P167"/>
      <c r="Q167"/>
      <c r="R167"/>
      <c r="S167"/>
      <c r="T167"/>
      <c r="U167"/>
      <c r="V167"/>
      <c r="W167"/>
      <c r="X167"/>
      <c r="Y167"/>
      <c r="Z167"/>
      <c r="AA167"/>
      <c r="AB167"/>
      <c r="AC167"/>
      <c r="AD167"/>
      <c r="AE167"/>
      <c r="AF167"/>
    </row>
    <row r="168" spans="1:32" ht="15" x14ac:dyDescent="0.25">
      <c r="A168"/>
      <c r="B168"/>
      <c r="C168"/>
      <c r="D168"/>
      <c r="E168"/>
      <c r="F168"/>
      <c r="G168"/>
      <c r="H168"/>
      <c r="I168"/>
      <c r="J168"/>
      <c r="K168"/>
      <c r="L168"/>
      <c r="M168"/>
      <c r="N168"/>
      <c r="O168"/>
      <c r="P168"/>
      <c r="Q168"/>
      <c r="R168"/>
      <c r="S168"/>
      <c r="T168"/>
      <c r="U168"/>
      <c r="V168"/>
      <c r="W168"/>
      <c r="X168"/>
      <c r="Y168"/>
      <c r="Z168"/>
      <c r="AA168"/>
      <c r="AB168"/>
      <c r="AC168"/>
      <c r="AD168"/>
      <c r="AE168"/>
      <c r="AF168"/>
    </row>
    <row r="169" spans="1:32" ht="15" x14ac:dyDescent="0.25">
      <c r="A169"/>
      <c r="B169"/>
      <c r="C169"/>
      <c r="D169"/>
      <c r="E169"/>
      <c r="F169"/>
      <c r="G169"/>
      <c r="H169"/>
      <c r="I169"/>
      <c r="J169"/>
      <c r="K169"/>
      <c r="L169"/>
      <c r="M169"/>
      <c r="N169"/>
      <c r="O169"/>
      <c r="P169"/>
      <c r="Q169"/>
      <c r="R169"/>
      <c r="S169"/>
      <c r="T169"/>
      <c r="U169"/>
      <c r="V169"/>
      <c r="W169"/>
      <c r="X169"/>
      <c r="Y169"/>
      <c r="Z169"/>
      <c r="AA169"/>
      <c r="AB169"/>
      <c r="AC169"/>
      <c r="AD169"/>
      <c r="AE169"/>
      <c r="AF169"/>
    </row>
    <row r="170" spans="1:32" ht="15" x14ac:dyDescent="0.25">
      <c r="A170"/>
      <c r="B170"/>
      <c r="C170"/>
      <c r="D170"/>
      <c r="E170"/>
      <c r="F170"/>
      <c r="G170"/>
      <c r="H170"/>
      <c r="I170"/>
      <c r="J170"/>
      <c r="K170"/>
      <c r="L170"/>
      <c r="M170"/>
      <c r="N170"/>
      <c r="O170"/>
      <c r="P170"/>
      <c r="Q170"/>
      <c r="R170"/>
      <c r="S170"/>
      <c r="T170"/>
      <c r="U170"/>
      <c r="V170"/>
      <c r="W170"/>
      <c r="X170"/>
      <c r="Y170"/>
      <c r="Z170"/>
      <c r="AA170"/>
      <c r="AB170"/>
      <c r="AC170"/>
      <c r="AD170"/>
      <c r="AE170"/>
      <c r="AF170"/>
    </row>
    <row r="171" spans="1:32" ht="15" x14ac:dyDescent="0.25">
      <c r="A171"/>
      <c r="B171"/>
      <c r="C171"/>
      <c r="D171"/>
      <c r="E171"/>
      <c r="F171"/>
      <c r="G171"/>
      <c r="H171"/>
      <c r="I171"/>
      <c r="J171"/>
      <c r="K171"/>
      <c r="L171"/>
      <c r="M171"/>
      <c r="N171"/>
      <c r="O171"/>
      <c r="P171"/>
      <c r="Q171"/>
      <c r="R171"/>
      <c r="S171"/>
      <c r="T171"/>
      <c r="U171"/>
      <c r="V171"/>
      <c r="W171"/>
      <c r="X171"/>
      <c r="Y171"/>
      <c r="Z171"/>
      <c r="AA171"/>
      <c r="AB171"/>
      <c r="AC171"/>
      <c r="AD171"/>
      <c r="AE171"/>
      <c r="AF171"/>
    </row>
    <row r="172" spans="1:32" ht="15" x14ac:dyDescent="0.25">
      <c r="A172"/>
      <c r="B172"/>
      <c r="C172"/>
      <c r="D172"/>
      <c r="E172"/>
      <c r="F172"/>
      <c r="G172"/>
      <c r="H172"/>
      <c r="I172"/>
      <c r="J172"/>
      <c r="K172"/>
      <c r="L172"/>
      <c r="M172"/>
      <c r="N172"/>
      <c r="O172"/>
      <c r="P172"/>
      <c r="Q172"/>
      <c r="R172"/>
      <c r="S172"/>
      <c r="T172"/>
      <c r="U172"/>
      <c r="V172"/>
      <c r="W172"/>
      <c r="X172"/>
      <c r="Y172"/>
      <c r="Z172"/>
      <c r="AA172"/>
      <c r="AB172"/>
      <c r="AC172"/>
      <c r="AD172"/>
      <c r="AE172"/>
      <c r="AF172"/>
    </row>
    <row r="173" spans="1:32" ht="15" x14ac:dyDescent="0.25">
      <c r="A173"/>
      <c r="B173"/>
      <c r="C173"/>
      <c r="D173"/>
      <c r="E173"/>
      <c r="F173"/>
      <c r="G173"/>
      <c r="H173"/>
      <c r="I173"/>
      <c r="J173"/>
      <c r="K173"/>
      <c r="L173"/>
      <c r="M173"/>
      <c r="N173"/>
      <c r="O173"/>
      <c r="P173"/>
      <c r="Q173"/>
      <c r="R173"/>
      <c r="S173"/>
      <c r="T173"/>
      <c r="U173"/>
      <c r="V173"/>
      <c r="W173"/>
      <c r="X173"/>
      <c r="Y173"/>
      <c r="Z173"/>
      <c r="AA173"/>
      <c r="AB173"/>
      <c r="AC173"/>
      <c r="AD173"/>
      <c r="AE173"/>
      <c r="AF173"/>
    </row>
    <row r="174" spans="1:32" ht="15" x14ac:dyDescent="0.25">
      <c r="A174"/>
      <c r="B174"/>
      <c r="C174"/>
      <c r="D174"/>
      <c r="E174"/>
      <c r="F174"/>
      <c r="G174"/>
      <c r="H174"/>
      <c r="I174"/>
      <c r="J174"/>
      <c r="K174"/>
      <c r="L174"/>
      <c r="M174"/>
      <c r="N174"/>
      <c r="O174"/>
      <c r="P174"/>
      <c r="Q174"/>
      <c r="R174"/>
      <c r="S174"/>
      <c r="T174"/>
      <c r="U174"/>
      <c r="V174"/>
      <c r="W174"/>
      <c r="X174"/>
      <c r="Y174"/>
      <c r="Z174"/>
      <c r="AA174"/>
      <c r="AB174"/>
      <c r="AC174"/>
      <c r="AD174"/>
      <c r="AE174"/>
      <c r="AF174"/>
    </row>
    <row r="175" spans="1:32" ht="15" x14ac:dyDescent="0.25">
      <c r="A175"/>
      <c r="B175"/>
      <c r="C175"/>
      <c r="D175"/>
      <c r="E175"/>
      <c r="F175"/>
      <c r="G175"/>
      <c r="H175"/>
      <c r="I175"/>
      <c r="J175"/>
      <c r="K175"/>
      <c r="L175"/>
      <c r="M175"/>
      <c r="N175"/>
      <c r="O175"/>
      <c r="P175"/>
      <c r="Q175"/>
      <c r="R175"/>
      <c r="S175"/>
      <c r="T175"/>
      <c r="U175"/>
      <c r="V175"/>
      <c r="W175"/>
      <c r="X175"/>
      <c r="Y175"/>
      <c r="Z175"/>
      <c r="AA175"/>
      <c r="AB175"/>
      <c r="AC175"/>
      <c r="AD175"/>
      <c r="AE175"/>
      <c r="AF175"/>
    </row>
    <row r="176" spans="1:32" ht="15" x14ac:dyDescent="0.25">
      <c r="A176"/>
      <c r="B176"/>
      <c r="C176"/>
      <c r="D176"/>
      <c r="E176"/>
      <c r="F176"/>
      <c r="G176"/>
      <c r="H176"/>
      <c r="I176"/>
      <c r="J176"/>
      <c r="K176"/>
      <c r="L176"/>
      <c r="M176"/>
      <c r="N176"/>
      <c r="O176"/>
      <c r="P176"/>
      <c r="Q176"/>
      <c r="R176"/>
      <c r="S176"/>
      <c r="T176"/>
      <c r="U176"/>
      <c r="V176"/>
      <c r="W176"/>
      <c r="X176"/>
      <c r="Y176"/>
      <c r="Z176"/>
      <c r="AA176"/>
      <c r="AB176"/>
      <c r="AC176"/>
      <c r="AD176"/>
      <c r="AE176"/>
      <c r="AF176"/>
    </row>
    <row r="177" spans="1:32" ht="15" x14ac:dyDescent="0.25">
      <c r="A177"/>
      <c r="B177"/>
      <c r="C177"/>
      <c r="D177"/>
      <c r="E177"/>
      <c r="F177"/>
      <c r="G177"/>
      <c r="H177"/>
      <c r="I177"/>
      <c r="J177"/>
      <c r="K177"/>
      <c r="L177"/>
      <c r="M177"/>
      <c r="N177"/>
      <c r="O177"/>
      <c r="P177"/>
      <c r="Q177"/>
      <c r="R177"/>
      <c r="S177"/>
      <c r="T177"/>
      <c r="U177"/>
      <c r="V177"/>
      <c r="W177"/>
      <c r="X177"/>
      <c r="Y177"/>
      <c r="Z177"/>
      <c r="AA177"/>
      <c r="AB177"/>
      <c r="AC177"/>
      <c r="AD177"/>
      <c r="AE177"/>
      <c r="AF177"/>
    </row>
    <row r="178" spans="1:32" ht="15" x14ac:dyDescent="0.25">
      <c r="A178"/>
      <c r="B178"/>
      <c r="C178"/>
      <c r="D178"/>
      <c r="E178"/>
      <c r="F178"/>
      <c r="G178"/>
      <c r="H178"/>
      <c r="I178"/>
      <c r="J178"/>
      <c r="K178"/>
      <c r="L178"/>
      <c r="M178"/>
      <c r="N178"/>
      <c r="O178"/>
      <c r="P178"/>
      <c r="Q178"/>
      <c r="R178"/>
      <c r="S178"/>
      <c r="T178"/>
      <c r="U178"/>
      <c r="V178"/>
      <c r="W178"/>
      <c r="X178"/>
      <c r="Y178"/>
      <c r="Z178"/>
      <c r="AA178"/>
      <c r="AB178"/>
      <c r="AC178"/>
      <c r="AD178"/>
      <c r="AE178"/>
      <c r="AF178"/>
    </row>
    <row r="179" spans="1:32" ht="15" x14ac:dyDescent="0.25">
      <c r="A179"/>
      <c r="B179"/>
      <c r="C179"/>
      <c r="D179"/>
      <c r="E179"/>
      <c r="F179"/>
      <c r="G179"/>
      <c r="H179"/>
      <c r="I179"/>
      <c r="J179"/>
      <c r="K179"/>
      <c r="L179"/>
      <c r="M179"/>
      <c r="N179"/>
      <c r="O179"/>
      <c r="P179"/>
      <c r="Q179"/>
      <c r="R179"/>
      <c r="S179"/>
      <c r="T179"/>
      <c r="U179"/>
      <c r="V179"/>
      <c r="W179"/>
      <c r="X179"/>
      <c r="Y179"/>
      <c r="Z179"/>
      <c r="AA179"/>
      <c r="AB179"/>
      <c r="AC179"/>
      <c r="AD179"/>
      <c r="AE179"/>
      <c r="AF179"/>
    </row>
    <row r="180" spans="1:32" ht="15" x14ac:dyDescent="0.25">
      <c r="A180"/>
      <c r="B180"/>
      <c r="C180"/>
      <c r="D180"/>
      <c r="E180"/>
      <c r="F180"/>
      <c r="G180"/>
      <c r="H180"/>
      <c r="I180"/>
      <c r="J180"/>
      <c r="K180"/>
      <c r="L180"/>
      <c r="M180"/>
      <c r="N180"/>
      <c r="O180"/>
      <c r="P180"/>
      <c r="Q180"/>
      <c r="R180"/>
      <c r="S180"/>
      <c r="T180"/>
      <c r="U180"/>
      <c r="V180"/>
      <c r="W180"/>
      <c r="X180"/>
      <c r="Y180"/>
      <c r="Z180"/>
      <c r="AA180"/>
      <c r="AB180"/>
      <c r="AC180"/>
      <c r="AD180"/>
      <c r="AE180"/>
      <c r="AF180"/>
    </row>
    <row r="181" spans="1:32" ht="15" x14ac:dyDescent="0.25">
      <c r="A181"/>
      <c r="B181"/>
      <c r="C181"/>
      <c r="D181"/>
      <c r="E181"/>
      <c r="F181"/>
      <c r="G181"/>
      <c r="H181"/>
      <c r="I181"/>
      <c r="J181"/>
      <c r="K181"/>
      <c r="L181"/>
      <c r="M181"/>
      <c r="N181"/>
      <c r="O181"/>
      <c r="P181"/>
      <c r="Q181"/>
      <c r="R181"/>
      <c r="S181"/>
      <c r="T181"/>
      <c r="U181"/>
      <c r="V181"/>
      <c r="W181"/>
      <c r="X181"/>
      <c r="Y181"/>
      <c r="Z181"/>
      <c r="AA181"/>
      <c r="AB181"/>
      <c r="AC181"/>
      <c r="AD181"/>
      <c r="AE181"/>
      <c r="AF181"/>
    </row>
    <row r="182" spans="1:32" ht="15" x14ac:dyDescent="0.25">
      <c r="A182"/>
      <c r="B182"/>
      <c r="C182"/>
      <c r="D182"/>
      <c r="E182"/>
      <c r="F182"/>
      <c r="G182"/>
      <c r="H182"/>
      <c r="I182"/>
      <c r="J182"/>
      <c r="K182"/>
      <c r="L182"/>
      <c r="M182"/>
      <c r="N182"/>
      <c r="O182"/>
      <c r="P182"/>
      <c r="Q182"/>
      <c r="R182"/>
      <c r="S182"/>
      <c r="T182"/>
      <c r="U182"/>
      <c r="V182"/>
      <c r="W182"/>
      <c r="X182"/>
      <c r="Y182"/>
      <c r="Z182"/>
      <c r="AA182"/>
      <c r="AB182"/>
      <c r="AC182"/>
      <c r="AD182"/>
      <c r="AE182"/>
      <c r="AF182"/>
    </row>
    <row r="183" spans="1:32" ht="15" x14ac:dyDescent="0.25">
      <c r="A183"/>
      <c r="B183"/>
      <c r="C183"/>
      <c r="D183"/>
      <c r="E183"/>
      <c r="F183"/>
      <c r="G183"/>
      <c r="H183"/>
      <c r="I183"/>
      <c r="J183"/>
      <c r="K183"/>
      <c r="L183"/>
      <c r="M183"/>
      <c r="N183"/>
      <c r="O183"/>
      <c r="P183"/>
      <c r="Q183"/>
      <c r="R183"/>
      <c r="S183"/>
      <c r="T183"/>
      <c r="U183"/>
      <c r="V183"/>
      <c r="W183"/>
      <c r="X183"/>
      <c r="Y183"/>
      <c r="Z183"/>
      <c r="AA183"/>
      <c r="AB183"/>
      <c r="AC183"/>
      <c r="AD183"/>
      <c r="AE183"/>
      <c r="AF183"/>
    </row>
    <row r="184" spans="1:32" ht="15" x14ac:dyDescent="0.25">
      <c r="A184"/>
      <c r="B184"/>
      <c r="C184"/>
      <c r="D184"/>
      <c r="E184"/>
      <c r="F184"/>
      <c r="G184"/>
      <c r="H184"/>
      <c r="I184"/>
      <c r="J184"/>
      <c r="K184"/>
      <c r="L184"/>
      <c r="M184"/>
      <c r="N184"/>
      <c r="O184"/>
      <c r="P184"/>
      <c r="Q184"/>
      <c r="R184"/>
      <c r="S184"/>
      <c r="T184"/>
      <c r="U184"/>
      <c r="V184"/>
      <c r="W184"/>
      <c r="X184"/>
      <c r="Y184"/>
      <c r="Z184"/>
      <c r="AA184"/>
      <c r="AB184"/>
      <c r="AC184"/>
      <c r="AD184"/>
      <c r="AE184"/>
      <c r="AF184"/>
    </row>
    <row r="185" spans="1:32" ht="15" x14ac:dyDescent="0.25">
      <c r="A185"/>
      <c r="B185"/>
      <c r="C185"/>
      <c r="D185"/>
      <c r="E185"/>
      <c r="F185"/>
      <c r="G185"/>
      <c r="H185"/>
      <c r="I185"/>
      <c r="J185"/>
      <c r="K185"/>
      <c r="L185"/>
      <c r="M185"/>
      <c r="N185"/>
      <c r="O185"/>
      <c r="P185"/>
      <c r="Q185"/>
      <c r="R185"/>
      <c r="S185"/>
      <c r="T185"/>
      <c r="U185"/>
      <c r="V185"/>
      <c r="W185"/>
      <c r="X185"/>
      <c r="Y185"/>
      <c r="Z185"/>
      <c r="AA185"/>
      <c r="AB185"/>
      <c r="AC185"/>
      <c r="AD185"/>
      <c r="AE185"/>
      <c r="AF185"/>
    </row>
    <row r="186" spans="1:32" ht="15" x14ac:dyDescent="0.25">
      <c r="A186"/>
      <c r="B186"/>
      <c r="C186"/>
      <c r="D186"/>
      <c r="E186"/>
      <c r="F186"/>
      <c r="G186"/>
      <c r="H186"/>
      <c r="I186"/>
      <c r="J186"/>
      <c r="K186"/>
      <c r="L186"/>
      <c r="M186"/>
      <c r="N186"/>
      <c r="O186"/>
      <c r="P186"/>
      <c r="Q186"/>
      <c r="R186"/>
      <c r="S186"/>
      <c r="T186"/>
      <c r="U186"/>
      <c r="V186"/>
      <c r="W186"/>
      <c r="X186"/>
      <c r="Y186"/>
      <c r="Z186"/>
      <c r="AA186"/>
      <c r="AB186"/>
      <c r="AC186"/>
      <c r="AD186"/>
      <c r="AE186"/>
      <c r="AF186"/>
    </row>
    <row r="187" spans="1:32" ht="15" x14ac:dyDescent="0.25">
      <c r="A187"/>
      <c r="B187"/>
      <c r="C187"/>
      <c r="D187"/>
      <c r="E187"/>
      <c r="F187"/>
      <c r="G187"/>
      <c r="H187"/>
      <c r="I187"/>
      <c r="J187"/>
      <c r="K187"/>
      <c r="L187"/>
      <c r="M187"/>
      <c r="N187"/>
      <c r="O187"/>
      <c r="P187"/>
      <c r="Q187"/>
      <c r="R187"/>
      <c r="S187"/>
      <c r="T187"/>
      <c r="U187"/>
      <c r="V187"/>
      <c r="W187"/>
      <c r="X187"/>
      <c r="Y187"/>
      <c r="Z187"/>
      <c r="AA187"/>
      <c r="AB187"/>
      <c r="AC187"/>
      <c r="AD187"/>
      <c r="AE187"/>
      <c r="AF187"/>
    </row>
    <row r="188" spans="1:32" ht="15" x14ac:dyDescent="0.25">
      <c r="A188"/>
      <c r="B188"/>
      <c r="C188"/>
      <c r="D188"/>
      <c r="E188"/>
      <c r="F188"/>
      <c r="G188"/>
      <c r="H188"/>
      <c r="I188"/>
      <c r="J188"/>
      <c r="K188"/>
      <c r="L188"/>
      <c r="M188"/>
      <c r="N188"/>
      <c r="O188"/>
      <c r="P188"/>
      <c r="Q188"/>
      <c r="R188"/>
      <c r="S188"/>
      <c r="T188"/>
      <c r="U188"/>
      <c r="V188"/>
      <c r="W188"/>
      <c r="X188"/>
      <c r="Y188"/>
      <c r="Z188"/>
      <c r="AA188"/>
      <c r="AB188"/>
      <c r="AC188"/>
      <c r="AD188"/>
      <c r="AE188"/>
      <c r="AF188"/>
    </row>
    <row r="189" spans="1:32" ht="15" x14ac:dyDescent="0.25">
      <c r="A189"/>
      <c r="B189"/>
      <c r="C189"/>
      <c r="D189"/>
      <c r="E189"/>
      <c r="F189"/>
      <c r="G189"/>
      <c r="H189"/>
      <c r="I189"/>
      <c r="J189"/>
      <c r="K189"/>
      <c r="L189"/>
      <c r="M189"/>
      <c r="N189"/>
      <c r="O189"/>
      <c r="P189"/>
      <c r="Q189"/>
      <c r="R189"/>
      <c r="S189"/>
      <c r="T189"/>
      <c r="U189"/>
      <c r="V189"/>
      <c r="W189"/>
      <c r="X189"/>
      <c r="Y189"/>
      <c r="Z189"/>
      <c r="AA189"/>
      <c r="AB189"/>
      <c r="AC189"/>
      <c r="AD189"/>
      <c r="AE189"/>
      <c r="AF189"/>
    </row>
    <row r="190" spans="1:32" ht="15" x14ac:dyDescent="0.25">
      <c r="A190"/>
      <c r="B190"/>
      <c r="C190"/>
      <c r="D190"/>
      <c r="E190"/>
      <c r="F190"/>
      <c r="G190"/>
      <c r="H190"/>
      <c r="I190"/>
      <c r="J190"/>
      <c r="K190"/>
      <c r="L190"/>
      <c r="M190"/>
      <c r="N190"/>
      <c r="O190"/>
      <c r="P190"/>
      <c r="Q190"/>
      <c r="R190"/>
      <c r="S190"/>
      <c r="T190"/>
      <c r="U190"/>
      <c r="V190"/>
      <c r="W190"/>
      <c r="X190"/>
      <c r="Y190"/>
      <c r="Z190"/>
      <c r="AA190"/>
      <c r="AB190"/>
      <c r="AC190"/>
      <c r="AD190"/>
      <c r="AE190"/>
      <c r="AF190"/>
    </row>
    <row r="191" spans="1:32" ht="15" x14ac:dyDescent="0.25">
      <c r="A191"/>
      <c r="B191"/>
      <c r="C191"/>
      <c r="D191"/>
      <c r="E191"/>
      <c r="F191"/>
      <c r="G191"/>
      <c r="H191"/>
      <c r="I191"/>
      <c r="J191"/>
      <c r="K191"/>
      <c r="L191"/>
      <c r="M191"/>
      <c r="N191"/>
      <c r="O191"/>
      <c r="P191"/>
      <c r="Q191"/>
      <c r="R191"/>
      <c r="S191"/>
      <c r="T191"/>
      <c r="U191"/>
      <c r="V191"/>
      <c r="W191"/>
      <c r="X191"/>
      <c r="Y191"/>
      <c r="Z191"/>
      <c r="AA191"/>
      <c r="AB191"/>
      <c r="AC191"/>
      <c r="AD191"/>
      <c r="AE191"/>
      <c r="AF191"/>
    </row>
    <row r="192" spans="1:32" ht="15" x14ac:dyDescent="0.25">
      <c r="A192"/>
      <c r="B192"/>
      <c r="C192"/>
      <c r="D192"/>
      <c r="E192"/>
      <c r="F192"/>
      <c r="G192"/>
      <c r="H192"/>
      <c r="I192"/>
      <c r="J192"/>
      <c r="K192"/>
      <c r="L192"/>
      <c r="M192"/>
      <c r="N192"/>
      <c r="O192"/>
      <c r="P192"/>
      <c r="Q192"/>
      <c r="R192"/>
      <c r="S192"/>
      <c r="T192"/>
      <c r="U192"/>
      <c r="V192"/>
      <c r="W192"/>
      <c r="X192"/>
      <c r="Y192"/>
      <c r="Z192"/>
      <c r="AA192"/>
      <c r="AB192"/>
      <c r="AC192"/>
      <c r="AD192"/>
      <c r="AE192"/>
      <c r="AF192"/>
    </row>
    <row r="193" spans="1:32" ht="15" x14ac:dyDescent="0.25">
      <c r="A193"/>
      <c r="B193"/>
      <c r="C193"/>
      <c r="D193"/>
      <c r="E193"/>
      <c r="F193"/>
      <c r="G193"/>
      <c r="H193"/>
      <c r="I193"/>
      <c r="J193"/>
      <c r="K193"/>
      <c r="L193"/>
      <c r="M193"/>
      <c r="N193"/>
      <c r="O193"/>
      <c r="P193"/>
      <c r="Q193"/>
      <c r="R193"/>
      <c r="S193"/>
      <c r="T193"/>
      <c r="U193"/>
      <c r="V193"/>
      <c r="W193"/>
      <c r="X193"/>
      <c r="Y193"/>
      <c r="Z193"/>
      <c r="AA193"/>
      <c r="AB193"/>
      <c r="AC193"/>
      <c r="AD193"/>
      <c r="AE193"/>
      <c r="AF193"/>
    </row>
    <row r="194" spans="1:32" ht="15" x14ac:dyDescent="0.25">
      <c r="A194"/>
      <c r="B194"/>
      <c r="C194"/>
      <c r="D194"/>
      <c r="E194"/>
      <c r="F194"/>
      <c r="G194"/>
      <c r="H194"/>
      <c r="I194"/>
      <c r="J194"/>
      <c r="K194"/>
      <c r="L194"/>
      <c r="M194"/>
      <c r="N194"/>
      <c r="O194"/>
      <c r="P194"/>
      <c r="Q194"/>
      <c r="R194"/>
      <c r="S194"/>
      <c r="T194"/>
      <c r="U194"/>
      <c r="V194"/>
      <c r="W194"/>
      <c r="X194"/>
      <c r="Y194"/>
      <c r="Z194"/>
      <c r="AA194"/>
      <c r="AB194"/>
      <c r="AC194"/>
      <c r="AD194"/>
      <c r="AE194"/>
      <c r="AF194"/>
    </row>
    <row r="195" spans="1:32" ht="15" x14ac:dyDescent="0.25">
      <c r="A195"/>
      <c r="B195"/>
      <c r="C195"/>
      <c r="D195"/>
      <c r="E195"/>
      <c r="F195"/>
      <c r="G195"/>
      <c r="H195"/>
      <c r="I195"/>
      <c r="J195"/>
      <c r="K195"/>
      <c r="L195"/>
      <c r="M195"/>
      <c r="N195"/>
      <c r="O195"/>
      <c r="P195"/>
      <c r="Q195"/>
      <c r="R195"/>
      <c r="S195"/>
      <c r="T195"/>
      <c r="U195"/>
      <c r="V195"/>
      <c r="W195"/>
      <c r="X195"/>
      <c r="Y195"/>
      <c r="Z195"/>
      <c r="AA195"/>
      <c r="AB195"/>
      <c r="AC195"/>
      <c r="AD195"/>
      <c r="AE195"/>
      <c r="AF195"/>
    </row>
    <row r="196" spans="1:32" ht="15" x14ac:dyDescent="0.25">
      <c r="A196"/>
      <c r="B196"/>
      <c r="C196"/>
      <c r="D196"/>
      <c r="E196"/>
      <c r="F196"/>
      <c r="G196"/>
      <c r="H196"/>
      <c r="I196"/>
      <c r="J196"/>
      <c r="K196"/>
      <c r="L196"/>
      <c r="M196"/>
    </row>
    <row r="197" spans="1:32" ht="15" x14ac:dyDescent="0.25">
      <c r="A197"/>
      <c r="B197"/>
      <c r="C197"/>
      <c r="D197"/>
      <c r="E197"/>
      <c r="F197"/>
      <c r="G197"/>
      <c r="H197"/>
      <c r="I197"/>
      <c r="J197"/>
      <c r="K197"/>
      <c r="L197"/>
      <c r="M197"/>
    </row>
    <row r="198" spans="1:32" ht="15" x14ac:dyDescent="0.25">
      <c r="A198"/>
      <c r="B198"/>
      <c r="C198"/>
      <c r="D198"/>
      <c r="E198"/>
      <c r="F198"/>
      <c r="G198"/>
      <c r="H198"/>
      <c r="I198"/>
      <c r="J198"/>
    </row>
    <row r="199" spans="1:32" ht="15" x14ac:dyDescent="0.25">
      <c r="A199"/>
      <c r="B199"/>
      <c r="C199"/>
      <c r="D199"/>
      <c r="E199"/>
      <c r="F199"/>
      <c r="G199"/>
      <c r="H199"/>
      <c r="I199"/>
      <c r="J199"/>
    </row>
    <row r="200" spans="1:32" ht="15" x14ac:dyDescent="0.25">
      <c r="A200"/>
      <c r="B200"/>
      <c r="C200"/>
      <c r="D200"/>
      <c r="E200"/>
      <c r="F200"/>
      <c r="G200"/>
      <c r="H200"/>
      <c r="I200"/>
      <c r="J200"/>
    </row>
    <row r="201" spans="1:32" ht="15" x14ac:dyDescent="0.25">
      <c r="A201"/>
      <c r="B201"/>
      <c r="C201"/>
      <c r="D201"/>
      <c r="E201"/>
      <c r="F201"/>
      <c r="G201"/>
      <c r="H201"/>
      <c r="I201"/>
      <c r="J201"/>
    </row>
    <row r="202" spans="1:32" ht="15" x14ac:dyDescent="0.25">
      <c r="A202"/>
      <c r="B202"/>
      <c r="C202"/>
      <c r="D202"/>
      <c r="E202"/>
      <c r="F202"/>
      <c r="G202"/>
      <c r="H202"/>
      <c r="I202"/>
      <c r="J202"/>
    </row>
    <row r="203" spans="1:32" ht="15" x14ac:dyDescent="0.25">
      <c r="A203"/>
      <c r="B203"/>
      <c r="C203"/>
      <c r="D203"/>
      <c r="E203"/>
      <c r="F203"/>
      <c r="G203"/>
      <c r="H203"/>
      <c r="I203"/>
      <c r="J203"/>
    </row>
  </sheetData>
  <mergeCells count="3">
    <mergeCell ref="A3:B3"/>
    <mergeCell ref="F1:H1"/>
    <mergeCell ref="A2:B2"/>
  </mergeCells>
  <phoneticPr fontId="28"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613BA-D4D2-495F-9381-EE63743C4B91}">
  <sheetPr>
    <tabColor theme="9" tint="0.79998168889431442"/>
  </sheetPr>
  <dimension ref="A1:M25"/>
  <sheetViews>
    <sheetView showGridLines="0" zoomScale="64" zoomScaleNormal="64" workbookViewId="0">
      <selection sqref="A1:XFD1048576"/>
    </sheetView>
  </sheetViews>
  <sheetFormatPr defaultColWidth="9.140625" defaultRowHeight="12.75" x14ac:dyDescent="0.2"/>
  <cols>
    <col min="1" max="1" width="21.85546875" style="22" customWidth="1"/>
    <col min="2" max="2" width="41" style="22" customWidth="1"/>
    <col min="3" max="3" width="52.5703125" style="22" customWidth="1"/>
    <col min="4" max="4" width="15.28515625" style="22" customWidth="1"/>
    <col min="5" max="5" width="13" style="22" customWidth="1"/>
    <col min="6" max="6" width="17.140625" style="22" customWidth="1"/>
    <col min="7" max="7" width="10.7109375" style="22" customWidth="1"/>
    <col min="8" max="8" width="13" style="22" customWidth="1"/>
    <col min="9" max="16384" width="9.140625" style="22"/>
  </cols>
  <sheetData>
    <row r="1" spans="1:13" ht="51" customHeight="1" x14ac:dyDescent="0.2">
      <c r="A1" s="50"/>
      <c r="B1" s="50"/>
      <c r="C1" s="50"/>
      <c r="D1" s="136" t="s">
        <v>157</v>
      </c>
      <c r="E1" s="136"/>
      <c r="F1" s="136"/>
      <c r="G1" s="136"/>
    </row>
    <row r="2" spans="1:13" x14ac:dyDescent="0.2">
      <c r="A2" s="51" t="s">
        <v>133</v>
      </c>
      <c r="B2" s="8"/>
      <c r="C2" s="8"/>
      <c r="D2" s="8"/>
      <c r="E2" s="8"/>
      <c r="F2" s="8"/>
      <c r="G2" s="8"/>
      <c r="J2" s="8"/>
      <c r="K2" s="8"/>
      <c r="L2" s="8"/>
      <c r="M2" s="8"/>
    </row>
    <row r="3" spans="1:13" ht="37.5" customHeight="1" x14ac:dyDescent="0.2">
      <c r="A3" s="33" t="s">
        <v>93</v>
      </c>
      <c r="B3" s="33" t="s">
        <v>105</v>
      </c>
      <c r="C3" s="33" t="s">
        <v>106</v>
      </c>
      <c r="D3" s="33" t="s">
        <v>39</v>
      </c>
      <c r="E3" s="33" t="s">
        <v>146</v>
      </c>
      <c r="F3" s="52" t="s">
        <v>150</v>
      </c>
      <c r="G3" s="8"/>
      <c r="H3" s="53"/>
      <c r="I3" s="8"/>
      <c r="J3" s="8"/>
      <c r="K3" s="8"/>
      <c r="L3" s="8"/>
      <c r="M3" s="8"/>
    </row>
    <row r="4" spans="1:13" x14ac:dyDescent="0.2">
      <c r="A4" s="54" t="s">
        <v>107</v>
      </c>
      <c r="B4" s="54" t="s">
        <v>108</v>
      </c>
      <c r="C4" s="54" t="s">
        <v>109</v>
      </c>
      <c r="D4" s="55">
        <v>1</v>
      </c>
      <c r="E4" s="56">
        <v>13.49</v>
      </c>
      <c r="F4" s="57">
        <f t="shared" ref="F4:F8" si="0">D4*E4</f>
        <v>13.49</v>
      </c>
      <c r="G4" s="8"/>
      <c r="H4" s="53"/>
      <c r="I4" s="8"/>
      <c r="J4" s="8"/>
      <c r="K4" s="8"/>
      <c r="L4" s="8"/>
      <c r="M4" s="8"/>
    </row>
    <row r="5" spans="1:13" x14ac:dyDescent="0.2">
      <c r="A5" s="54" t="s">
        <v>107</v>
      </c>
      <c r="B5" s="54" t="s">
        <v>108</v>
      </c>
      <c r="C5" s="54" t="s">
        <v>110</v>
      </c>
      <c r="D5" s="55">
        <v>130</v>
      </c>
      <c r="E5" s="56">
        <v>13.49</v>
      </c>
      <c r="F5" s="57">
        <f t="shared" si="0"/>
        <v>1753.7</v>
      </c>
      <c r="G5" s="8"/>
      <c r="H5" s="53"/>
      <c r="I5" s="8"/>
      <c r="J5" s="8"/>
      <c r="K5" s="8"/>
      <c r="L5" s="8"/>
      <c r="M5" s="8"/>
    </row>
    <row r="6" spans="1:13" x14ac:dyDescent="0.2">
      <c r="A6" s="54" t="s">
        <v>107</v>
      </c>
      <c r="B6" s="54" t="s">
        <v>108</v>
      </c>
      <c r="C6" s="54" t="s">
        <v>111</v>
      </c>
      <c r="D6" s="55">
        <v>127</v>
      </c>
      <c r="E6" s="56">
        <v>13.49</v>
      </c>
      <c r="F6" s="57">
        <f t="shared" si="0"/>
        <v>1713.23</v>
      </c>
      <c r="G6" s="8"/>
      <c r="H6" s="53"/>
      <c r="I6" s="8"/>
      <c r="J6" s="8"/>
      <c r="K6" s="8"/>
      <c r="L6" s="8"/>
      <c r="M6" s="8"/>
    </row>
    <row r="7" spans="1:13" x14ac:dyDescent="0.2">
      <c r="A7" s="54" t="s">
        <v>107</v>
      </c>
      <c r="B7" s="54" t="s">
        <v>108</v>
      </c>
      <c r="C7" s="54" t="s">
        <v>112</v>
      </c>
      <c r="D7" s="55">
        <v>99</v>
      </c>
      <c r="E7" s="56">
        <v>20.65</v>
      </c>
      <c r="F7" s="57">
        <f t="shared" si="0"/>
        <v>2044.35</v>
      </c>
      <c r="G7" s="58"/>
      <c r="H7" s="53"/>
      <c r="I7" s="8"/>
      <c r="J7" s="8"/>
      <c r="K7" s="8"/>
      <c r="L7" s="8"/>
      <c r="M7" s="8"/>
    </row>
    <row r="8" spans="1:13" x14ac:dyDescent="0.2">
      <c r="A8" s="54" t="s">
        <v>107</v>
      </c>
      <c r="B8" s="54" t="s">
        <v>108</v>
      </c>
      <c r="C8" s="54" t="s">
        <v>113</v>
      </c>
      <c r="D8" s="55">
        <v>123</v>
      </c>
      <c r="E8" s="56">
        <v>1.35</v>
      </c>
      <c r="F8" s="57">
        <f t="shared" si="0"/>
        <v>166.05</v>
      </c>
      <c r="G8" s="58"/>
      <c r="H8" s="53"/>
      <c r="I8" s="8"/>
      <c r="J8" s="8"/>
      <c r="K8" s="8"/>
      <c r="L8" s="8"/>
      <c r="M8" s="8"/>
    </row>
    <row r="9" spans="1:13" x14ac:dyDescent="0.2">
      <c r="A9" s="59"/>
      <c r="B9" s="59"/>
      <c r="C9" s="59"/>
      <c r="D9" s="135" t="s">
        <v>45</v>
      </c>
      <c r="E9" s="135"/>
      <c r="F9" s="61">
        <f>SUM(F4:F8)</f>
        <v>5690.8200000000006</v>
      </c>
      <c r="G9" s="8"/>
      <c r="H9" s="53"/>
      <c r="I9" s="8"/>
      <c r="J9" s="8"/>
      <c r="K9" s="8"/>
      <c r="L9" s="8"/>
      <c r="M9" s="8"/>
    </row>
    <row r="10" spans="1:13" x14ac:dyDescent="0.2">
      <c r="A10" s="59"/>
      <c r="B10" s="53"/>
      <c r="C10" s="53"/>
      <c r="D10" s="62"/>
      <c r="E10" s="31" t="s">
        <v>19</v>
      </c>
      <c r="F10" s="63">
        <f>ROUNDUP(F9,0)</f>
        <v>5691</v>
      </c>
      <c r="G10" s="8"/>
      <c r="H10" s="53"/>
      <c r="I10" s="8"/>
      <c r="J10" s="8"/>
      <c r="K10" s="8"/>
      <c r="L10" s="8"/>
      <c r="M10" s="8"/>
    </row>
    <row r="11" spans="1:13" x14ac:dyDescent="0.2">
      <c r="A11" s="53"/>
      <c r="B11" s="53"/>
      <c r="C11" s="53"/>
      <c r="D11" s="53"/>
      <c r="E11" s="53"/>
      <c r="F11" s="53"/>
      <c r="G11" s="8"/>
      <c r="H11" s="53"/>
      <c r="I11" s="8"/>
      <c r="J11" s="8"/>
      <c r="K11" s="8"/>
      <c r="L11" s="8"/>
      <c r="M11" s="8"/>
    </row>
    <row r="12" spans="1:13" x14ac:dyDescent="0.2">
      <c r="A12" s="53"/>
      <c r="B12" s="53"/>
      <c r="C12" s="53"/>
      <c r="D12" s="53"/>
      <c r="E12" s="53"/>
      <c r="F12" s="53"/>
      <c r="G12" s="8"/>
      <c r="H12" s="53"/>
      <c r="I12" s="8"/>
      <c r="J12" s="8"/>
      <c r="K12" s="8"/>
      <c r="L12" s="8"/>
      <c r="M12" s="8"/>
    </row>
    <row r="13" spans="1:13" x14ac:dyDescent="0.2">
      <c r="A13" s="53"/>
      <c r="B13" s="53"/>
      <c r="C13" s="53"/>
      <c r="D13" s="53"/>
      <c r="E13" s="53"/>
      <c r="F13" s="53"/>
      <c r="G13" s="8"/>
      <c r="H13" s="53"/>
      <c r="I13" s="8"/>
      <c r="J13" s="8"/>
      <c r="K13" s="8"/>
      <c r="L13" s="8"/>
      <c r="M13" s="8"/>
    </row>
    <row r="14" spans="1:13" x14ac:dyDescent="0.2">
      <c r="A14" s="53"/>
      <c r="B14" s="53"/>
      <c r="C14" s="53"/>
      <c r="D14" s="53"/>
      <c r="E14" s="53"/>
      <c r="F14" s="53"/>
      <c r="G14" s="53"/>
      <c r="H14" s="53"/>
      <c r="I14" s="8"/>
      <c r="J14" s="8"/>
      <c r="K14" s="8"/>
      <c r="L14" s="8"/>
      <c r="M14" s="8"/>
    </row>
    <row r="15" spans="1:13" x14ac:dyDescent="0.2">
      <c r="A15" s="53"/>
      <c r="B15" s="53"/>
      <c r="C15" s="53"/>
      <c r="D15" s="53"/>
      <c r="E15" s="53"/>
      <c r="F15" s="53"/>
      <c r="G15" s="53"/>
      <c r="H15" s="53"/>
      <c r="I15" s="8"/>
      <c r="J15" s="8"/>
      <c r="K15" s="8"/>
      <c r="L15" s="8"/>
      <c r="M15" s="8"/>
    </row>
    <row r="16" spans="1:13" x14ac:dyDescent="0.2">
      <c r="A16" s="53"/>
      <c r="B16" s="53"/>
      <c r="C16" s="53"/>
      <c r="D16" s="53"/>
      <c r="E16" s="53"/>
      <c r="F16" s="53"/>
      <c r="G16" s="53"/>
      <c r="H16" s="53"/>
      <c r="I16" s="8"/>
      <c r="J16" s="8"/>
      <c r="K16" s="8"/>
      <c r="L16" s="8"/>
      <c r="M16" s="8"/>
    </row>
    <row r="17" spans="1:13" x14ac:dyDescent="0.2">
      <c r="A17" s="53"/>
      <c r="B17" s="53"/>
      <c r="C17" s="53"/>
      <c r="D17" s="53"/>
      <c r="E17" s="53"/>
      <c r="F17" s="53"/>
      <c r="G17" s="8"/>
      <c r="H17" s="8"/>
      <c r="I17" s="8"/>
      <c r="J17" s="8"/>
      <c r="K17" s="8"/>
      <c r="L17" s="8"/>
      <c r="M17" s="8"/>
    </row>
    <row r="18" spans="1:13" x14ac:dyDescent="0.2">
      <c r="A18" s="8"/>
      <c r="B18" s="8"/>
      <c r="C18" s="8"/>
      <c r="D18" s="8"/>
      <c r="E18" s="8"/>
      <c r="F18" s="8"/>
      <c r="G18" s="8"/>
      <c r="H18" s="8"/>
      <c r="I18" s="8"/>
      <c r="J18" s="8"/>
      <c r="K18" s="8"/>
      <c r="L18" s="8"/>
      <c r="M18" s="8"/>
    </row>
    <row r="19" spans="1:13" x14ac:dyDescent="0.2">
      <c r="A19" s="8"/>
      <c r="B19" s="8"/>
      <c r="C19" s="8"/>
      <c r="D19" s="8"/>
      <c r="E19" s="8"/>
      <c r="F19" s="8"/>
      <c r="G19" s="8"/>
      <c r="H19" s="8"/>
      <c r="I19" s="8"/>
      <c r="J19" s="8"/>
      <c r="K19" s="8"/>
      <c r="L19" s="8"/>
      <c r="M19" s="8"/>
    </row>
    <row r="20" spans="1:13" x14ac:dyDescent="0.2">
      <c r="A20" s="8"/>
      <c r="B20" s="8"/>
      <c r="C20" s="8"/>
      <c r="D20" s="8"/>
      <c r="E20" s="8"/>
      <c r="F20" s="8"/>
      <c r="G20" s="8"/>
      <c r="H20" s="8"/>
      <c r="I20" s="8"/>
      <c r="J20" s="8"/>
      <c r="K20" s="8"/>
      <c r="L20" s="8"/>
      <c r="M20" s="8"/>
    </row>
    <row r="21" spans="1:13" x14ac:dyDescent="0.2">
      <c r="A21" s="8"/>
      <c r="B21" s="8"/>
      <c r="C21" s="8"/>
      <c r="D21" s="8"/>
      <c r="E21" s="8"/>
      <c r="F21" s="8"/>
      <c r="G21" s="8"/>
      <c r="H21" s="8"/>
      <c r="I21" s="8"/>
      <c r="J21" s="8"/>
      <c r="K21" s="8"/>
      <c r="L21" s="8"/>
      <c r="M21" s="8"/>
    </row>
    <row r="22" spans="1:13" x14ac:dyDescent="0.2">
      <c r="A22" s="8"/>
      <c r="B22" s="8"/>
      <c r="C22" s="8"/>
      <c r="D22" s="8"/>
      <c r="E22" s="8"/>
      <c r="F22" s="8"/>
      <c r="G22" s="8"/>
      <c r="H22" s="8"/>
      <c r="I22" s="8"/>
      <c r="J22" s="8"/>
      <c r="K22" s="8"/>
      <c r="L22" s="8"/>
      <c r="M22" s="8"/>
    </row>
    <row r="23" spans="1:13" x14ac:dyDescent="0.2">
      <c r="A23" s="8"/>
      <c r="B23" s="8"/>
      <c r="C23" s="8"/>
      <c r="D23" s="8"/>
      <c r="E23" s="8"/>
      <c r="F23" s="8"/>
      <c r="G23" s="8"/>
      <c r="H23" s="8"/>
      <c r="I23" s="8"/>
      <c r="J23" s="8"/>
      <c r="K23" s="8"/>
      <c r="L23" s="8"/>
      <c r="M23" s="8"/>
    </row>
    <row r="24" spans="1:13" x14ac:dyDescent="0.2">
      <c r="A24" s="8"/>
      <c r="B24" s="8"/>
      <c r="C24" s="8"/>
      <c r="D24" s="8"/>
      <c r="E24" s="8"/>
      <c r="F24" s="8"/>
      <c r="G24" s="60"/>
      <c r="H24" s="60"/>
      <c r="I24" s="60"/>
    </row>
    <row r="25" spans="1:13" x14ac:dyDescent="0.2">
      <c r="A25" s="8"/>
      <c r="B25" s="8"/>
      <c r="C25" s="8"/>
      <c r="D25" s="8"/>
      <c r="E25" s="8"/>
      <c r="F25" s="8"/>
    </row>
  </sheetData>
  <mergeCells count="2">
    <mergeCell ref="D9:E9"/>
    <mergeCell ref="D1:G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BF3B8-1E77-49B3-872C-F9BF52309665}">
  <sheetPr>
    <tabColor theme="9" tint="0.79998168889431442"/>
  </sheetPr>
  <dimension ref="A1:K19"/>
  <sheetViews>
    <sheetView zoomScale="66" zoomScaleNormal="66" workbookViewId="0">
      <selection sqref="A1:XFD1048576"/>
    </sheetView>
  </sheetViews>
  <sheetFormatPr defaultRowHeight="12.75" x14ac:dyDescent="0.2"/>
  <cols>
    <col min="1" max="1" width="7.7109375" style="8" customWidth="1"/>
    <col min="2" max="2" width="70" style="8" customWidth="1"/>
    <col min="3" max="3" width="16" style="8" customWidth="1"/>
    <col min="4" max="4" width="12.7109375" style="8" customWidth="1"/>
    <col min="5" max="5" width="16" style="8" customWidth="1"/>
    <col min="6" max="16384" width="9.140625" style="8"/>
  </cols>
  <sheetData>
    <row r="1" spans="1:11" ht="71.25" customHeight="1" x14ac:dyDescent="0.2">
      <c r="A1" s="83"/>
      <c r="B1" s="83"/>
      <c r="C1" s="137" t="s">
        <v>158</v>
      </c>
      <c r="D1" s="137"/>
      <c r="E1" s="137"/>
    </row>
    <row r="2" spans="1:11" x14ac:dyDescent="0.2">
      <c r="A2" s="146" t="s">
        <v>85</v>
      </c>
      <c r="B2" s="147"/>
      <c r="C2" s="84"/>
      <c r="D2" s="84"/>
    </row>
    <row r="3" spans="1:11" x14ac:dyDescent="0.2">
      <c r="A3" s="138" t="s">
        <v>151</v>
      </c>
      <c r="B3" s="138"/>
      <c r="C3" s="18"/>
      <c r="D3" s="18"/>
    </row>
    <row r="4" spans="1:11" ht="20.25" customHeight="1" x14ac:dyDescent="0.2">
      <c r="A4" s="85" t="s">
        <v>152</v>
      </c>
      <c r="B4" s="86" t="s">
        <v>153</v>
      </c>
      <c r="C4" s="139" t="s">
        <v>146</v>
      </c>
      <c r="D4" s="140"/>
      <c r="E4" s="87" t="s">
        <v>154</v>
      </c>
    </row>
    <row r="5" spans="1:11" x14ac:dyDescent="0.2">
      <c r="A5" s="148">
        <v>1</v>
      </c>
      <c r="B5" s="88" t="s">
        <v>86</v>
      </c>
      <c r="C5" s="81" t="s">
        <v>87</v>
      </c>
      <c r="D5" s="89"/>
      <c r="E5" s="89">
        <v>428</v>
      </c>
    </row>
    <row r="6" spans="1:11" ht="21" customHeight="1" x14ac:dyDescent="0.2">
      <c r="A6" s="149"/>
      <c r="B6" s="88"/>
      <c r="C6" s="81" t="s">
        <v>150</v>
      </c>
      <c r="D6" s="90">
        <v>0.79</v>
      </c>
      <c r="E6" s="91">
        <f>E5*$D$6</f>
        <v>338.12</v>
      </c>
    </row>
    <row r="7" spans="1:11" ht="21.75" customHeight="1" x14ac:dyDescent="0.2">
      <c r="A7" s="141" t="s">
        <v>88</v>
      </c>
      <c r="B7" s="142"/>
      <c r="C7" s="82"/>
      <c r="D7" s="92"/>
      <c r="E7" s="92"/>
    </row>
    <row r="8" spans="1:11" x14ac:dyDescent="0.2">
      <c r="A8" s="148">
        <v>2</v>
      </c>
      <c r="B8" s="93" t="s">
        <v>89</v>
      </c>
      <c r="C8" s="81" t="s">
        <v>6</v>
      </c>
      <c r="D8" s="94" t="s">
        <v>6</v>
      </c>
      <c r="E8" s="95"/>
      <c r="F8" s="96"/>
      <c r="G8" s="97"/>
      <c r="H8" s="98"/>
    </row>
    <row r="9" spans="1:11" ht="15.75" customHeight="1" x14ac:dyDescent="0.2">
      <c r="A9" s="150"/>
      <c r="B9" s="151" t="s">
        <v>90</v>
      </c>
      <c r="C9" s="81" t="s">
        <v>87</v>
      </c>
      <c r="D9" s="94"/>
      <c r="E9" s="89">
        <f>4*96</f>
        <v>384</v>
      </c>
    </row>
    <row r="10" spans="1:11" x14ac:dyDescent="0.2">
      <c r="A10" s="150"/>
      <c r="B10" s="152"/>
      <c r="C10" s="81" t="s">
        <v>150</v>
      </c>
      <c r="D10" s="90">
        <f>8*1.21</f>
        <v>9.68</v>
      </c>
      <c r="E10" s="91">
        <f>$D$10*E9</f>
        <v>3717.12</v>
      </c>
    </row>
    <row r="11" spans="1:11" ht="14.45" customHeight="1" x14ac:dyDescent="0.2">
      <c r="A11" s="150"/>
      <c r="B11" s="153" t="s">
        <v>161</v>
      </c>
      <c r="C11" s="81" t="s">
        <v>87</v>
      </c>
      <c r="D11" s="99"/>
      <c r="E11" s="89">
        <v>384</v>
      </c>
    </row>
    <row r="12" spans="1:11" ht="38.25" customHeight="1" x14ac:dyDescent="0.2">
      <c r="A12" s="149"/>
      <c r="B12" s="154"/>
      <c r="C12" s="81" t="s">
        <v>150</v>
      </c>
      <c r="D12" s="90">
        <v>127.35</v>
      </c>
      <c r="E12" s="91">
        <f>E11*D12</f>
        <v>48902.399999999994</v>
      </c>
    </row>
    <row r="13" spans="1:11" ht="16.5" customHeight="1" x14ac:dyDescent="0.2">
      <c r="A13" s="144" t="s">
        <v>91</v>
      </c>
      <c r="B13" s="145"/>
      <c r="C13" s="81" t="s">
        <v>150</v>
      </c>
      <c r="D13" s="99"/>
      <c r="E13" s="100">
        <f>SUM(E6+E10+E12)</f>
        <v>52957.639999999992</v>
      </c>
    </row>
    <row r="14" spans="1:11" hidden="1" x14ac:dyDescent="0.2">
      <c r="A14" s="101"/>
      <c r="B14" s="101"/>
      <c r="C14" s="101"/>
      <c r="D14" s="101"/>
      <c r="E14" s="102"/>
    </row>
    <row r="15" spans="1:11" ht="15" hidden="1" customHeight="1" x14ac:dyDescent="0.2">
      <c r="A15" s="103">
        <v>3</v>
      </c>
      <c r="B15" s="104" t="s">
        <v>162</v>
      </c>
      <c r="C15" s="105" t="s">
        <v>87</v>
      </c>
      <c r="D15" s="106" t="s">
        <v>6</v>
      </c>
      <c r="E15" s="107">
        <v>0</v>
      </c>
      <c r="F15" s="97"/>
      <c r="G15" s="108"/>
      <c r="H15" s="109"/>
      <c r="I15" s="96"/>
      <c r="J15" s="110"/>
      <c r="K15" s="110"/>
    </row>
    <row r="16" spans="1:11" ht="15" customHeight="1" x14ac:dyDescent="0.2">
      <c r="A16" s="18"/>
      <c r="B16" s="18"/>
      <c r="C16" s="18"/>
      <c r="D16" s="18"/>
      <c r="E16" s="111">
        <f>ROUNDUP(E13,0)</f>
        <v>52958</v>
      </c>
    </row>
    <row r="17" spans="1:5" ht="15" customHeight="1" x14ac:dyDescent="0.2">
      <c r="A17" s="143" t="s">
        <v>125</v>
      </c>
      <c r="B17" s="143"/>
      <c r="C17" s="143"/>
      <c r="D17" s="143"/>
      <c r="E17" s="143"/>
    </row>
    <row r="18" spans="1:5" x14ac:dyDescent="0.2">
      <c r="A18" s="18"/>
      <c r="B18" s="18"/>
      <c r="C18" s="18"/>
      <c r="D18" s="18"/>
    </row>
    <row r="19" spans="1:5" x14ac:dyDescent="0.2">
      <c r="A19" s="18"/>
      <c r="B19" s="18"/>
      <c r="C19" s="18"/>
      <c r="D19" s="18"/>
    </row>
  </sheetData>
  <mergeCells count="11">
    <mergeCell ref="C1:E1"/>
    <mergeCell ref="A3:B3"/>
    <mergeCell ref="C4:D4"/>
    <mergeCell ref="A7:B7"/>
    <mergeCell ref="A17:E17"/>
    <mergeCell ref="A13:B13"/>
    <mergeCell ref="A2:B2"/>
    <mergeCell ref="A5:A6"/>
    <mergeCell ref="A8:A12"/>
    <mergeCell ref="B9:B10"/>
    <mergeCell ref="B11:B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Kopsavilkums</vt:lpstr>
      <vt:lpstr>ātrie_testi_stac_daļa</vt:lpstr>
      <vt:lpstr>ātrie_testi_amb_daļa</vt:lpstr>
      <vt:lpstr>Covid_pakalp_progr</vt:lpstr>
      <vt:lpstr>RAKUS_antivielu_testi</vt:lpstr>
      <vt:lpstr>Sekvencēšana</vt:lpstr>
    </vt:vector>
  </TitlesOfParts>
  <Company>NVD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Ģirts Lapiņš</dc:creator>
  <cp:lastModifiedBy>Ivita Lazdiņa</cp:lastModifiedBy>
  <cp:lastPrinted>2023-05-10T11:10:52Z</cp:lastPrinted>
  <dcterms:created xsi:type="dcterms:W3CDTF">2020-04-24T14:20:08Z</dcterms:created>
  <dcterms:modified xsi:type="dcterms:W3CDTF">2023-05-19T06:47:09Z</dcterms:modified>
</cp:coreProperties>
</file>