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V:\ASSP\ELSSN\4 Savienības civilās aizsardzības mehānisms (UCPM)\PRE-POSITIONING_Portugal\2026\MK rīkojums\"/>
    </mc:Choice>
  </mc:AlternateContent>
  <xr:revisionPtr revIDLastSave="0" documentId="13_ncr:1_{273462CD-2D5F-414B-8291-D98313A76961}" xr6:coauthVersionLast="47" xr6:coauthVersionMax="47" xr10:uidLastSave="{00000000-0000-0000-0000-000000000000}"/>
  <bookViews>
    <workbookView xWindow="4170" yWindow="2730" windowWidth="32325" windowHeight="12450" xr2:uid="{00000000-000D-0000-FFFF-FFFF00000000}"/>
  </bookViews>
  <sheets>
    <sheet name="VUGD_vienība" sheetId="2" r:id="rId1"/>
  </sheets>
  <definedNames>
    <definedName name="PPP">#REF!</definedName>
    <definedName name="q">#REF!</definedName>
    <definedName name="s">#REF!</definedName>
    <definedName name="ssss">#REF!</definedName>
    <definedName name="Valsts_policijas_amatpersonas_ar_speciālo_dienesta_pakāpi_dalība_Eiropas_Savienības_policijas_misijā_Gruzijā__EUMM_GEORGIA_________M.Štange__līdz_2019.gada_28.februārim">#REF!</definedName>
    <definedName name="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20" i="2" l="1"/>
  <c r="B16" i="2"/>
  <c r="B23" i="2"/>
  <c r="B11" i="2" l="1"/>
  <c r="B8" i="2"/>
  <c r="B14" i="2"/>
  <c r="B13" i="2" s="1"/>
  <c r="B19" i="2"/>
  <c r="B22" i="2"/>
  <c r="I24" i="2"/>
  <c r="C24" i="2"/>
  <c r="J9" i="2"/>
  <c r="I9" i="2"/>
  <c r="E8" i="2"/>
  <c r="C8" i="2"/>
  <c r="B18" i="2" l="1"/>
  <c r="B12" i="2"/>
  <c r="B10" i="2"/>
  <c r="B7" i="2"/>
  <c r="B6" i="2" l="1"/>
  <c r="B5" i="2"/>
</calcChain>
</file>

<file path=xl/sharedStrings.xml><?xml version="1.0" encoding="utf-8"?>
<sst xmlns="http://schemas.openxmlformats.org/spreadsheetml/2006/main" count="28" uniqueCount="28">
  <si>
    <t>euro</t>
  </si>
  <si>
    <t>Izdevumi kopā</t>
  </si>
  <si>
    <t>Pielikums 
Ministru kabineta rīkojuma projektam "Par Valsts ugunsdzēsības un glābšanas dienesta amatpersonu ar speciālajām dienesta pakāpēm iepriekšēju izvietošanu Portugālē paaugstināta savvaļas ugunsgrēku riska sezonā un finanšu līdzekļu piešķiršanu no valsts budžeta programmas "Līdzekļi neparedzētiem gadījumiem””  sākotnējās ietekmes (ex-ante) novērtējuma ziņojumam (anotācijai)</t>
  </si>
  <si>
    <t>99.00.00. programma</t>
  </si>
  <si>
    <t xml:space="preserve">1000 Atlīdzība </t>
  </si>
  <si>
    <t>1100 Atalgojums</t>
  </si>
  <si>
    <t>1. pielikums 
Ministru kabineta
2021. gada 7. decembra
noteikumiem Nr. 793</t>
  </si>
  <si>
    <t>1149 Citas normatīvajos aktos noteiktās piemaksas, kas nav iepriekš klasificētas</t>
  </si>
  <si>
    <t xml:space="preserve"> Operacionālais amata līmenis</t>
  </si>
  <si>
    <t>1200 Darba devēja valsts sociālās apdrošināšanas obligātās iemaksas, sociāla rakstura pabalsti un kompensācijas</t>
  </si>
  <si>
    <t>2000 Preces un pakalpojumi</t>
  </si>
  <si>
    <t>2100  Komandējumi un dienesta braucieni</t>
  </si>
  <si>
    <t>2122 Pārējie komandējumu un dienesta, darba braucienu izdevumi</t>
  </si>
  <si>
    <t>2300 Krājumi, materiāli, energoresursi, preces, biroja preces un inventārs, kurus neuzskaita kodā 5000</t>
  </si>
  <si>
    <t xml:space="preserve">2360 Valsts un pašvaldību aprūpē, apgādē un dienestā (amatā) esošo personu uzturēšana </t>
  </si>
  <si>
    <t>2310 Izdevumi par dažādām precēm un inventāru</t>
  </si>
  <si>
    <t>2312 Inventārs</t>
  </si>
  <si>
    <t>2364 Formas tērpi un speciālais apģērbs</t>
  </si>
  <si>
    <t>2026.gads</t>
  </si>
  <si>
    <r>
      <t xml:space="preserve">1210 Darba devēja valsts sociālās apdrošināšanas obligātās iemaksas (23 870 </t>
    </r>
    <r>
      <rPr>
        <i/>
        <sz val="10"/>
        <rFont val="Times New Roman"/>
        <family val="1"/>
        <charset val="186"/>
      </rPr>
      <t>euro</t>
    </r>
    <r>
      <rPr>
        <sz val="10"/>
        <rFont val="Times New Roman"/>
        <family val="1"/>
        <charset val="186"/>
      </rPr>
      <t xml:space="preserve"> x 23,59 %)</t>
    </r>
  </si>
  <si>
    <r>
      <t xml:space="preserve">Ceļojuma apdrošināšana 3.96 </t>
    </r>
    <r>
      <rPr>
        <i/>
        <sz val="10"/>
        <rFont val="Times New Roman"/>
        <family val="1"/>
        <charset val="186"/>
      </rPr>
      <t>euro</t>
    </r>
    <r>
      <rPr>
        <sz val="10"/>
        <rFont val="Times New Roman"/>
        <family val="1"/>
        <charset val="186"/>
      </rPr>
      <t>/dienā x 16 d. x 20 amatpersonas = 1267,20</t>
    </r>
    <r>
      <rPr>
        <i/>
        <sz val="10"/>
        <rFont val="Times New Roman"/>
        <family val="1"/>
        <charset val="186"/>
      </rPr>
      <t xml:space="preserve"> euro</t>
    </r>
  </si>
  <si>
    <t>IZDEVUMU APRĒĶINS
Valsts ugunsdzēsības un glābšanas dienesta amatpersonu ar speciālajām dienesta pakāpēm dalībai iepriekšējā izvietošanā Portugālē paaugstināta savvaļas ugunsgrēku riska sezonā (16.07.2026.- 31.07.2026.)</t>
  </si>
  <si>
    <r>
      <t xml:space="preserve">Atbilstoši Ministru kabineta 2021.gada 7.decembra noteikumu  Nr.793 “Kārtība, kādā Iekšlietu ministrijas sistēmas iestāžu amatpersonas ar speciālajām dienesta pakāpēm tiek nosūtītas dalībai starptautiskajās misijās un operācijās, un dalības finansēšanas kārtība” 22. punktā un 23. punktā noteiktajam:
Amatpersonai atbilstoši amata līmenim noteiktais piemaksas apmērs gadā ir 19 778 </t>
    </r>
    <r>
      <rPr>
        <i/>
        <sz val="10"/>
        <rFont val="Times New Roman"/>
        <family val="1"/>
        <charset val="186"/>
      </rPr>
      <t>euro</t>
    </r>
    <r>
      <rPr>
        <sz val="10"/>
        <rFont val="Times New Roman"/>
        <family val="1"/>
        <charset val="186"/>
      </rPr>
      <t xml:space="preserve"> (Taktiskais amata līmenis) (19 778 </t>
    </r>
    <r>
      <rPr>
        <i/>
        <sz val="10"/>
        <rFont val="Times New Roman"/>
        <family val="1"/>
        <charset val="186"/>
      </rPr>
      <t>euro/</t>
    </r>
    <r>
      <rPr>
        <sz val="10"/>
        <rFont val="Times New Roman"/>
        <family val="1"/>
        <charset val="186"/>
      </rPr>
      <t xml:space="preserve">12 mēn. = 1 648,17 </t>
    </r>
    <r>
      <rPr>
        <i/>
        <sz val="10"/>
        <rFont val="Times New Roman"/>
        <family val="1"/>
        <charset val="186"/>
      </rPr>
      <t>euro</t>
    </r>
    <r>
      <rPr>
        <sz val="10"/>
        <rFont val="Times New Roman"/>
        <family val="1"/>
        <charset val="186"/>
      </rPr>
      <t xml:space="preserve"> mēnesī). Koeficients - 1,4.
(1 648,17 </t>
    </r>
    <r>
      <rPr>
        <i/>
        <sz val="10"/>
        <rFont val="Times New Roman"/>
        <family val="1"/>
        <charset val="186"/>
      </rPr>
      <t>euro</t>
    </r>
    <r>
      <rPr>
        <sz val="10"/>
        <rFont val="Times New Roman"/>
        <family val="1"/>
        <charset val="186"/>
      </rPr>
      <t xml:space="preserve"> x 1,4)/31 d. x 16 d.)  =  1 190,94 </t>
    </r>
    <r>
      <rPr>
        <i/>
        <sz val="10"/>
        <rFont val="Times New Roman"/>
        <family val="1"/>
        <charset val="186"/>
      </rPr>
      <t>euro</t>
    </r>
    <r>
      <rPr>
        <sz val="10"/>
        <rFont val="Times New Roman"/>
        <family val="1"/>
        <charset val="186"/>
      </rPr>
      <t xml:space="preserve"> x 20 amatpersonas = 23 818,80 </t>
    </r>
    <r>
      <rPr>
        <i/>
        <sz val="10"/>
        <rFont val="Times New Roman"/>
        <family val="1"/>
        <charset val="186"/>
      </rPr>
      <t>euro</t>
    </r>
    <r>
      <rPr>
        <sz val="10"/>
        <rFont val="Times New Roman"/>
        <family val="1"/>
        <charset val="186"/>
      </rPr>
      <t xml:space="preserve">
Piemaksa kontingenta vadītājam: (100,00 </t>
    </r>
    <r>
      <rPr>
        <i/>
        <sz val="10"/>
        <rFont val="Times New Roman"/>
        <family val="1"/>
        <charset val="186"/>
      </rPr>
      <t>euro/</t>
    </r>
    <r>
      <rPr>
        <sz val="10"/>
        <rFont val="Times New Roman"/>
        <family val="1"/>
        <charset val="186"/>
      </rPr>
      <t xml:space="preserve">31 d. x 16 d.) = 51,61 </t>
    </r>
    <r>
      <rPr>
        <i/>
        <sz val="10"/>
        <rFont val="Times New Roman"/>
        <family val="1"/>
        <charset val="186"/>
      </rPr>
      <t>euro</t>
    </r>
    <r>
      <rPr>
        <sz val="10"/>
        <rFont val="Times New Roman"/>
        <family val="1"/>
        <charset val="186"/>
      </rPr>
      <t xml:space="preserve">
</t>
    </r>
    <r>
      <rPr>
        <b/>
        <i/>
        <sz val="10"/>
        <rFont val="Times New Roman"/>
        <family val="1"/>
        <charset val="186"/>
      </rPr>
      <t>Kopā: 23818,80 euro + 51,61 euro = 23 870,41 euro</t>
    </r>
  </si>
  <si>
    <r>
      <t xml:space="preserve">Lidojums uz Portugāli, atgriešanās reiss un nododamā bagāža 
841,70 </t>
    </r>
    <r>
      <rPr>
        <i/>
        <sz val="10"/>
        <rFont val="Times New Roman"/>
        <family val="1"/>
        <charset val="186"/>
      </rPr>
      <t>euro</t>
    </r>
    <r>
      <rPr>
        <sz val="10"/>
        <rFont val="Times New Roman"/>
        <family val="1"/>
        <charset val="186"/>
      </rPr>
      <t xml:space="preserve"> x 20 amatpersonas = 16 834,00  </t>
    </r>
    <r>
      <rPr>
        <i/>
        <sz val="10"/>
        <rFont val="Times New Roman"/>
        <family val="1"/>
        <charset val="186"/>
      </rPr>
      <t>euro</t>
    </r>
    <r>
      <rPr>
        <sz val="10"/>
        <rFont val="Times New Roman"/>
        <family val="1"/>
        <charset val="186"/>
      </rPr>
      <t xml:space="preserve">
</t>
    </r>
    <r>
      <rPr>
        <b/>
        <i/>
        <sz val="10"/>
        <rFont val="Times New Roman"/>
        <family val="1"/>
        <charset val="186"/>
      </rPr>
      <t>Kopā: 1 267,20 euro + 16 834 euro = 18 101,20 euro</t>
    </r>
    <r>
      <rPr>
        <sz val="10"/>
        <rFont val="Times New Roman"/>
        <family val="1"/>
        <charset val="186"/>
      </rPr>
      <t xml:space="preserve">
</t>
    </r>
  </si>
  <si>
    <t>Transporta (ceļa izdevumi):</t>
  </si>
  <si>
    <t xml:space="preserve">Iepriekšēja izvietošana Portugalē   (16.07.2026. - 31.07.2026.)
</t>
  </si>
  <si>
    <r>
      <t>Saskaņā ar noteikumu Nr.793 “Kārtība, kādā Iekšlietu ministrijas sistēmas iestāžu amatpersonas ar speciālajām dienesta pakāpēm tiek nosūtītas dalībai starptautiskajās misijās un operācijās, un dalības finansēšanas kārtība” 24.5. apakšpunktu tiek segti ar amatpersonas dalību starptautiskajās misijās un operācijās saistītie formas tērpa, nepieciešamā ekipējuma un bruņojuma iegādes izdevumi, izdevumi civilās aizsardzības moduļa pašpietiekamības nodrošināšanai, kā arī izdevumi, kas saistīti ar to transportēšanu līdz starptautiskās misijas vai operācijas norises vietai un atpakaļ.
Ugunsdzēsības inventāra uzglabāšanas somas iegāde 4 amatpersonām 
75</t>
    </r>
    <r>
      <rPr>
        <i/>
        <sz val="10"/>
        <rFont val="Times New Roman"/>
        <family val="1"/>
        <charset val="186"/>
      </rPr>
      <t xml:space="preserve"> euro</t>
    </r>
    <r>
      <rPr>
        <sz val="10"/>
        <rFont val="Times New Roman"/>
        <family val="1"/>
        <charset val="186"/>
      </rPr>
      <t xml:space="preserve"> (iegādes cena bez PVN) x 1,21(PVN) x 4 amatpersonas =363,00 </t>
    </r>
    <r>
      <rPr>
        <i/>
        <sz val="10"/>
        <rFont val="Times New Roman"/>
        <family val="1"/>
        <charset val="186"/>
      </rPr>
      <t>euro</t>
    </r>
    <r>
      <rPr>
        <sz val="10"/>
        <rFont val="Times New Roman"/>
        <family val="1"/>
        <charset val="186"/>
      </rPr>
      <t xml:space="preserve">
Mugursoma 31,62</t>
    </r>
    <r>
      <rPr>
        <i/>
        <sz val="10"/>
        <rFont val="Times New Roman"/>
        <family val="1"/>
        <charset val="186"/>
      </rPr>
      <t xml:space="preserve"> euro</t>
    </r>
    <r>
      <rPr>
        <sz val="10"/>
        <rFont val="Times New Roman"/>
        <family val="1"/>
        <charset val="186"/>
      </rPr>
      <t xml:space="preserve"> (iegādes cena bez PVN) x 1,21 (PVN) x 4 amatpersonas =153,04 </t>
    </r>
    <r>
      <rPr>
        <i/>
        <sz val="10"/>
        <rFont val="Times New Roman"/>
        <family val="1"/>
        <charset val="186"/>
      </rPr>
      <t>euro</t>
    </r>
    <r>
      <rPr>
        <sz val="10"/>
        <rFont val="Times New Roman"/>
        <family val="1"/>
        <charset val="186"/>
      </rPr>
      <t xml:space="preserve">
</t>
    </r>
    <r>
      <rPr>
        <b/>
        <i/>
        <sz val="10"/>
        <rFont val="Times New Roman"/>
        <family val="1"/>
        <charset val="186"/>
      </rPr>
      <t>Kopā: 363 euro + 153,04</t>
    </r>
    <r>
      <rPr>
        <b/>
        <sz val="10"/>
        <rFont val="Times New Roman"/>
        <family val="1"/>
        <charset val="186"/>
      </rPr>
      <t xml:space="preserve"> </t>
    </r>
    <r>
      <rPr>
        <b/>
        <i/>
        <sz val="10"/>
        <rFont val="Times New Roman"/>
        <family val="1"/>
        <charset val="186"/>
      </rPr>
      <t>euro</t>
    </r>
    <r>
      <rPr>
        <sz val="10"/>
        <rFont val="Times New Roman"/>
        <family val="1"/>
        <charset val="186"/>
      </rPr>
      <t xml:space="preserve"> </t>
    </r>
    <r>
      <rPr>
        <i/>
        <sz val="10"/>
        <rFont val="Times New Roman"/>
        <family val="1"/>
        <charset val="186"/>
      </rPr>
      <t xml:space="preserve">= </t>
    </r>
    <r>
      <rPr>
        <b/>
        <i/>
        <sz val="10"/>
        <rFont val="Times New Roman"/>
        <family val="1"/>
        <charset val="186"/>
      </rPr>
      <t xml:space="preserve">516,04 euro
</t>
    </r>
    <r>
      <rPr>
        <i/>
        <sz val="10"/>
        <rFont val="Times New Roman"/>
        <family val="1"/>
        <charset val="186"/>
      </rPr>
      <t>Pārējās 16 amatpersonas tiks nodrošinātas ar 2025. gadā iepriekšējai izvietošanai iegādātajām ugunsdzēsības inventāra uzglabāšanas somām un mugursomām.</t>
    </r>
  </si>
  <si>
    <r>
      <t xml:space="preserve">Saskaņā ar noteikumu Nr.793 “Kārtība, kādā Iekšlietu ministrijas sistēmas iestāžu amatpersonas ar speciālajām dienesta pakāpēm tiek nosūtītas dalībai starptautiskajās misijās un operācijās, un dalības finansēšanas kārtība” 24.5. apakšpunktu tiek segti ar amatpersonas dalību starptautiskajās misijās un operācijās saistītie formas tērpa, nepieciešamā ekipējuma un bruņojuma iegādes izdevumi, izdevumi civilās aizsardzības moduļa pašpietiekamības nodrošināšanai, kā arī izdevumus, kas saistīti ar to transportēšanu līdz starptautiskās misijas vai operācijas norises vietai un atpakaļ.
Speciālā apģērba meža ugunsgrēku dzēšanai iegāde, tajā skaitā:
Speciālā aizsargtērpa virsjakas iegāde 5 amatpersonām
300 </t>
    </r>
    <r>
      <rPr>
        <i/>
        <sz val="10"/>
        <rFont val="Times New Roman"/>
        <family val="1"/>
        <charset val="186"/>
      </rPr>
      <t xml:space="preserve">euro </t>
    </r>
    <r>
      <rPr>
        <sz val="10"/>
        <rFont val="Times New Roman"/>
        <family val="1"/>
        <charset val="186"/>
      </rPr>
      <t xml:space="preserve">(iegādes cena bez PVN) x 1,21 (PVN) x 5 amatpersonas = 1815 </t>
    </r>
    <r>
      <rPr>
        <i/>
        <sz val="10"/>
        <rFont val="Times New Roman"/>
        <family val="1"/>
        <charset val="186"/>
      </rPr>
      <t>euro</t>
    </r>
    <r>
      <rPr>
        <sz val="10"/>
        <rFont val="Times New Roman"/>
        <family val="1"/>
        <charset val="186"/>
      </rPr>
      <t xml:space="preserve">
Speciālā aizsargtērpa bikšu iegāde 4 amatpersonām
230</t>
    </r>
    <r>
      <rPr>
        <i/>
        <sz val="10"/>
        <rFont val="Times New Roman"/>
        <family val="1"/>
        <charset val="186"/>
      </rPr>
      <t xml:space="preserve"> euro</t>
    </r>
    <r>
      <rPr>
        <sz val="10"/>
        <rFont val="Times New Roman"/>
        <family val="1"/>
        <charset val="186"/>
      </rPr>
      <t xml:space="preserve"> (iegādes cena bez PVN) x 1,21(PVN) x 4 amatpersonas = 1113,20 </t>
    </r>
    <r>
      <rPr>
        <i/>
        <sz val="10"/>
        <rFont val="Times New Roman"/>
        <family val="1"/>
        <charset val="186"/>
      </rPr>
      <t>euro</t>
    </r>
    <r>
      <rPr>
        <sz val="10"/>
        <rFont val="Times New Roman"/>
        <family val="1"/>
        <charset val="186"/>
      </rPr>
      <t xml:space="preserve">
</t>
    </r>
    <r>
      <rPr>
        <b/>
        <i/>
        <sz val="10"/>
        <rFont val="Times New Roman"/>
        <family val="1"/>
        <charset val="186"/>
      </rPr>
      <t xml:space="preserve">Kopā: 1815 euro + 1113,20 euro = 2928,20 euro
</t>
    </r>
    <r>
      <rPr>
        <i/>
        <sz val="10"/>
        <rFont val="Times New Roman"/>
        <family val="1"/>
        <charset val="186"/>
      </rPr>
      <t>Pārējās 16 amatpersonas tiks nodrošinātas ar 2025. gadā iepriekšējai izvietošanai iegādātajām speciālā aizsargapģērba biksēm . Tā kā vienai amatpersonai nederēja neviena no 2025. gadā iegādātajām virsjakām, tiek iegādātas 5 jaunas virsjakas.</t>
    </r>
    <r>
      <rPr>
        <b/>
        <sz val="10"/>
        <rFont val="Times New Roman"/>
        <family val="1"/>
        <charset val="186"/>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</si>
</sst>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4" x14ac:knownFonts="1">
    <font>
      <sz val="11"/>
      <color theme="1"/>
      <name val="Calibri"/>
      <family val="2"/>
      <charset val="186"/>
      <scheme val="minor"/>
    </font>
    <font>
      <b/>
      <sz val="10"/>
      <name val="Times New Roman"/>
      <family val="1"/>
      <charset val="186"/>
    </font>
    <font>
      <sz val="10"/>
      <color theme="1"/>
      <name val="Times New Roman"/>
      <family val="1"/>
      <charset val="186"/>
    </font>
    <font>
      <sz val="10"/>
      <name val="Times New Roman"/>
      <family val="1"/>
      <charset val="186"/>
    </font>
    <font>
      <i/>
      <sz val="10"/>
      <name val="Times New Roman"/>
      <family val="1"/>
      <charset val="186"/>
    </font>
    <font>
      <b/>
      <sz val="10"/>
      <color theme="1"/>
      <name val="Times New Roman"/>
      <family val="1"/>
      <charset val="186"/>
    </font>
    <font>
      <b/>
      <i/>
      <sz val="10"/>
      <name val="Times New Roman"/>
      <family val="1"/>
      <charset val="186"/>
    </font>
    <font>
      <sz val="8"/>
      <name val="Times New Roman"/>
      <family val="1"/>
      <charset val="186"/>
    </font>
    <font>
      <sz val="11"/>
      <color theme="1"/>
      <name val="Calibri"/>
      <family val="2"/>
      <charset val="186"/>
      <scheme val="minor"/>
    </font>
    <font>
      <sz val="11"/>
      <color theme="0"/>
      <name val="Calibri"/>
      <family val="2"/>
      <charset val="186"/>
      <scheme val="minor"/>
    </font>
    <font>
      <sz val="11"/>
      <name val="Calibri"/>
      <family val="2"/>
      <charset val="186"/>
      <scheme val="minor"/>
    </font>
    <font>
      <sz val="9"/>
      <name val="Calibri"/>
      <family val="2"/>
      <charset val="186"/>
      <scheme val="minor"/>
    </font>
    <font>
      <i/>
      <sz val="11"/>
      <name val="Times New Roman"/>
      <family val="1"/>
      <charset val="186"/>
    </font>
    <font>
      <sz val="8"/>
      <name val="Calibri"/>
      <family val="2"/>
      <charset val="186"/>
      <scheme val="minor"/>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3" fontId="8" fillId="0" borderId="0" applyFont="0" applyFill="0" applyBorder="0" applyAlignment="0" applyProtection="0"/>
  </cellStyleXfs>
  <cellXfs count="37">
    <xf numFmtId="0" fontId="0" fillId="0" borderId="0" xfId="0"/>
    <xf numFmtId="0" fontId="2" fillId="0" borderId="0" xfId="0" applyFont="1"/>
    <xf numFmtId="0" fontId="2" fillId="0" borderId="0" xfId="0" applyFont="1" applyAlignment="1">
      <alignment horizontal="center" vertical="center"/>
    </xf>
    <xf numFmtId="0" fontId="3" fillId="0" borderId="1" xfId="0" applyFont="1" applyBorder="1" applyAlignment="1">
      <alignment vertical="center" wrapText="1"/>
    </xf>
    <xf numFmtId="0" fontId="10" fillId="0" borderId="0" xfId="0" applyFont="1"/>
    <xf numFmtId="0" fontId="11" fillId="0" borderId="0" xfId="0" applyFont="1"/>
    <xf numFmtId="0" fontId="12" fillId="0" borderId="0" xfId="0" applyFont="1" applyAlignment="1">
      <alignment horizontal="right" vertical="center"/>
    </xf>
    <xf numFmtId="0" fontId="3" fillId="2" borderId="2" xfId="0" applyFont="1" applyFill="1" applyBorder="1" applyAlignment="1">
      <alignment vertical="center" wrapText="1"/>
    </xf>
    <xf numFmtId="0" fontId="6"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3" fillId="2" borderId="1" xfId="0" applyFont="1" applyFill="1" applyBorder="1" applyAlignment="1">
      <alignment vertical="center" wrapText="1"/>
    </xf>
    <xf numFmtId="0" fontId="13" fillId="0" borderId="0" xfId="0" applyFont="1" applyAlignment="1"/>
    <xf numFmtId="0" fontId="13" fillId="0" borderId="0" xfId="0" applyFont="1"/>
    <xf numFmtId="0" fontId="9" fillId="0" borderId="0" xfId="0" applyFont="1"/>
    <xf numFmtId="0" fontId="3" fillId="0" borderId="1" xfId="0" applyFont="1" applyFill="1" applyBorder="1" applyAlignment="1">
      <alignment vertical="center" wrapText="1"/>
    </xf>
    <xf numFmtId="0" fontId="1" fillId="0" borderId="1" xfId="0" applyFont="1" applyBorder="1" applyAlignment="1">
      <alignment vertical="center" wrapText="1"/>
    </xf>
    <xf numFmtId="164" fontId="2" fillId="2" borderId="1" xfId="1" applyNumberFormat="1" applyFont="1" applyFill="1" applyBorder="1" applyAlignment="1">
      <alignment vertical="center" wrapText="1"/>
    </xf>
    <xf numFmtId="164" fontId="2" fillId="0" borderId="1" xfId="1" applyNumberFormat="1" applyFont="1" applyBorder="1" applyAlignment="1">
      <alignment vertical="center" wrapText="1"/>
    </xf>
    <xf numFmtId="3" fontId="5" fillId="2" borderId="1" xfId="0" applyNumberFormat="1" applyFont="1" applyFill="1" applyBorder="1" applyAlignment="1">
      <alignment horizontal="right" vertical="center" wrapText="1"/>
    </xf>
    <xf numFmtId="3" fontId="5" fillId="0" borderId="1" xfId="0" applyNumberFormat="1" applyFont="1" applyBorder="1" applyAlignment="1">
      <alignment horizontal="right" vertical="center" wrapText="1"/>
    </xf>
    <xf numFmtId="3" fontId="2" fillId="0" borderId="1" xfId="0" applyNumberFormat="1" applyFont="1" applyBorder="1" applyAlignment="1">
      <alignment horizontal="right" vertical="center" wrapText="1"/>
    </xf>
    <xf numFmtId="164" fontId="5" fillId="2" borderId="1" xfId="0" applyNumberFormat="1" applyFont="1" applyFill="1" applyBorder="1" applyAlignment="1">
      <alignment horizontal="center" vertical="center" wrapText="1"/>
    </xf>
    <xf numFmtId="164" fontId="2" fillId="2" borderId="3" xfId="1" applyNumberFormat="1" applyFont="1" applyFill="1" applyBorder="1" applyAlignment="1">
      <alignment vertical="center" wrapText="1"/>
    </xf>
    <xf numFmtId="164" fontId="2" fillId="2" borderId="1" xfId="0" applyNumberFormat="1" applyFont="1" applyFill="1" applyBorder="1" applyAlignment="1">
      <alignment horizontal="center" vertical="center" wrapText="1"/>
    </xf>
    <xf numFmtId="0" fontId="3" fillId="2" borderId="1" xfId="0" applyFont="1" applyFill="1" applyBorder="1" applyAlignment="1">
      <alignment horizontal="left" vertical="top" wrapText="1"/>
    </xf>
    <xf numFmtId="0" fontId="3" fillId="0" borderId="1" xfId="0" applyFont="1" applyBorder="1" applyAlignment="1">
      <alignment vertical="top" wrapText="1"/>
    </xf>
    <xf numFmtId="0" fontId="3" fillId="2" borderId="1" xfId="0" applyFont="1" applyFill="1" applyBorder="1" applyAlignment="1">
      <alignment vertical="top" wrapText="1"/>
    </xf>
    <xf numFmtId="0" fontId="7" fillId="3" borderId="0" xfId="0" applyFont="1" applyFill="1" applyAlignment="1">
      <alignment horizontal="right" vertical="center" wrapText="1"/>
    </xf>
    <xf numFmtId="164" fontId="2" fillId="2" borderId="3" xfId="1" applyNumberFormat="1" applyFont="1" applyFill="1" applyBorder="1" applyAlignment="1">
      <alignment horizontal="center" vertical="center" wrapText="1"/>
    </xf>
    <xf numFmtId="164" fontId="2" fillId="2" borderId="4" xfId="1" applyNumberFormat="1" applyFont="1" applyFill="1" applyBorder="1" applyAlignment="1">
      <alignment horizontal="center" vertical="center" wrapText="1"/>
    </xf>
    <xf numFmtId="3" fontId="2" fillId="2" borderId="3" xfId="0" applyNumberFormat="1" applyFont="1" applyFill="1" applyBorder="1" applyAlignment="1">
      <alignment horizontal="right" vertical="center" wrapText="1"/>
    </xf>
    <xf numFmtId="3" fontId="2" fillId="2" borderId="5" xfId="0" applyNumberFormat="1" applyFont="1" applyFill="1" applyBorder="1" applyAlignment="1">
      <alignment horizontal="right" vertical="center" wrapText="1"/>
    </xf>
    <xf numFmtId="164" fontId="2" fillId="2" borderId="5" xfId="1" applyNumberFormat="1" applyFont="1" applyFill="1" applyBorder="1" applyAlignment="1">
      <alignment horizontal="center" vertical="center" wrapText="1"/>
    </xf>
    <xf numFmtId="3" fontId="2" fillId="0" borderId="1" xfId="0" applyNumberFormat="1" applyFont="1" applyBorder="1" applyAlignment="1">
      <alignment horizontal="right" vertical="center" wrapText="1"/>
    </xf>
    <xf numFmtId="0" fontId="1" fillId="0" borderId="0" xfId="0" applyFont="1" applyAlignment="1">
      <alignment horizontal="center" vertical="center" wrapText="1"/>
    </xf>
    <xf numFmtId="0" fontId="1" fillId="0" borderId="0" xfId="0" applyFont="1" applyAlignment="1">
      <alignment horizontal="center" vertical="center"/>
    </xf>
  </cellXfs>
  <cellStyles count="2">
    <cellStyle name="Komats" xfId="1" builtinId="3"/>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likumi.lv/ta/id/328255-kartiba-kada-iekslietu-ministrijas-sistemas-iestazu-amatpersonas-ar-specialajam-dienesta-pakapem-tiek-nosutitas-daliba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L28"/>
  <sheetViews>
    <sheetView tabSelected="1" topLeftCell="A23" zoomScale="118" zoomScaleNormal="118" workbookViewId="0">
      <selection activeCell="A24" sqref="A24"/>
    </sheetView>
  </sheetViews>
  <sheetFormatPr defaultColWidth="8.5703125" defaultRowHeight="15" x14ac:dyDescent="0.25"/>
  <cols>
    <col min="1" max="1" width="74" style="4" customWidth="1"/>
    <col min="2" max="2" width="13.5703125" style="4" customWidth="1"/>
    <col min="3" max="3" width="0" style="5" hidden="1" customWidth="1"/>
    <col min="4" max="8" width="0" style="4" hidden="1" customWidth="1"/>
    <col min="9" max="16384" width="8.5703125" style="4"/>
  </cols>
  <sheetData>
    <row r="1" spans="1:12" s="1" customFormat="1" ht="49.5" customHeight="1" x14ac:dyDescent="0.2">
      <c r="A1" s="28" t="s">
        <v>2</v>
      </c>
      <c r="B1" s="28"/>
      <c r="C1" s="28"/>
      <c r="E1" s="2"/>
      <c r="F1" s="2"/>
      <c r="G1" s="2"/>
      <c r="H1" s="2"/>
      <c r="I1" s="2"/>
      <c r="J1" s="2"/>
    </row>
    <row r="2" spans="1:12" s="1" customFormat="1" ht="53.1" customHeight="1" x14ac:dyDescent="0.2">
      <c r="A2" s="35" t="s">
        <v>21</v>
      </c>
      <c r="B2" s="36"/>
      <c r="C2" s="36"/>
      <c r="E2" s="2"/>
      <c r="F2" s="2"/>
      <c r="G2" s="2"/>
      <c r="H2" s="2"/>
      <c r="I2" s="2"/>
      <c r="J2" s="2"/>
    </row>
    <row r="3" spans="1:12" x14ac:dyDescent="0.25">
      <c r="A3" s="7"/>
      <c r="B3" s="6" t="s">
        <v>0</v>
      </c>
    </row>
    <row r="4" spans="1:12" ht="32.1" customHeight="1" x14ac:dyDescent="0.25">
      <c r="A4" s="8" t="s">
        <v>25</v>
      </c>
      <c r="B4" s="9" t="s">
        <v>18</v>
      </c>
      <c r="C4" s="5" t="s">
        <v>3</v>
      </c>
    </row>
    <row r="5" spans="1:12" x14ac:dyDescent="0.25">
      <c r="A5" s="10" t="s">
        <v>1</v>
      </c>
      <c r="B5" s="19">
        <f>B6+B12</f>
        <v>51046</v>
      </c>
    </row>
    <row r="6" spans="1:12" x14ac:dyDescent="0.25">
      <c r="A6" s="10" t="s">
        <v>4</v>
      </c>
      <c r="B6" s="20">
        <f>B7+B10</f>
        <v>29501</v>
      </c>
    </row>
    <row r="7" spans="1:12" x14ac:dyDescent="0.25">
      <c r="A7" s="11" t="s">
        <v>5</v>
      </c>
      <c r="B7" s="21">
        <f>B8</f>
        <v>23870</v>
      </c>
      <c r="C7" s="12" t="s">
        <v>6</v>
      </c>
    </row>
    <row r="8" spans="1:12" ht="19.5" customHeight="1" x14ac:dyDescent="0.25">
      <c r="A8" s="11" t="s">
        <v>7</v>
      </c>
      <c r="B8" s="34">
        <f>ROUND((((19778/12*1.4)/31*20)*16)+(100/31*16),0)</f>
        <v>23870</v>
      </c>
      <c r="C8" s="13">
        <f>ROUNDUP(1932.75*1.4*9+1932.75*1.4/31*28,0)</f>
        <v>26797</v>
      </c>
      <c r="D8" s="13">
        <v>23193</v>
      </c>
      <c r="E8" s="13">
        <f>D8/12</f>
        <v>1932.75</v>
      </c>
      <c r="F8" s="13" t="s">
        <v>8</v>
      </c>
      <c r="G8" s="13"/>
      <c r="H8" s="13"/>
      <c r="I8" s="14"/>
      <c r="J8" s="14"/>
      <c r="K8" s="14"/>
      <c r="L8" s="14"/>
    </row>
    <row r="9" spans="1:12" ht="115.5" customHeight="1" x14ac:dyDescent="0.25">
      <c r="A9" s="15" t="s">
        <v>22</v>
      </c>
      <c r="B9" s="34"/>
      <c r="I9" s="14">
        <f xml:space="preserve"> ROUNDUP(1932.75*1.4*5 + 1932.75*1.4/31*28+1932.75*1.4/30*3,0)</f>
        <v>16244</v>
      </c>
      <c r="J9" s="14">
        <f>31-28</f>
        <v>3</v>
      </c>
      <c r="K9" s="14"/>
      <c r="L9" s="14"/>
    </row>
    <row r="10" spans="1:12" ht="26.45" customHeight="1" x14ac:dyDescent="0.25">
      <c r="A10" s="11" t="s">
        <v>9</v>
      </c>
      <c r="B10" s="17">
        <f>B11</f>
        <v>5631</v>
      </c>
      <c r="I10" s="14"/>
      <c r="J10" s="14"/>
      <c r="K10" s="14"/>
      <c r="L10" s="14"/>
    </row>
    <row r="11" spans="1:12" ht="24" customHeight="1" x14ac:dyDescent="0.25">
      <c r="A11" s="11" t="s">
        <v>19</v>
      </c>
      <c r="B11" s="18">
        <f>ROUND(B8*0.2359,0)</f>
        <v>5631</v>
      </c>
      <c r="I11" s="14"/>
      <c r="J11" s="14"/>
      <c r="K11" s="14"/>
      <c r="L11" s="14"/>
    </row>
    <row r="12" spans="1:12" ht="15.75" customHeight="1" x14ac:dyDescent="0.25">
      <c r="A12" s="10" t="s">
        <v>10</v>
      </c>
      <c r="B12" s="19">
        <f>B13+B18</f>
        <v>21545</v>
      </c>
      <c r="I12" s="14"/>
      <c r="J12" s="14"/>
      <c r="K12" s="14"/>
      <c r="L12" s="14"/>
    </row>
    <row r="13" spans="1:12" ht="15.75" customHeight="1" x14ac:dyDescent="0.25">
      <c r="A13" s="16" t="s">
        <v>11</v>
      </c>
      <c r="B13" s="22">
        <f>B14</f>
        <v>18101</v>
      </c>
      <c r="I13" s="14"/>
      <c r="J13" s="14"/>
      <c r="K13" s="14"/>
      <c r="L13" s="14"/>
    </row>
    <row r="14" spans="1:12" ht="21" customHeight="1" x14ac:dyDescent="0.25">
      <c r="A14" s="3" t="s">
        <v>12</v>
      </c>
      <c r="B14" s="23">
        <f>B16</f>
        <v>18101</v>
      </c>
      <c r="I14" s="14"/>
      <c r="J14" s="14"/>
      <c r="K14" s="14"/>
      <c r="L14" s="14"/>
    </row>
    <row r="15" spans="1:12" ht="17.45" customHeight="1" x14ac:dyDescent="0.25">
      <c r="A15" s="3" t="s">
        <v>20</v>
      </c>
      <c r="B15" s="23"/>
      <c r="I15" s="14"/>
      <c r="J15" s="14"/>
      <c r="K15" s="14"/>
      <c r="L15" s="14"/>
    </row>
    <row r="16" spans="1:12" x14ac:dyDescent="0.25">
      <c r="A16" s="3" t="s">
        <v>24</v>
      </c>
      <c r="B16" s="29">
        <f>ROUND((841.7*20)+(3.96*16*20),0)</f>
        <v>18101</v>
      </c>
      <c r="I16" s="14"/>
      <c r="J16" s="14"/>
      <c r="K16" s="14"/>
      <c r="L16" s="14"/>
    </row>
    <row r="17" spans="1:12" ht="57" customHeight="1" x14ac:dyDescent="0.25">
      <c r="A17" s="26" t="s">
        <v>23</v>
      </c>
      <c r="B17" s="30"/>
      <c r="I17" s="14"/>
      <c r="J17" s="14"/>
      <c r="K17" s="14"/>
      <c r="L17" s="14"/>
    </row>
    <row r="18" spans="1:12" ht="25.5" x14ac:dyDescent="0.25">
      <c r="A18" s="10" t="s">
        <v>13</v>
      </c>
      <c r="B18" s="19">
        <f>B19+B22</f>
        <v>3444</v>
      </c>
      <c r="I18" s="14"/>
      <c r="J18" s="14"/>
      <c r="K18" s="14"/>
      <c r="L18" s="14"/>
    </row>
    <row r="19" spans="1:12" x14ac:dyDescent="0.25">
      <c r="A19" s="11" t="s">
        <v>15</v>
      </c>
      <c r="B19" s="19">
        <f>B20</f>
        <v>516</v>
      </c>
      <c r="I19" s="14"/>
      <c r="J19" s="14"/>
      <c r="K19" s="14"/>
      <c r="L19" s="14"/>
    </row>
    <row r="20" spans="1:12" x14ac:dyDescent="0.25">
      <c r="A20" s="11" t="s">
        <v>16</v>
      </c>
      <c r="B20" s="31">
        <f>ROUND((75*1.21*4+31.62 *1.21*4),0)</f>
        <v>516</v>
      </c>
      <c r="I20" s="14"/>
      <c r="J20" s="14"/>
      <c r="K20" s="14"/>
      <c r="L20" s="14"/>
    </row>
    <row r="21" spans="1:12" ht="207.75" customHeight="1" x14ac:dyDescent="0.25">
      <c r="A21" s="27" t="s">
        <v>26</v>
      </c>
      <c r="B21" s="32"/>
      <c r="I21" s="14"/>
      <c r="J21" s="14"/>
      <c r="K21" s="14"/>
      <c r="L21" s="14"/>
    </row>
    <row r="22" spans="1:12" ht="17.25" customHeight="1" x14ac:dyDescent="0.25">
      <c r="A22" s="3" t="s">
        <v>14</v>
      </c>
      <c r="B22" s="24">
        <f>B23</f>
        <v>2928</v>
      </c>
      <c r="I22" s="14"/>
      <c r="J22" s="14"/>
      <c r="K22" s="14"/>
      <c r="L22" s="14"/>
    </row>
    <row r="23" spans="1:12" ht="17.25" customHeight="1" x14ac:dyDescent="0.25">
      <c r="A23" s="3" t="s">
        <v>17</v>
      </c>
      <c r="B23" s="29">
        <f>ROUND((300*1.21*5+230*1.21*4),0)</f>
        <v>2928</v>
      </c>
      <c r="I23" s="14"/>
      <c r="J23" s="14"/>
      <c r="K23" s="14"/>
      <c r="L23" s="14"/>
    </row>
    <row r="24" spans="1:12" ht="233.25" customHeight="1" x14ac:dyDescent="0.25">
      <c r="A24" s="25" t="s">
        <v>27</v>
      </c>
      <c r="B24" s="33"/>
      <c r="C24" s="13">
        <f>ROUND(85*9+85/31*28,2)</f>
        <v>841.77</v>
      </c>
      <c r="I24" s="14">
        <f>ROUNDUP(85*5+85/31*28+85/30*3,0)</f>
        <v>511</v>
      </c>
      <c r="J24" s="14"/>
      <c r="K24" s="14"/>
      <c r="L24" s="14"/>
    </row>
    <row r="25" spans="1:12" x14ac:dyDescent="0.25">
      <c r="I25" s="14"/>
      <c r="J25" s="14"/>
      <c r="K25" s="14"/>
      <c r="L25" s="14"/>
    </row>
    <row r="26" spans="1:12" x14ac:dyDescent="0.25">
      <c r="I26" s="14"/>
      <c r="J26" s="14"/>
      <c r="K26" s="14"/>
      <c r="L26" s="14"/>
    </row>
    <row r="27" spans="1:12" x14ac:dyDescent="0.25">
      <c r="I27" s="14"/>
      <c r="J27" s="14"/>
      <c r="K27" s="14"/>
      <c r="L27" s="14"/>
    </row>
    <row r="28" spans="1:12" x14ac:dyDescent="0.25">
      <c r="I28" s="14"/>
      <c r="J28" s="14"/>
      <c r="K28" s="14"/>
      <c r="L28" s="14"/>
    </row>
  </sheetData>
  <mergeCells count="6">
    <mergeCell ref="A1:C1"/>
    <mergeCell ref="B16:B17"/>
    <mergeCell ref="B20:B21"/>
    <mergeCell ref="B23:B24"/>
    <mergeCell ref="B8:B9"/>
    <mergeCell ref="A2:C2"/>
  </mergeCells>
  <hyperlinks>
    <hyperlink ref="A2" r:id="rId1" display="https://likumi.lv/ta/id/328255-kartiba-kada-iekslietu-ministrijas-sistemas-iestazu-amatpersonas-ar-specialajam-dienesta-pakapem-tiek-nosutitas-dalibai" xr:uid="{00000000-0004-0000-0000-000000000000}"/>
  </hyperlinks>
  <pageMargins left="0.70866141732283472" right="0.70866141732283472" top="0.74803149606299213" bottom="0.74803149606299213" header="0.31496062992125984" footer="0.31496062992125984"/>
  <pageSetup paperSize="9" scale="8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VUGD_vienība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Natālija Rasponomarjova</dc:creator>
  <cp:lastModifiedBy>Ramona Lamberte</cp:lastModifiedBy>
  <cp:lastPrinted>2025-04-04T10:07:12Z</cp:lastPrinted>
  <dcterms:created xsi:type="dcterms:W3CDTF">2024-08-12T09:31:58Z</dcterms:created>
  <dcterms:modified xsi:type="dcterms:W3CDTF">2026-06-11T12:14:23Z</dcterms:modified>
</cp:coreProperties>
</file>