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13_ncr:1_{7E10867F-D34D-41E5-AA9F-BE6A3D5321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ADC_ienem_izdev_progn_17062022" sheetId="8" r:id="rId1"/>
    <sheet name="Planoto_ien_salidz" sheetId="9" r:id="rId2"/>
  </sheets>
  <definedNames>
    <definedName name="_xlnm.Print_Titles" localSheetId="0">VADC_ienem_izdev_progn_17062022!$A:$B,VADC_ienem_izdev_progn_17062022!$11:$13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9" l="1"/>
  <c r="AC159" i="8"/>
  <c r="AA159" i="8"/>
  <c r="Y159" i="8"/>
  <c r="X159" i="8"/>
  <c r="G159" i="8"/>
  <c r="I5" i="9" l="1"/>
  <c r="Z158" i="8"/>
  <c r="W158" i="8"/>
  <c r="U158" i="8"/>
  <c r="I158" i="8"/>
  <c r="V158" i="8" s="1"/>
  <c r="F158" i="8"/>
  <c r="Z157" i="8"/>
  <c r="W157" i="8"/>
  <c r="U157" i="8"/>
  <c r="I157" i="8"/>
  <c r="F157" i="8"/>
  <c r="Z156" i="8"/>
  <c r="W156" i="8"/>
  <c r="U156" i="8"/>
  <c r="I156" i="8"/>
  <c r="V156" i="8" s="1"/>
  <c r="F156" i="8"/>
  <c r="Z155" i="8"/>
  <c r="W155" i="8"/>
  <c r="U155" i="8"/>
  <c r="I155" i="8"/>
  <c r="F155" i="8"/>
  <c r="Z154" i="8"/>
  <c r="W154" i="8"/>
  <c r="U154" i="8"/>
  <c r="I154" i="8"/>
  <c r="V154" i="8" s="1"/>
  <c r="F154" i="8"/>
  <c r="Z153" i="8"/>
  <c r="W153" i="8"/>
  <c r="U153" i="8"/>
  <c r="I153" i="8"/>
  <c r="F153" i="8"/>
  <c r="Z152" i="8"/>
  <c r="W152" i="8"/>
  <c r="U152" i="8"/>
  <c r="I152" i="8"/>
  <c r="V152" i="8" s="1"/>
  <c r="F152" i="8"/>
  <c r="Z151" i="8"/>
  <c r="W151" i="8"/>
  <c r="U151" i="8"/>
  <c r="I151" i="8"/>
  <c r="F151" i="8"/>
  <c r="Z150" i="8"/>
  <c r="W150" i="8"/>
  <c r="U150" i="8"/>
  <c r="I150" i="8"/>
  <c r="V150" i="8" s="1"/>
  <c r="F150" i="8"/>
  <c r="Z149" i="8"/>
  <c r="W149" i="8"/>
  <c r="U149" i="8"/>
  <c r="I149" i="8"/>
  <c r="F149" i="8"/>
  <c r="Z148" i="8"/>
  <c r="W148" i="8"/>
  <c r="U148" i="8"/>
  <c r="I148" i="8"/>
  <c r="V148" i="8" s="1"/>
  <c r="F148" i="8"/>
  <c r="Z147" i="8"/>
  <c r="W147" i="8"/>
  <c r="U147" i="8"/>
  <c r="I147" i="8"/>
  <c r="F147" i="8"/>
  <c r="Z146" i="8"/>
  <c r="W146" i="8"/>
  <c r="U146" i="8"/>
  <c r="I146" i="8"/>
  <c r="V146" i="8" s="1"/>
  <c r="F146" i="8"/>
  <c r="Z144" i="8"/>
  <c r="W144" i="8"/>
  <c r="U144" i="8"/>
  <c r="I144" i="8"/>
  <c r="V144" i="8" s="1"/>
  <c r="F144" i="8"/>
  <c r="Z143" i="8"/>
  <c r="W143" i="8"/>
  <c r="U143" i="8"/>
  <c r="I143" i="8"/>
  <c r="V143" i="8" s="1"/>
  <c r="F143" i="8"/>
  <c r="Z142" i="8"/>
  <c r="W142" i="8"/>
  <c r="U142" i="8"/>
  <c r="I142" i="8"/>
  <c r="K142" i="8" s="1"/>
  <c r="S142" i="8" s="1"/>
  <c r="F142" i="8"/>
  <c r="Z141" i="8"/>
  <c r="W141" i="8"/>
  <c r="U141" i="8"/>
  <c r="I141" i="8"/>
  <c r="V141" i="8" s="1"/>
  <c r="F141" i="8"/>
  <c r="Z140" i="8"/>
  <c r="W140" i="8"/>
  <c r="U140" i="8"/>
  <c r="I140" i="8"/>
  <c r="K140" i="8" s="1"/>
  <c r="S140" i="8" s="1"/>
  <c r="F140" i="8"/>
  <c r="Z139" i="8"/>
  <c r="W139" i="8"/>
  <c r="U139" i="8"/>
  <c r="I139" i="8"/>
  <c r="V139" i="8" s="1"/>
  <c r="F139" i="8"/>
  <c r="Z138" i="8"/>
  <c r="W138" i="8"/>
  <c r="U138" i="8"/>
  <c r="I138" i="8"/>
  <c r="K138" i="8" s="1"/>
  <c r="S138" i="8" s="1"/>
  <c r="F138" i="8"/>
  <c r="Z137" i="8"/>
  <c r="W137" i="8"/>
  <c r="U137" i="8"/>
  <c r="I137" i="8"/>
  <c r="V137" i="8" s="1"/>
  <c r="F137" i="8"/>
  <c r="Z136" i="8"/>
  <c r="W136" i="8"/>
  <c r="U136" i="8"/>
  <c r="I136" i="8"/>
  <c r="K136" i="8" s="1"/>
  <c r="S136" i="8" s="1"/>
  <c r="F136" i="8"/>
  <c r="Z135" i="8"/>
  <c r="W135" i="8"/>
  <c r="U135" i="8"/>
  <c r="I135" i="8"/>
  <c r="V135" i="8" s="1"/>
  <c r="F135" i="8"/>
  <c r="Z134" i="8"/>
  <c r="W134" i="8"/>
  <c r="U134" i="8"/>
  <c r="I134" i="8"/>
  <c r="K134" i="8" s="1"/>
  <c r="S134" i="8" s="1"/>
  <c r="F134" i="8"/>
  <c r="Z133" i="8"/>
  <c r="W133" i="8"/>
  <c r="U133" i="8"/>
  <c r="I133" i="8"/>
  <c r="V133" i="8" s="1"/>
  <c r="F133" i="8"/>
  <c r="Z132" i="8"/>
  <c r="W132" i="8"/>
  <c r="U132" i="8"/>
  <c r="I132" i="8"/>
  <c r="K132" i="8" s="1"/>
  <c r="S132" i="8" s="1"/>
  <c r="F132" i="8"/>
  <c r="Z130" i="8"/>
  <c r="W130" i="8"/>
  <c r="U130" i="8"/>
  <c r="I130" i="8"/>
  <c r="V130" i="8" s="1"/>
  <c r="F130" i="8"/>
  <c r="Z129" i="8"/>
  <c r="W129" i="8"/>
  <c r="U129" i="8"/>
  <c r="I129" i="8"/>
  <c r="K129" i="8" s="1"/>
  <c r="S129" i="8" s="1"/>
  <c r="F129" i="8"/>
  <c r="Z128" i="8"/>
  <c r="W128" i="8"/>
  <c r="U128" i="8"/>
  <c r="I128" i="8"/>
  <c r="V128" i="8" s="1"/>
  <c r="F128" i="8"/>
  <c r="Z127" i="8"/>
  <c r="W127" i="8"/>
  <c r="U127" i="8"/>
  <c r="I127" i="8"/>
  <c r="V127" i="8" s="1"/>
  <c r="F127" i="8"/>
  <c r="Z126" i="8"/>
  <c r="W126" i="8"/>
  <c r="U126" i="8"/>
  <c r="I126" i="8"/>
  <c r="V126" i="8" s="1"/>
  <c r="F126" i="8"/>
  <c r="Z125" i="8"/>
  <c r="W125" i="8"/>
  <c r="U125" i="8"/>
  <c r="I125" i="8"/>
  <c r="V125" i="8" s="1"/>
  <c r="F125" i="8"/>
  <c r="Z124" i="8"/>
  <c r="W124" i="8"/>
  <c r="U124" i="8"/>
  <c r="I124" i="8"/>
  <c r="V124" i="8" s="1"/>
  <c r="F124" i="8"/>
  <c r="Z123" i="8"/>
  <c r="W123" i="8"/>
  <c r="U123" i="8"/>
  <c r="I123" i="8"/>
  <c r="V123" i="8" s="1"/>
  <c r="F123" i="8"/>
  <c r="Z122" i="8"/>
  <c r="W122" i="8"/>
  <c r="U122" i="8"/>
  <c r="I122" i="8"/>
  <c r="V122" i="8" s="1"/>
  <c r="F122" i="8"/>
  <c r="Z121" i="8"/>
  <c r="W121" i="8"/>
  <c r="U121" i="8"/>
  <c r="I121" i="8"/>
  <c r="V121" i="8" s="1"/>
  <c r="F121" i="8"/>
  <c r="Z120" i="8"/>
  <c r="W120" i="8"/>
  <c r="U120" i="8"/>
  <c r="I120" i="8"/>
  <c r="V120" i="8" s="1"/>
  <c r="F120" i="8"/>
  <c r="Z119" i="8"/>
  <c r="W119" i="8"/>
  <c r="U119" i="8"/>
  <c r="I119" i="8"/>
  <c r="V119" i="8" s="1"/>
  <c r="F119" i="8"/>
  <c r="Z118" i="8"/>
  <c r="W118" i="8"/>
  <c r="U118" i="8"/>
  <c r="I118" i="8"/>
  <c r="V118" i="8" s="1"/>
  <c r="F118" i="8"/>
  <c r="Z116" i="8"/>
  <c r="W116" i="8"/>
  <c r="U116" i="8"/>
  <c r="I116" i="8"/>
  <c r="V116" i="8" s="1"/>
  <c r="F116" i="8"/>
  <c r="Z115" i="8"/>
  <c r="W115" i="8"/>
  <c r="U115" i="8"/>
  <c r="I115" i="8"/>
  <c r="V115" i="8" s="1"/>
  <c r="F115" i="8"/>
  <c r="Z114" i="8"/>
  <c r="W114" i="8"/>
  <c r="U114" i="8"/>
  <c r="I114" i="8"/>
  <c r="K114" i="8" s="1"/>
  <c r="S114" i="8" s="1"/>
  <c r="F114" i="8"/>
  <c r="Z113" i="8"/>
  <c r="W113" i="8"/>
  <c r="U113" i="8"/>
  <c r="I113" i="8"/>
  <c r="V113" i="8" s="1"/>
  <c r="F113" i="8"/>
  <c r="Z112" i="8"/>
  <c r="W112" i="8"/>
  <c r="U112" i="8"/>
  <c r="I112" i="8"/>
  <c r="K112" i="8" s="1"/>
  <c r="S112" i="8" s="1"/>
  <c r="F112" i="8"/>
  <c r="Z111" i="8"/>
  <c r="W111" i="8"/>
  <c r="U111" i="8"/>
  <c r="I111" i="8"/>
  <c r="V111" i="8" s="1"/>
  <c r="F111" i="8"/>
  <c r="Z110" i="8"/>
  <c r="W110" i="8"/>
  <c r="U110" i="8"/>
  <c r="I110" i="8"/>
  <c r="K110" i="8" s="1"/>
  <c r="S110" i="8" s="1"/>
  <c r="F110" i="8"/>
  <c r="Z109" i="8"/>
  <c r="W109" i="8"/>
  <c r="U109" i="8"/>
  <c r="I109" i="8"/>
  <c r="V109" i="8" s="1"/>
  <c r="F109" i="8"/>
  <c r="Z108" i="8"/>
  <c r="W108" i="8"/>
  <c r="U108" i="8"/>
  <c r="I108" i="8"/>
  <c r="V108" i="8" s="1"/>
  <c r="F108" i="8"/>
  <c r="Z107" i="8"/>
  <c r="W107" i="8"/>
  <c r="U107" i="8"/>
  <c r="I107" i="8"/>
  <c r="V107" i="8" s="1"/>
  <c r="F107" i="8"/>
  <c r="Z106" i="8"/>
  <c r="W106" i="8"/>
  <c r="U106" i="8"/>
  <c r="I106" i="8"/>
  <c r="V106" i="8" s="1"/>
  <c r="F106" i="8"/>
  <c r="Z105" i="8"/>
  <c r="W105" i="8"/>
  <c r="U105" i="8"/>
  <c r="I105" i="8"/>
  <c r="V105" i="8" s="1"/>
  <c r="F105" i="8"/>
  <c r="Z104" i="8"/>
  <c r="W104" i="8"/>
  <c r="U104" i="8"/>
  <c r="I104" i="8"/>
  <c r="V104" i="8" s="1"/>
  <c r="F104" i="8"/>
  <c r="Z102" i="8"/>
  <c r="W102" i="8"/>
  <c r="U102" i="8"/>
  <c r="I102" i="8"/>
  <c r="V102" i="8" s="1"/>
  <c r="F102" i="8"/>
  <c r="Z101" i="8"/>
  <c r="W101" i="8"/>
  <c r="U101" i="8"/>
  <c r="I101" i="8"/>
  <c r="V101" i="8" s="1"/>
  <c r="F101" i="8"/>
  <c r="Z100" i="8"/>
  <c r="W100" i="8"/>
  <c r="U100" i="8"/>
  <c r="I100" i="8"/>
  <c r="V100" i="8" s="1"/>
  <c r="F100" i="8"/>
  <c r="Z99" i="8"/>
  <c r="W99" i="8"/>
  <c r="U99" i="8"/>
  <c r="I99" i="8"/>
  <c r="V99" i="8" s="1"/>
  <c r="F99" i="8"/>
  <c r="Z98" i="8"/>
  <c r="W98" i="8"/>
  <c r="U98" i="8"/>
  <c r="I98" i="8"/>
  <c r="F98" i="8"/>
  <c r="Z97" i="8"/>
  <c r="W97" i="8"/>
  <c r="U97" i="8"/>
  <c r="I97" i="8"/>
  <c r="V97" i="8" s="1"/>
  <c r="F97" i="8"/>
  <c r="Z96" i="8"/>
  <c r="W96" i="8"/>
  <c r="U96" i="8"/>
  <c r="I96" i="8"/>
  <c r="F96" i="8"/>
  <c r="Z95" i="8"/>
  <c r="W95" i="8"/>
  <c r="U95" i="8"/>
  <c r="I95" i="8"/>
  <c r="V95" i="8" s="1"/>
  <c r="F95" i="8"/>
  <c r="Z94" i="8"/>
  <c r="W94" i="8"/>
  <c r="U94" i="8"/>
  <c r="I94" i="8"/>
  <c r="F94" i="8"/>
  <c r="Z93" i="8"/>
  <c r="W93" i="8"/>
  <c r="U93" i="8"/>
  <c r="I93" i="8"/>
  <c r="V93" i="8" s="1"/>
  <c r="F93" i="8"/>
  <c r="Z92" i="8"/>
  <c r="W92" i="8"/>
  <c r="U92" i="8"/>
  <c r="I92" i="8"/>
  <c r="F92" i="8"/>
  <c r="Z91" i="8"/>
  <c r="W91" i="8"/>
  <c r="U91" i="8"/>
  <c r="I91" i="8"/>
  <c r="V91" i="8" s="1"/>
  <c r="F91" i="8"/>
  <c r="Z90" i="8"/>
  <c r="W90" i="8"/>
  <c r="U90" i="8"/>
  <c r="I90" i="8"/>
  <c r="F90" i="8"/>
  <c r="Z88" i="8"/>
  <c r="W88" i="8"/>
  <c r="U88" i="8"/>
  <c r="I88" i="8"/>
  <c r="K88" i="8" s="1"/>
  <c r="S88" i="8" s="1"/>
  <c r="F88" i="8"/>
  <c r="Z87" i="8"/>
  <c r="W87" i="8"/>
  <c r="U87" i="8"/>
  <c r="I87" i="8"/>
  <c r="F87" i="8"/>
  <c r="Z86" i="8"/>
  <c r="W86" i="8"/>
  <c r="U86" i="8"/>
  <c r="I86" i="8"/>
  <c r="V86" i="8" s="1"/>
  <c r="F86" i="8"/>
  <c r="Z85" i="8"/>
  <c r="W85" i="8"/>
  <c r="U85" i="8"/>
  <c r="I85" i="8"/>
  <c r="F85" i="8"/>
  <c r="Z84" i="8"/>
  <c r="W84" i="8"/>
  <c r="U84" i="8"/>
  <c r="I84" i="8"/>
  <c r="K84" i="8" s="1"/>
  <c r="S84" i="8" s="1"/>
  <c r="F84" i="8"/>
  <c r="Z83" i="8"/>
  <c r="W83" i="8"/>
  <c r="U83" i="8"/>
  <c r="I83" i="8"/>
  <c r="F83" i="8"/>
  <c r="Z82" i="8"/>
  <c r="W82" i="8"/>
  <c r="U82" i="8"/>
  <c r="I82" i="8"/>
  <c r="V82" i="8" s="1"/>
  <c r="F82" i="8"/>
  <c r="Z81" i="8"/>
  <c r="W81" i="8"/>
  <c r="U81" i="8"/>
  <c r="I81" i="8"/>
  <c r="F81" i="8"/>
  <c r="Z80" i="8"/>
  <c r="W80" i="8"/>
  <c r="U80" i="8"/>
  <c r="I80" i="8"/>
  <c r="K80" i="8" s="1"/>
  <c r="S80" i="8" s="1"/>
  <c r="F80" i="8"/>
  <c r="Z79" i="8"/>
  <c r="W79" i="8"/>
  <c r="U79" i="8"/>
  <c r="I79" i="8"/>
  <c r="F79" i="8"/>
  <c r="Z78" i="8"/>
  <c r="W78" i="8"/>
  <c r="U78" i="8"/>
  <c r="I78" i="8"/>
  <c r="V78" i="8" s="1"/>
  <c r="F78" i="8"/>
  <c r="Z77" i="8"/>
  <c r="W77" i="8"/>
  <c r="U77" i="8"/>
  <c r="I77" i="8"/>
  <c r="F77" i="8"/>
  <c r="Z76" i="8"/>
  <c r="W76" i="8"/>
  <c r="U76" i="8"/>
  <c r="I76" i="8"/>
  <c r="V76" i="8" s="1"/>
  <c r="F76" i="8"/>
  <c r="Z74" i="8"/>
  <c r="W74" i="8"/>
  <c r="U74" i="8"/>
  <c r="I74" i="8"/>
  <c r="F74" i="8"/>
  <c r="Z73" i="8"/>
  <c r="W73" i="8"/>
  <c r="U73" i="8"/>
  <c r="I73" i="8"/>
  <c r="V73" i="8" s="1"/>
  <c r="F73" i="8"/>
  <c r="Z72" i="8"/>
  <c r="W72" i="8"/>
  <c r="U72" i="8"/>
  <c r="I72" i="8"/>
  <c r="F72" i="8"/>
  <c r="Z71" i="8"/>
  <c r="W71" i="8"/>
  <c r="U71" i="8"/>
  <c r="I71" i="8"/>
  <c r="V71" i="8" s="1"/>
  <c r="F71" i="8"/>
  <c r="Z70" i="8"/>
  <c r="W70" i="8"/>
  <c r="U70" i="8"/>
  <c r="I70" i="8"/>
  <c r="F70" i="8"/>
  <c r="Z69" i="8"/>
  <c r="W69" i="8"/>
  <c r="U69" i="8"/>
  <c r="I69" i="8"/>
  <c r="K69" i="8" s="1"/>
  <c r="S69" i="8" s="1"/>
  <c r="F69" i="8"/>
  <c r="Z68" i="8"/>
  <c r="W68" i="8"/>
  <c r="U68" i="8"/>
  <c r="I68" i="8"/>
  <c r="F68" i="8"/>
  <c r="Z67" i="8"/>
  <c r="W67" i="8"/>
  <c r="U67" i="8"/>
  <c r="I67" i="8"/>
  <c r="K67" i="8" s="1"/>
  <c r="S67" i="8" s="1"/>
  <c r="F67" i="8"/>
  <c r="Z66" i="8"/>
  <c r="W66" i="8"/>
  <c r="U66" i="8"/>
  <c r="I66" i="8"/>
  <c r="F66" i="8"/>
  <c r="Z65" i="8"/>
  <c r="W65" i="8"/>
  <c r="U65" i="8"/>
  <c r="I65" i="8"/>
  <c r="V65" i="8" s="1"/>
  <c r="F65" i="8"/>
  <c r="Z64" i="8"/>
  <c r="W64" i="8"/>
  <c r="U64" i="8"/>
  <c r="I64" i="8"/>
  <c r="F64" i="8"/>
  <c r="Z63" i="8"/>
  <c r="W63" i="8"/>
  <c r="U63" i="8"/>
  <c r="I63" i="8"/>
  <c r="V63" i="8" s="1"/>
  <c r="F63" i="8"/>
  <c r="Z62" i="8"/>
  <c r="W62" i="8"/>
  <c r="U62" i="8"/>
  <c r="I62" i="8"/>
  <c r="F62" i="8"/>
  <c r="Z60" i="8"/>
  <c r="W60" i="8"/>
  <c r="U60" i="8"/>
  <c r="I60" i="8"/>
  <c r="V60" i="8" s="1"/>
  <c r="F60" i="8"/>
  <c r="Z59" i="8"/>
  <c r="W59" i="8"/>
  <c r="U59" i="8"/>
  <c r="I59" i="8"/>
  <c r="F59" i="8"/>
  <c r="Z58" i="8"/>
  <c r="W58" i="8"/>
  <c r="U58" i="8"/>
  <c r="I58" i="8"/>
  <c r="V58" i="8" s="1"/>
  <c r="F58" i="8"/>
  <c r="Z57" i="8"/>
  <c r="W57" i="8"/>
  <c r="U57" i="8"/>
  <c r="I57" i="8"/>
  <c r="F57" i="8"/>
  <c r="Z56" i="8"/>
  <c r="W56" i="8"/>
  <c r="U56" i="8"/>
  <c r="I56" i="8"/>
  <c r="V56" i="8" s="1"/>
  <c r="F56" i="8"/>
  <c r="Z55" i="8"/>
  <c r="W55" i="8"/>
  <c r="U55" i="8"/>
  <c r="I55" i="8"/>
  <c r="F55" i="8"/>
  <c r="Z54" i="8"/>
  <c r="W54" i="8"/>
  <c r="U54" i="8"/>
  <c r="I54" i="8"/>
  <c r="K54" i="8" s="1"/>
  <c r="S54" i="8" s="1"/>
  <c r="F54" i="8"/>
  <c r="Z53" i="8"/>
  <c r="W53" i="8"/>
  <c r="U53" i="8"/>
  <c r="I53" i="8"/>
  <c r="F53" i="8"/>
  <c r="Z52" i="8"/>
  <c r="W52" i="8"/>
  <c r="U52" i="8"/>
  <c r="I52" i="8"/>
  <c r="K52" i="8" s="1"/>
  <c r="S52" i="8" s="1"/>
  <c r="F52" i="8"/>
  <c r="Z51" i="8"/>
  <c r="W51" i="8"/>
  <c r="U51" i="8"/>
  <c r="I51" i="8"/>
  <c r="F51" i="8"/>
  <c r="Z50" i="8"/>
  <c r="W50" i="8"/>
  <c r="U50" i="8"/>
  <c r="I50" i="8"/>
  <c r="K50" i="8" s="1"/>
  <c r="S50" i="8" s="1"/>
  <c r="F50" i="8"/>
  <c r="Z49" i="8"/>
  <c r="W49" i="8"/>
  <c r="U49" i="8"/>
  <c r="I49" i="8"/>
  <c r="F49" i="8"/>
  <c r="Z48" i="8"/>
  <c r="W48" i="8"/>
  <c r="U48" i="8"/>
  <c r="I48" i="8"/>
  <c r="V48" i="8" s="1"/>
  <c r="F48" i="8"/>
  <c r="Z47" i="8"/>
  <c r="W47" i="8"/>
  <c r="U47" i="8"/>
  <c r="I47" i="8"/>
  <c r="F47" i="8"/>
  <c r="Z46" i="8"/>
  <c r="W46" i="8"/>
  <c r="U46" i="8"/>
  <c r="I46" i="8"/>
  <c r="K46" i="8" s="1"/>
  <c r="S46" i="8" s="1"/>
  <c r="F46" i="8"/>
  <c r="Z45" i="8"/>
  <c r="W45" i="8"/>
  <c r="U45" i="8"/>
  <c r="I45" i="8"/>
  <c r="F45" i="8"/>
  <c r="Z44" i="8"/>
  <c r="W44" i="8"/>
  <c r="U44" i="8"/>
  <c r="I44" i="8"/>
  <c r="V44" i="8" s="1"/>
  <c r="F44" i="8"/>
  <c r="Z43" i="8"/>
  <c r="W43" i="8"/>
  <c r="U43" i="8"/>
  <c r="I43" i="8"/>
  <c r="F43" i="8"/>
  <c r="Z42" i="8"/>
  <c r="W42" i="8"/>
  <c r="U42" i="8"/>
  <c r="I42" i="8"/>
  <c r="V42" i="8" s="1"/>
  <c r="F42" i="8"/>
  <c r="Z41" i="8"/>
  <c r="W41" i="8"/>
  <c r="U41" i="8"/>
  <c r="I41" i="8"/>
  <c r="F41" i="8"/>
  <c r="Z40" i="8"/>
  <c r="W40" i="8"/>
  <c r="U40" i="8"/>
  <c r="I40" i="8"/>
  <c r="V40" i="8" s="1"/>
  <c r="F40" i="8"/>
  <c r="Z39" i="8"/>
  <c r="W39" i="8"/>
  <c r="U39" i="8"/>
  <c r="I39" i="8"/>
  <c r="F39" i="8"/>
  <c r="Z38" i="8"/>
  <c r="W38" i="8"/>
  <c r="U38" i="8"/>
  <c r="I38" i="8"/>
  <c r="V38" i="8" s="1"/>
  <c r="F38" i="8"/>
  <c r="Z37" i="8"/>
  <c r="W37" i="8"/>
  <c r="U37" i="8"/>
  <c r="I37" i="8"/>
  <c r="F37" i="8"/>
  <c r="Z36" i="8"/>
  <c r="W36" i="8"/>
  <c r="U36" i="8"/>
  <c r="I36" i="8"/>
  <c r="K36" i="8" s="1"/>
  <c r="S36" i="8" s="1"/>
  <c r="F36" i="8"/>
  <c r="Z35" i="8"/>
  <c r="W35" i="8"/>
  <c r="U35" i="8"/>
  <c r="I35" i="8"/>
  <c r="F35" i="8"/>
  <c r="Z34" i="8"/>
  <c r="W34" i="8"/>
  <c r="U34" i="8"/>
  <c r="I34" i="8"/>
  <c r="K34" i="8" s="1"/>
  <c r="S34" i="8" s="1"/>
  <c r="F34" i="8"/>
  <c r="Z33" i="8"/>
  <c r="W33" i="8"/>
  <c r="U33" i="8"/>
  <c r="I33" i="8"/>
  <c r="F33" i="8"/>
  <c r="Z32" i="8"/>
  <c r="W32" i="8"/>
  <c r="U32" i="8"/>
  <c r="I32" i="8"/>
  <c r="V32" i="8" s="1"/>
  <c r="F32" i="8"/>
  <c r="Z31" i="8"/>
  <c r="W31" i="8"/>
  <c r="U31" i="8"/>
  <c r="I31" i="8"/>
  <c r="F31" i="8"/>
  <c r="Z30" i="8"/>
  <c r="W30" i="8"/>
  <c r="U30" i="8"/>
  <c r="I30" i="8"/>
  <c r="V30" i="8" s="1"/>
  <c r="F30" i="8"/>
  <c r="Z29" i="8"/>
  <c r="W29" i="8"/>
  <c r="U29" i="8"/>
  <c r="I29" i="8"/>
  <c r="V29" i="8" s="1"/>
  <c r="F29" i="8"/>
  <c r="G27" i="8"/>
  <c r="G160" i="8" s="1"/>
  <c r="AA26" i="8"/>
  <c r="Z26" i="8"/>
  <c r="W26" i="8"/>
  <c r="U26" i="8"/>
  <c r="P26" i="8"/>
  <c r="I26" i="8"/>
  <c r="V26" i="8" s="1"/>
  <c r="AA25" i="8"/>
  <c r="Z25" i="8"/>
  <c r="W25" i="8"/>
  <c r="U25" i="8"/>
  <c r="P25" i="8"/>
  <c r="I25" i="8"/>
  <c r="K25" i="8" s="1"/>
  <c r="AA24" i="8"/>
  <c r="Z24" i="8"/>
  <c r="W24" i="8"/>
  <c r="U24" i="8"/>
  <c r="P24" i="8"/>
  <c r="I24" i="8"/>
  <c r="V24" i="8" s="1"/>
  <c r="AA23" i="8"/>
  <c r="Z23" i="8"/>
  <c r="X23" i="8"/>
  <c r="W23" i="8"/>
  <c r="U23" i="8"/>
  <c r="M23" i="8"/>
  <c r="Y23" i="8" s="1"/>
  <c r="I23" i="8"/>
  <c r="V23" i="8" s="1"/>
  <c r="AA22" i="8"/>
  <c r="Z22" i="8"/>
  <c r="X22" i="8"/>
  <c r="W22" i="8"/>
  <c r="U22" i="8"/>
  <c r="M22" i="8"/>
  <c r="Y22" i="8" s="1"/>
  <c r="I22" i="8"/>
  <c r="K22" i="8" s="1"/>
  <c r="AA21" i="8"/>
  <c r="Z21" i="8"/>
  <c r="W21" i="8"/>
  <c r="V21" i="8"/>
  <c r="U21" i="8"/>
  <c r="P21" i="8"/>
  <c r="K21" i="8"/>
  <c r="AA20" i="8"/>
  <c r="Z20" i="8"/>
  <c r="W20" i="8"/>
  <c r="U20" i="8"/>
  <c r="P20" i="8"/>
  <c r="I20" i="8"/>
  <c r="K20" i="8" s="1"/>
  <c r="AA19" i="8"/>
  <c r="Z19" i="8"/>
  <c r="W19" i="8"/>
  <c r="U19" i="8"/>
  <c r="P19" i="8"/>
  <c r="I19" i="8"/>
  <c r="V19" i="8" s="1"/>
  <c r="AA18" i="8"/>
  <c r="Z18" i="8"/>
  <c r="W18" i="8"/>
  <c r="U18" i="8"/>
  <c r="P18" i="8"/>
  <c r="I18" i="8"/>
  <c r="K18" i="8" s="1"/>
  <c r="AA17" i="8"/>
  <c r="Z17" i="8"/>
  <c r="W17" i="8"/>
  <c r="U17" i="8"/>
  <c r="P17" i="8"/>
  <c r="I17" i="8"/>
  <c r="V17" i="8" s="1"/>
  <c r="AA16" i="8"/>
  <c r="Z16" i="8"/>
  <c r="W16" i="8"/>
  <c r="U16" i="8"/>
  <c r="P16" i="8"/>
  <c r="I16" i="8"/>
  <c r="K16" i="8" s="1"/>
  <c r="R16" i="8" s="1"/>
  <c r="AA15" i="8"/>
  <c r="Z15" i="8"/>
  <c r="W15" i="8"/>
  <c r="U15" i="8"/>
  <c r="P15" i="8"/>
  <c r="I15" i="8"/>
  <c r="V15" i="8" s="1"/>
  <c r="U159" i="8" l="1"/>
  <c r="V142" i="8"/>
  <c r="W159" i="8"/>
  <c r="Z159" i="8"/>
  <c r="T135" i="8"/>
  <c r="T143" i="8"/>
  <c r="V80" i="8"/>
  <c r="AB80" i="8" s="1"/>
  <c r="AD80" i="8" s="1"/>
  <c r="K104" i="8"/>
  <c r="S104" i="8" s="1"/>
  <c r="V136" i="8"/>
  <c r="AB136" i="8" s="1"/>
  <c r="AD136" i="8" s="1"/>
  <c r="K97" i="8"/>
  <c r="S97" i="8" s="1"/>
  <c r="K127" i="8"/>
  <c r="S127" i="8" s="1"/>
  <c r="T29" i="8"/>
  <c r="K48" i="8"/>
  <c r="S48" i="8" s="1"/>
  <c r="V54" i="8"/>
  <c r="AB54" i="8" s="1"/>
  <c r="AD54" i="8" s="1"/>
  <c r="K71" i="8"/>
  <c r="S71" i="8" s="1"/>
  <c r="K95" i="8"/>
  <c r="S95" i="8" s="1"/>
  <c r="V112" i="8"/>
  <c r="AB112" i="8" s="1"/>
  <c r="AD112" i="8" s="1"/>
  <c r="K116" i="8"/>
  <c r="S116" i="8" s="1"/>
  <c r="V22" i="8"/>
  <c r="T22" i="8" s="1"/>
  <c r="K17" i="8"/>
  <c r="Q17" i="8" s="1"/>
  <c r="K29" i="8"/>
  <c r="S29" i="8" s="1"/>
  <c r="T100" i="8"/>
  <c r="K101" i="8"/>
  <c r="S101" i="8" s="1"/>
  <c r="T111" i="8"/>
  <c r="V114" i="8"/>
  <c r="T114" i="8" s="1"/>
  <c r="V140" i="8"/>
  <c r="T140" i="8" s="1"/>
  <c r="T141" i="8"/>
  <c r="K40" i="8"/>
  <c r="S40" i="8" s="1"/>
  <c r="V46" i="8"/>
  <c r="AB46" i="8" s="1"/>
  <c r="AD46" i="8" s="1"/>
  <c r="K82" i="8"/>
  <c r="S82" i="8" s="1"/>
  <c r="V88" i="8"/>
  <c r="AB88" i="8" s="1"/>
  <c r="AD88" i="8" s="1"/>
  <c r="K108" i="8"/>
  <c r="S108" i="8" s="1"/>
  <c r="V138" i="8"/>
  <c r="T138" i="8" s="1"/>
  <c r="K38" i="8"/>
  <c r="S38" i="8" s="1"/>
  <c r="K73" i="8"/>
  <c r="S73" i="8" s="1"/>
  <c r="T78" i="8"/>
  <c r="K106" i="8"/>
  <c r="S106" i="8" s="1"/>
  <c r="T137" i="8"/>
  <c r="AB21" i="8"/>
  <c r="P22" i="8"/>
  <c r="Q22" i="8" s="1"/>
  <c r="X27" i="8"/>
  <c r="X160" i="8" s="1"/>
  <c r="K63" i="8"/>
  <c r="S63" i="8" s="1"/>
  <c r="K65" i="8"/>
  <c r="S65" i="8" s="1"/>
  <c r="T91" i="8"/>
  <c r="T113" i="8"/>
  <c r="T115" i="8"/>
  <c r="T144" i="8"/>
  <c r="K32" i="8"/>
  <c r="S32" i="8" s="1"/>
  <c r="K56" i="8"/>
  <c r="S56" i="8" s="1"/>
  <c r="T82" i="8"/>
  <c r="K91" i="8"/>
  <c r="S91" i="8" s="1"/>
  <c r="T118" i="8"/>
  <c r="T128" i="8"/>
  <c r="AB133" i="8"/>
  <c r="AD133" i="8" s="1"/>
  <c r="Z27" i="8"/>
  <c r="Z160" i="8" s="1"/>
  <c r="AB26" i="8"/>
  <c r="T73" i="8"/>
  <c r="T86" i="8"/>
  <c r="AB109" i="8"/>
  <c r="AD109" i="8" s="1"/>
  <c r="T126" i="8"/>
  <c r="AB121" i="8"/>
  <c r="AD121" i="8" s="1"/>
  <c r="K15" i="8"/>
  <c r="Q15" i="8" s="1"/>
  <c r="K19" i="8"/>
  <c r="Q19" i="8" s="1"/>
  <c r="T21" i="8"/>
  <c r="P23" i="8"/>
  <c r="K24" i="8"/>
  <c r="Q24" i="8" s="1"/>
  <c r="T26" i="8"/>
  <c r="AB29" i="8"/>
  <c r="V34" i="8"/>
  <c r="T34" i="8" s="1"/>
  <c r="AB38" i="8"/>
  <c r="AD38" i="8" s="1"/>
  <c r="K42" i="8"/>
  <c r="S42" i="8" s="1"/>
  <c r="K44" i="8"/>
  <c r="S44" i="8" s="1"/>
  <c r="V50" i="8"/>
  <c r="AB50" i="8" s="1"/>
  <c r="AD50" i="8" s="1"/>
  <c r="K58" i="8"/>
  <c r="S58" i="8" s="1"/>
  <c r="K60" i="8"/>
  <c r="S60" i="8" s="1"/>
  <c r="V67" i="8"/>
  <c r="T67" i="8" s="1"/>
  <c r="AB71" i="8"/>
  <c r="AD71" i="8" s="1"/>
  <c r="K76" i="8"/>
  <c r="S76" i="8" s="1"/>
  <c r="K78" i="8"/>
  <c r="S78" i="8" s="1"/>
  <c r="V84" i="8"/>
  <c r="AB84" i="8" s="1"/>
  <c r="AD84" i="8" s="1"/>
  <c r="K93" i="8"/>
  <c r="S93" i="8" s="1"/>
  <c r="K99" i="8"/>
  <c r="S99" i="8" s="1"/>
  <c r="AB100" i="8"/>
  <c r="AD100" i="8" s="1"/>
  <c r="AB107" i="8"/>
  <c r="AD107" i="8" s="1"/>
  <c r="T109" i="8"/>
  <c r="V110" i="8"/>
  <c r="AB110" i="8" s="1"/>
  <c r="AD110" i="8" s="1"/>
  <c r="AB116" i="8"/>
  <c r="AD116" i="8" s="1"/>
  <c r="K119" i="8"/>
  <c r="S119" i="8" s="1"/>
  <c r="K121" i="8"/>
  <c r="S121" i="8" s="1"/>
  <c r="K123" i="8"/>
  <c r="S123" i="8" s="1"/>
  <c r="K125" i="8"/>
  <c r="S125" i="8" s="1"/>
  <c r="AB126" i="8"/>
  <c r="AD126" i="8" s="1"/>
  <c r="V129" i="8"/>
  <c r="T129" i="8" s="1"/>
  <c r="T130" i="8"/>
  <c r="V132" i="8"/>
  <c r="AB132" i="8" s="1"/>
  <c r="AD132" i="8" s="1"/>
  <c r="T133" i="8"/>
  <c r="V134" i="8"/>
  <c r="AB134" i="8" s="1"/>
  <c r="AD134" i="8" s="1"/>
  <c r="AB141" i="8"/>
  <c r="AD141" i="8" s="1"/>
  <c r="K143" i="8"/>
  <c r="S143" i="8" s="1"/>
  <c r="K144" i="8"/>
  <c r="S144" i="8" s="1"/>
  <c r="V36" i="8"/>
  <c r="AB36" i="8" s="1"/>
  <c r="AD36" i="8" s="1"/>
  <c r="V52" i="8"/>
  <c r="T52" i="8" s="1"/>
  <c r="V69" i="8"/>
  <c r="AB97" i="8"/>
  <c r="AD97" i="8" s="1"/>
  <c r="AB123" i="8"/>
  <c r="AD123" i="8" s="1"/>
  <c r="AB17" i="8"/>
  <c r="Q21" i="8"/>
  <c r="AB22" i="8"/>
  <c r="K23" i="8"/>
  <c r="K26" i="8"/>
  <c r="R26" i="8" s="1"/>
  <c r="K30" i="8"/>
  <c r="S30" i="8" s="1"/>
  <c r="AB63" i="8"/>
  <c r="AD63" i="8" s="1"/>
  <c r="K86" i="8"/>
  <c r="S86" i="8" s="1"/>
  <c r="AB104" i="8"/>
  <c r="AD104" i="8" s="1"/>
  <c r="AB106" i="8"/>
  <c r="AD106" i="8" s="1"/>
  <c r="AB108" i="8"/>
  <c r="AD108" i="8" s="1"/>
  <c r="AB115" i="8"/>
  <c r="AD115" i="8" s="1"/>
  <c r="T120" i="8"/>
  <c r="T124" i="8"/>
  <c r="AB135" i="8"/>
  <c r="AD135" i="8" s="1"/>
  <c r="K141" i="8"/>
  <c r="S141" i="8" s="1"/>
  <c r="AB23" i="8"/>
  <c r="AB99" i="8"/>
  <c r="AD99" i="8" s="1"/>
  <c r="AB125" i="8"/>
  <c r="AD125" i="8" s="1"/>
  <c r="AB144" i="8"/>
  <c r="AD144" i="8" s="1"/>
  <c r="R21" i="8"/>
  <c r="Y27" i="8"/>
  <c r="Y160" i="8" s="1"/>
  <c r="T102" i="8"/>
  <c r="T107" i="8"/>
  <c r="AB118" i="8"/>
  <c r="AD118" i="8" s="1"/>
  <c r="AB124" i="8"/>
  <c r="AD124" i="8" s="1"/>
  <c r="T142" i="8"/>
  <c r="T158" i="8"/>
  <c r="T17" i="8"/>
  <c r="R18" i="8"/>
  <c r="Q18" i="8"/>
  <c r="AA27" i="8"/>
  <c r="AA160" i="8" s="1"/>
  <c r="T23" i="8"/>
  <c r="T15" i="8"/>
  <c r="AB15" i="8"/>
  <c r="U27" i="8"/>
  <c r="U160" i="8" s="1"/>
  <c r="Q16" i="8"/>
  <c r="S16" i="8"/>
  <c r="V16" i="8"/>
  <c r="T19" i="8"/>
  <c r="Q20" i="8"/>
  <c r="R20" i="8"/>
  <c r="T24" i="8"/>
  <c r="Q25" i="8"/>
  <c r="R25" i="8"/>
  <c r="S25" i="8" s="1"/>
  <c r="V20" i="8"/>
  <c r="V25" i="8"/>
  <c r="V41" i="8"/>
  <c r="AB41" i="8" s="1"/>
  <c r="AD41" i="8" s="1"/>
  <c r="K41" i="8"/>
  <c r="S41" i="8" s="1"/>
  <c r="V83" i="8"/>
  <c r="AB83" i="8" s="1"/>
  <c r="AD83" i="8" s="1"/>
  <c r="K83" i="8"/>
  <c r="S83" i="8" s="1"/>
  <c r="V92" i="8"/>
  <c r="AB92" i="8" s="1"/>
  <c r="AD92" i="8" s="1"/>
  <c r="K92" i="8"/>
  <c r="S92" i="8" s="1"/>
  <c r="V31" i="8"/>
  <c r="K31" i="8"/>
  <c r="S31" i="8" s="1"/>
  <c r="V39" i="8"/>
  <c r="K39" i="8"/>
  <c r="S39" i="8" s="1"/>
  <c r="AB44" i="8"/>
  <c r="AD44" i="8" s="1"/>
  <c r="V47" i="8"/>
  <c r="K47" i="8"/>
  <c r="S47" i="8" s="1"/>
  <c r="V55" i="8"/>
  <c r="K55" i="8"/>
  <c r="S55" i="8" s="1"/>
  <c r="AB60" i="8"/>
  <c r="AD60" i="8" s="1"/>
  <c r="V64" i="8"/>
  <c r="K64" i="8"/>
  <c r="S64" i="8" s="1"/>
  <c r="AB69" i="8"/>
  <c r="AD69" i="8" s="1"/>
  <c r="V72" i="8"/>
  <c r="K72" i="8"/>
  <c r="S72" i="8" s="1"/>
  <c r="AB78" i="8"/>
  <c r="AD78" i="8" s="1"/>
  <c r="T80" i="8"/>
  <c r="V81" i="8"/>
  <c r="K81" i="8"/>
  <c r="S81" i="8" s="1"/>
  <c r="AB86" i="8"/>
  <c r="AD86" i="8" s="1"/>
  <c r="T88" i="8"/>
  <c r="V90" i="8"/>
  <c r="K90" i="8"/>
  <c r="S90" i="8" s="1"/>
  <c r="AB30" i="8"/>
  <c r="AD30" i="8" s="1"/>
  <c r="T30" i="8"/>
  <c r="AB19" i="8"/>
  <c r="R22" i="8"/>
  <c r="AB24" i="8"/>
  <c r="W27" i="8"/>
  <c r="W160" i="8" s="1"/>
  <c r="V37" i="8"/>
  <c r="T37" i="8" s="1"/>
  <c r="K37" i="8"/>
  <c r="S37" i="8" s="1"/>
  <c r="AB42" i="8"/>
  <c r="AD42" i="8" s="1"/>
  <c r="V45" i="8"/>
  <c r="AB45" i="8" s="1"/>
  <c r="AD45" i="8" s="1"/>
  <c r="K45" i="8"/>
  <c r="S45" i="8" s="1"/>
  <c r="V53" i="8"/>
  <c r="AB53" i="8" s="1"/>
  <c r="AD53" i="8" s="1"/>
  <c r="K53" i="8"/>
  <c r="S53" i="8" s="1"/>
  <c r="AB58" i="8"/>
  <c r="AD58" i="8" s="1"/>
  <c r="V62" i="8"/>
  <c r="AB62" i="8" s="1"/>
  <c r="AD62" i="8" s="1"/>
  <c r="K62" i="8"/>
  <c r="S62" i="8" s="1"/>
  <c r="V70" i="8"/>
  <c r="AB70" i="8" s="1"/>
  <c r="AD70" i="8" s="1"/>
  <c r="K70" i="8"/>
  <c r="S70" i="8" s="1"/>
  <c r="AB76" i="8"/>
  <c r="AD76" i="8" s="1"/>
  <c r="V79" i="8"/>
  <c r="AB79" i="8" s="1"/>
  <c r="AD79" i="8" s="1"/>
  <c r="K79" i="8"/>
  <c r="S79" i="8" s="1"/>
  <c r="V87" i="8"/>
  <c r="AB87" i="8" s="1"/>
  <c r="AD87" i="8" s="1"/>
  <c r="K87" i="8"/>
  <c r="S87" i="8" s="1"/>
  <c r="V94" i="8"/>
  <c r="K94" i="8"/>
  <c r="S94" i="8" s="1"/>
  <c r="T105" i="8"/>
  <c r="T122" i="8"/>
  <c r="T139" i="8"/>
  <c r="V33" i="8"/>
  <c r="AB33" i="8" s="1"/>
  <c r="AD33" i="8" s="1"/>
  <c r="K33" i="8"/>
  <c r="S33" i="8" s="1"/>
  <c r="V49" i="8"/>
  <c r="AB49" i="8" s="1"/>
  <c r="AD49" i="8" s="1"/>
  <c r="K49" i="8"/>
  <c r="S49" i="8" s="1"/>
  <c r="V57" i="8"/>
  <c r="T57" i="8" s="1"/>
  <c r="K57" i="8"/>
  <c r="S57" i="8" s="1"/>
  <c r="V66" i="8"/>
  <c r="AB66" i="8" s="1"/>
  <c r="AD66" i="8" s="1"/>
  <c r="K66" i="8"/>
  <c r="S66" i="8" s="1"/>
  <c r="V74" i="8"/>
  <c r="AB74" i="8" s="1"/>
  <c r="AD74" i="8" s="1"/>
  <c r="K74" i="8"/>
  <c r="S74" i="8" s="1"/>
  <c r="V18" i="8"/>
  <c r="T18" i="8" s="1"/>
  <c r="AB32" i="8"/>
  <c r="AD32" i="8" s="1"/>
  <c r="V35" i="8"/>
  <c r="K35" i="8"/>
  <c r="S35" i="8" s="1"/>
  <c r="AB40" i="8"/>
  <c r="AD40" i="8" s="1"/>
  <c r="V43" i="8"/>
  <c r="K43" i="8"/>
  <c r="S43" i="8" s="1"/>
  <c r="AB48" i="8"/>
  <c r="AD48" i="8" s="1"/>
  <c r="V51" i="8"/>
  <c r="K51" i="8"/>
  <c r="S51" i="8" s="1"/>
  <c r="AB56" i="8"/>
  <c r="AD56" i="8" s="1"/>
  <c r="V59" i="8"/>
  <c r="K59" i="8"/>
  <c r="S59" i="8" s="1"/>
  <c r="AB65" i="8"/>
  <c r="AD65" i="8" s="1"/>
  <c r="V68" i="8"/>
  <c r="K68" i="8"/>
  <c r="S68" i="8" s="1"/>
  <c r="AB73" i="8"/>
  <c r="AD73" i="8" s="1"/>
  <c r="T76" i="8"/>
  <c r="V77" i="8"/>
  <c r="K77" i="8"/>
  <c r="S77" i="8" s="1"/>
  <c r="AB82" i="8"/>
  <c r="AD82" i="8" s="1"/>
  <c r="V85" i="8"/>
  <c r="K85" i="8"/>
  <c r="S85" i="8" s="1"/>
  <c r="AB91" i="8"/>
  <c r="AD91" i="8" s="1"/>
  <c r="T32" i="8"/>
  <c r="T38" i="8"/>
  <c r="T40" i="8"/>
  <c r="T42" i="8"/>
  <c r="T44" i="8"/>
  <c r="T48" i="8"/>
  <c r="T56" i="8"/>
  <c r="T58" i="8"/>
  <c r="T60" i="8"/>
  <c r="T63" i="8"/>
  <c r="T65" i="8"/>
  <c r="T69" i="8"/>
  <c r="T71" i="8"/>
  <c r="T93" i="8"/>
  <c r="AB93" i="8"/>
  <c r="AD93" i="8" s="1"/>
  <c r="AB95" i="8"/>
  <c r="AD95" i="8" s="1"/>
  <c r="V98" i="8"/>
  <c r="T98" i="8" s="1"/>
  <c r="K98" i="8"/>
  <c r="S98" i="8" s="1"/>
  <c r="AB102" i="8"/>
  <c r="AD102" i="8" s="1"/>
  <c r="AB111" i="8"/>
  <c r="AD111" i="8" s="1"/>
  <c r="AB120" i="8"/>
  <c r="AD120" i="8" s="1"/>
  <c r="AB128" i="8"/>
  <c r="AD128" i="8" s="1"/>
  <c r="AB137" i="8"/>
  <c r="AD137" i="8" s="1"/>
  <c r="AB146" i="8"/>
  <c r="AD146" i="8" s="1"/>
  <c r="V147" i="8"/>
  <c r="AB147" i="8" s="1"/>
  <c r="AD147" i="8" s="1"/>
  <c r="K147" i="8"/>
  <c r="S147" i="8" s="1"/>
  <c r="AB148" i="8"/>
  <c r="AD148" i="8" s="1"/>
  <c r="V149" i="8"/>
  <c r="AB149" i="8" s="1"/>
  <c r="AD149" i="8" s="1"/>
  <c r="K149" i="8"/>
  <c r="S149" i="8" s="1"/>
  <c r="AB150" i="8"/>
  <c r="AD150" i="8" s="1"/>
  <c r="V151" i="8"/>
  <c r="AB151" i="8" s="1"/>
  <c r="AD151" i="8" s="1"/>
  <c r="K151" i="8"/>
  <c r="S151" i="8" s="1"/>
  <c r="AB152" i="8"/>
  <c r="AD152" i="8" s="1"/>
  <c r="V153" i="8"/>
  <c r="AB153" i="8" s="1"/>
  <c r="AD153" i="8" s="1"/>
  <c r="K153" i="8"/>
  <c r="S153" i="8" s="1"/>
  <c r="AB154" i="8"/>
  <c r="AD154" i="8" s="1"/>
  <c r="V155" i="8"/>
  <c r="AB155" i="8" s="1"/>
  <c r="AD155" i="8" s="1"/>
  <c r="K155" i="8"/>
  <c r="S155" i="8" s="1"/>
  <c r="AB156" i="8"/>
  <c r="AD156" i="8" s="1"/>
  <c r="V157" i="8"/>
  <c r="AB157" i="8" s="1"/>
  <c r="AD157" i="8" s="1"/>
  <c r="K157" i="8"/>
  <c r="S157" i="8" s="1"/>
  <c r="AB158" i="8"/>
  <c r="AD158" i="8" s="1"/>
  <c r="V96" i="8"/>
  <c r="K96" i="8"/>
  <c r="S96" i="8" s="1"/>
  <c r="AB101" i="8"/>
  <c r="AD101" i="8" s="1"/>
  <c r="AB105" i="8"/>
  <c r="AD105" i="8" s="1"/>
  <c r="AB113" i="8"/>
  <c r="AD113" i="8" s="1"/>
  <c r="AB119" i="8"/>
  <c r="AD119" i="8" s="1"/>
  <c r="AB122" i="8"/>
  <c r="AD122" i="8" s="1"/>
  <c r="AB127" i="8"/>
  <c r="AD127" i="8" s="1"/>
  <c r="AB130" i="8"/>
  <c r="AD130" i="8" s="1"/>
  <c r="AB139" i="8"/>
  <c r="AD139" i="8" s="1"/>
  <c r="AB142" i="8"/>
  <c r="AD142" i="8" s="1"/>
  <c r="AB143" i="8"/>
  <c r="AD143" i="8" s="1"/>
  <c r="T146" i="8"/>
  <c r="T148" i="8"/>
  <c r="T150" i="8"/>
  <c r="T152" i="8"/>
  <c r="T154" i="8"/>
  <c r="T156" i="8"/>
  <c r="T95" i="8"/>
  <c r="T97" i="8"/>
  <c r="T99" i="8"/>
  <c r="K100" i="8"/>
  <c r="S100" i="8" s="1"/>
  <c r="T101" i="8"/>
  <c r="K102" i="8"/>
  <c r="S102" i="8" s="1"/>
  <c r="T104" i="8"/>
  <c r="K105" i="8"/>
  <c r="S105" i="8" s="1"/>
  <c r="T106" i="8"/>
  <c r="K107" i="8"/>
  <c r="S107" i="8" s="1"/>
  <c r="T108" i="8"/>
  <c r="K109" i="8"/>
  <c r="S109" i="8" s="1"/>
  <c r="K111" i="8"/>
  <c r="S111" i="8" s="1"/>
  <c r="K113" i="8"/>
  <c r="S113" i="8" s="1"/>
  <c r="K115" i="8"/>
  <c r="S115" i="8" s="1"/>
  <c r="T116" i="8"/>
  <c r="K118" i="8"/>
  <c r="S118" i="8" s="1"/>
  <c r="T119" i="8"/>
  <c r="K120" i="8"/>
  <c r="S120" i="8" s="1"/>
  <c r="T121" i="8"/>
  <c r="K122" i="8"/>
  <c r="S122" i="8" s="1"/>
  <c r="T123" i="8"/>
  <c r="K124" i="8"/>
  <c r="S124" i="8" s="1"/>
  <c r="T125" i="8"/>
  <c r="K126" i="8"/>
  <c r="S126" i="8" s="1"/>
  <c r="T127" i="8"/>
  <c r="K128" i="8"/>
  <c r="S128" i="8" s="1"/>
  <c r="K130" i="8"/>
  <c r="S130" i="8" s="1"/>
  <c r="K133" i="8"/>
  <c r="S133" i="8" s="1"/>
  <c r="K135" i="8"/>
  <c r="S135" i="8" s="1"/>
  <c r="K137" i="8"/>
  <c r="S137" i="8" s="1"/>
  <c r="K139" i="8"/>
  <c r="S139" i="8" s="1"/>
  <c r="K146" i="8"/>
  <c r="S146" i="8" s="1"/>
  <c r="K148" i="8"/>
  <c r="S148" i="8" s="1"/>
  <c r="K150" i="8"/>
  <c r="S150" i="8" s="1"/>
  <c r="K152" i="8"/>
  <c r="S152" i="8" s="1"/>
  <c r="K154" i="8"/>
  <c r="S154" i="8" s="1"/>
  <c r="K156" i="8"/>
  <c r="S156" i="8" s="1"/>
  <c r="K158" i="8"/>
  <c r="S158" i="8" s="1"/>
  <c r="V159" i="8" l="1"/>
  <c r="AD29" i="8"/>
  <c r="T112" i="8"/>
  <c r="AB138" i="8"/>
  <c r="AD138" i="8" s="1"/>
  <c r="T46" i="8"/>
  <c r="Q26" i="8"/>
  <c r="AB114" i="8"/>
  <c r="AD114" i="8" s="1"/>
  <c r="T62" i="8"/>
  <c r="R17" i="8"/>
  <c r="T136" i="8"/>
  <c r="R24" i="8"/>
  <c r="S24" i="8" s="1"/>
  <c r="T155" i="8"/>
  <c r="AC21" i="8"/>
  <c r="AD21" i="8" s="1"/>
  <c r="T45" i="8"/>
  <c r="R19" i="8"/>
  <c r="S19" i="8" s="1"/>
  <c r="AC15" i="8"/>
  <c r="AD15" i="8" s="1"/>
  <c r="AC23" i="8"/>
  <c r="AD23" i="8" s="1"/>
  <c r="AC24" i="8"/>
  <c r="AD24" i="8" s="1"/>
  <c r="AC19" i="8"/>
  <c r="AD19" i="8" s="1"/>
  <c r="AC17" i="8"/>
  <c r="AD17" i="8" s="1"/>
  <c r="AC22" i="8"/>
  <c r="AD22" i="8" s="1"/>
  <c r="T134" i="8"/>
  <c r="T110" i="8"/>
  <c r="AC26" i="8"/>
  <c r="AD26" i="8" s="1"/>
  <c r="T147" i="8"/>
  <c r="T79" i="8"/>
  <c r="T53" i="8"/>
  <c r="AB52" i="8"/>
  <c r="AD52" i="8" s="1"/>
  <c r="T54" i="8"/>
  <c r="T50" i="8"/>
  <c r="AB129" i="8"/>
  <c r="AD129" i="8" s="1"/>
  <c r="AB34" i="8"/>
  <c r="AD34" i="8" s="1"/>
  <c r="T83" i="8"/>
  <c r="T151" i="8"/>
  <c r="AB67" i="8"/>
  <c r="AD67" i="8" s="1"/>
  <c r="T41" i="8"/>
  <c r="T149" i="8"/>
  <c r="T84" i="8"/>
  <c r="Q23" i="8"/>
  <c r="AB140" i="8"/>
  <c r="AD140" i="8" s="1"/>
  <c r="T157" i="8"/>
  <c r="T36" i="8"/>
  <c r="T132" i="8"/>
  <c r="T87" i="8"/>
  <c r="R23" i="8"/>
  <c r="R15" i="8"/>
  <c r="S15" i="8" s="1"/>
  <c r="T153" i="8"/>
  <c r="T92" i="8"/>
  <c r="S20" i="8"/>
  <c r="AB18" i="8"/>
  <c r="S26" i="8"/>
  <c r="AB57" i="8"/>
  <c r="AD57" i="8" s="1"/>
  <c r="V27" i="8"/>
  <c r="AB27" i="8" s="1"/>
  <c r="S21" i="8"/>
  <c r="AB59" i="8"/>
  <c r="AD59" i="8" s="1"/>
  <c r="T59" i="8"/>
  <c r="AB35" i="8"/>
  <c r="AD35" i="8" s="1"/>
  <c r="T35" i="8"/>
  <c r="AB94" i="8"/>
  <c r="AD94" i="8" s="1"/>
  <c r="T94" i="8"/>
  <c r="AB37" i="8"/>
  <c r="AD37" i="8" s="1"/>
  <c r="AB90" i="8"/>
  <c r="AD90" i="8" s="1"/>
  <c r="T90" i="8"/>
  <c r="T74" i="8"/>
  <c r="T66" i="8"/>
  <c r="T49" i="8"/>
  <c r="T33" i="8"/>
  <c r="T20" i="8"/>
  <c r="AB20" i="8"/>
  <c r="S17" i="8"/>
  <c r="AB51" i="8"/>
  <c r="AD51" i="8" s="1"/>
  <c r="T51" i="8"/>
  <c r="AB85" i="8"/>
  <c r="AD85" i="8" s="1"/>
  <c r="T85" i="8"/>
  <c r="T70" i="8"/>
  <c r="AB98" i="8"/>
  <c r="AD98" i="8" s="1"/>
  <c r="AB81" i="8"/>
  <c r="AD81" i="8" s="1"/>
  <c r="T81" i="8"/>
  <c r="S22" i="8"/>
  <c r="T16" i="8"/>
  <c r="AB16" i="8"/>
  <c r="S18" i="8"/>
  <c r="AB96" i="8"/>
  <c r="AD96" i="8" s="1"/>
  <c r="T96" i="8"/>
  <c r="T68" i="8"/>
  <c r="AB68" i="8"/>
  <c r="AD68" i="8" s="1"/>
  <c r="T43" i="8"/>
  <c r="AB43" i="8"/>
  <c r="AD43" i="8" s="1"/>
  <c r="AB77" i="8"/>
  <c r="AD77" i="8" s="1"/>
  <c r="T77" i="8"/>
  <c r="AB72" i="8"/>
  <c r="AD72" i="8" s="1"/>
  <c r="T72" i="8"/>
  <c r="AB64" i="8"/>
  <c r="AD64" i="8" s="1"/>
  <c r="T64" i="8"/>
  <c r="AB55" i="8"/>
  <c r="AD55" i="8" s="1"/>
  <c r="T55" i="8"/>
  <c r="AB47" i="8"/>
  <c r="AD47" i="8" s="1"/>
  <c r="T47" i="8"/>
  <c r="AB39" i="8"/>
  <c r="AD39" i="8" s="1"/>
  <c r="T39" i="8"/>
  <c r="AB31" i="8"/>
  <c r="AD31" i="8" s="1"/>
  <c r="T31" i="8"/>
  <c r="T25" i="8"/>
  <c r="AB25" i="8"/>
  <c r="T159" i="8" l="1"/>
  <c r="AD159" i="8"/>
  <c r="AB159" i="8"/>
  <c r="V160" i="8"/>
  <c r="U161" i="8" s="1"/>
  <c r="AC18" i="8"/>
  <c r="AD18" i="8"/>
  <c r="AC25" i="8"/>
  <c r="AD25" i="8" s="1"/>
  <c r="S23" i="8"/>
  <c r="AC16" i="8"/>
  <c r="AD16" i="8" s="1"/>
  <c r="AC20" i="8"/>
  <c r="AD20" i="8" s="1"/>
  <c r="T27" i="8"/>
  <c r="AB160" i="8" l="1"/>
  <c r="AC27" i="8"/>
  <c r="AC160" i="8" s="1"/>
  <c r="T160" i="8" s="1"/>
  <c r="AD27" i="8"/>
  <c r="AD160" i="8" l="1"/>
</calcChain>
</file>

<file path=xl/sharedStrings.xml><?xml version="1.0" encoding="utf-8"?>
<sst xmlns="http://schemas.openxmlformats.org/spreadsheetml/2006/main" count="476" uniqueCount="267">
  <si>
    <t>„Valsts asinsdonoru centra maksas</t>
  </si>
  <si>
    <t xml:space="preserve">pakalpojumu cenrādis" sākotnējās (ex-ante) </t>
  </si>
  <si>
    <t xml:space="preserve">ietekmes novērtējuma ziņojumam (anotācijai) </t>
  </si>
  <si>
    <t>1.</t>
  </si>
  <si>
    <t>Mācību organizēšana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</si>
  <si>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</si>
  <si>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</si>
  <si>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</si>
  <si>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</si>
  <si>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</si>
  <si>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</si>
  <si>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</si>
  <si>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</si>
  <si>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</si>
  <si>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</si>
  <si>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</si>
  <si>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</si>
  <si>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2.</t>
  </si>
  <si>
    <t>2.1.</t>
  </si>
  <si>
    <t>Asins grupas noteikšana ABO sistēmā izmantojot plaknes metodi (tiešā reakcija)</t>
  </si>
  <si>
    <t>2.2.</t>
  </si>
  <si>
    <t>Vēnas punkcija ar 1 vakutaineri</t>
  </si>
  <si>
    <t>2.3.</t>
  </si>
  <si>
    <t>Vēnas punkcija ar 2 vai vairāk vakutaineriem</t>
  </si>
  <si>
    <t>2.4.</t>
  </si>
  <si>
    <t>Asins grupas noteikšana ABO sistēmā izmantojot plaknes metodi (dubultreakcija)</t>
  </si>
  <si>
    <t>2.5.</t>
  </si>
  <si>
    <t>A apakšgrupas (A1 un A2) precizēšana ABO sistēmā ar lektīniem, stobriņu metodi</t>
  </si>
  <si>
    <t>2.6.</t>
  </si>
  <si>
    <t>ABO asins grupas (dubultreakcija) un Rh (D) noteikšana ar gelkaršu metodi (karte ABO/D+reverse grouping)</t>
  </si>
  <si>
    <t>2.7.</t>
  </si>
  <si>
    <t>ABO asins grupas (tiešā reakcija) un RH(D) noteikšana ar gelkaršu metodi (karte DiaClon ABO/D)</t>
  </si>
  <si>
    <t>2.8.</t>
  </si>
  <si>
    <t>ABO asins grupas (tiešā reakcija) un RH(D) un DAT noteikšana ar gelkaršu metodi (karte DiaClon ABO/D+DAT)</t>
  </si>
  <si>
    <t>2.9.</t>
  </si>
  <si>
    <t>Rh(D) noteikšana ar plaknes metodi</t>
  </si>
  <si>
    <t>2.10.</t>
  </si>
  <si>
    <t>Rh fenotipa CcEe un Kell antigēna noteikšana ar gelkaršu metodi</t>
  </si>
  <si>
    <t>2.11.</t>
  </si>
  <si>
    <t>Eritrocitāra antigēna noteikšana ar gelkaršu metodi.</t>
  </si>
  <si>
    <t>2.12.</t>
  </si>
  <si>
    <t>Eritrocitāru antigēnu P1,Lea,Leb,Lua, Lub vai K,Kpa,Kpb,ka,kb kompleksa noteikšana ar gelkaršu metodi (ag profils I vai II)</t>
  </si>
  <si>
    <t>2.13.</t>
  </si>
  <si>
    <t>Eritrocitāru antigēnu M,N,S,s,Fya,Fyb kompleksa noteikšana ar gelkaršu metodi (ag profils III)</t>
  </si>
  <si>
    <t>2.14.</t>
  </si>
  <si>
    <t>D antigēna apstiprināšana ar gelkaršu metodi, netiešo antiglobulīna testu, ar karti Coombs anti IgG un parciālā D antigēna noteikšanas komplektu</t>
  </si>
  <si>
    <t>2.15.</t>
  </si>
  <si>
    <t>Antieritrocitāro antivielu skrīnings ar gelkaršu metodi, netiešo antiglobulīna testu (1/2 karte Liss Coombs)</t>
  </si>
  <si>
    <t>2.16.</t>
  </si>
  <si>
    <t>2.17.</t>
  </si>
  <si>
    <t>Antieritrocitāro antivielu identifikācija ar gelkaršu metodi, netiešais antiglobulīna tests (2 kartes Liss/Coombs)</t>
  </si>
  <si>
    <t>2.18.</t>
  </si>
  <si>
    <t>2.19.</t>
  </si>
  <si>
    <t>Antieritrocitāro antivielu identifikācija ar gelkaršu metodi, netiešais antiglobulīna tests izmantojot papildus paneli ID Dia Panel Plus (1 karte Liss /Coombs)</t>
  </si>
  <si>
    <t>2.20.</t>
  </si>
  <si>
    <t>Antieritrocitāro antivielu identifikācija ar gelkaršu metodi, netiešo antiglobulīna testu izmantojot papildus paneli "Column panel 16" (3 kartes Liss/Coombs)</t>
  </si>
  <si>
    <t>2.21.</t>
  </si>
  <si>
    <t>Recipienta un donora asins saderības tests ar gelkaršu metodi (netiešais antiglobulīna tests)- vienas eritrocītu masas saderināšanai</t>
  </si>
  <si>
    <t>2.22.</t>
  </si>
  <si>
    <t>Antieritrocitāro antivielu titrēšana ar gelkaršu metodi (1 antigēnu, 2 kartes Liss/Coombs)</t>
  </si>
  <si>
    <t>2.23.</t>
  </si>
  <si>
    <t>Antieritrocitāro antivielu titrēšana ar gelkaršu metodi (1 antigēnu, 1 karti Liss/Coombs)</t>
  </si>
  <si>
    <t>2.24.</t>
  </si>
  <si>
    <t>Hemolīzes tests 0 grupas standarteritrocītiem (Donāta -Landšteinera tests)</t>
  </si>
  <si>
    <t>2.25.</t>
  </si>
  <si>
    <t>Tiešais antiglobulīna tests (DAT) ar gelkaršu metodi</t>
  </si>
  <si>
    <t>2.26.</t>
  </si>
  <si>
    <t>2.27.</t>
  </si>
  <si>
    <t>2.28.</t>
  </si>
  <si>
    <t>Eluāta iegūšana no DAT pozitīviem eritrocītiem ar Dia Cidel</t>
  </si>
  <si>
    <t>2.29.</t>
  </si>
  <si>
    <t>Seruma autoadsorbcija ar PEG (divkārša)</t>
  </si>
  <si>
    <t>2.30.</t>
  </si>
  <si>
    <t>Seruma alloadsorbcija ar PEG (divkārša)</t>
  </si>
  <si>
    <t>2.31.</t>
  </si>
  <si>
    <t>Seruma alloadsorbcija ar enzīmiem apstrādātiem eritrocītiem (bez skrīninga un identifikācijas)</t>
  </si>
  <si>
    <t>2.32.</t>
  </si>
  <si>
    <t>Izmeklējamo eritrocītu atmazgāšana imūnhenatoloģiskiem testiem (trīskārša)</t>
  </si>
  <si>
    <t>3.</t>
  </si>
  <si>
    <t>Laboratorijas pakalpojumi- neatliekami- materiāls saņemts pēc plkst. 12:00, izmeklējums veikts tajā pašā dienā līdz plkst.17:00 (piemaksa par steidzamību)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</si>
  <si>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</si>
  <si>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</si>
  <si>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</si>
  <si>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</si>
  <si>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</si>
  <si>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</si>
  <si>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</si>
  <si>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</si>
  <si>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</si>
  <si>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</si>
  <si>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</si>
  <si>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</si>
  <si>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</si>
  <si>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</si>
  <si>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</si>
  <si>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</si>
  <si>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</si>
  <si>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</si>
  <si>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</si>
  <si>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</si>
  <si>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</si>
  <si>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</si>
  <si>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</si>
  <si>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</si>
  <si>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</si>
  <si>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4.12.</t>
  </si>
  <si>
    <t>5.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</si>
  <si>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</si>
  <si>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</si>
  <si>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</si>
  <si>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</si>
  <si>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</si>
  <si>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</si>
  <si>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</si>
  <si>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</si>
  <si>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</si>
  <si>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</si>
  <si>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5.11.</t>
  </si>
  <si>
    <t>5.12.</t>
  </si>
  <si>
    <t>5.13.</t>
  </si>
  <si>
    <t>6.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</si>
  <si>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</si>
  <si>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</si>
  <si>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</si>
  <si>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</si>
  <si>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</si>
  <si>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</si>
  <si>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</si>
  <si>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</si>
  <si>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</si>
  <si>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</si>
  <si>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</si>
  <si>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</si>
  <si>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>6.13.</t>
  </si>
  <si>
    <t>Kopā</t>
  </si>
  <si>
    <t>Asins grupas noteikšana ABO sistēmā izmantojot plaknes metodi (dubultreakcija)-neatliekami</t>
  </si>
  <si>
    <t>ABO asins grupas (dubultreakcija) un Rh (D) noteikšana ar gelkaršu metodi (karte ABO/D+reverse grouping)-neatliekami</t>
  </si>
  <si>
    <t>Rh(D) noteikšana ar plaknes metodi-neatliekami</t>
  </si>
  <si>
    <t>Rh fenotipa CcEe un Kell antigēna noteikšana ar gelkaršu metodi-neatliekami</t>
  </si>
  <si>
    <t>Antieritrocitāro antivielu skrīnings ar gelkaršu metodi, netiešo antiglobulīna testu (1/2 karte Liss Coombs)-neatliekami</t>
  </si>
  <si>
    <t>Antieritrocitāro antivielu identifikācija ar gelkaršu metodi, netiešais antiglobulīna tests (2 kartes Liss/Coombs)-neatliekami</t>
  </si>
  <si>
    <t>Antieritrocitāro antivielu identifikācija ar gelkaršu metodi, netiešais antiglobulīna tests izmantojot papildus paneli ID Dia Panel Plus (1 karte Liss /Coombs)-neatliekami</t>
  </si>
  <si>
    <t>Antieritrocitāro antivielu identifikācija ar gelkaršu metodi, netiešo antiglobulīna testu izmantojot papildus paneli "Column panel 16" (3 kartes Liss/Coombs)-neatliekami</t>
  </si>
  <si>
    <t>Recipienta un donora asins saderības tests ar gelkaršu metodi (netiešais antiglobulīna tests)- vienas eritrocītu masas saderināšanai-neatliekami</t>
  </si>
  <si>
    <t>Tiešais antiglobulīna tests (DAT) ar gelkaršu metodi-neatliekami</t>
  </si>
  <si>
    <t>Eluāta iegūšana no DAT pozitīviem eritrocītiem ar Dia Cidel-neatliekami</t>
  </si>
  <si>
    <t>Asins grupas noteikšana ABO sistēmā izmantojot plaknes metodi (dubultreakcija)-virsstundas</t>
  </si>
  <si>
    <t>Rh(D) noteikšana ar plaknes metodi-virsstundas</t>
  </si>
  <si>
    <t>Rh fenotipa CcEe un Kell antigēna noteikšana ar gelkaršu metodi-virsstundas</t>
  </si>
  <si>
    <t>Antieritrocitāro antivielu skrīnings ar gelkaršu metodi, netiešo antiglobulīna testu (1/2 karte Liss Coombs)-virsstundas</t>
  </si>
  <si>
    <t>Antieritrocitāro antivielu identifikācija ar gelkaršu metodi, netiešais antiglobulīna tests (2 kartes Liss/Coombs)-virsstundas</t>
  </si>
  <si>
    <t>Antieritrocitāro antivielu identifikācija ar gelkaršu metodi, netiešais antiglobulīna tests izmantojot papildus paneli ID Dia Panel Plus (1 karte Liss /Coombs)-virsstundas</t>
  </si>
  <si>
    <t>Antieritrocitāro antivielu identifikācija ar gelkaršu metodi, netiešo antiglobulīna testu izmantojot papildus paneli "Column panel 16" (3 kartes Liss/Coombs)-virsstundas</t>
  </si>
  <si>
    <t>Recipienta un donora asins saderības tests ar gelkaršu metodi (netiešais antiglobulīna tests)- vienas eritrocītu masas saderināšanai-virsstundas</t>
  </si>
  <si>
    <t>Tiešais antiglobulīna tests (DAT) ar gelkaršu metodi-virsstundas</t>
  </si>
  <si>
    <t>Eluāta iegūšana no DAT pozitīviem eritrocītiem ar Dia Cidel-virsstundas</t>
  </si>
  <si>
    <t>ABO asins grupas (dubultreakcija) un Rh (D) noteikšana ar gelkaršu metodi (karte ABO/D+reverse grouping)-virsstundas</t>
  </si>
  <si>
    <t xml:space="preserve">Tiešās izmaksas </t>
  </si>
  <si>
    <t>Tiešās izmaksas_ Kopā</t>
  </si>
  <si>
    <t>Netiešās izmaksas       2000 EKK</t>
  </si>
  <si>
    <t>Netiešās izmaksas       5000 EKK</t>
  </si>
  <si>
    <t>7.1.</t>
  </si>
  <si>
    <t>7.2.</t>
  </si>
  <si>
    <t>7.3.</t>
  </si>
  <si>
    <t>7.4.</t>
  </si>
  <si>
    <t>7.5.</t>
  </si>
  <si>
    <t>7.6.</t>
  </si>
  <si>
    <t>7.7.</t>
  </si>
  <si>
    <t>7.13.</t>
  </si>
  <si>
    <t>7.12.</t>
  </si>
  <si>
    <t>7.11.</t>
  </si>
  <si>
    <t>7.10.</t>
  </si>
  <si>
    <t>7.9.</t>
  </si>
  <si>
    <t>7.8.</t>
  </si>
  <si>
    <t>4.13.</t>
  </si>
  <si>
    <t>Laboratorijas pakalpojumi- sniegti darba laikā</t>
  </si>
  <si>
    <t>Cena, EUR</t>
  </si>
  <si>
    <t xml:space="preserve">Laboratorijas pakalpojumi- izmeklējums veikts naktī no plkst. 22:00-6:00- 8 stundas (dežūra darba dienā, piemaksa par nakts darbu), atlīdzība par "izsaukuma gatavību" darba dienās- no plkst.17:00 līdz plkst.08:00- 15 stundas                   </t>
  </si>
  <si>
    <t>Recipienta un donora asins saderības tests ar gelkaršu metodi (netiešais antiglobulīna tests)- vienas eritrocītu masas saderināšana</t>
  </si>
  <si>
    <t xml:space="preserve">Laboratorijas pakalpojumi- izmeklējums veikts  brīvdienā no plkst. 08:00 līdz 08:00 ( piemaksa par virsstundu darbu brīvdienās), atlīdzība par "izsaukuma gatavību"  brīvdienās par laika periodu no plkst. 08:00 līdz plkst. 08:00- 24 stundas       </t>
  </si>
  <si>
    <t xml:space="preserve">Laboratorijas pakalpojumi- izmeklējums veikts brīvdienās- naktī no plkst. 22:00 līdz 06:00- 8 stundas (virsstundas, piemaksa par nakts darbu), "izsaukuma gatavība" brīvdienās- no plkst. 08:00 līdz plkst. 08:00- 24 stundas           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</si>
  <si>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</si>
  <si>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</si>
  <si>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</si>
  <si>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</si>
  <si>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</si>
  <si>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</si>
  <si>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</si>
  <si>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</si>
  <si>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</si>
  <si>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</si>
  <si>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</si>
  <si>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</si>
  <si>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</si>
  <si>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 xml:space="preserve">Laboratorijas pakalpojumi- izmeklējums veikts svētku dienā no plkst. 8:00 līdz 22:00 (dežūra svētku dienā, piemaksa par virsstundu darbu svētku dienā), "izsaukuma gatavība" no plkst. 08:00 līdz plkst.08:00- 24 stundas                                         </t>
  </si>
  <si>
    <t>7.</t>
  </si>
  <si>
    <t>8.</t>
  </si>
  <si>
    <t>9.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</si>
  <si>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</si>
  <si>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</si>
  <si>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</si>
  <si>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</si>
  <si>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</si>
  <si>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</si>
  <si>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</si>
  <si>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</si>
  <si>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</si>
  <si>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</si>
  <si>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</si>
  <si>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</si>
  <si>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</si>
  <si>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 xml:space="preserve">Laboratorijas pakalpojumi-  izmeklējums veikts  svētku dienā no plkst. 22:00 līdz 06:00- 8 stundas (dežūra svētku dienā, piemaksa par nakts darbu,  piemaksa par virsstundu darbu svētku dienā), "izsaukuma gatavība" no plkst.08:00 līdz plkst. 08:00- 24 stundas                                                     </t>
  </si>
  <si>
    <t>saskaņots- ID plānotais vienību skaits</t>
  </si>
  <si>
    <t>Tiešā antiglobulīna testa diferencēšana (IgG, C3d, ctl) ar gelkaršu metodi</t>
  </si>
  <si>
    <t>Tiešā antiglobulīna testa diferencēšana (IgG, IgA, IgM, C3c, C3d, ctl) ar gelkaršu metodi</t>
  </si>
  <si>
    <t>Tiešā antiglobulīna testa diferencēšana (IgG, C3d, ctl) ar gelkaršu metodi- neatliekami</t>
  </si>
  <si>
    <t>Tiešā antiglobulīna testa diferencēšana (IgG, C3d, ctl) ar gelkaršu metodi-virsstundas</t>
  </si>
  <si>
    <r>
      <t>Antieritrocitāro antivielu identifikācija (37</t>
    </r>
    <r>
      <rPr>
        <vertAlign val="superscript"/>
        <sz val="11"/>
        <color theme="1"/>
        <rFont val="Times New Roman"/>
        <family val="1"/>
        <charset val="186"/>
      </rPr>
      <t xml:space="preserve">o </t>
    </r>
    <r>
      <rPr>
        <sz val="11"/>
        <color theme="1"/>
        <rFont val="Times New Roman"/>
        <family val="1"/>
        <charset val="186"/>
      </rPr>
      <t>vai 4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>, vai 20</t>
    </r>
    <r>
      <rPr>
        <vertAlign val="superscript"/>
        <sz val="11"/>
        <color theme="1"/>
        <rFont val="Times New Roman"/>
        <family val="1"/>
        <charset val="186"/>
      </rPr>
      <t>o)</t>
    </r>
    <r>
      <rPr>
        <sz val="11"/>
        <color theme="1"/>
        <rFont val="Times New Roman"/>
        <family val="1"/>
        <charset val="186"/>
      </rPr>
      <t>ar gelkaršu metodi, enzīmu testu (2 kartes Na Cl enzyme)</t>
    </r>
  </si>
  <si>
    <r>
      <t>Antieritrocitāro antivielu skrīnings (37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>vai 4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 xml:space="preserve"> , vai 20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>)</t>
    </r>
    <r>
      <rPr>
        <vertAlign val="superscript"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>ar gelkaršu metodi ,enzīmu testu (1/2 karte Na Cl enzyme)</t>
    </r>
  </si>
  <si>
    <r>
      <t>Antieritrocitāro antivielu identifikācija (37</t>
    </r>
    <r>
      <rPr>
        <vertAlign val="superscript"/>
        <sz val="11"/>
        <color theme="1"/>
        <rFont val="Times New Roman"/>
        <family val="1"/>
        <charset val="186"/>
      </rPr>
      <t xml:space="preserve">o </t>
    </r>
    <r>
      <rPr>
        <sz val="11"/>
        <color theme="1"/>
        <rFont val="Times New Roman"/>
        <family val="1"/>
        <charset val="186"/>
      </rPr>
      <t>vai 4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>, vai 20</t>
    </r>
    <r>
      <rPr>
        <vertAlign val="superscript"/>
        <sz val="11"/>
        <color theme="1"/>
        <rFont val="Times New Roman"/>
        <family val="1"/>
        <charset val="186"/>
      </rPr>
      <t>o)</t>
    </r>
    <r>
      <rPr>
        <sz val="11"/>
        <color theme="1"/>
        <rFont val="Times New Roman"/>
        <family val="1"/>
        <charset val="186"/>
      </rPr>
      <t>ar gelkaršu metodi, enzīmu testu (2 kartes Na Cl enzyme)-neatliekami</t>
    </r>
  </si>
  <si>
    <r>
      <t>Antieritrocitāro antivielu identifikācija (37</t>
    </r>
    <r>
      <rPr>
        <vertAlign val="superscript"/>
        <sz val="11"/>
        <color theme="1"/>
        <rFont val="Times New Roman"/>
        <family val="1"/>
        <charset val="186"/>
      </rPr>
      <t xml:space="preserve">o </t>
    </r>
    <r>
      <rPr>
        <sz val="11"/>
        <color theme="1"/>
        <rFont val="Times New Roman"/>
        <family val="1"/>
        <charset val="186"/>
      </rPr>
      <t>vai 4</t>
    </r>
    <r>
      <rPr>
        <vertAlign val="superscript"/>
        <sz val="11"/>
        <color theme="1"/>
        <rFont val="Times New Roman"/>
        <family val="1"/>
        <charset val="186"/>
      </rPr>
      <t>o</t>
    </r>
    <r>
      <rPr>
        <sz val="11"/>
        <color theme="1"/>
        <rFont val="Times New Roman"/>
        <family val="1"/>
        <charset val="186"/>
      </rPr>
      <t>, vai 20</t>
    </r>
    <r>
      <rPr>
        <vertAlign val="superscript"/>
        <sz val="11"/>
        <color theme="1"/>
        <rFont val="Times New Roman"/>
        <family val="1"/>
        <charset val="186"/>
      </rPr>
      <t>o)</t>
    </r>
    <r>
      <rPr>
        <sz val="11"/>
        <color theme="1"/>
        <rFont val="Times New Roman"/>
        <family val="1"/>
        <charset val="186"/>
      </rPr>
      <t>ar gelkaršu metodi, enzīmu testu (2 kartes Na Cl enzyme)-virsstundas</t>
    </r>
  </si>
  <si>
    <t xml:space="preserve">Laboratorijas pakalpojumi-  izmeklējums veikts tajā pašā darba dienā no plkst. 17:00 līdz 22:00 (dežūra darba dienā, virsstundas), "izsaukuma gatavība" darba dienās no plkst.17:00 līdz plkst. 08:00- 15 stundas                    </t>
  </si>
  <si>
    <t xml:space="preserve">Kursi “Transfuzioloģija ārstiem” (30 akadēmiskās stundas) </t>
  </si>
  <si>
    <t xml:space="preserve">Kursi “Transfuzioloģija medicīnas māsām” (16 akadēmiskās stundas) </t>
  </si>
  <si>
    <t xml:space="preserve">Kursi “Transfuzioloģija asins dienesta māsām” (30 akadēmiskās stundas) </t>
  </si>
  <si>
    <t xml:space="preserve">Kursi “Imūnhematoloģijas pamati” (70 akadēmiskās stundas) </t>
  </si>
  <si>
    <t xml:space="preserve">Kursi “Imūnhematoloģija kvalifikācijas uzturēšanai” (16 akadēmiskās stundas) </t>
  </si>
  <si>
    <t>Lekcija Valsts asinsdonoru centrā (1 akadēmiskā stunda) 10 dalībnieki</t>
  </si>
  <si>
    <t xml:space="preserve">Lekcija Valsts asinsdonoru centrā  ar vieslektoru (1 akadēmiskā stunda) </t>
  </si>
  <si>
    <t>Izbraukuma kursi Rīgā “Transfuzioloģija un imūnhematoloģija” (12 akadēmiskās stundas)</t>
  </si>
  <si>
    <t>Izbraukuma kursi ārpus Rīgas “Transfuzioloģija un imūnhematoloģija” (12 akadēmiskās stundas)</t>
  </si>
  <si>
    <t>Vebinārs (1 akadēmiskā stunda)</t>
  </si>
  <si>
    <t>Vebinārs (12 akadēmiskās stundas)</t>
  </si>
  <si>
    <t>Vebinārs (12 akadēmiskās stundas) 10 dalībnieki</t>
  </si>
  <si>
    <t xml:space="preserve">Zāles , ķimikālijas, laboratorijas preces EKK2341 </t>
  </si>
  <si>
    <t>Atalgojums EKK1100</t>
  </si>
  <si>
    <t>Darba devēja valsts sociālās apdrošināšanas obligātās iemaksas 23,59% EKK1210</t>
  </si>
  <si>
    <t>PVN 21%</t>
  </si>
  <si>
    <t>Preces un pakalpojumi       2000 EKK</t>
  </si>
  <si>
    <t>Kapitālie izdevumi  EKK5000</t>
  </si>
  <si>
    <t>Zāles , ķimikālijas, laboratorijas preces EKK2341</t>
  </si>
  <si>
    <t xml:space="preserve">   Netiešās izmaksas      </t>
  </si>
  <si>
    <t>Kopā sadaļa "Mācību organizēšana"</t>
  </si>
  <si>
    <t>Kopā tiešās un netiešās izmaksas</t>
  </si>
  <si>
    <t>Ieņēmumi/izdevumi bez PVN 21%</t>
  </si>
  <si>
    <t xml:space="preserve"> Ieņēmumu un izdevumu prognoze </t>
  </si>
  <si>
    <t>Mērvienība</t>
  </si>
  <si>
    <t xml:space="preserve">Pakalpojumu skaits </t>
  </si>
  <si>
    <t>1 dalībnieks</t>
  </si>
  <si>
    <t>1 kurss</t>
  </si>
  <si>
    <t>1 izmeklējums</t>
  </si>
  <si>
    <t>Izdevumi ar  PVN 21%, kopā</t>
  </si>
  <si>
    <t>Ieņēmumi ar PVN 21%, kopā</t>
  </si>
  <si>
    <t xml:space="preserve">                                                                                 Izdevumi pa ekonomiskās klasifikācijas kodiem</t>
  </si>
  <si>
    <t>Nr.p.k.</t>
  </si>
  <si>
    <t>Pakalpojuma veids</t>
  </si>
  <si>
    <t>Kopā sadaļa "Laboratorijas pakalpojumi"</t>
  </si>
  <si>
    <t>3.pielikums</t>
  </si>
  <si>
    <t xml:space="preserve">                   Ministru kabineta noteikumu projekta</t>
  </si>
  <si>
    <t xml:space="preserve">                     "Valsts asinsdonoru centrs" anotācijai</t>
  </si>
  <si>
    <r>
      <t>Cena bez PVN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</si>
  <si>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Cena ar PVN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</si>
  <si>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 xml:space="preserve"> PVN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</si>
  <si>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t>Darba devēja valsts soc. apdroš. oblig.iemaksas,  23,59%, EKK1210</t>
  </si>
  <si>
    <t>Plānotie ieņēmumi sadalījumā pa EKK 2022.g.</t>
  </si>
  <si>
    <t>Plānotie ieņēmumi sadalījumā pa EKK 2023.g.</t>
  </si>
  <si>
    <t>Plānotie ieņēmumi sadalījumā pa EKK 2017.g.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</si>
</sst>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scheme val="minor"/>
    </font>
    <font>
      <vertAlign val="superscript"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0" fontId="1" fillId="0" borderId="1" xfId="0" applyFont="1" applyBorder="1" applyAlignment="1"/>
    <xf numFmtId="0" fontId="3" fillId="2" borderId="0" xfId="0" applyFont="1" applyFill="1" applyBorder="1" applyAlignment="1">
      <alignment horizontal="left" wrapText="1"/>
    </xf>
    <xf numFmtId="0" fontId="10" fillId="2" borderId="6" xfId="0" applyFont="1" applyFill="1" applyBorder="1"/>
    <xf numFmtId="2" fontId="1" fillId="0" borderId="1" xfId="0" applyNumberFormat="1" applyFont="1" applyBorder="1" applyAlignment="1"/>
    <xf numFmtId="0" fontId="0" fillId="0" borderId="1" xfId="0" applyFont="1" applyBorder="1"/>
    <xf numFmtId="0" fontId="1" fillId="2" borderId="1" xfId="0" applyFont="1" applyFill="1" applyBorder="1" applyAlignment="1"/>
    <xf numFmtId="2" fontId="1" fillId="2" borderId="1" xfId="0" applyNumberFormat="1" applyFont="1" applyFill="1" applyBorder="1" applyAlignment="1"/>
    <xf numFmtId="2" fontId="3" fillId="3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2" fontId="1" fillId="2" borderId="8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2" fontId="1" fillId="2" borderId="6" xfId="0" applyNumberFormat="1" applyFont="1" applyFill="1" applyBorder="1" applyAlignment="1">
      <alignment vertical="center"/>
    </xf>
    <xf numFmtId="2" fontId="4" fillId="0" borderId="6" xfId="0" applyNumberFormat="1" applyFont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2" fontId="1" fillId="2" borderId="1" xfId="0" applyNumberFormat="1" applyFont="1" applyFill="1" applyBorder="1"/>
    <xf numFmtId="0" fontId="10" fillId="3" borderId="0" xfId="0" applyFont="1" applyFill="1" applyBorder="1"/>
    <xf numFmtId="0" fontId="4" fillId="3" borderId="0" xfId="0" applyFont="1" applyFill="1" applyBorder="1" applyAlignment="1">
      <alignment horizontal="left" vertical="center" wrapText="1"/>
    </xf>
    <xf numFmtId="2" fontId="4" fillId="3" borderId="0" xfId="0" applyNumberFormat="1" applyFont="1" applyFill="1" applyBorder="1" applyAlignment="1"/>
    <xf numFmtId="2" fontId="1" fillId="0" borderId="5" xfId="0" applyNumberFormat="1" applyFont="1" applyBorder="1" applyAlignment="1">
      <alignment vertical="center"/>
    </xf>
    <xf numFmtId="2" fontId="1" fillId="3" borderId="5" xfId="0" applyNumberFormat="1" applyFont="1" applyFill="1" applyBorder="1" applyAlignment="1">
      <alignment vertical="center"/>
    </xf>
    <xf numFmtId="0" fontId="1" fillId="0" borderId="0" xfId="0" applyFont="1" applyBorder="1"/>
    <xf numFmtId="2" fontId="3" fillId="3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2" borderId="1" xfId="0" applyFont="1" applyFill="1" applyBorder="1"/>
    <xf numFmtId="0" fontId="14" fillId="0" borderId="1" xfId="0" applyFont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2" fontId="1" fillId="0" borderId="6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/>
    </xf>
    <xf numFmtId="2" fontId="1" fillId="0" borderId="1" xfId="0" applyNumberFormat="1" applyFont="1" applyBorder="1"/>
    <xf numFmtId="2" fontId="4" fillId="3" borderId="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9" fillId="0" borderId="14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8" fillId="3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3" borderId="8" xfId="0" applyFont="1" applyFill="1" applyBorder="1" applyAlignment="1">
      <alignment vertical="center"/>
    </xf>
    <xf numFmtId="2" fontId="4" fillId="3" borderId="6" xfId="0" applyNumberFormat="1" applyFont="1" applyFill="1" applyBorder="1" applyAlignment="1">
      <alignment vertical="center"/>
    </xf>
    <xf numFmtId="2" fontId="1" fillId="3" borderId="8" xfId="0" applyNumberFormat="1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2" fontId="1" fillId="3" borderId="14" xfId="0" applyNumberFormat="1" applyFont="1" applyFill="1" applyBorder="1" applyAlignment="1">
      <alignment vertical="center"/>
    </xf>
    <xf numFmtId="2" fontId="4" fillId="3" borderId="10" xfId="0" applyNumberFormat="1" applyFont="1" applyFill="1" applyBorder="1" applyAlignment="1">
      <alignment vertical="center"/>
    </xf>
    <xf numFmtId="2" fontId="1" fillId="3" borderId="2" xfId="0" applyNumberFormat="1" applyFont="1" applyFill="1" applyBorder="1" applyAlignment="1">
      <alignment vertical="center"/>
    </xf>
    <xf numFmtId="2" fontId="1" fillId="2" borderId="2" xfId="0" applyNumberFormat="1" applyFont="1" applyFill="1" applyBorder="1"/>
    <xf numFmtId="2" fontId="1" fillId="3" borderId="19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wrapText="1"/>
    </xf>
    <xf numFmtId="0" fontId="8" fillId="3" borderId="4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center" wrapText="1"/>
    </xf>
    <xf numFmtId="0" fontId="0" fillId="2" borderId="0" xfId="0" applyFill="1"/>
    <xf numFmtId="0" fontId="4" fillId="2" borderId="34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2" fontId="4" fillId="3" borderId="5" xfId="0" applyNumberFormat="1" applyFont="1" applyFill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2" fontId="1" fillId="3" borderId="12" xfId="0" applyNumberFormat="1" applyFont="1" applyFill="1" applyBorder="1" applyAlignment="1">
      <alignment vertical="center"/>
    </xf>
    <xf numFmtId="2" fontId="3" fillId="3" borderId="12" xfId="0" applyNumberFormat="1" applyFont="1" applyFill="1" applyBorder="1" applyAlignment="1">
      <alignment horizontal="center" vertical="center"/>
    </xf>
    <xf numFmtId="2" fontId="1" fillId="3" borderId="17" xfId="0" applyNumberFormat="1" applyFont="1" applyFill="1" applyBorder="1" applyAlignment="1">
      <alignment vertical="center"/>
    </xf>
    <xf numFmtId="0" fontId="1" fillId="0" borderId="0" xfId="0" applyFont="1" applyAlignment="1">
      <alignment horizontal="right" wrapText="1"/>
    </xf>
    <xf numFmtId="1" fontId="1" fillId="3" borderId="1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2" fontId="4" fillId="2" borderId="22" xfId="0" applyNumberFormat="1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2" fontId="4" fillId="2" borderId="2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vertical="center"/>
    </xf>
    <xf numFmtId="0" fontId="1" fillId="0" borderId="0" xfId="0" applyFont="1" applyAlignment="1">
      <alignment horizontal="left"/>
    </xf>
    <xf numFmtId="0" fontId="1" fillId="3" borderId="2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4" fillId="2" borderId="1" xfId="0" applyFont="1" applyFill="1" applyBorder="1"/>
    <xf numFmtId="0" fontId="0" fillId="2" borderId="1" xfId="0" applyFont="1" applyFill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/>
    </xf>
    <xf numFmtId="0" fontId="0" fillId="0" borderId="8" xfId="0" applyFont="1" applyBorder="1"/>
    <xf numFmtId="0" fontId="5" fillId="2" borderId="8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0" fillId="2" borderId="8" xfId="0" applyFont="1" applyFill="1" applyBorder="1"/>
    <xf numFmtId="0" fontId="0" fillId="2" borderId="6" xfId="0" applyFont="1" applyFill="1" applyBorder="1"/>
    <xf numFmtId="0" fontId="1" fillId="0" borderId="2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16" fontId="1" fillId="0" borderId="1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vertical="center"/>
    </xf>
    <xf numFmtId="2" fontId="4" fillId="2" borderId="12" xfId="0" applyNumberFormat="1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2" fontId="4" fillId="2" borderId="11" xfId="0" applyNumberFormat="1" applyFont="1" applyFill="1" applyBorder="1" applyAlignment="1">
      <alignment horizontal="center" vertical="center"/>
    </xf>
    <xf numFmtId="2" fontId="4" fillId="2" borderId="12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2" fontId="4" fillId="2" borderId="17" xfId="0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0" fillId="3" borderId="0" xfId="0" applyFont="1" applyFill="1" applyBorder="1"/>
    <xf numFmtId="2" fontId="0" fillId="0" borderId="0" xfId="0" applyNumberFormat="1" applyFont="1"/>
    <xf numFmtId="0" fontId="0" fillId="0" borderId="0" xfId="0" applyFont="1" applyAlignment="1">
      <alignment wrapText="1"/>
    </xf>
    <xf numFmtId="0" fontId="12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top"/>
    </xf>
    <xf numFmtId="0" fontId="12" fillId="0" borderId="7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top" wrapText="1"/>
    </xf>
    <xf numFmtId="3" fontId="1" fillId="0" borderId="1" xfId="0" applyNumberFormat="1" applyFont="1" applyBorder="1"/>
    <xf numFmtId="0" fontId="11" fillId="3" borderId="28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74ED-68F0-4977-9EA1-0B5DA40E02E4}">
  <dimension ref="A1:AE163"/>
  <sheetViews>
    <sheetView tabSelected="1" topLeftCell="A5" zoomScale="84" zoomScaleNormal="84" workbookViewId="0">
      <pane xSplit="2" ySplit="9" topLeftCell="C77" activePane="bottomRight" state="frozen"/>
      <selection activeCell="A5" sqref="A5"/>
      <selection pane="topRight" activeCell="C5" sqref="C5"/>
      <selection pane="bottomLeft" activeCell="A8" sqref="A8"/>
      <selection pane="bottomRight" activeCell="T9" sqref="T9:AE9"/>
    </sheetView>
  </sheetViews>
  <sheetFormatPr defaultRowHeight="15" x14ac:dyDescent="0.25"/>
  <cols>
    <col min="1" max="1" width="5.7109375" customWidth="1"/>
    <col min="2" max="2" width="35.28515625" customWidth="1"/>
    <col min="3" max="3" width="16.85546875" customWidth="1"/>
    <col min="4" max="4" width="13.7109375" customWidth="1"/>
    <col min="5" max="5" width="13.140625" customWidth="1"/>
    <col min="6" max="6" width="12.28515625" customWidth="1"/>
    <col min="7" max="7" width="10.42578125" customWidth="1"/>
    <col min="8" max="8" width="9.140625" hidden="1" customWidth="1"/>
    <col min="9" max="9" width="12" hidden="1" customWidth="1"/>
    <col min="10" max="10" width="9.28515625" hidden="1" customWidth="1"/>
    <col min="11" max="11" width="9.140625" hidden="1" customWidth="1"/>
    <col min="12" max="12" width="8.140625" hidden="1" customWidth="1"/>
    <col min="13" max="13" width="8.28515625" hidden="1" customWidth="1"/>
    <col min="14" max="15" width="9" hidden="1" customWidth="1"/>
    <col min="16" max="17" width="10.5703125" hidden="1" customWidth="1"/>
    <col min="18" max="18" width="9" hidden="1" customWidth="1"/>
    <col min="19" max="19" width="10.140625" hidden="1" customWidth="1"/>
    <col min="20" max="20" width="11.7109375" customWidth="1"/>
    <col min="21" max="21" width="11.140625" customWidth="1"/>
    <col min="22" max="22" width="11.7109375" customWidth="1"/>
    <col min="23" max="24" width="10.42578125" customWidth="1"/>
    <col min="25" max="25" width="13" customWidth="1"/>
    <col min="26" max="26" width="11.42578125" customWidth="1"/>
    <col min="27" max="27" width="10.140625" customWidth="1"/>
    <col min="28" max="28" width="12.7109375" customWidth="1"/>
    <col min="29" max="29" width="8.5703125" customWidth="1"/>
    <col min="30" max="30" width="11.5703125" customWidth="1"/>
  </cols>
  <sheetData>
    <row r="1" spans="1:31" ht="15.75" hidden="1" x14ac:dyDescent="0.25">
      <c r="A1" s="170" t="s">
        <v>0</v>
      </c>
      <c r="B1" s="170"/>
      <c r="C1" s="50"/>
      <c r="D1" s="50"/>
      <c r="E1" s="50"/>
      <c r="F1" s="50"/>
      <c r="G1" s="50"/>
    </row>
    <row r="2" spans="1:31" ht="15.75" hidden="1" x14ac:dyDescent="0.25">
      <c r="A2" s="171" t="s">
        <v>1</v>
      </c>
      <c r="B2" s="171"/>
      <c r="C2" s="51"/>
      <c r="D2" s="51"/>
      <c r="E2" s="51"/>
      <c r="F2" s="51"/>
      <c r="G2" s="51"/>
    </row>
    <row r="3" spans="1:31" hidden="1" x14ac:dyDescent="0.25">
      <c r="A3" s="172" t="s">
        <v>2</v>
      </c>
      <c r="B3" s="172"/>
      <c r="C3" s="52"/>
      <c r="D3" s="52"/>
      <c r="E3" s="52"/>
      <c r="F3" s="52"/>
      <c r="G3" s="52"/>
    </row>
    <row r="4" spans="1:31" hidden="1" x14ac:dyDescent="0.25">
      <c r="A4" s="52"/>
      <c r="B4" s="52"/>
      <c r="C4" s="52"/>
      <c r="D4" s="52"/>
      <c r="E4" s="52"/>
      <c r="F4" s="52"/>
      <c r="G4" s="52"/>
    </row>
    <row r="5" spans="1:31" x14ac:dyDescent="0.25">
      <c r="A5" s="52"/>
      <c r="B5" s="52"/>
      <c r="C5" s="52"/>
      <c r="D5" s="52"/>
      <c r="E5" s="52"/>
      <c r="F5" s="52"/>
      <c r="G5" s="52"/>
      <c r="AA5" s="99"/>
      <c r="AB5" s="52"/>
      <c r="AC5" s="52"/>
      <c r="AD5" s="52" t="s">
        <v>257</v>
      </c>
    </row>
    <row r="6" spans="1:31" x14ac:dyDescent="0.25">
      <c r="A6" s="52"/>
      <c r="B6" s="52"/>
      <c r="C6" s="52"/>
      <c r="D6" s="52"/>
      <c r="E6" s="52"/>
      <c r="F6" s="52"/>
      <c r="G6" s="52"/>
      <c r="AA6" s="99" t="s">
        <v>258</v>
      </c>
      <c r="AB6" s="99"/>
      <c r="AC6" s="99"/>
      <c r="AD6" s="99"/>
    </row>
    <row r="7" spans="1:31" x14ac:dyDescent="0.25">
      <c r="A7" s="52"/>
      <c r="B7" s="52"/>
      <c r="C7" s="52"/>
      <c r="D7" s="52"/>
      <c r="E7" s="52"/>
      <c r="F7" s="52"/>
      <c r="G7" s="52"/>
      <c r="AA7" s="99" t="s">
        <v>259</v>
      </c>
      <c r="AB7" s="99"/>
      <c r="AC7" s="99"/>
      <c r="AD7" s="99"/>
    </row>
    <row r="8" spans="1:31" x14ac:dyDescent="0.25">
      <c r="A8" s="52"/>
      <c r="B8" s="52"/>
      <c r="C8" s="52"/>
      <c r="D8" s="52"/>
      <c r="E8" s="52"/>
      <c r="F8" s="52"/>
      <c r="G8" s="52"/>
    </row>
    <row r="9" spans="1:31" ht="15.75" x14ac:dyDescent="0.25">
      <c r="A9" s="52"/>
      <c r="B9" s="52"/>
      <c r="C9" s="52"/>
      <c r="D9" s="52"/>
      <c r="E9" s="52"/>
      <c r="F9" s="52"/>
      <c r="G9" s="52"/>
      <c r="T9" s="168" t="s">
        <v>245</v>
      </c>
      <c r="U9" s="169"/>
      <c r="V9" s="169"/>
      <c r="W9" s="169"/>
      <c r="X9" s="169"/>
      <c r="Y9" s="169"/>
      <c r="Z9" s="169"/>
      <c r="AA9" s="169"/>
      <c r="AB9" s="169"/>
      <c r="AC9" s="169"/>
      <c r="AD9" s="169"/>
      <c r="AE9" s="169"/>
    </row>
    <row r="10" spans="1:31" ht="15.75" x14ac:dyDescent="0.25">
      <c r="A10" s="52"/>
      <c r="B10" s="52"/>
      <c r="C10" s="52"/>
      <c r="D10" s="52"/>
      <c r="E10" s="52"/>
      <c r="F10" s="52"/>
      <c r="G10" s="52"/>
      <c r="P10" s="65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</row>
    <row r="11" spans="1:31" ht="14.25" customHeight="1" x14ac:dyDescent="0.25">
      <c r="A11" s="149"/>
      <c r="B11" s="173" t="s">
        <v>255</v>
      </c>
      <c r="C11" s="150"/>
      <c r="D11" s="176" t="s">
        <v>260</v>
      </c>
      <c r="E11" s="100"/>
      <c r="F11" s="179" t="s">
        <v>261</v>
      </c>
      <c r="G11" s="182" t="s">
        <v>247</v>
      </c>
      <c r="H11" s="185" t="s">
        <v>157</v>
      </c>
      <c r="I11" s="185"/>
      <c r="J11" s="185"/>
      <c r="K11" s="186"/>
      <c r="L11" s="151"/>
      <c r="M11" s="152"/>
      <c r="N11" s="152" t="s">
        <v>241</v>
      </c>
      <c r="O11" s="152"/>
      <c r="P11" s="153"/>
      <c r="Q11" s="154"/>
      <c r="R11" s="38"/>
      <c r="S11" s="187" t="s">
        <v>176</v>
      </c>
      <c r="T11" s="190" t="s">
        <v>252</v>
      </c>
      <c r="U11" s="41"/>
      <c r="V11" s="42" t="s">
        <v>253</v>
      </c>
      <c r="W11" s="42"/>
      <c r="X11" s="43"/>
      <c r="Y11" s="42"/>
      <c r="Z11" s="42"/>
      <c r="AA11" s="44"/>
      <c r="AB11" s="193" t="s">
        <v>244</v>
      </c>
      <c r="AC11" s="53"/>
      <c r="AD11" s="193" t="s">
        <v>251</v>
      </c>
    </row>
    <row r="12" spans="1:31" ht="14.25" customHeight="1" x14ac:dyDescent="0.25">
      <c r="A12" s="155"/>
      <c r="B12" s="174"/>
      <c r="C12" s="156"/>
      <c r="D12" s="177"/>
      <c r="E12" s="101"/>
      <c r="F12" s="180"/>
      <c r="G12" s="183"/>
      <c r="H12" s="3"/>
      <c r="I12" s="3"/>
      <c r="J12" s="3"/>
      <c r="K12" s="151"/>
      <c r="L12" s="157"/>
      <c r="M12" s="158"/>
      <c r="N12" s="158"/>
      <c r="O12" s="158"/>
      <c r="P12" s="153"/>
      <c r="Q12" s="159"/>
      <c r="R12" s="67"/>
      <c r="S12" s="188"/>
      <c r="T12" s="191"/>
      <c r="U12" s="41"/>
      <c r="V12" s="42" t="s">
        <v>157</v>
      </c>
      <c r="W12" s="42"/>
      <c r="X12" s="43"/>
      <c r="Y12" s="42" t="s">
        <v>241</v>
      </c>
      <c r="Z12" s="42"/>
      <c r="AA12" s="44"/>
      <c r="AB12" s="194"/>
      <c r="AC12" s="68"/>
      <c r="AD12" s="194"/>
    </row>
    <row r="13" spans="1:31" ht="96" customHeight="1" x14ac:dyDescent="0.25">
      <c r="A13" s="160" t="s">
        <v>254</v>
      </c>
      <c r="B13" s="175"/>
      <c r="C13" s="102" t="s">
        <v>246</v>
      </c>
      <c r="D13" s="178"/>
      <c r="E13" s="103" t="s">
        <v>262</v>
      </c>
      <c r="F13" s="181"/>
      <c r="G13" s="184"/>
      <c r="H13" s="161" t="s">
        <v>235</v>
      </c>
      <c r="I13" s="162" t="s">
        <v>236</v>
      </c>
      <c r="J13" s="162" t="s">
        <v>240</v>
      </c>
      <c r="K13" s="163" t="s">
        <v>158</v>
      </c>
      <c r="L13" s="164" t="s">
        <v>235</v>
      </c>
      <c r="M13" s="164" t="s">
        <v>236</v>
      </c>
      <c r="N13" s="165" t="s">
        <v>238</v>
      </c>
      <c r="O13" s="165" t="s">
        <v>239</v>
      </c>
      <c r="P13" s="54" t="s">
        <v>158</v>
      </c>
      <c r="Q13" s="166" t="s">
        <v>243</v>
      </c>
      <c r="R13" s="39" t="s">
        <v>237</v>
      </c>
      <c r="S13" s="189"/>
      <c r="T13" s="192"/>
      <c r="U13" s="165" t="s">
        <v>235</v>
      </c>
      <c r="V13" s="165" t="s">
        <v>263</v>
      </c>
      <c r="W13" s="165" t="s">
        <v>234</v>
      </c>
      <c r="X13" s="164" t="s">
        <v>235</v>
      </c>
      <c r="Y13" s="165" t="s">
        <v>263</v>
      </c>
      <c r="Z13" s="165" t="s">
        <v>159</v>
      </c>
      <c r="AA13" s="165" t="s">
        <v>160</v>
      </c>
      <c r="AB13" s="195"/>
      <c r="AC13" s="80" t="s">
        <v>237</v>
      </c>
      <c r="AD13" s="195"/>
    </row>
    <row r="14" spans="1:31" ht="18" customHeight="1" x14ac:dyDescent="0.25">
      <c r="A14" s="104" t="s">
        <v>3</v>
      </c>
      <c r="B14" s="105" t="s">
        <v>4</v>
      </c>
      <c r="C14" s="105"/>
      <c r="D14" s="105"/>
      <c r="E14" s="106"/>
      <c r="F14" s="105"/>
      <c r="G14" s="105"/>
      <c r="H14" s="107"/>
      <c r="I14" s="107"/>
      <c r="J14" s="107"/>
      <c r="K14" s="107"/>
      <c r="L14" s="107"/>
      <c r="M14" s="107"/>
      <c r="N14" s="4"/>
      <c r="O14" s="4"/>
      <c r="P14" s="4"/>
      <c r="Q14" s="4"/>
      <c r="R14" s="4"/>
      <c r="S14" s="4"/>
      <c r="T14" s="7"/>
      <c r="U14" s="4"/>
      <c r="V14" s="4"/>
      <c r="W14" s="4"/>
      <c r="X14" s="4"/>
      <c r="Y14" s="4"/>
      <c r="Z14" s="4"/>
      <c r="AA14" s="4"/>
      <c r="AB14" s="108"/>
      <c r="AC14" s="4"/>
      <c r="AD14" s="108"/>
    </row>
    <row r="15" spans="1:31" ht="30" x14ac:dyDescent="0.25">
      <c r="A15" s="1" t="s">
        <v>5</v>
      </c>
      <c r="B15" s="37" t="s">
        <v>222</v>
      </c>
      <c r="C15" s="57" t="s">
        <v>248</v>
      </c>
      <c r="D15" s="59">
        <v>58.42</v>
      </c>
      <c r="E15" s="59">
        <v>12.27</v>
      </c>
      <c r="F15" s="59">
        <v>70.69</v>
      </c>
      <c r="G15" s="61">
        <v>30</v>
      </c>
      <c r="H15" s="5">
        <v>24.08</v>
      </c>
      <c r="I15" s="12">
        <f t="shared" ref="I15:I26" si="0">ROUND(H15*0.2359,2)</f>
        <v>5.68</v>
      </c>
      <c r="J15" s="5">
        <v>11.21</v>
      </c>
      <c r="K15" s="5">
        <f t="shared" ref="K15:K74" si="1">SUM(H15:J15)</f>
        <v>40.97</v>
      </c>
      <c r="L15" s="5"/>
      <c r="M15" s="5"/>
      <c r="N15" s="5">
        <v>17.05</v>
      </c>
      <c r="O15" s="8">
        <v>0.4</v>
      </c>
      <c r="P15" s="8">
        <f>SUM(L15:O15)</f>
        <v>17.45</v>
      </c>
      <c r="Q15" s="8">
        <f>SUM(K15+P15)*0.21</f>
        <v>12.2682</v>
      </c>
      <c r="R15" s="8">
        <f t="shared" ref="R15:R21" si="2">SUM(K15+N15+O15)*0.21</f>
        <v>12.268199999999998</v>
      </c>
      <c r="S15" s="8">
        <f>SUM(K15+P15+R15)</f>
        <v>70.688199999999995</v>
      </c>
      <c r="T15" s="40">
        <f t="shared" ref="T15:T26" si="3">SUM(U15:AA15)+SUM(U15:AA15)*0.21</f>
        <v>2120.6459999999997</v>
      </c>
      <c r="U15" s="13">
        <f t="shared" ref="U15:U18" si="4">H15*G15</f>
        <v>722.4</v>
      </c>
      <c r="V15" s="13">
        <f t="shared" ref="V15:V26" si="5">I15*G15</f>
        <v>170.39999999999998</v>
      </c>
      <c r="W15" s="2">
        <f t="shared" ref="W15:W20" si="6">J15*G15</f>
        <v>336.3</v>
      </c>
      <c r="X15" s="2"/>
      <c r="Y15" s="2"/>
      <c r="Z15" s="13">
        <f t="shared" ref="Z15:Z26" si="7">N15*G15</f>
        <v>511.5</v>
      </c>
      <c r="AA15" s="13">
        <f t="shared" ref="AA15:AA26" si="8">O15*G15</f>
        <v>12</v>
      </c>
      <c r="AB15" s="20">
        <f t="shared" ref="AB15:AB27" si="9">SUM(U15:AA15)</f>
        <v>1752.6</v>
      </c>
      <c r="AC15" s="13">
        <f>AB15*0.21</f>
        <v>368.04599999999999</v>
      </c>
      <c r="AD15" s="49">
        <f>SUM(AB15:AC15)</f>
        <v>2120.6459999999997</v>
      </c>
    </row>
    <row r="16" spans="1:31" ht="30" x14ac:dyDescent="0.25">
      <c r="A16" s="109" t="s">
        <v>6</v>
      </c>
      <c r="B16" s="37" t="s">
        <v>223</v>
      </c>
      <c r="C16" s="57" t="s">
        <v>248</v>
      </c>
      <c r="D16" s="59">
        <v>28.79</v>
      </c>
      <c r="E16" s="59">
        <v>6.05</v>
      </c>
      <c r="F16" s="59">
        <v>34.840000000000003</v>
      </c>
      <c r="G16" s="61">
        <v>30</v>
      </c>
      <c r="H16" s="2">
        <v>12.84</v>
      </c>
      <c r="I16" s="12">
        <f t="shared" si="0"/>
        <v>3.03</v>
      </c>
      <c r="J16" s="13">
        <v>3.6</v>
      </c>
      <c r="K16" s="2">
        <f t="shared" ref="K16" si="10">SUM(H16:J16)</f>
        <v>19.47</v>
      </c>
      <c r="L16" s="2"/>
      <c r="M16" s="2"/>
      <c r="N16" s="13">
        <v>9.1144999999999996</v>
      </c>
      <c r="O16" s="13">
        <v>0.20899999999999999</v>
      </c>
      <c r="P16" s="8">
        <f t="shared" ref="P16:P26" si="11">SUM(L16:O16)</f>
        <v>9.3234999999999992</v>
      </c>
      <c r="Q16" s="8">
        <f t="shared" ref="Q16:Q26" si="12">SUM(K16+P16)*0.21</f>
        <v>6.0466349999999993</v>
      </c>
      <c r="R16" s="13">
        <f t="shared" si="2"/>
        <v>6.0466349999999993</v>
      </c>
      <c r="S16" s="8">
        <f t="shared" ref="S16:S26" si="13">SUM(K16+P16+R16)</f>
        <v>34.840134999999997</v>
      </c>
      <c r="T16" s="40">
        <f t="shared" si="3"/>
        <v>1045.2040499999998</v>
      </c>
      <c r="U16" s="13">
        <f t="shared" si="4"/>
        <v>385.2</v>
      </c>
      <c r="V16" s="13">
        <f t="shared" si="5"/>
        <v>90.899999999999991</v>
      </c>
      <c r="W16" s="13">
        <f t="shared" si="6"/>
        <v>108</v>
      </c>
      <c r="X16" s="13"/>
      <c r="Y16" s="13"/>
      <c r="Z16" s="13">
        <f t="shared" si="7"/>
        <v>273.435</v>
      </c>
      <c r="AA16" s="13">
        <f t="shared" si="8"/>
        <v>6.27</v>
      </c>
      <c r="AB16" s="20">
        <f t="shared" si="9"/>
        <v>863.80499999999984</v>
      </c>
      <c r="AC16" s="13">
        <f t="shared" ref="AC16:AC26" si="14">AB16*0.21</f>
        <v>181.39904999999996</v>
      </c>
      <c r="AD16" s="49">
        <f t="shared" ref="AD16:AD26" si="15">SUM(AB16:AC16)</f>
        <v>1045.2040499999998</v>
      </c>
    </row>
    <row r="17" spans="1:30" ht="30" x14ac:dyDescent="0.25">
      <c r="A17" s="109" t="s">
        <v>7</v>
      </c>
      <c r="B17" s="37" t="s">
        <v>224</v>
      </c>
      <c r="C17" s="57" t="s">
        <v>248</v>
      </c>
      <c r="D17" s="59">
        <v>50.81</v>
      </c>
      <c r="E17" s="59">
        <v>10.67</v>
      </c>
      <c r="F17" s="59">
        <v>61.48</v>
      </c>
      <c r="G17" s="61">
        <v>30</v>
      </c>
      <c r="H17" s="2">
        <v>24.08</v>
      </c>
      <c r="I17" s="12">
        <f t="shared" si="0"/>
        <v>5.68</v>
      </c>
      <c r="J17" s="13">
        <v>3.6</v>
      </c>
      <c r="K17" s="13">
        <f t="shared" si="1"/>
        <v>33.36</v>
      </c>
      <c r="L17" s="13"/>
      <c r="M17" s="13"/>
      <c r="N17" s="13">
        <v>17.05</v>
      </c>
      <c r="O17" s="13">
        <v>0.4</v>
      </c>
      <c r="P17" s="8">
        <f t="shared" si="11"/>
        <v>17.45</v>
      </c>
      <c r="Q17" s="8">
        <f t="shared" si="12"/>
        <v>10.6701</v>
      </c>
      <c r="R17" s="13">
        <f t="shared" si="2"/>
        <v>10.670099999999998</v>
      </c>
      <c r="S17" s="8">
        <f t="shared" si="13"/>
        <v>61.4801</v>
      </c>
      <c r="T17" s="40">
        <f t="shared" si="3"/>
        <v>1844.4029999999998</v>
      </c>
      <c r="U17" s="13">
        <f t="shared" si="4"/>
        <v>722.4</v>
      </c>
      <c r="V17" s="13">
        <f t="shared" si="5"/>
        <v>170.39999999999998</v>
      </c>
      <c r="W17" s="13">
        <f t="shared" si="6"/>
        <v>108</v>
      </c>
      <c r="X17" s="13"/>
      <c r="Y17" s="13"/>
      <c r="Z17" s="13">
        <f t="shared" si="7"/>
        <v>511.5</v>
      </c>
      <c r="AA17" s="13">
        <f t="shared" si="8"/>
        <v>12</v>
      </c>
      <c r="AB17" s="20">
        <f t="shared" si="9"/>
        <v>1524.3</v>
      </c>
      <c r="AC17" s="13">
        <f t="shared" si="14"/>
        <v>320.10299999999995</v>
      </c>
      <c r="AD17" s="49">
        <f t="shared" si="15"/>
        <v>1844.4029999999998</v>
      </c>
    </row>
    <row r="18" spans="1:30" ht="30" x14ac:dyDescent="0.25">
      <c r="A18" s="109" t="s">
        <v>8</v>
      </c>
      <c r="B18" s="37" t="s">
        <v>225</v>
      </c>
      <c r="C18" s="57" t="s">
        <v>248</v>
      </c>
      <c r="D18" s="59">
        <v>272</v>
      </c>
      <c r="E18" s="59">
        <v>57.12</v>
      </c>
      <c r="F18" s="59">
        <v>329.12</v>
      </c>
      <c r="G18" s="62">
        <v>10</v>
      </c>
      <c r="H18" s="1">
        <v>56.18</v>
      </c>
      <c r="I18" s="12">
        <f t="shared" si="0"/>
        <v>13.25</v>
      </c>
      <c r="J18" s="1">
        <v>161.86000000000001</v>
      </c>
      <c r="K18" s="1">
        <f t="shared" si="1"/>
        <v>231.29000000000002</v>
      </c>
      <c r="L18" s="1"/>
      <c r="M18" s="1"/>
      <c r="N18" s="1">
        <v>39.79</v>
      </c>
      <c r="O18" s="1">
        <v>0.92</v>
      </c>
      <c r="P18" s="8">
        <f t="shared" si="11"/>
        <v>40.71</v>
      </c>
      <c r="Q18" s="8">
        <f t="shared" si="12"/>
        <v>57.12</v>
      </c>
      <c r="R18" s="13">
        <f t="shared" si="2"/>
        <v>57.120000000000012</v>
      </c>
      <c r="S18" s="8">
        <f t="shared" si="13"/>
        <v>329.12</v>
      </c>
      <c r="T18" s="40">
        <f t="shared" si="3"/>
        <v>3291.2</v>
      </c>
      <c r="U18" s="13">
        <f t="shared" si="4"/>
        <v>561.79999999999995</v>
      </c>
      <c r="V18" s="13">
        <f t="shared" si="5"/>
        <v>132.5</v>
      </c>
      <c r="W18" s="13">
        <f t="shared" si="6"/>
        <v>1618.6000000000001</v>
      </c>
      <c r="X18" s="13"/>
      <c r="Y18" s="13"/>
      <c r="Z18" s="13">
        <f t="shared" si="7"/>
        <v>397.9</v>
      </c>
      <c r="AA18" s="13">
        <f t="shared" si="8"/>
        <v>9.2000000000000011</v>
      </c>
      <c r="AB18" s="20">
        <f t="shared" si="9"/>
        <v>2720</v>
      </c>
      <c r="AC18" s="13">
        <f t="shared" si="14"/>
        <v>571.19999999999993</v>
      </c>
      <c r="AD18" s="49">
        <f t="shared" si="15"/>
        <v>3291.2</v>
      </c>
    </row>
    <row r="19" spans="1:30" ht="30" x14ac:dyDescent="0.25">
      <c r="A19" s="109" t="s">
        <v>9</v>
      </c>
      <c r="B19" s="37" t="s">
        <v>226</v>
      </c>
      <c r="C19" s="57" t="s">
        <v>248</v>
      </c>
      <c r="D19" s="59">
        <v>25.19</v>
      </c>
      <c r="E19" s="59">
        <v>5.29</v>
      </c>
      <c r="F19" s="59">
        <v>30.48</v>
      </c>
      <c r="G19" s="62">
        <v>30</v>
      </c>
      <c r="H19" s="2">
        <v>12.84</v>
      </c>
      <c r="I19" s="12">
        <f t="shared" si="0"/>
        <v>3.03</v>
      </c>
      <c r="J19" s="2">
        <v>0</v>
      </c>
      <c r="K19" s="2">
        <f t="shared" si="1"/>
        <v>15.87</v>
      </c>
      <c r="L19" s="2"/>
      <c r="M19" s="2"/>
      <c r="N19" s="2">
        <v>9.11</v>
      </c>
      <c r="O19" s="2">
        <v>0.21</v>
      </c>
      <c r="P19" s="8">
        <f t="shared" si="11"/>
        <v>9.32</v>
      </c>
      <c r="Q19" s="8">
        <f t="shared" si="12"/>
        <v>5.2898999999999994</v>
      </c>
      <c r="R19" s="13">
        <f t="shared" si="2"/>
        <v>5.2898999999999994</v>
      </c>
      <c r="S19" s="8">
        <f t="shared" si="13"/>
        <v>30.479899999999997</v>
      </c>
      <c r="T19" s="40">
        <f t="shared" si="3"/>
        <v>914.39699999999971</v>
      </c>
      <c r="U19" s="13">
        <f>H19*G19</f>
        <v>385.2</v>
      </c>
      <c r="V19" s="13">
        <f t="shared" si="5"/>
        <v>90.899999999999991</v>
      </c>
      <c r="W19" s="13">
        <f t="shared" si="6"/>
        <v>0</v>
      </c>
      <c r="X19" s="13"/>
      <c r="Y19" s="13"/>
      <c r="Z19" s="13">
        <f t="shared" si="7"/>
        <v>273.29999999999995</v>
      </c>
      <c r="AA19" s="13">
        <f t="shared" si="8"/>
        <v>6.3</v>
      </c>
      <c r="AB19" s="20">
        <f t="shared" si="9"/>
        <v>755.69999999999982</v>
      </c>
      <c r="AC19" s="13">
        <f t="shared" si="14"/>
        <v>158.69699999999995</v>
      </c>
      <c r="AD19" s="49">
        <f t="shared" si="15"/>
        <v>914.39699999999971</v>
      </c>
    </row>
    <row r="20" spans="1:30" ht="30" x14ac:dyDescent="0.25">
      <c r="A20" s="109" t="s">
        <v>10</v>
      </c>
      <c r="B20" s="37" t="s">
        <v>227</v>
      </c>
      <c r="C20" s="57" t="s">
        <v>248</v>
      </c>
      <c r="D20" s="59">
        <v>1.58</v>
      </c>
      <c r="E20" s="59">
        <v>0.33</v>
      </c>
      <c r="F20" s="59">
        <v>1.91</v>
      </c>
      <c r="G20" s="62">
        <v>30</v>
      </c>
      <c r="H20" s="13">
        <v>0.8</v>
      </c>
      <c r="I20" s="12">
        <f t="shared" si="0"/>
        <v>0.19</v>
      </c>
      <c r="J20" s="2">
        <v>0</v>
      </c>
      <c r="K20" s="2">
        <f t="shared" si="1"/>
        <v>0.99</v>
      </c>
      <c r="L20" s="2"/>
      <c r="M20" s="2"/>
      <c r="N20" s="2">
        <v>0.56999999999999995</v>
      </c>
      <c r="O20" s="2">
        <v>0.02</v>
      </c>
      <c r="P20" s="8">
        <f t="shared" si="11"/>
        <v>0.59</v>
      </c>
      <c r="Q20" s="8">
        <f t="shared" si="12"/>
        <v>0.33179999999999998</v>
      </c>
      <c r="R20" s="13">
        <f t="shared" si="2"/>
        <v>0.33179999999999998</v>
      </c>
      <c r="S20" s="8">
        <f t="shared" si="13"/>
        <v>1.9117999999999999</v>
      </c>
      <c r="T20" s="40">
        <f t="shared" si="3"/>
        <v>57.353999999999999</v>
      </c>
      <c r="U20" s="13">
        <f>H20*G20</f>
        <v>24</v>
      </c>
      <c r="V20" s="13">
        <f t="shared" si="5"/>
        <v>5.7</v>
      </c>
      <c r="W20" s="13">
        <f t="shared" si="6"/>
        <v>0</v>
      </c>
      <c r="X20" s="13"/>
      <c r="Y20" s="13"/>
      <c r="Z20" s="13">
        <f t="shared" si="7"/>
        <v>17.099999999999998</v>
      </c>
      <c r="AA20" s="13">
        <f t="shared" si="8"/>
        <v>0.6</v>
      </c>
      <c r="AB20" s="20">
        <f t="shared" si="9"/>
        <v>47.4</v>
      </c>
      <c r="AC20" s="13">
        <f t="shared" si="14"/>
        <v>9.9539999999999988</v>
      </c>
      <c r="AD20" s="49">
        <f t="shared" si="15"/>
        <v>57.353999999999999</v>
      </c>
    </row>
    <row r="21" spans="1:30" ht="30" x14ac:dyDescent="0.25">
      <c r="A21" s="109" t="s">
        <v>11</v>
      </c>
      <c r="B21" s="37" t="s">
        <v>228</v>
      </c>
      <c r="C21" s="57" t="s">
        <v>248</v>
      </c>
      <c r="D21" s="58">
        <v>3</v>
      </c>
      <c r="E21" s="59">
        <v>0.63</v>
      </c>
      <c r="F21" s="59">
        <v>3.63</v>
      </c>
      <c r="G21" s="62">
        <v>30</v>
      </c>
      <c r="H21" s="2">
        <v>2.02</v>
      </c>
      <c r="I21" s="12">
        <v>0.79</v>
      </c>
      <c r="J21" s="2">
        <v>0</v>
      </c>
      <c r="K21" s="2">
        <f t="shared" si="1"/>
        <v>2.81</v>
      </c>
      <c r="L21" s="2"/>
      <c r="M21" s="2"/>
      <c r="N21" s="2">
        <v>0.19</v>
      </c>
      <c r="O21" s="2">
        <v>0</v>
      </c>
      <c r="P21" s="8">
        <f t="shared" si="11"/>
        <v>0.19</v>
      </c>
      <c r="Q21" s="8">
        <f t="shared" si="12"/>
        <v>0.63</v>
      </c>
      <c r="R21" s="13">
        <f t="shared" si="2"/>
        <v>0.63</v>
      </c>
      <c r="S21" s="8">
        <f t="shared" si="13"/>
        <v>3.63</v>
      </c>
      <c r="T21" s="40">
        <f t="shared" si="3"/>
        <v>108.90000000000002</v>
      </c>
      <c r="U21" s="13">
        <f>H21*G21</f>
        <v>60.6</v>
      </c>
      <c r="V21" s="13">
        <f t="shared" si="5"/>
        <v>23.700000000000003</v>
      </c>
      <c r="W21" s="13">
        <f>J21*G21</f>
        <v>0</v>
      </c>
      <c r="X21" s="13"/>
      <c r="Y21" s="13"/>
      <c r="Z21" s="13">
        <f t="shared" si="7"/>
        <v>5.7</v>
      </c>
      <c r="AA21" s="13">
        <f t="shared" si="8"/>
        <v>0</v>
      </c>
      <c r="AB21" s="20">
        <f t="shared" si="9"/>
        <v>90.000000000000014</v>
      </c>
      <c r="AC21" s="13">
        <f t="shared" si="14"/>
        <v>18.900000000000002</v>
      </c>
      <c r="AD21" s="49">
        <f t="shared" si="15"/>
        <v>108.90000000000002</v>
      </c>
    </row>
    <row r="22" spans="1:30" ht="45" x14ac:dyDescent="0.25">
      <c r="A22" s="110" t="s">
        <v>12</v>
      </c>
      <c r="B22" s="37" t="s">
        <v>229</v>
      </c>
      <c r="C22" s="57" t="s">
        <v>249</v>
      </c>
      <c r="D22" s="59">
        <v>190.32</v>
      </c>
      <c r="E22" s="59">
        <v>39.97</v>
      </c>
      <c r="F22" s="59">
        <v>230.29</v>
      </c>
      <c r="G22" s="62">
        <v>3</v>
      </c>
      <c r="H22" s="13">
        <v>96.3</v>
      </c>
      <c r="I22" s="12">
        <f t="shared" si="0"/>
        <v>22.72</v>
      </c>
      <c r="J22" s="2">
        <v>0</v>
      </c>
      <c r="K22" s="2">
        <f t="shared" si="1"/>
        <v>119.02</v>
      </c>
      <c r="L22" s="13">
        <v>42.8</v>
      </c>
      <c r="M22" s="12">
        <f t="shared" ref="M22:M23" si="16">ROUND(L22*0.2359,2)</f>
        <v>10.1</v>
      </c>
      <c r="N22" s="13">
        <v>18.399999999999999</v>
      </c>
      <c r="O22" s="2">
        <v>0</v>
      </c>
      <c r="P22" s="8">
        <f t="shared" si="11"/>
        <v>71.3</v>
      </c>
      <c r="Q22" s="8">
        <f t="shared" si="12"/>
        <v>39.967199999999998</v>
      </c>
      <c r="R22" s="13">
        <f>SUM(K22+L22+M22+N22+O22)*0.21</f>
        <v>39.967199999999998</v>
      </c>
      <c r="S22" s="8">
        <f t="shared" si="13"/>
        <v>230.28719999999998</v>
      </c>
      <c r="T22" s="40">
        <f t="shared" si="3"/>
        <v>690.86159999999995</v>
      </c>
      <c r="U22" s="13">
        <f t="shared" ref="U22" si="17">H22*G22</f>
        <v>288.89999999999998</v>
      </c>
      <c r="V22" s="13">
        <f t="shared" si="5"/>
        <v>68.16</v>
      </c>
      <c r="W22" s="13">
        <f>J22*G22</f>
        <v>0</v>
      </c>
      <c r="X22" s="13">
        <f>G22*L22</f>
        <v>128.39999999999998</v>
      </c>
      <c r="Y22" s="13">
        <f>G22*M22</f>
        <v>30.299999999999997</v>
      </c>
      <c r="Z22" s="13">
        <f t="shared" si="7"/>
        <v>55.199999999999996</v>
      </c>
      <c r="AA22" s="13">
        <f t="shared" si="8"/>
        <v>0</v>
      </c>
      <c r="AB22" s="20">
        <f t="shared" si="9"/>
        <v>570.95999999999992</v>
      </c>
      <c r="AC22" s="13">
        <f t="shared" si="14"/>
        <v>119.90159999999997</v>
      </c>
      <c r="AD22" s="49">
        <f t="shared" si="15"/>
        <v>690.86159999999995</v>
      </c>
    </row>
    <row r="23" spans="1:30" ht="45" x14ac:dyDescent="0.25">
      <c r="A23" s="110" t="s">
        <v>13</v>
      </c>
      <c r="B23" s="37" t="s">
        <v>230</v>
      </c>
      <c r="C23" s="57" t="s">
        <v>249</v>
      </c>
      <c r="D23" s="59">
        <v>379.86</v>
      </c>
      <c r="E23" s="59">
        <v>79.77</v>
      </c>
      <c r="F23" s="59">
        <v>459.63</v>
      </c>
      <c r="G23" s="62">
        <v>3</v>
      </c>
      <c r="H23" s="13">
        <v>96.3</v>
      </c>
      <c r="I23" s="12">
        <f t="shared" si="0"/>
        <v>22.72</v>
      </c>
      <c r="J23" s="2">
        <v>0</v>
      </c>
      <c r="K23" s="2">
        <f t="shared" si="1"/>
        <v>119.02</v>
      </c>
      <c r="L23" s="45">
        <v>165</v>
      </c>
      <c r="M23" s="12">
        <f t="shared" si="16"/>
        <v>38.92</v>
      </c>
      <c r="N23" s="2">
        <v>56.92</v>
      </c>
      <c r="O23" s="2">
        <v>0</v>
      </c>
      <c r="P23" s="8">
        <f t="shared" si="11"/>
        <v>260.84000000000003</v>
      </c>
      <c r="Q23" s="8">
        <f t="shared" si="12"/>
        <v>79.770600000000002</v>
      </c>
      <c r="R23" s="13">
        <f>SUM(K23+L23+M23+N23+O23)*0.21</f>
        <v>79.770600000000002</v>
      </c>
      <c r="S23" s="8">
        <f t="shared" si="13"/>
        <v>459.63060000000002</v>
      </c>
      <c r="T23" s="40">
        <f t="shared" si="3"/>
        <v>1378.8917999999999</v>
      </c>
      <c r="U23" s="13">
        <f>H23*G23</f>
        <v>288.89999999999998</v>
      </c>
      <c r="V23" s="13">
        <f t="shared" si="5"/>
        <v>68.16</v>
      </c>
      <c r="W23" s="13">
        <f>J23*G23</f>
        <v>0</v>
      </c>
      <c r="X23" s="13">
        <f>G23*L23</f>
        <v>495</v>
      </c>
      <c r="Y23" s="13">
        <f>G23*M23</f>
        <v>116.76</v>
      </c>
      <c r="Z23" s="13">
        <f t="shared" si="7"/>
        <v>170.76</v>
      </c>
      <c r="AA23" s="13">
        <f t="shared" si="8"/>
        <v>0</v>
      </c>
      <c r="AB23" s="20">
        <f t="shared" si="9"/>
        <v>1139.58</v>
      </c>
      <c r="AC23" s="13">
        <f t="shared" si="14"/>
        <v>239.31179999999998</v>
      </c>
      <c r="AD23" s="49">
        <f t="shared" si="15"/>
        <v>1378.8917999999999</v>
      </c>
    </row>
    <row r="24" spans="1:30" x14ac:dyDescent="0.25">
      <c r="A24" s="110" t="s">
        <v>14</v>
      </c>
      <c r="B24" s="37" t="s">
        <v>231</v>
      </c>
      <c r="C24" s="57" t="s">
        <v>249</v>
      </c>
      <c r="D24" s="59">
        <v>24.13</v>
      </c>
      <c r="E24" s="59">
        <v>5.07</v>
      </c>
      <c r="F24" s="59">
        <v>29.2</v>
      </c>
      <c r="G24" s="62">
        <v>2</v>
      </c>
      <c r="H24" s="1">
        <v>8.0299999999999994</v>
      </c>
      <c r="I24" s="12">
        <f t="shared" si="0"/>
        <v>1.89</v>
      </c>
      <c r="J24" s="1">
        <v>0</v>
      </c>
      <c r="K24" s="1">
        <f t="shared" si="1"/>
        <v>9.92</v>
      </c>
      <c r="L24" s="1">
        <v>0</v>
      </c>
      <c r="M24" s="1">
        <v>0</v>
      </c>
      <c r="N24" s="48">
        <v>14.164</v>
      </c>
      <c r="O24" s="48">
        <v>4.5999999999999999E-2</v>
      </c>
      <c r="P24" s="8">
        <f t="shared" si="11"/>
        <v>14.209999999999999</v>
      </c>
      <c r="Q24" s="8">
        <f t="shared" si="12"/>
        <v>5.0672999999999995</v>
      </c>
      <c r="R24" s="13">
        <f>SUM(K24+L24+M24+N24+O24)*0.21</f>
        <v>5.0672999999999995</v>
      </c>
      <c r="S24" s="8">
        <f t="shared" si="13"/>
        <v>29.197299999999998</v>
      </c>
      <c r="T24" s="40">
        <f t="shared" si="3"/>
        <v>58.394599999999997</v>
      </c>
      <c r="U24" s="13">
        <f>H24*G24</f>
        <v>16.059999999999999</v>
      </c>
      <c r="V24" s="13">
        <f t="shared" si="5"/>
        <v>3.78</v>
      </c>
      <c r="W24" s="13">
        <f>J24*G24</f>
        <v>0</v>
      </c>
      <c r="X24" s="13"/>
      <c r="Y24" s="13"/>
      <c r="Z24" s="13">
        <f t="shared" si="7"/>
        <v>28.327999999999999</v>
      </c>
      <c r="AA24" s="13">
        <f t="shared" si="8"/>
        <v>9.1999999999999998E-2</v>
      </c>
      <c r="AB24" s="20">
        <f t="shared" si="9"/>
        <v>48.26</v>
      </c>
      <c r="AC24" s="13">
        <f t="shared" si="14"/>
        <v>10.134599999999999</v>
      </c>
      <c r="AD24" s="49">
        <f t="shared" si="15"/>
        <v>58.394599999999997</v>
      </c>
    </row>
    <row r="25" spans="1:30" x14ac:dyDescent="0.25">
      <c r="A25" s="1" t="s">
        <v>15</v>
      </c>
      <c r="B25" s="37" t="s">
        <v>232</v>
      </c>
      <c r="C25" s="57" t="s">
        <v>249</v>
      </c>
      <c r="D25" s="59">
        <v>159.75</v>
      </c>
      <c r="E25" s="59">
        <v>33.549999999999997</v>
      </c>
      <c r="F25" s="58">
        <v>193.3</v>
      </c>
      <c r="G25" s="62">
        <v>2</v>
      </c>
      <c r="H25" s="1">
        <v>96.36</v>
      </c>
      <c r="I25" s="12">
        <f t="shared" si="0"/>
        <v>22.73</v>
      </c>
      <c r="J25" s="1">
        <v>0</v>
      </c>
      <c r="K25" s="1">
        <f t="shared" si="1"/>
        <v>119.09</v>
      </c>
      <c r="L25" s="1">
        <v>0</v>
      </c>
      <c r="M25" s="1">
        <v>0</v>
      </c>
      <c r="N25" s="1">
        <v>39.979999999999997</v>
      </c>
      <c r="O25" s="1">
        <v>0.68</v>
      </c>
      <c r="P25" s="8">
        <f t="shared" si="11"/>
        <v>40.659999999999997</v>
      </c>
      <c r="Q25" s="8">
        <f t="shared" si="12"/>
        <v>33.547499999999999</v>
      </c>
      <c r="R25" s="13">
        <f>SUM(K25+L25+M25+N25+O25)*0.21</f>
        <v>33.547499999999999</v>
      </c>
      <c r="S25" s="8">
        <f t="shared" si="13"/>
        <v>193.29750000000001</v>
      </c>
      <c r="T25" s="40">
        <f t="shared" si="3"/>
        <v>386.59500000000003</v>
      </c>
      <c r="U25" s="13">
        <f t="shared" ref="U25:U26" si="18">H25*G25</f>
        <v>192.72</v>
      </c>
      <c r="V25" s="13">
        <f t="shared" si="5"/>
        <v>45.46</v>
      </c>
      <c r="W25" s="13">
        <f>J25*G25</f>
        <v>0</v>
      </c>
      <c r="X25" s="13"/>
      <c r="Y25" s="13"/>
      <c r="Z25" s="13">
        <f t="shared" si="7"/>
        <v>79.959999999999994</v>
      </c>
      <c r="AA25" s="13">
        <f t="shared" si="8"/>
        <v>1.36</v>
      </c>
      <c r="AB25" s="20">
        <f t="shared" si="9"/>
        <v>319.5</v>
      </c>
      <c r="AC25" s="13">
        <f t="shared" si="14"/>
        <v>67.094999999999999</v>
      </c>
      <c r="AD25" s="49">
        <f t="shared" si="15"/>
        <v>386.59500000000003</v>
      </c>
    </row>
    <row r="26" spans="1:30" ht="30" x14ac:dyDescent="0.25">
      <c r="A26" s="1" t="s">
        <v>16</v>
      </c>
      <c r="B26" s="37" t="s">
        <v>233</v>
      </c>
      <c r="C26" s="57" t="s">
        <v>249</v>
      </c>
      <c r="D26" s="58">
        <v>16</v>
      </c>
      <c r="E26" s="59">
        <v>3.36</v>
      </c>
      <c r="F26" s="59">
        <v>19.36</v>
      </c>
      <c r="G26" s="62">
        <v>10</v>
      </c>
      <c r="H26" s="1">
        <v>9.64</v>
      </c>
      <c r="I26" s="12">
        <f t="shared" si="0"/>
        <v>2.27</v>
      </c>
      <c r="J26" s="1">
        <v>0</v>
      </c>
      <c r="K26" s="1">
        <f t="shared" si="1"/>
        <v>11.91</v>
      </c>
      <c r="L26" s="1">
        <v>0</v>
      </c>
      <c r="M26" s="1">
        <v>0</v>
      </c>
      <c r="N26" s="1">
        <v>4.0199999999999996</v>
      </c>
      <c r="O26" s="1">
        <v>7.0000000000000007E-2</v>
      </c>
      <c r="P26" s="8">
        <f t="shared" si="11"/>
        <v>4.09</v>
      </c>
      <c r="Q26" s="8">
        <f t="shared" si="12"/>
        <v>3.36</v>
      </c>
      <c r="R26" s="13">
        <f>SUM(K26+L26+M26+N26+O26)*0.21</f>
        <v>3.36</v>
      </c>
      <c r="S26" s="8">
        <f t="shared" si="13"/>
        <v>19.36</v>
      </c>
      <c r="T26" s="40">
        <f t="shared" si="3"/>
        <v>193.6</v>
      </c>
      <c r="U26" s="13">
        <f t="shared" si="18"/>
        <v>96.4</v>
      </c>
      <c r="V26" s="13">
        <f t="shared" si="5"/>
        <v>22.7</v>
      </c>
      <c r="W26" s="13">
        <f t="shared" ref="W26" si="19">J26*G26</f>
        <v>0</v>
      </c>
      <c r="X26" s="13"/>
      <c r="Y26" s="13"/>
      <c r="Z26" s="13">
        <f t="shared" si="7"/>
        <v>40.199999999999996</v>
      </c>
      <c r="AA26" s="13">
        <f t="shared" si="8"/>
        <v>0.70000000000000007</v>
      </c>
      <c r="AB26" s="20">
        <f t="shared" si="9"/>
        <v>160</v>
      </c>
      <c r="AC26" s="13">
        <f t="shared" si="14"/>
        <v>33.6</v>
      </c>
      <c r="AD26" s="49">
        <f t="shared" si="15"/>
        <v>193.6</v>
      </c>
    </row>
    <row r="27" spans="1:30" ht="24" customHeight="1" x14ac:dyDescent="0.25">
      <c r="A27" s="1"/>
      <c r="B27" s="81" t="s">
        <v>242</v>
      </c>
      <c r="C27" s="57" t="s">
        <v>248</v>
      </c>
      <c r="D27" s="63"/>
      <c r="E27" s="64"/>
      <c r="F27" s="63"/>
      <c r="G27" s="46">
        <f>SUM(G15:G26)</f>
        <v>210</v>
      </c>
      <c r="H27" s="111"/>
      <c r="I27" s="12"/>
      <c r="J27" s="9"/>
      <c r="K27" s="1"/>
      <c r="L27" s="1"/>
      <c r="M27" s="1"/>
      <c r="N27" s="9"/>
      <c r="O27" s="9"/>
      <c r="P27" s="9"/>
      <c r="Q27" s="9"/>
      <c r="R27" s="13"/>
      <c r="S27" s="13"/>
      <c r="T27" s="19">
        <f>SUM(T15:T26)</f>
        <v>12090.447049999997</v>
      </c>
      <c r="U27" s="47">
        <f>SUM(U15:U26)</f>
        <v>3744.58</v>
      </c>
      <c r="V27" s="47">
        <f>SUM(V15:V26)</f>
        <v>892.76</v>
      </c>
      <c r="W27" s="47">
        <f>SUM(W15:W26)</f>
        <v>2170.9</v>
      </c>
      <c r="X27" s="47">
        <f>SUM(X22:X26)</f>
        <v>623.4</v>
      </c>
      <c r="Y27" s="47">
        <f>SUM(Y22:Y26)</f>
        <v>147.06</v>
      </c>
      <c r="Z27" s="47">
        <f>SUM(Z15:Z26)</f>
        <v>2364.8829999999998</v>
      </c>
      <c r="AA27" s="47">
        <f>SUM(AA15:AA26)</f>
        <v>48.521999999999998</v>
      </c>
      <c r="AB27" s="49">
        <f t="shared" si="9"/>
        <v>9992.1049999999996</v>
      </c>
      <c r="AC27" s="47">
        <f>SUM(AC15:AC26)</f>
        <v>2098.3420499999993</v>
      </c>
      <c r="AD27" s="49">
        <f>SUM(AD15:AD26)</f>
        <v>12090.447049999997</v>
      </c>
    </row>
    <row r="28" spans="1:30" ht="35.25" customHeight="1" x14ac:dyDescent="0.25">
      <c r="A28" s="104" t="s">
        <v>17</v>
      </c>
      <c r="B28" s="32" t="s">
        <v>175</v>
      </c>
      <c r="C28" s="32"/>
      <c r="D28" s="32"/>
      <c r="E28" s="112"/>
      <c r="F28" s="32"/>
      <c r="G28" s="113"/>
      <c r="H28" s="114"/>
      <c r="I28" s="108"/>
      <c r="J28" s="108"/>
      <c r="K28" s="36"/>
      <c r="L28" s="36"/>
      <c r="M28" s="36"/>
      <c r="N28" s="108"/>
      <c r="O28" s="108"/>
      <c r="P28" s="108"/>
      <c r="Q28" s="108"/>
      <c r="R28" s="108"/>
      <c r="S28" s="108"/>
      <c r="T28" s="115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</row>
    <row r="29" spans="1:30" ht="45" x14ac:dyDescent="0.25">
      <c r="A29" s="2" t="s">
        <v>18</v>
      </c>
      <c r="B29" s="33" t="s">
        <v>25</v>
      </c>
      <c r="C29" s="30" t="s">
        <v>250</v>
      </c>
      <c r="D29" s="59">
        <v>3.27</v>
      </c>
      <c r="E29" s="116">
        <v>0</v>
      </c>
      <c r="F29" s="30">
        <f>D29+E29</f>
        <v>3.27</v>
      </c>
      <c r="G29" s="117">
        <v>269</v>
      </c>
      <c r="H29" s="69">
        <v>1.02</v>
      </c>
      <c r="I29" s="12">
        <f>ROUND(H29*0.2359,2)</f>
        <v>0.24</v>
      </c>
      <c r="J29" s="21">
        <v>1.08</v>
      </c>
      <c r="K29" s="21">
        <f t="shared" si="1"/>
        <v>2.34</v>
      </c>
      <c r="L29" s="21"/>
      <c r="M29" s="21"/>
      <c r="N29" s="20">
        <v>0.93</v>
      </c>
      <c r="O29" s="20"/>
      <c r="P29" s="20"/>
      <c r="Q29" s="20"/>
      <c r="R29" s="20"/>
      <c r="S29" s="20">
        <f>SUM(K29:N29)</f>
        <v>3.27</v>
      </c>
      <c r="T29" s="70">
        <f t="shared" ref="T29:T60" si="20">SUM(U29:AA29)</f>
        <v>879.63000000000011</v>
      </c>
      <c r="U29" s="13">
        <f t="shared" ref="U29:U60" si="21">H29*G29</f>
        <v>274.38</v>
      </c>
      <c r="V29" s="13">
        <f t="shared" ref="V29:V60" si="22">I29*G29</f>
        <v>64.56</v>
      </c>
      <c r="W29" s="2">
        <f t="shared" ref="W29:W60" si="23">J29*G29</f>
        <v>290.52000000000004</v>
      </c>
      <c r="X29" s="2"/>
      <c r="Y29" s="2"/>
      <c r="Z29" s="13">
        <f t="shared" ref="Z29:Z60" si="24">N29*G29</f>
        <v>250.17000000000002</v>
      </c>
      <c r="AA29" s="2"/>
      <c r="AB29" s="76">
        <f t="shared" ref="AB29:AB60" si="25">SUM(U29:AA29)</f>
        <v>879.63000000000011</v>
      </c>
      <c r="AC29" s="92">
        <v>0</v>
      </c>
      <c r="AD29" s="49">
        <f>SUM(AB29:AC29)</f>
        <v>879.63000000000011</v>
      </c>
    </row>
    <row r="30" spans="1:30" ht="45" x14ac:dyDescent="0.25">
      <c r="A30" s="33" t="s">
        <v>20</v>
      </c>
      <c r="B30" s="33" t="s">
        <v>29</v>
      </c>
      <c r="C30" s="30" t="s">
        <v>250</v>
      </c>
      <c r="D30" s="59">
        <v>9.9600000000000009</v>
      </c>
      <c r="E30" s="116">
        <v>0</v>
      </c>
      <c r="F30" s="30">
        <f t="shared" ref="F30:F93" si="26">D30+E30</f>
        <v>9.9600000000000009</v>
      </c>
      <c r="G30" s="118">
        <v>895</v>
      </c>
      <c r="H30" s="71">
        <v>3.4</v>
      </c>
      <c r="I30" s="12">
        <f>ROUND(H30*0.2359,2)</f>
        <v>0.8</v>
      </c>
      <c r="J30" s="21">
        <v>4.83</v>
      </c>
      <c r="K30" s="21">
        <f t="shared" si="1"/>
        <v>9.0300000000000011</v>
      </c>
      <c r="L30" s="21"/>
      <c r="M30" s="21"/>
      <c r="N30" s="20">
        <v>0.93</v>
      </c>
      <c r="O30" s="20"/>
      <c r="P30" s="20"/>
      <c r="Q30" s="20"/>
      <c r="R30" s="20"/>
      <c r="S30" s="20">
        <f t="shared" ref="S30:S107" si="27">SUM(K30:N30)</f>
        <v>9.9600000000000009</v>
      </c>
      <c r="T30" s="70">
        <f t="shared" si="20"/>
        <v>8914.2000000000007</v>
      </c>
      <c r="U30" s="13">
        <f t="shared" si="21"/>
        <v>3043</v>
      </c>
      <c r="V30" s="13">
        <f t="shared" si="22"/>
        <v>716</v>
      </c>
      <c r="W30" s="2">
        <f t="shared" si="23"/>
        <v>4322.8500000000004</v>
      </c>
      <c r="X30" s="2"/>
      <c r="Y30" s="2"/>
      <c r="Z30" s="13">
        <f t="shared" si="24"/>
        <v>832.35</v>
      </c>
      <c r="AA30" s="13"/>
      <c r="AB30" s="76">
        <f t="shared" si="25"/>
        <v>8914.2000000000007</v>
      </c>
      <c r="AC30" s="92">
        <v>0</v>
      </c>
      <c r="AD30" s="49">
        <f t="shared" ref="AD30:AD60" si="28">SUM(AB30:AC30)</f>
        <v>8914.2000000000007</v>
      </c>
    </row>
    <row r="31" spans="1:30" ht="20.25" customHeight="1" x14ac:dyDescent="0.25">
      <c r="A31" s="109" t="s">
        <v>22</v>
      </c>
      <c r="B31" s="33" t="s">
        <v>35</v>
      </c>
      <c r="C31" s="30" t="s">
        <v>250</v>
      </c>
      <c r="D31" s="59">
        <v>5.41</v>
      </c>
      <c r="E31" s="116">
        <v>0</v>
      </c>
      <c r="F31" s="30">
        <f t="shared" si="26"/>
        <v>5.41</v>
      </c>
      <c r="G31" s="119">
        <v>269</v>
      </c>
      <c r="H31" s="71">
        <v>3.4</v>
      </c>
      <c r="I31" s="12">
        <f>ROUND(H31*0.2359,2)</f>
        <v>0.8</v>
      </c>
      <c r="J31" s="72">
        <v>0.28000000000000003</v>
      </c>
      <c r="K31" s="72">
        <f t="shared" si="1"/>
        <v>4.4800000000000004</v>
      </c>
      <c r="L31" s="72"/>
      <c r="M31" s="72"/>
      <c r="N31" s="20">
        <v>0.93</v>
      </c>
      <c r="O31" s="20"/>
      <c r="P31" s="20"/>
      <c r="Q31" s="20"/>
      <c r="R31" s="20"/>
      <c r="S31" s="20">
        <f t="shared" si="27"/>
        <v>5.41</v>
      </c>
      <c r="T31" s="70">
        <f t="shared" si="20"/>
        <v>1455.29</v>
      </c>
      <c r="U31" s="13">
        <f t="shared" si="21"/>
        <v>914.6</v>
      </c>
      <c r="V31" s="13">
        <f t="shared" si="22"/>
        <v>215.20000000000002</v>
      </c>
      <c r="W31" s="2">
        <f t="shared" si="23"/>
        <v>75.320000000000007</v>
      </c>
      <c r="X31" s="2"/>
      <c r="Y31" s="2"/>
      <c r="Z31" s="13">
        <f t="shared" si="24"/>
        <v>250.17000000000002</v>
      </c>
      <c r="AA31" s="2"/>
      <c r="AB31" s="76">
        <f t="shared" si="25"/>
        <v>1455.29</v>
      </c>
      <c r="AC31" s="92">
        <v>0</v>
      </c>
      <c r="AD31" s="49">
        <f t="shared" si="28"/>
        <v>1455.29</v>
      </c>
    </row>
    <row r="32" spans="1:30" ht="24" customHeight="1" x14ac:dyDescent="0.25">
      <c r="A32" s="109" t="s">
        <v>24</v>
      </c>
      <c r="B32" s="34" t="s">
        <v>37</v>
      </c>
      <c r="C32" s="30" t="s">
        <v>250</v>
      </c>
      <c r="D32" s="59">
        <v>10.41</v>
      </c>
      <c r="E32" s="116">
        <v>0</v>
      </c>
      <c r="F32" s="30">
        <f t="shared" si="26"/>
        <v>10.41</v>
      </c>
      <c r="G32" s="118">
        <v>626</v>
      </c>
      <c r="H32" s="71">
        <v>3.4</v>
      </c>
      <c r="I32" s="12">
        <f>ROUND(H32*0.2359,2)</f>
        <v>0.8</v>
      </c>
      <c r="J32" s="21">
        <v>5.28</v>
      </c>
      <c r="K32" s="21">
        <f t="shared" si="1"/>
        <v>9.48</v>
      </c>
      <c r="L32" s="21"/>
      <c r="M32" s="21"/>
      <c r="N32" s="20">
        <v>0.93</v>
      </c>
      <c r="O32" s="20"/>
      <c r="P32" s="20"/>
      <c r="Q32" s="20"/>
      <c r="R32" s="20"/>
      <c r="S32" s="20">
        <f t="shared" si="27"/>
        <v>10.41</v>
      </c>
      <c r="T32" s="70">
        <f t="shared" si="20"/>
        <v>6516.6600000000008</v>
      </c>
      <c r="U32" s="13">
        <f t="shared" si="21"/>
        <v>2128.4</v>
      </c>
      <c r="V32" s="13">
        <f t="shared" si="22"/>
        <v>500.8</v>
      </c>
      <c r="W32" s="2">
        <f t="shared" si="23"/>
        <v>3305.28</v>
      </c>
      <c r="X32" s="2"/>
      <c r="Y32" s="2"/>
      <c r="Z32" s="13">
        <f t="shared" si="24"/>
        <v>582.18000000000006</v>
      </c>
      <c r="AA32" s="2"/>
      <c r="AB32" s="76">
        <f t="shared" si="25"/>
        <v>6516.6600000000008</v>
      </c>
      <c r="AC32" s="92">
        <v>0</v>
      </c>
      <c r="AD32" s="49">
        <f t="shared" si="28"/>
        <v>6516.6600000000008</v>
      </c>
    </row>
    <row r="33" spans="1:30" ht="45" x14ac:dyDescent="0.25">
      <c r="A33" s="109" t="s">
        <v>26</v>
      </c>
      <c r="B33" s="34" t="s">
        <v>47</v>
      </c>
      <c r="C33" s="30" t="s">
        <v>250</v>
      </c>
      <c r="D33" s="59">
        <v>8.98</v>
      </c>
      <c r="E33" s="116">
        <v>0</v>
      </c>
      <c r="F33" s="30">
        <f t="shared" si="26"/>
        <v>8.98</v>
      </c>
      <c r="G33" s="118">
        <v>224</v>
      </c>
      <c r="H33" s="71">
        <v>3.4</v>
      </c>
      <c r="I33" s="12">
        <f>ROUND(H33*0.2359,2)</f>
        <v>0.8</v>
      </c>
      <c r="J33" s="21">
        <v>3.85</v>
      </c>
      <c r="K33" s="21">
        <f t="shared" si="1"/>
        <v>8.0500000000000007</v>
      </c>
      <c r="L33" s="21"/>
      <c r="M33" s="21"/>
      <c r="N33" s="20">
        <v>0.93</v>
      </c>
      <c r="O33" s="20"/>
      <c r="P33" s="20"/>
      <c r="Q33" s="20"/>
      <c r="R33" s="20"/>
      <c r="S33" s="20">
        <f t="shared" si="27"/>
        <v>8.98</v>
      </c>
      <c r="T33" s="70">
        <f t="shared" si="20"/>
        <v>2011.52</v>
      </c>
      <c r="U33" s="13">
        <f t="shared" si="21"/>
        <v>761.6</v>
      </c>
      <c r="V33" s="13">
        <f t="shared" si="22"/>
        <v>179.20000000000002</v>
      </c>
      <c r="W33" s="13">
        <f t="shared" si="23"/>
        <v>862.4</v>
      </c>
      <c r="X33" s="13"/>
      <c r="Y33" s="13"/>
      <c r="Z33" s="13">
        <f t="shared" si="24"/>
        <v>208.32000000000002</v>
      </c>
      <c r="AA33" s="2"/>
      <c r="AB33" s="76">
        <f t="shared" si="25"/>
        <v>2011.52</v>
      </c>
      <c r="AC33" s="92">
        <v>0</v>
      </c>
      <c r="AD33" s="49">
        <f t="shared" si="28"/>
        <v>2011.52</v>
      </c>
    </row>
    <row r="34" spans="1:30" ht="60" x14ac:dyDescent="0.25">
      <c r="A34" s="120" t="s">
        <v>28</v>
      </c>
      <c r="B34" s="34" t="s">
        <v>50</v>
      </c>
      <c r="C34" s="30" t="s">
        <v>250</v>
      </c>
      <c r="D34" s="59">
        <v>22.34</v>
      </c>
      <c r="E34" s="116">
        <v>0</v>
      </c>
      <c r="F34" s="30">
        <f t="shared" si="26"/>
        <v>22.34</v>
      </c>
      <c r="G34" s="118">
        <v>895</v>
      </c>
      <c r="H34" s="71">
        <v>3.4</v>
      </c>
      <c r="I34" s="12">
        <f t="shared" ref="I34:I110" si="29">ROUND(H34*0.2359,2)</f>
        <v>0.8</v>
      </c>
      <c r="J34" s="21">
        <v>17.21</v>
      </c>
      <c r="K34" s="21">
        <f t="shared" si="1"/>
        <v>21.41</v>
      </c>
      <c r="L34" s="21"/>
      <c r="M34" s="21"/>
      <c r="N34" s="20">
        <v>0.93</v>
      </c>
      <c r="O34" s="20"/>
      <c r="P34" s="20"/>
      <c r="Q34" s="20"/>
      <c r="R34" s="20"/>
      <c r="S34" s="20">
        <f t="shared" si="27"/>
        <v>22.34</v>
      </c>
      <c r="T34" s="70">
        <f t="shared" si="20"/>
        <v>19994.3</v>
      </c>
      <c r="U34" s="13">
        <f t="shared" si="21"/>
        <v>3043</v>
      </c>
      <c r="V34" s="13">
        <f t="shared" si="22"/>
        <v>716</v>
      </c>
      <c r="W34" s="13">
        <f t="shared" si="23"/>
        <v>15402.95</v>
      </c>
      <c r="X34" s="13"/>
      <c r="Y34" s="13"/>
      <c r="Z34" s="13">
        <f t="shared" si="24"/>
        <v>832.35</v>
      </c>
      <c r="AA34" s="2"/>
      <c r="AB34" s="76">
        <f t="shared" si="25"/>
        <v>19994.3</v>
      </c>
      <c r="AC34" s="92">
        <v>0</v>
      </c>
      <c r="AD34" s="49">
        <f t="shared" si="28"/>
        <v>19994.3</v>
      </c>
    </row>
    <row r="35" spans="1:30" ht="48" x14ac:dyDescent="0.25">
      <c r="A35" s="120" t="s">
        <v>30</v>
      </c>
      <c r="B35" s="34" t="s">
        <v>217</v>
      </c>
      <c r="C35" s="30" t="s">
        <v>250</v>
      </c>
      <c r="D35" s="59">
        <v>19.8</v>
      </c>
      <c r="E35" s="116">
        <v>0</v>
      </c>
      <c r="F35" s="30">
        <f t="shared" si="26"/>
        <v>19.8</v>
      </c>
      <c r="G35" s="118">
        <v>895</v>
      </c>
      <c r="H35" s="71">
        <v>3.4</v>
      </c>
      <c r="I35" s="12">
        <f>ROUND(H35*0.2359,2)</f>
        <v>0.8</v>
      </c>
      <c r="J35" s="21">
        <v>14.67</v>
      </c>
      <c r="K35" s="21">
        <f t="shared" si="1"/>
        <v>18.87</v>
      </c>
      <c r="L35" s="21"/>
      <c r="M35" s="21"/>
      <c r="N35" s="20">
        <v>0.93</v>
      </c>
      <c r="O35" s="20"/>
      <c r="P35" s="20"/>
      <c r="Q35" s="20"/>
      <c r="R35" s="20"/>
      <c r="S35" s="20">
        <f t="shared" si="27"/>
        <v>19.8</v>
      </c>
      <c r="T35" s="70">
        <f t="shared" si="20"/>
        <v>17721</v>
      </c>
      <c r="U35" s="13">
        <f t="shared" si="21"/>
        <v>3043</v>
      </c>
      <c r="V35" s="13">
        <f t="shared" si="22"/>
        <v>716</v>
      </c>
      <c r="W35" s="13">
        <f t="shared" si="23"/>
        <v>13129.65</v>
      </c>
      <c r="X35" s="13"/>
      <c r="Y35" s="13"/>
      <c r="Z35" s="13">
        <f t="shared" si="24"/>
        <v>832.35</v>
      </c>
      <c r="AA35" s="2"/>
      <c r="AB35" s="76">
        <f t="shared" si="25"/>
        <v>17721</v>
      </c>
      <c r="AC35" s="92">
        <v>0</v>
      </c>
      <c r="AD35" s="49">
        <f t="shared" si="28"/>
        <v>17721</v>
      </c>
    </row>
    <row r="36" spans="1:30" ht="75" x14ac:dyDescent="0.25">
      <c r="A36" s="2" t="s">
        <v>32</v>
      </c>
      <c r="B36" s="34" t="s">
        <v>53</v>
      </c>
      <c r="C36" s="30" t="s">
        <v>250</v>
      </c>
      <c r="D36" s="59">
        <v>16.09</v>
      </c>
      <c r="E36" s="116">
        <v>0</v>
      </c>
      <c r="F36" s="30">
        <f t="shared" si="26"/>
        <v>16.09</v>
      </c>
      <c r="G36" s="118">
        <v>7</v>
      </c>
      <c r="H36" s="71">
        <v>3.4</v>
      </c>
      <c r="I36" s="12">
        <f t="shared" si="29"/>
        <v>0.8</v>
      </c>
      <c r="J36" s="21">
        <v>10.96</v>
      </c>
      <c r="K36" s="21">
        <f t="shared" si="1"/>
        <v>15.16</v>
      </c>
      <c r="L36" s="21"/>
      <c r="M36" s="21"/>
      <c r="N36" s="20">
        <v>0.93</v>
      </c>
      <c r="O36" s="20"/>
      <c r="P36" s="20"/>
      <c r="Q36" s="20"/>
      <c r="R36" s="20"/>
      <c r="S36" s="20">
        <f t="shared" si="27"/>
        <v>16.09</v>
      </c>
      <c r="T36" s="70">
        <f t="shared" si="20"/>
        <v>112.63000000000001</v>
      </c>
      <c r="U36" s="13">
        <f t="shared" si="21"/>
        <v>23.8</v>
      </c>
      <c r="V36" s="13">
        <f t="shared" si="22"/>
        <v>5.6000000000000005</v>
      </c>
      <c r="W36" s="13">
        <f t="shared" si="23"/>
        <v>76.72</v>
      </c>
      <c r="X36" s="13"/>
      <c r="Y36" s="13"/>
      <c r="Z36" s="13">
        <f t="shared" si="24"/>
        <v>6.5100000000000007</v>
      </c>
      <c r="AA36" s="14"/>
      <c r="AB36" s="76">
        <f t="shared" si="25"/>
        <v>112.63000000000001</v>
      </c>
      <c r="AC36" s="92">
        <v>0</v>
      </c>
      <c r="AD36" s="49">
        <f t="shared" si="28"/>
        <v>112.63000000000001</v>
      </c>
    </row>
    <row r="37" spans="1:30" ht="44.25" customHeight="1" x14ac:dyDescent="0.25">
      <c r="A37" s="2" t="s">
        <v>34</v>
      </c>
      <c r="B37" s="34" t="s">
        <v>55</v>
      </c>
      <c r="C37" s="30" t="s">
        <v>250</v>
      </c>
      <c r="D37" s="59">
        <v>28.85</v>
      </c>
      <c r="E37" s="116">
        <v>0</v>
      </c>
      <c r="F37" s="30">
        <f t="shared" si="26"/>
        <v>28.85</v>
      </c>
      <c r="G37" s="118">
        <v>16</v>
      </c>
      <c r="H37" s="71">
        <v>3.4</v>
      </c>
      <c r="I37" s="12">
        <f t="shared" si="29"/>
        <v>0.8</v>
      </c>
      <c r="J37" s="21">
        <v>23.72</v>
      </c>
      <c r="K37" s="21">
        <f t="shared" si="1"/>
        <v>27.919999999999998</v>
      </c>
      <c r="L37" s="21"/>
      <c r="M37" s="21"/>
      <c r="N37" s="20">
        <v>0.93</v>
      </c>
      <c r="O37" s="20"/>
      <c r="P37" s="20"/>
      <c r="Q37" s="20"/>
      <c r="R37" s="20"/>
      <c r="S37" s="20">
        <f t="shared" si="27"/>
        <v>28.849999999999998</v>
      </c>
      <c r="T37" s="70">
        <f t="shared" si="20"/>
        <v>461.59999999999997</v>
      </c>
      <c r="U37" s="13">
        <f t="shared" si="21"/>
        <v>54.4</v>
      </c>
      <c r="V37" s="13">
        <f t="shared" si="22"/>
        <v>12.8</v>
      </c>
      <c r="W37" s="13">
        <f t="shared" si="23"/>
        <v>379.52</v>
      </c>
      <c r="X37" s="13"/>
      <c r="Y37" s="13"/>
      <c r="Z37" s="13">
        <f t="shared" si="24"/>
        <v>14.88</v>
      </c>
      <c r="AA37" s="2"/>
      <c r="AB37" s="76">
        <f t="shared" si="25"/>
        <v>461.59999999999997</v>
      </c>
      <c r="AC37" s="92">
        <v>0</v>
      </c>
      <c r="AD37" s="49">
        <f t="shared" si="28"/>
        <v>461.59999999999997</v>
      </c>
    </row>
    <row r="38" spans="1:30" ht="60" x14ac:dyDescent="0.25">
      <c r="A38" s="2" t="s">
        <v>36</v>
      </c>
      <c r="B38" s="34" t="s">
        <v>57</v>
      </c>
      <c r="C38" s="30" t="s">
        <v>250</v>
      </c>
      <c r="D38" s="59">
        <v>7.14</v>
      </c>
      <c r="E38" s="116">
        <v>0</v>
      </c>
      <c r="F38" s="30">
        <f t="shared" si="26"/>
        <v>7.14</v>
      </c>
      <c r="G38" s="118">
        <v>1970</v>
      </c>
      <c r="H38" s="71">
        <v>3.4</v>
      </c>
      <c r="I38" s="12">
        <f t="shared" si="29"/>
        <v>0.8</v>
      </c>
      <c r="J38" s="21">
        <v>2.0099999999999998</v>
      </c>
      <c r="K38" s="21">
        <f t="shared" si="1"/>
        <v>6.21</v>
      </c>
      <c r="L38" s="21"/>
      <c r="M38" s="21"/>
      <c r="N38" s="20">
        <v>0.93</v>
      </c>
      <c r="O38" s="20"/>
      <c r="P38" s="20"/>
      <c r="Q38" s="20"/>
      <c r="R38" s="20"/>
      <c r="S38" s="20">
        <f t="shared" si="27"/>
        <v>7.14</v>
      </c>
      <c r="T38" s="73">
        <f t="shared" si="20"/>
        <v>14065.8</v>
      </c>
      <c r="U38" s="13">
        <f t="shared" si="21"/>
        <v>6698</v>
      </c>
      <c r="V38" s="13">
        <f t="shared" si="22"/>
        <v>1576</v>
      </c>
      <c r="W38" s="13">
        <f t="shared" si="23"/>
        <v>3959.6999999999994</v>
      </c>
      <c r="X38" s="13"/>
      <c r="Y38" s="13"/>
      <c r="Z38" s="13">
        <f t="shared" si="24"/>
        <v>1832.1000000000001</v>
      </c>
      <c r="AA38" s="2"/>
      <c r="AB38" s="76">
        <f t="shared" si="25"/>
        <v>14065.8</v>
      </c>
      <c r="AC38" s="92">
        <v>0</v>
      </c>
      <c r="AD38" s="49">
        <f t="shared" si="28"/>
        <v>14065.8</v>
      </c>
    </row>
    <row r="39" spans="1:30" ht="30" x14ac:dyDescent="0.25">
      <c r="A39" s="2" t="s">
        <v>38</v>
      </c>
      <c r="B39" s="34" t="s">
        <v>65</v>
      </c>
      <c r="C39" s="30" t="s">
        <v>250</v>
      </c>
      <c r="D39" s="59">
        <v>4.46</v>
      </c>
      <c r="E39" s="116">
        <v>0</v>
      </c>
      <c r="F39" s="30">
        <f t="shared" si="26"/>
        <v>4.46</v>
      </c>
      <c r="G39" s="121">
        <v>34</v>
      </c>
      <c r="H39" s="71">
        <v>1.7</v>
      </c>
      <c r="I39" s="12">
        <f t="shared" si="29"/>
        <v>0.4</v>
      </c>
      <c r="J39" s="21">
        <v>1.43</v>
      </c>
      <c r="K39" s="21">
        <f t="shared" si="1"/>
        <v>3.5300000000000002</v>
      </c>
      <c r="L39" s="21"/>
      <c r="M39" s="21"/>
      <c r="N39" s="20">
        <v>0.93</v>
      </c>
      <c r="O39" s="20"/>
      <c r="P39" s="20"/>
      <c r="Q39" s="20"/>
      <c r="R39" s="20"/>
      <c r="S39" s="20">
        <f t="shared" si="27"/>
        <v>4.46</v>
      </c>
      <c r="T39" s="73">
        <f t="shared" si="20"/>
        <v>151.64000000000001</v>
      </c>
      <c r="U39" s="13">
        <f t="shared" si="21"/>
        <v>57.8</v>
      </c>
      <c r="V39" s="13">
        <f t="shared" si="22"/>
        <v>13.600000000000001</v>
      </c>
      <c r="W39" s="13">
        <f t="shared" si="23"/>
        <v>48.62</v>
      </c>
      <c r="X39" s="13"/>
      <c r="Y39" s="13"/>
      <c r="Z39" s="13">
        <f t="shared" si="24"/>
        <v>31.62</v>
      </c>
      <c r="AA39" s="2"/>
      <c r="AB39" s="76">
        <f t="shared" si="25"/>
        <v>151.64000000000001</v>
      </c>
      <c r="AC39" s="92">
        <v>0</v>
      </c>
      <c r="AD39" s="49">
        <f t="shared" si="28"/>
        <v>151.64000000000001</v>
      </c>
    </row>
    <row r="40" spans="1:30" ht="30" x14ac:dyDescent="0.25">
      <c r="A40" s="2" t="s">
        <v>40</v>
      </c>
      <c r="B40" s="34" t="s">
        <v>213</v>
      </c>
      <c r="C40" s="30" t="s">
        <v>250</v>
      </c>
      <c r="D40" s="59">
        <v>9.32</v>
      </c>
      <c r="E40" s="116">
        <v>0</v>
      </c>
      <c r="F40" s="30">
        <f t="shared" si="26"/>
        <v>9.32</v>
      </c>
      <c r="G40" s="118">
        <v>71</v>
      </c>
      <c r="H40" s="71">
        <v>2.5499999999999998</v>
      </c>
      <c r="I40" s="12">
        <f t="shared" si="29"/>
        <v>0.6</v>
      </c>
      <c r="J40" s="21">
        <v>5.24</v>
      </c>
      <c r="K40" s="21">
        <f t="shared" si="1"/>
        <v>8.39</v>
      </c>
      <c r="L40" s="21"/>
      <c r="M40" s="21"/>
      <c r="N40" s="20">
        <v>0.93</v>
      </c>
      <c r="O40" s="20"/>
      <c r="P40" s="20"/>
      <c r="Q40" s="20"/>
      <c r="R40" s="20"/>
      <c r="S40" s="20">
        <f t="shared" si="27"/>
        <v>9.32</v>
      </c>
      <c r="T40" s="73">
        <f t="shared" si="20"/>
        <v>661.72</v>
      </c>
      <c r="U40" s="13">
        <f t="shared" si="21"/>
        <v>181.04999999999998</v>
      </c>
      <c r="V40" s="13">
        <f t="shared" si="22"/>
        <v>42.6</v>
      </c>
      <c r="W40" s="13">
        <f t="shared" si="23"/>
        <v>372.04</v>
      </c>
      <c r="X40" s="13"/>
      <c r="Y40" s="13"/>
      <c r="Z40" s="13">
        <f t="shared" si="24"/>
        <v>66.03</v>
      </c>
      <c r="AA40" s="2"/>
      <c r="AB40" s="76">
        <f t="shared" si="25"/>
        <v>661.72</v>
      </c>
      <c r="AC40" s="92">
        <v>0</v>
      </c>
      <c r="AD40" s="49">
        <f t="shared" si="28"/>
        <v>661.72</v>
      </c>
    </row>
    <row r="41" spans="1:30" ht="30" x14ac:dyDescent="0.25">
      <c r="A41" s="2" t="s">
        <v>42</v>
      </c>
      <c r="B41" s="34" t="s">
        <v>69</v>
      </c>
      <c r="C41" s="30" t="s">
        <v>250</v>
      </c>
      <c r="D41" s="59">
        <v>8.69</v>
      </c>
      <c r="E41" s="116">
        <v>0</v>
      </c>
      <c r="F41" s="30">
        <f t="shared" si="26"/>
        <v>8.69</v>
      </c>
      <c r="G41" s="118">
        <v>43</v>
      </c>
      <c r="H41" s="71">
        <v>1.7</v>
      </c>
      <c r="I41" s="12">
        <f t="shared" si="29"/>
        <v>0.4</v>
      </c>
      <c r="J41" s="21">
        <v>5.66</v>
      </c>
      <c r="K41" s="21">
        <f t="shared" si="1"/>
        <v>7.76</v>
      </c>
      <c r="L41" s="21"/>
      <c r="M41" s="21"/>
      <c r="N41" s="20">
        <v>0.93</v>
      </c>
      <c r="O41" s="20"/>
      <c r="P41" s="20"/>
      <c r="Q41" s="20"/>
      <c r="R41" s="20"/>
      <c r="S41" s="20">
        <f t="shared" si="27"/>
        <v>8.69</v>
      </c>
      <c r="T41" s="70">
        <f t="shared" si="20"/>
        <v>373.67</v>
      </c>
      <c r="U41" s="13">
        <f t="shared" si="21"/>
        <v>73.099999999999994</v>
      </c>
      <c r="V41" s="13">
        <f t="shared" si="22"/>
        <v>17.2</v>
      </c>
      <c r="W41" s="13">
        <f t="shared" si="23"/>
        <v>243.38</v>
      </c>
      <c r="X41" s="13"/>
      <c r="Y41" s="13"/>
      <c r="Z41" s="13">
        <f t="shared" si="24"/>
        <v>39.99</v>
      </c>
      <c r="AA41" s="2"/>
      <c r="AB41" s="76">
        <f t="shared" si="25"/>
        <v>373.67</v>
      </c>
      <c r="AC41" s="92">
        <v>0</v>
      </c>
      <c r="AD41" s="49">
        <f t="shared" si="28"/>
        <v>373.67</v>
      </c>
    </row>
    <row r="42" spans="1:30" ht="45" x14ac:dyDescent="0.25">
      <c r="A42" s="2" t="s">
        <v>44</v>
      </c>
      <c r="B42" s="34" t="s">
        <v>19</v>
      </c>
      <c r="C42" s="30" t="s">
        <v>250</v>
      </c>
      <c r="D42" s="59">
        <v>2.62</v>
      </c>
      <c r="E42" s="116">
        <v>0</v>
      </c>
      <c r="F42" s="30">
        <f t="shared" si="26"/>
        <v>2.62</v>
      </c>
      <c r="G42" s="118">
        <v>100</v>
      </c>
      <c r="H42" s="71">
        <v>0.85</v>
      </c>
      <c r="I42" s="12">
        <f t="shared" si="29"/>
        <v>0.2</v>
      </c>
      <c r="J42" s="21">
        <v>0.64</v>
      </c>
      <c r="K42" s="21">
        <f t="shared" si="1"/>
        <v>1.69</v>
      </c>
      <c r="L42" s="21"/>
      <c r="M42" s="21"/>
      <c r="N42" s="20">
        <v>0.93</v>
      </c>
      <c r="O42" s="20"/>
      <c r="P42" s="20"/>
      <c r="Q42" s="20"/>
      <c r="R42" s="20"/>
      <c r="S42" s="20">
        <f t="shared" si="27"/>
        <v>2.62</v>
      </c>
      <c r="T42" s="70">
        <f t="shared" si="20"/>
        <v>262</v>
      </c>
      <c r="U42" s="13">
        <f t="shared" si="21"/>
        <v>85</v>
      </c>
      <c r="V42" s="13">
        <f t="shared" si="22"/>
        <v>20</v>
      </c>
      <c r="W42" s="13">
        <f t="shared" si="23"/>
        <v>64</v>
      </c>
      <c r="X42" s="13"/>
      <c r="Y42" s="13"/>
      <c r="Z42" s="13">
        <f t="shared" si="24"/>
        <v>93</v>
      </c>
      <c r="AA42" s="5"/>
      <c r="AB42" s="76">
        <f t="shared" si="25"/>
        <v>262</v>
      </c>
      <c r="AC42" s="92">
        <v>0</v>
      </c>
      <c r="AD42" s="49">
        <f t="shared" si="28"/>
        <v>262</v>
      </c>
    </row>
    <row r="43" spans="1:30" x14ac:dyDescent="0.25">
      <c r="A43" s="2" t="s">
        <v>46</v>
      </c>
      <c r="B43" s="34" t="s">
        <v>21</v>
      </c>
      <c r="C43" s="30" t="s">
        <v>250</v>
      </c>
      <c r="D43" s="59">
        <v>3.79</v>
      </c>
      <c r="E43" s="116">
        <v>0</v>
      </c>
      <c r="F43" s="30">
        <f t="shared" si="26"/>
        <v>3.79</v>
      </c>
      <c r="G43" s="118">
        <v>200</v>
      </c>
      <c r="H43" s="71">
        <v>1.7</v>
      </c>
      <c r="I43" s="12">
        <f t="shared" si="29"/>
        <v>0.4</v>
      </c>
      <c r="J43" s="21">
        <v>0.76</v>
      </c>
      <c r="K43" s="21">
        <f t="shared" si="1"/>
        <v>2.8600000000000003</v>
      </c>
      <c r="L43" s="21"/>
      <c r="M43" s="21"/>
      <c r="N43" s="20">
        <v>0.93</v>
      </c>
      <c r="O43" s="20"/>
      <c r="P43" s="20"/>
      <c r="Q43" s="20"/>
      <c r="R43" s="20"/>
      <c r="S43" s="20">
        <f t="shared" si="27"/>
        <v>3.7900000000000005</v>
      </c>
      <c r="T43" s="70">
        <f t="shared" si="20"/>
        <v>758</v>
      </c>
      <c r="U43" s="13">
        <f t="shared" si="21"/>
        <v>340</v>
      </c>
      <c r="V43" s="13">
        <f t="shared" si="22"/>
        <v>80</v>
      </c>
      <c r="W43" s="13">
        <f t="shared" si="23"/>
        <v>152</v>
      </c>
      <c r="X43" s="13"/>
      <c r="Y43" s="13"/>
      <c r="Z43" s="13">
        <f t="shared" si="24"/>
        <v>186</v>
      </c>
      <c r="AA43" s="8"/>
      <c r="AB43" s="76">
        <f t="shared" si="25"/>
        <v>758</v>
      </c>
      <c r="AC43" s="92">
        <v>0</v>
      </c>
      <c r="AD43" s="49">
        <f t="shared" si="28"/>
        <v>758</v>
      </c>
    </row>
    <row r="44" spans="1:30" ht="30" x14ac:dyDescent="0.25">
      <c r="A44" s="2" t="s">
        <v>48</v>
      </c>
      <c r="B44" s="33" t="s">
        <v>23</v>
      </c>
      <c r="C44" s="30" t="s">
        <v>250</v>
      </c>
      <c r="D44" s="59">
        <v>3.97</v>
      </c>
      <c r="E44" s="116">
        <v>0</v>
      </c>
      <c r="F44" s="30">
        <f t="shared" si="26"/>
        <v>3.97</v>
      </c>
      <c r="G44" s="118">
        <v>100</v>
      </c>
      <c r="H44" s="71">
        <v>1.7</v>
      </c>
      <c r="I44" s="12">
        <f t="shared" si="29"/>
        <v>0.4</v>
      </c>
      <c r="J44" s="21">
        <v>0.94</v>
      </c>
      <c r="K44" s="21">
        <f t="shared" si="1"/>
        <v>3.04</v>
      </c>
      <c r="L44" s="21"/>
      <c r="M44" s="21"/>
      <c r="N44" s="20">
        <v>0.93</v>
      </c>
      <c r="O44" s="20"/>
      <c r="P44" s="20"/>
      <c r="Q44" s="20"/>
      <c r="R44" s="20"/>
      <c r="S44" s="20">
        <f t="shared" si="27"/>
        <v>3.97</v>
      </c>
      <c r="T44" s="70">
        <f t="shared" si="20"/>
        <v>397</v>
      </c>
      <c r="U44" s="13">
        <f t="shared" si="21"/>
        <v>170</v>
      </c>
      <c r="V44" s="13">
        <f t="shared" si="22"/>
        <v>40</v>
      </c>
      <c r="W44" s="13">
        <f t="shared" si="23"/>
        <v>94</v>
      </c>
      <c r="X44" s="13"/>
      <c r="Y44" s="13"/>
      <c r="Z44" s="13">
        <f t="shared" si="24"/>
        <v>93</v>
      </c>
      <c r="AA44" s="8"/>
      <c r="AB44" s="76">
        <f t="shared" si="25"/>
        <v>397</v>
      </c>
      <c r="AC44" s="92">
        <v>0</v>
      </c>
      <c r="AD44" s="49">
        <f t="shared" si="28"/>
        <v>397</v>
      </c>
    </row>
    <row r="45" spans="1:30" ht="45" x14ac:dyDescent="0.25">
      <c r="A45" s="2" t="s">
        <v>49</v>
      </c>
      <c r="B45" s="33" t="s">
        <v>27</v>
      </c>
      <c r="C45" s="30" t="s">
        <v>250</v>
      </c>
      <c r="D45" s="59">
        <v>2.64</v>
      </c>
      <c r="E45" s="116">
        <v>0</v>
      </c>
      <c r="F45" s="30">
        <f t="shared" si="26"/>
        <v>2.64</v>
      </c>
      <c r="G45" s="118">
        <v>20</v>
      </c>
      <c r="H45" s="71">
        <v>0.85</v>
      </c>
      <c r="I45" s="12">
        <f t="shared" si="29"/>
        <v>0.2</v>
      </c>
      <c r="J45" s="21">
        <v>0.66</v>
      </c>
      <c r="K45" s="21">
        <f t="shared" si="1"/>
        <v>1.71</v>
      </c>
      <c r="L45" s="21"/>
      <c r="M45" s="21"/>
      <c r="N45" s="20">
        <v>0.93</v>
      </c>
      <c r="O45" s="20"/>
      <c r="P45" s="20"/>
      <c r="Q45" s="20"/>
      <c r="R45" s="20"/>
      <c r="S45" s="20">
        <f t="shared" si="27"/>
        <v>2.64</v>
      </c>
      <c r="T45" s="70">
        <f t="shared" si="20"/>
        <v>52.800000000000004</v>
      </c>
      <c r="U45" s="13">
        <f t="shared" si="21"/>
        <v>17</v>
      </c>
      <c r="V45" s="13">
        <f t="shared" si="22"/>
        <v>4</v>
      </c>
      <c r="W45" s="13">
        <f t="shared" si="23"/>
        <v>13.200000000000001</v>
      </c>
      <c r="X45" s="13"/>
      <c r="Y45" s="13"/>
      <c r="Z45" s="13">
        <f t="shared" si="24"/>
        <v>18.600000000000001</v>
      </c>
      <c r="AA45" s="8"/>
      <c r="AB45" s="76">
        <f t="shared" si="25"/>
        <v>52.800000000000004</v>
      </c>
      <c r="AC45" s="92">
        <v>0</v>
      </c>
      <c r="AD45" s="49">
        <f t="shared" si="28"/>
        <v>52.800000000000004</v>
      </c>
    </row>
    <row r="46" spans="1:30" ht="45" x14ac:dyDescent="0.25">
      <c r="A46" s="2" t="s">
        <v>51</v>
      </c>
      <c r="B46" s="33" t="s">
        <v>31</v>
      </c>
      <c r="C46" s="30" t="s">
        <v>250</v>
      </c>
      <c r="D46" s="59">
        <v>9.49</v>
      </c>
      <c r="E46" s="116">
        <v>0</v>
      </c>
      <c r="F46" s="30">
        <f t="shared" si="26"/>
        <v>9.49</v>
      </c>
      <c r="G46" s="118">
        <v>50</v>
      </c>
      <c r="H46" s="71">
        <v>3.4</v>
      </c>
      <c r="I46" s="12">
        <f t="shared" si="29"/>
        <v>0.8</v>
      </c>
      <c r="J46" s="20">
        <v>4.3600000000000003</v>
      </c>
      <c r="K46" s="21">
        <f t="shared" si="1"/>
        <v>8.56</v>
      </c>
      <c r="L46" s="21"/>
      <c r="M46" s="21"/>
      <c r="N46" s="20">
        <v>0.93</v>
      </c>
      <c r="O46" s="20"/>
      <c r="P46" s="20"/>
      <c r="Q46" s="20"/>
      <c r="R46" s="20"/>
      <c r="S46" s="20">
        <f t="shared" si="27"/>
        <v>9.49</v>
      </c>
      <c r="T46" s="70">
        <f t="shared" si="20"/>
        <v>474.5</v>
      </c>
      <c r="U46" s="13">
        <f t="shared" si="21"/>
        <v>170</v>
      </c>
      <c r="V46" s="13">
        <f t="shared" si="22"/>
        <v>40</v>
      </c>
      <c r="W46" s="13">
        <f t="shared" si="23"/>
        <v>218.00000000000003</v>
      </c>
      <c r="X46" s="13"/>
      <c r="Y46" s="13"/>
      <c r="Z46" s="13">
        <f t="shared" si="24"/>
        <v>46.5</v>
      </c>
      <c r="AA46" s="8"/>
      <c r="AB46" s="76">
        <f t="shared" si="25"/>
        <v>474.5</v>
      </c>
      <c r="AC46" s="92">
        <v>0</v>
      </c>
      <c r="AD46" s="49">
        <f t="shared" si="28"/>
        <v>474.5</v>
      </c>
    </row>
    <row r="47" spans="1:30" ht="45" x14ac:dyDescent="0.25">
      <c r="A47" s="2" t="s">
        <v>52</v>
      </c>
      <c r="B47" s="33" t="s">
        <v>33</v>
      </c>
      <c r="C47" s="30" t="s">
        <v>250</v>
      </c>
      <c r="D47" s="59">
        <v>9.64</v>
      </c>
      <c r="E47" s="116">
        <v>0</v>
      </c>
      <c r="F47" s="30">
        <f t="shared" si="26"/>
        <v>9.64</v>
      </c>
      <c r="G47" s="118">
        <v>50</v>
      </c>
      <c r="H47" s="71">
        <v>3.4</v>
      </c>
      <c r="I47" s="12">
        <f t="shared" si="29"/>
        <v>0.8</v>
      </c>
      <c r="J47" s="21">
        <v>4.51</v>
      </c>
      <c r="K47" s="21">
        <f t="shared" si="1"/>
        <v>8.7100000000000009</v>
      </c>
      <c r="L47" s="21"/>
      <c r="M47" s="21"/>
      <c r="N47" s="20">
        <v>0.93</v>
      </c>
      <c r="O47" s="20"/>
      <c r="P47" s="20"/>
      <c r="Q47" s="20"/>
      <c r="R47" s="20"/>
      <c r="S47" s="20">
        <f t="shared" si="27"/>
        <v>9.64</v>
      </c>
      <c r="T47" s="70">
        <f t="shared" si="20"/>
        <v>482</v>
      </c>
      <c r="U47" s="13">
        <f t="shared" si="21"/>
        <v>170</v>
      </c>
      <c r="V47" s="13">
        <f t="shared" si="22"/>
        <v>40</v>
      </c>
      <c r="W47" s="13">
        <f t="shared" si="23"/>
        <v>225.5</v>
      </c>
      <c r="X47" s="13"/>
      <c r="Y47" s="13"/>
      <c r="Z47" s="13">
        <f t="shared" si="24"/>
        <v>46.5</v>
      </c>
      <c r="AA47" s="8"/>
      <c r="AB47" s="76">
        <f t="shared" si="25"/>
        <v>482</v>
      </c>
      <c r="AC47" s="92">
        <v>0</v>
      </c>
      <c r="AD47" s="49">
        <f t="shared" si="28"/>
        <v>482</v>
      </c>
    </row>
    <row r="48" spans="1:30" ht="30" x14ac:dyDescent="0.25">
      <c r="A48" s="2" t="s">
        <v>54</v>
      </c>
      <c r="B48" s="34" t="s">
        <v>39</v>
      </c>
      <c r="C48" s="30" t="s">
        <v>250</v>
      </c>
      <c r="D48" s="59">
        <v>8.92</v>
      </c>
      <c r="E48" s="116">
        <v>0</v>
      </c>
      <c r="F48" s="30">
        <f t="shared" si="26"/>
        <v>8.92</v>
      </c>
      <c r="G48" s="118">
        <v>700</v>
      </c>
      <c r="H48" s="71">
        <v>3.4</v>
      </c>
      <c r="I48" s="12">
        <f t="shared" si="29"/>
        <v>0.8</v>
      </c>
      <c r="J48" s="21">
        <v>3.79</v>
      </c>
      <c r="K48" s="21">
        <f t="shared" si="1"/>
        <v>7.99</v>
      </c>
      <c r="L48" s="21"/>
      <c r="M48" s="21"/>
      <c r="N48" s="20">
        <v>0.93</v>
      </c>
      <c r="O48" s="20"/>
      <c r="P48" s="20"/>
      <c r="Q48" s="20"/>
      <c r="R48" s="20"/>
      <c r="S48" s="20">
        <f t="shared" si="27"/>
        <v>8.92</v>
      </c>
      <c r="T48" s="70">
        <f t="shared" si="20"/>
        <v>6244</v>
      </c>
      <c r="U48" s="13">
        <f t="shared" si="21"/>
        <v>2380</v>
      </c>
      <c r="V48" s="13">
        <f t="shared" si="22"/>
        <v>560</v>
      </c>
      <c r="W48" s="13">
        <f t="shared" si="23"/>
        <v>2653</v>
      </c>
      <c r="X48" s="13"/>
      <c r="Y48" s="13"/>
      <c r="Z48" s="13">
        <f t="shared" si="24"/>
        <v>651</v>
      </c>
      <c r="AA48" s="8"/>
      <c r="AB48" s="76">
        <f t="shared" si="25"/>
        <v>6244</v>
      </c>
      <c r="AC48" s="92">
        <v>0</v>
      </c>
      <c r="AD48" s="49">
        <f t="shared" si="28"/>
        <v>6244</v>
      </c>
    </row>
    <row r="49" spans="1:30" ht="60" x14ac:dyDescent="0.25">
      <c r="A49" s="2" t="s">
        <v>56</v>
      </c>
      <c r="B49" s="34" t="s">
        <v>41</v>
      </c>
      <c r="C49" s="30" t="s">
        <v>250</v>
      </c>
      <c r="D49" s="59">
        <v>21.68</v>
      </c>
      <c r="E49" s="116">
        <v>0</v>
      </c>
      <c r="F49" s="30">
        <f t="shared" si="26"/>
        <v>21.68</v>
      </c>
      <c r="G49" s="118">
        <v>30</v>
      </c>
      <c r="H49" s="71">
        <v>3.4</v>
      </c>
      <c r="I49" s="12">
        <f t="shared" si="29"/>
        <v>0.8</v>
      </c>
      <c r="J49" s="21">
        <v>16.55</v>
      </c>
      <c r="K49" s="21">
        <f>SUM(H49:J49)</f>
        <v>20.75</v>
      </c>
      <c r="L49" s="21"/>
      <c r="M49" s="21"/>
      <c r="N49" s="20">
        <v>0.93</v>
      </c>
      <c r="O49" s="20"/>
      <c r="P49" s="20"/>
      <c r="Q49" s="20"/>
      <c r="R49" s="20"/>
      <c r="S49" s="20">
        <f t="shared" si="27"/>
        <v>21.68</v>
      </c>
      <c r="T49" s="70">
        <f t="shared" si="20"/>
        <v>650.4</v>
      </c>
      <c r="U49" s="13">
        <f t="shared" si="21"/>
        <v>102</v>
      </c>
      <c r="V49" s="13">
        <f t="shared" si="22"/>
        <v>24</v>
      </c>
      <c r="W49" s="13">
        <f t="shared" si="23"/>
        <v>496.5</v>
      </c>
      <c r="X49" s="13"/>
      <c r="Y49" s="13"/>
      <c r="Z49" s="13">
        <f t="shared" si="24"/>
        <v>27.900000000000002</v>
      </c>
      <c r="AA49" s="8"/>
      <c r="AB49" s="76">
        <f t="shared" si="25"/>
        <v>650.4</v>
      </c>
      <c r="AC49" s="92">
        <v>0</v>
      </c>
      <c r="AD49" s="49">
        <f t="shared" si="28"/>
        <v>650.4</v>
      </c>
    </row>
    <row r="50" spans="1:30" ht="45" x14ac:dyDescent="0.25">
      <c r="A50" s="2" t="s">
        <v>58</v>
      </c>
      <c r="B50" s="34" t="s">
        <v>43</v>
      </c>
      <c r="C50" s="30" t="s">
        <v>250</v>
      </c>
      <c r="D50" s="59">
        <v>19.670000000000002</v>
      </c>
      <c r="E50" s="116">
        <v>0</v>
      </c>
      <c r="F50" s="30">
        <f t="shared" si="26"/>
        <v>19.670000000000002</v>
      </c>
      <c r="G50" s="118">
        <v>30</v>
      </c>
      <c r="H50" s="71">
        <v>3.4</v>
      </c>
      <c r="I50" s="12">
        <f t="shared" si="29"/>
        <v>0.8</v>
      </c>
      <c r="J50" s="20">
        <v>14.54</v>
      </c>
      <c r="K50" s="20">
        <f t="shared" si="1"/>
        <v>18.739999999999998</v>
      </c>
      <c r="L50" s="20"/>
      <c r="M50" s="20"/>
      <c r="N50" s="20">
        <v>0.93</v>
      </c>
      <c r="O50" s="20"/>
      <c r="P50" s="20"/>
      <c r="Q50" s="20"/>
      <c r="R50" s="20"/>
      <c r="S50" s="20">
        <f t="shared" si="27"/>
        <v>19.669999999999998</v>
      </c>
      <c r="T50" s="70">
        <f t="shared" si="20"/>
        <v>590.1</v>
      </c>
      <c r="U50" s="13">
        <f t="shared" si="21"/>
        <v>102</v>
      </c>
      <c r="V50" s="13">
        <f t="shared" si="22"/>
        <v>24</v>
      </c>
      <c r="W50" s="13">
        <f t="shared" si="23"/>
        <v>436.2</v>
      </c>
      <c r="X50" s="13"/>
      <c r="Y50" s="13"/>
      <c r="Z50" s="13">
        <f t="shared" si="24"/>
        <v>27.900000000000002</v>
      </c>
      <c r="AA50" s="8"/>
      <c r="AB50" s="76">
        <f t="shared" si="25"/>
        <v>590.1</v>
      </c>
      <c r="AC50" s="92">
        <v>0</v>
      </c>
      <c r="AD50" s="49">
        <f t="shared" si="28"/>
        <v>590.1</v>
      </c>
    </row>
    <row r="51" spans="1:30" ht="60" x14ac:dyDescent="0.25">
      <c r="A51" s="2" t="s">
        <v>60</v>
      </c>
      <c r="B51" s="34" t="s">
        <v>45</v>
      </c>
      <c r="C51" s="30" t="s">
        <v>250</v>
      </c>
      <c r="D51" s="59">
        <v>80.78</v>
      </c>
      <c r="E51" s="116">
        <v>0</v>
      </c>
      <c r="F51" s="30">
        <f t="shared" si="26"/>
        <v>80.78</v>
      </c>
      <c r="G51" s="118">
        <v>20</v>
      </c>
      <c r="H51" s="71">
        <v>7.65</v>
      </c>
      <c r="I51" s="12">
        <f t="shared" si="29"/>
        <v>1.8</v>
      </c>
      <c r="J51" s="20">
        <v>70.400000000000006</v>
      </c>
      <c r="K51" s="20">
        <f t="shared" si="1"/>
        <v>79.850000000000009</v>
      </c>
      <c r="L51" s="20"/>
      <c r="M51" s="20"/>
      <c r="N51" s="20">
        <v>0.93</v>
      </c>
      <c r="O51" s="20"/>
      <c r="P51" s="20"/>
      <c r="Q51" s="20"/>
      <c r="R51" s="20"/>
      <c r="S51" s="20">
        <f t="shared" si="27"/>
        <v>80.780000000000015</v>
      </c>
      <c r="T51" s="70">
        <f t="shared" si="20"/>
        <v>1615.6</v>
      </c>
      <c r="U51" s="13">
        <f t="shared" si="21"/>
        <v>153</v>
      </c>
      <c r="V51" s="13">
        <f t="shared" si="22"/>
        <v>36</v>
      </c>
      <c r="W51" s="13">
        <f t="shared" si="23"/>
        <v>1408</v>
      </c>
      <c r="X51" s="13"/>
      <c r="Y51" s="13"/>
      <c r="Z51" s="13">
        <f t="shared" si="24"/>
        <v>18.600000000000001</v>
      </c>
      <c r="AA51" s="13"/>
      <c r="AB51" s="76">
        <f t="shared" si="25"/>
        <v>1615.6</v>
      </c>
      <c r="AC51" s="92">
        <v>0</v>
      </c>
      <c r="AD51" s="49">
        <f t="shared" si="28"/>
        <v>1615.6</v>
      </c>
    </row>
    <row r="52" spans="1:30" ht="48" x14ac:dyDescent="0.25">
      <c r="A52" s="2" t="s">
        <v>62</v>
      </c>
      <c r="B52" s="34" t="s">
        <v>218</v>
      </c>
      <c r="C52" s="30" t="s">
        <v>250</v>
      </c>
      <c r="D52" s="59">
        <v>8.5500000000000007</v>
      </c>
      <c r="E52" s="116">
        <v>0</v>
      </c>
      <c r="F52" s="30">
        <f t="shared" si="26"/>
        <v>8.5500000000000007</v>
      </c>
      <c r="G52" s="118">
        <v>100</v>
      </c>
      <c r="H52" s="71">
        <v>3.4</v>
      </c>
      <c r="I52" s="12">
        <f t="shared" si="29"/>
        <v>0.8</v>
      </c>
      <c r="J52" s="20">
        <v>3.42</v>
      </c>
      <c r="K52" s="20">
        <f t="shared" si="1"/>
        <v>7.62</v>
      </c>
      <c r="L52" s="20"/>
      <c r="M52" s="20"/>
      <c r="N52" s="20">
        <v>0.93</v>
      </c>
      <c r="O52" s="20"/>
      <c r="P52" s="20"/>
      <c r="Q52" s="20"/>
      <c r="R52" s="20"/>
      <c r="S52" s="20">
        <f t="shared" si="27"/>
        <v>8.5500000000000007</v>
      </c>
      <c r="T52" s="70">
        <f t="shared" si="20"/>
        <v>855</v>
      </c>
      <c r="U52" s="13">
        <f t="shared" si="21"/>
        <v>340</v>
      </c>
      <c r="V52" s="13">
        <f t="shared" si="22"/>
        <v>80</v>
      </c>
      <c r="W52" s="13">
        <f t="shared" si="23"/>
        <v>342</v>
      </c>
      <c r="X52" s="13"/>
      <c r="Y52" s="13"/>
      <c r="Z52" s="13">
        <f t="shared" si="24"/>
        <v>93</v>
      </c>
      <c r="AA52" s="13"/>
      <c r="AB52" s="76">
        <f t="shared" si="25"/>
        <v>855</v>
      </c>
      <c r="AC52" s="92">
        <v>0</v>
      </c>
      <c r="AD52" s="49">
        <f t="shared" si="28"/>
        <v>855</v>
      </c>
    </row>
    <row r="53" spans="1:30" ht="45" x14ac:dyDescent="0.25">
      <c r="A53" s="2" t="s">
        <v>64</v>
      </c>
      <c r="B53" s="34" t="s">
        <v>59</v>
      </c>
      <c r="C53" s="30" t="s">
        <v>250</v>
      </c>
      <c r="D53" s="59">
        <v>24.36</v>
      </c>
      <c r="E53" s="116">
        <v>0</v>
      </c>
      <c r="F53" s="30">
        <f t="shared" si="26"/>
        <v>24.36</v>
      </c>
      <c r="G53" s="118">
        <v>200</v>
      </c>
      <c r="H53" s="71">
        <v>5.0999999999999996</v>
      </c>
      <c r="I53" s="12">
        <f t="shared" si="29"/>
        <v>1.2</v>
      </c>
      <c r="J53" s="20">
        <v>17.13</v>
      </c>
      <c r="K53" s="20">
        <f t="shared" si="1"/>
        <v>23.43</v>
      </c>
      <c r="L53" s="20"/>
      <c r="M53" s="20"/>
      <c r="N53" s="20">
        <v>0.93</v>
      </c>
      <c r="O53" s="20"/>
      <c r="P53" s="20"/>
      <c r="Q53" s="20"/>
      <c r="R53" s="20"/>
      <c r="S53" s="20">
        <f t="shared" si="27"/>
        <v>24.36</v>
      </c>
      <c r="T53" s="70">
        <f t="shared" si="20"/>
        <v>4872</v>
      </c>
      <c r="U53" s="13">
        <f t="shared" si="21"/>
        <v>1019.9999999999999</v>
      </c>
      <c r="V53" s="13">
        <f t="shared" si="22"/>
        <v>240</v>
      </c>
      <c r="W53" s="13">
        <f t="shared" si="23"/>
        <v>3426</v>
      </c>
      <c r="X53" s="13"/>
      <c r="Y53" s="13"/>
      <c r="Z53" s="13">
        <f t="shared" si="24"/>
        <v>186</v>
      </c>
      <c r="AA53" s="13"/>
      <c r="AB53" s="76">
        <f t="shared" si="25"/>
        <v>4872</v>
      </c>
      <c r="AC53" s="92">
        <v>0</v>
      </c>
      <c r="AD53" s="49">
        <f t="shared" si="28"/>
        <v>4872</v>
      </c>
    </row>
    <row r="54" spans="1:30" ht="45" x14ac:dyDescent="0.25">
      <c r="A54" s="2" t="s">
        <v>66</v>
      </c>
      <c r="B54" s="34" t="s">
        <v>61</v>
      </c>
      <c r="C54" s="30" t="s">
        <v>250</v>
      </c>
      <c r="D54" s="59">
        <v>15.84</v>
      </c>
      <c r="E54" s="116">
        <v>0</v>
      </c>
      <c r="F54" s="30">
        <f t="shared" si="26"/>
        <v>15.84</v>
      </c>
      <c r="G54" s="118">
        <v>100</v>
      </c>
      <c r="H54" s="71">
        <v>5.0999999999999996</v>
      </c>
      <c r="I54" s="12">
        <f t="shared" si="29"/>
        <v>1.2</v>
      </c>
      <c r="J54" s="20">
        <v>8.61</v>
      </c>
      <c r="K54" s="20">
        <f t="shared" si="1"/>
        <v>14.91</v>
      </c>
      <c r="L54" s="20"/>
      <c r="M54" s="20"/>
      <c r="N54" s="20">
        <v>0.93</v>
      </c>
      <c r="O54" s="20"/>
      <c r="P54" s="20"/>
      <c r="Q54" s="20"/>
      <c r="R54" s="20"/>
      <c r="S54" s="20">
        <f t="shared" si="27"/>
        <v>15.84</v>
      </c>
      <c r="T54" s="70">
        <f t="shared" si="20"/>
        <v>1584</v>
      </c>
      <c r="U54" s="13">
        <f t="shared" si="21"/>
        <v>509.99999999999994</v>
      </c>
      <c r="V54" s="13">
        <f t="shared" si="22"/>
        <v>120</v>
      </c>
      <c r="W54" s="13">
        <f t="shared" si="23"/>
        <v>861</v>
      </c>
      <c r="X54" s="13"/>
      <c r="Y54" s="13"/>
      <c r="Z54" s="13">
        <f t="shared" si="24"/>
        <v>93</v>
      </c>
      <c r="AA54" s="13"/>
      <c r="AB54" s="76">
        <f t="shared" si="25"/>
        <v>1584</v>
      </c>
      <c r="AC54" s="92">
        <v>0</v>
      </c>
      <c r="AD54" s="49">
        <f t="shared" si="28"/>
        <v>1584</v>
      </c>
    </row>
    <row r="55" spans="1:30" ht="45" x14ac:dyDescent="0.25">
      <c r="A55" s="2" t="s">
        <v>67</v>
      </c>
      <c r="B55" s="34" t="s">
        <v>63</v>
      </c>
      <c r="C55" s="30" t="s">
        <v>250</v>
      </c>
      <c r="D55" s="59">
        <v>18.010000000000002</v>
      </c>
      <c r="E55" s="116">
        <v>0</v>
      </c>
      <c r="F55" s="30">
        <f t="shared" si="26"/>
        <v>18.010000000000002</v>
      </c>
      <c r="G55" s="118">
        <v>10</v>
      </c>
      <c r="H55" s="71">
        <v>13.6</v>
      </c>
      <c r="I55" s="12">
        <f t="shared" si="29"/>
        <v>3.21</v>
      </c>
      <c r="J55" s="20">
        <v>0.27</v>
      </c>
      <c r="K55" s="20">
        <f t="shared" si="1"/>
        <v>17.079999999999998</v>
      </c>
      <c r="L55" s="20"/>
      <c r="M55" s="20"/>
      <c r="N55" s="20">
        <v>0.93</v>
      </c>
      <c r="O55" s="20"/>
      <c r="P55" s="20"/>
      <c r="Q55" s="20"/>
      <c r="R55" s="20"/>
      <c r="S55" s="20">
        <f t="shared" si="27"/>
        <v>18.009999999999998</v>
      </c>
      <c r="T55" s="70">
        <f t="shared" si="20"/>
        <v>180.1</v>
      </c>
      <c r="U55" s="13">
        <f t="shared" si="21"/>
        <v>136</v>
      </c>
      <c r="V55" s="13">
        <f t="shared" si="22"/>
        <v>32.1</v>
      </c>
      <c r="W55" s="13">
        <f t="shared" si="23"/>
        <v>2.7</v>
      </c>
      <c r="X55" s="13"/>
      <c r="Y55" s="13"/>
      <c r="Z55" s="13">
        <f t="shared" si="24"/>
        <v>9.3000000000000007</v>
      </c>
      <c r="AA55" s="13"/>
      <c r="AB55" s="76">
        <f t="shared" si="25"/>
        <v>180.1</v>
      </c>
      <c r="AC55" s="92">
        <v>0</v>
      </c>
      <c r="AD55" s="49">
        <f t="shared" si="28"/>
        <v>180.1</v>
      </c>
    </row>
    <row r="56" spans="1:30" ht="35.25" customHeight="1" x14ac:dyDescent="0.25">
      <c r="A56" s="2" t="s">
        <v>68</v>
      </c>
      <c r="B56" s="34" t="s">
        <v>214</v>
      </c>
      <c r="C56" s="30" t="s">
        <v>250</v>
      </c>
      <c r="D56" s="59">
        <v>14.78</v>
      </c>
      <c r="E56" s="116">
        <v>0</v>
      </c>
      <c r="F56" s="30">
        <f t="shared" si="26"/>
        <v>14.78</v>
      </c>
      <c r="G56" s="118">
        <v>80</v>
      </c>
      <c r="H56" s="71">
        <v>2.5499999999999998</v>
      </c>
      <c r="I56" s="12">
        <f t="shared" si="29"/>
        <v>0.6</v>
      </c>
      <c r="J56" s="20">
        <v>10.7</v>
      </c>
      <c r="K56" s="20">
        <f t="shared" si="1"/>
        <v>13.85</v>
      </c>
      <c r="L56" s="20"/>
      <c r="M56" s="20"/>
      <c r="N56" s="20">
        <v>0.93</v>
      </c>
      <c r="O56" s="20"/>
      <c r="P56" s="20"/>
      <c r="Q56" s="20"/>
      <c r="R56" s="20"/>
      <c r="S56" s="20">
        <f t="shared" si="27"/>
        <v>14.78</v>
      </c>
      <c r="T56" s="70">
        <f t="shared" si="20"/>
        <v>1182.4000000000001</v>
      </c>
      <c r="U56" s="13">
        <f t="shared" si="21"/>
        <v>204</v>
      </c>
      <c r="V56" s="13">
        <f t="shared" si="22"/>
        <v>48</v>
      </c>
      <c r="W56" s="13">
        <f t="shared" si="23"/>
        <v>856</v>
      </c>
      <c r="X56" s="13"/>
      <c r="Y56" s="13"/>
      <c r="Z56" s="13">
        <f t="shared" si="24"/>
        <v>74.400000000000006</v>
      </c>
      <c r="AA56" s="13"/>
      <c r="AB56" s="76">
        <f t="shared" si="25"/>
        <v>1182.4000000000001</v>
      </c>
      <c r="AC56" s="92">
        <v>0</v>
      </c>
      <c r="AD56" s="49">
        <f t="shared" si="28"/>
        <v>1182.4000000000001</v>
      </c>
    </row>
    <row r="57" spans="1:30" ht="18" customHeight="1" x14ac:dyDescent="0.25">
      <c r="A57" s="122" t="s">
        <v>70</v>
      </c>
      <c r="B57" s="34" t="s">
        <v>71</v>
      </c>
      <c r="C57" s="30" t="s">
        <v>250</v>
      </c>
      <c r="D57" s="58">
        <v>8.3000000000000007</v>
      </c>
      <c r="E57" s="116">
        <v>0</v>
      </c>
      <c r="F57" s="30">
        <f t="shared" si="26"/>
        <v>8.3000000000000007</v>
      </c>
      <c r="G57" s="118">
        <v>4</v>
      </c>
      <c r="H57" s="71">
        <v>5.0999999999999996</v>
      </c>
      <c r="I57" s="12">
        <f t="shared" si="29"/>
        <v>1.2</v>
      </c>
      <c r="J57" s="20">
        <v>1.07</v>
      </c>
      <c r="K57" s="20">
        <f t="shared" si="1"/>
        <v>7.37</v>
      </c>
      <c r="L57" s="20"/>
      <c r="M57" s="20"/>
      <c r="N57" s="20">
        <v>0.93</v>
      </c>
      <c r="O57" s="20"/>
      <c r="P57" s="20"/>
      <c r="Q57" s="20"/>
      <c r="R57" s="20"/>
      <c r="S57" s="20">
        <f t="shared" si="27"/>
        <v>8.3000000000000007</v>
      </c>
      <c r="T57" s="70">
        <f t="shared" si="20"/>
        <v>33.200000000000003</v>
      </c>
      <c r="U57" s="13">
        <f t="shared" si="21"/>
        <v>20.399999999999999</v>
      </c>
      <c r="V57" s="13">
        <f t="shared" si="22"/>
        <v>4.8</v>
      </c>
      <c r="W57" s="13">
        <f t="shared" si="23"/>
        <v>4.28</v>
      </c>
      <c r="X57" s="13"/>
      <c r="Y57" s="13"/>
      <c r="Z57" s="13">
        <f t="shared" si="24"/>
        <v>3.72</v>
      </c>
      <c r="AA57" s="13"/>
      <c r="AB57" s="76">
        <f t="shared" si="25"/>
        <v>33.200000000000003</v>
      </c>
      <c r="AC57" s="92">
        <v>0</v>
      </c>
      <c r="AD57" s="49">
        <f t="shared" si="28"/>
        <v>33.200000000000003</v>
      </c>
    </row>
    <row r="58" spans="1:30" ht="30" x14ac:dyDescent="0.25">
      <c r="A58" s="2" t="s">
        <v>72</v>
      </c>
      <c r="B58" s="34" t="s">
        <v>73</v>
      </c>
      <c r="C58" s="30" t="s">
        <v>250</v>
      </c>
      <c r="D58" s="59">
        <v>27.56</v>
      </c>
      <c r="E58" s="116">
        <v>0</v>
      </c>
      <c r="F58" s="30">
        <f t="shared" si="26"/>
        <v>27.56</v>
      </c>
      <c r="G58" s="118">
        <v>5</v>
      </c>
      <c r="H58" s="71">
        <v>18.7</v>
      </c>
      <c r="I58" s="12">
        <f t="shared" si="29"/>
        <v>4.41</v>
      </c>
      <c r="J58" s="20">
        <v>3.52</v>
      </c>
      <c r="K58" s="20">
        <f t="shared" si="1"/>
        <v>26.63</v>
      </c>
      <c r="L58" s="20"/>
      <c r="M58" s="20"/>
      <c r="N58" s="20">
        <v>0.93</v>
      </c>
      <c r="O58" s="20"/>
      <c r="P58" s="20"/>
      <c r="Q58" s="20"/>
      <c r="R58" s="20"/>
      <c r="S58" s="20">
        <f t="shared" si="27"/>
        <v>27.56</v>
      </c>
      <c r="T58" s="70">
        <f t="shared" si="20"/>
        <v>137.80000000000001</v>
      </c>
      <c r="U58" s="13">
        <f t="shared" si="21"/>
        <v>93.5</v>
      </c>
      <c r="V58" s="13">
        <f t="shared" si="22"/>
        <v>22.05</v>
      </c>
      <c r="W58" s="13">
        <f t="shared" si="23"/>
        <v>17.600000000000001</v>
      </c>
      <c r="X58" s="13"/>
      <c r="Y58" s="13"/>
      <c r="Z58" s="13">
        <f t="shared" si="24"/>
        <v>4.6500000000000004</v>
      </c>
      <c r="AA58" s="13"/>
      <c r="AB58" s="76">
        <f t="shared" si="25"/>
        <v>137.80000000000001</v>
      </c>
      <c r="AC58" s="92">
        <v>0</v>
      </c>
      <c r="AD58" s="49">
        <f t="shared" si="28"/>
        <v>137.80000000000001</v>
      </c>
    </row>
    <row r="59" spans="1:30" ht="45" x14ac:dyDescent="0.25">
      <c r="A59" s="2" t="s">
        <v>74</v>
      </c>
      <c r="B59" s="34" t="s">
        <v>75</v>
      </c>
      <c r="C59" s="30" t="s">
        <v>250</v>
      </c>
      <c r="D59" s="59">
        <v>65.11</v>
      </c>
      <c r="E59" s="116">
        <v>0</v>
      </c>
      <c r="F59" s="30">
        <f t="shared" si="26"/>
        <v>65.11</v>
      </c>
      <c r="G59" s="118">
        <v>4</v>
      </c>
      <c r="H59" s="71">
        <v>33.15</v>
      </c>
      <c r="I59" s="12">
        <f t="shared" si="29"/>
        <v>7.82</v>
      </c>
      <c r="J59" s="20">
        <v>23.21</v>
      </c>
      <c r="K59" s="20">
        <f t="shared" si="1"/>
        <v>64.180000000000007</v>
      </c>
      <c r="L59" s="20"/>
      <c r="M59" s="20"/>
      <c r="N59" s="20">
        <v>0.93</v>
      </c>
      <c r="O59" s="20"/>
      <c r="P59" s="20"/>
      <c r="Q59" s="20"/>
      <c r="R59" s="20"/>
      <c r="S59" s="20">
        <f t="shared" si="27"/>
        <v>65.110000000000014</v>
      </c>
      <c r="T59" s="70">
        <f t="shared" si="20"/>
        <v>260.44000000000005</v>
      </c>
      <c r="U59" s="13">
        <f t="shared" si="21"/>
        <v>132.6</v>
      </c>
      <c r="V59" s="13">
        <f t="shared" si="22"/>
        <v>31.28</v>
      </c>
      <c r="W59" s="13">
        <f t="shared" si="23"/>
        <v>92.84</v>
      </c>
      <c r="X59" s="13"/>
      <c r="Y59" s="13"/>
      <c r="Z59" s="13">
        <f t="shared" si="24"/>
        <v>3.72</v>
      </c>
      <c r="AA59" s="13"/>
      <c r="AB59" s="76">
        <f t="shared" si="25"/>
        <v>260.44000000000005</v>
      </c>
      <c r="AC59" s="92">
        <v>0</v>
      </c>
      <c r="AD59" s="49">
        <f t="shared" si="28"/>
        <v>260.44000000000005</v>
      </c>
    </row>
    <row r="60" spans="1:30" ht="30" x14ac:dyDescent="0.25">
      <c r="A60" s="2" t="s">
        <v>76</v>
      </c>
      <c r="B60" s="34" t="s">
        <v>77</v>
      </c>
      <c r="C60" s="30" t="s">
        <v>250</v>
      </c>
      <c r="D60" s="59">
        <v>2.15</v>
      </c>
      <c r="E60" s="116">
        <v>0</v>
      </c>
      <c r="F60" s="30">
        <f t="shared" si="26"/>
        <v>2.15</v>
      </c>
      <c r="G60" s="118">
        <v>30</v>
      </c>
      <c r="H60" s="71">
        <v>0.85</v>
      </c>
      <c r="I60" s="12">
        <f t="shared" si="29"/>
        <v>0.2</v>
      </c>
      <c r="J60" s="20">
        <v>0.17</v>
      </c>
      <c r="K60" s="20">
        <f t="shared" si="1"/>
        <v>1.22</v>
      </c>
      <c r="L60" s="20"/>
      <c r="M60" s="20"/>
      <c r="N60" s="20">
        <v>0.93</v>
      </c>
      <c r="O60" s="20"/>
      <c r="P60" s="20"/>
      <c r="Q60" s="20"/>
      <c r="R60" s="20"/>
      <c r="S60" s="20">
        <f t="shared" si="27"/>
        <v>2.15</v>
      </c>
      <c r="T60" s="70">
        <f t="shared" si="20"/>
        <v>64.5</v>
      </c>
      <c r="U60" s="13">
        <f t="shared" si="21"/>
        <v>25.5</v>
      </c>
      <c r="V60" s="13">
        <f t="shared" si="22"/>
        <v>6</v>
      </c>
      <c r="W60" s="13">
        <f t="shared" si="23"/>
        <v>5.1000000000000005</v>
      </c>
      <c r="X60" s="13"/>
      <c r="Y60" s="13"/>
      <c r="Z60" s="13">
        <f t="shared" si="24"/>
        <v>27.900000000000002</v>
      </c>
      <c r="AA60" s="13"/>
      <c r="AB60" s="76">
        <f t="shared" si="25"/>
        <v>64.5</v>
      </c>
      <c r="AC60" s="92">
        <v>0</v>
      </c>
      <c r="AD60" s="49">
        <f t="shared" si="28"/>
        <v>64.5</v>
      </c>
    </row>
    <row r="61" spans="1:30" ht="71.25" x14ac:dyDescent="0.25">
      <c r="A61" s="55" t="s">
        <v>78</v>
      </c>
      <c r="B61" s="32" t="s">
        <v>79</v>
      </c>
      <c r="C61" s="32"/>
      <c r="D61" s="32"/>
      <c r="E61" s="56"/>
      <c r="F61" s="123"/>
      <c r="G61" s="124"/>
      <c r="H61" s="15"/>
      <c r="I61" s="16"/>
      <c r="J61" s="16"/>
      <c r="K61" s="16"/>
      <c r="L61" s="16"/>
      <c r="M61" s="16"/>
      <c r="N61" s="17"/>
      <c r="O61" s="17"/>
      <c r="P61" s="17"/>
      <c r="Q61" s="17"/>
      <c r="R61" s="17"/>
      <c r="S61" s="17"/>
      <c r="T61" s="18"/>
      <c r="U61" s="11"/>
      <c r="V61" s="10"/>
      <c r="W61" s="11"/>
      <c r="X61" s="11"/>
      <c r="Y61" s="11"/>
      <c r="Z61" s="11"/>
      <c r="AA61" s="11"/>
      <c r="AB61" s="77"/>
      <c r="AC61" s="22"/>
      <c r="AD61" s="22"/>
    </row>
    <row r="62" spans="1:30" ht="45" x14ac:dyDescent="0.25">
      <c r="A62" s="109" t="s">
        <v>80</v>
      </c>
      <c r="B62" s="33" t="s">
        <v>135</v>
      </c>
      <c r="C62" s="30" t="s">
        <v>250</v>
      </c>
      <c r="D62" s="58">
        <v>6</v>
      </c>
      <c r="E62" s="116">
        <v>0</v>
      </c>
      <c r="F62" s="30">
        <f t="shared" si="26"/>
        <v>6</v>
      </c>
      <c r="G62" s="118">
        <v>20</v>
      </c>
      <c r="H62" s="71">
        <v>3.23</v>
      </c>
      <c r="I62" s="12">
        <f t="shared" si="29"/>
        <v>0.76</v>
      </c>
      <c r="J62" s="20">
        <v>1.08</v>
      </c>
      <c r="K62" s="20">
        <f t="shared" si="1"/>
        <v>5.07</v>
      </c>
      <c r="L62" s="20"/>
      <c r="M62" s="20"/>
      <c r="N62" s="20">
        <v>0.93</v>
      </c>
      <c r="O62" s="20"/>
      <c r="P62" s="20"/>
      <c r="Q62" s="20"/>
      <c r="R62" s="20"/>
      <c r="S62" s="20">
        <f t="shared" si="27"/>
        <v>6</v>
      </c>
      <c r="T62" s="70">
        <f t="shared" ref="T62:T74" si="30">SUM(U62:AA62)</f>
        <v>120</v>
      </c>
      <c r="U62" s="13">
        <f t="shared" ref="U62:U74" si="31">H62*G62</f>
        <v>64.599999999999994</v>
      </c>
      <c r="V62" s="13">
        <f t="shared" ref="V62:V74" si="32">I62*G62</f>
        <v>15.2</v>
      </c>
      <c r="W62" s="13">
        <f t="shared" ref="W62:W74" si="33">J62*G62</f>
        <v>21.6</v>
      </c>
      <c r="X62" s="13"/>
      <c r="Y62" s="13"/>
      <c r="Z62" s="13">
        <f t="shared" ref="Z62:Z74" si="34">N62*G62</f>
        <v>18.600000000000001</v>
      </c>
      <c r="AA62" s="13"/>
      <c r="AB62" s="76">
        <f t="shared" ref="AB62:AB74" si="35">SUM(U62:AA62)</f>
        <v>120</v>
      </c>
      <c r="AC62" s="92">
        <v>0</v>
      </c>
      <c r="AD62" s="49">
        <f t="shared" ref="AD62:AD74" si="36">SUM(AB62:AC62)</f>
        <v>120</v>
      </c>
    </row>
    <row r="63" spans="1:30" ht="60" x14ac:dyDescent="0.25">
      <c r="A63" s="120" t="s">
        <v>81</v>
      </c>
      <c r="B63" s="33" t="s">
        <v>136</v>
      </c>
      <c r="C63" s="30" t="s">
        <v>250</v>
      </c>
      <c r="D63" s="59">
        <v>12.69</v>
      </c>
      <c r="E63" s="116">
        <v>0</v>
      </c>
      <c r="F63" s="30">
        <f t="shared" si="26"/>
        <v>12.69</v>
      </c>
      <c r="G63" s="118">
        <v>200</v>
      </c>
      <c r="H63" s="71">
        <v>5.61</v>
      </c>
      <c r="I63" s="12">
        <f t="shared" si="29"/>
        <v>1.32</v>
      </c>
      <c r="J63" s="20">
        <v>4.83</v>
      </c>
      <c r="K63" s="20">
        <f t="shared" si="1"/>
        <v>11.760000000000002</v>
      </c>
      <c r="L63" s="20"/>
      <c r="M63" s="20"/>
      <c r="N63" s="20">
        <v>0.93</v>
      </c>
      <c r="O63" s="20"/>
      <c r="P63" s="20"/>
      <c r="Q63" s="20"/>
      <c r="R63" s="20"/>
      <c r="S63" s="20">
        <f t="shared" si="27"/>
        <v>12.690000000000001</v>
      </c>
      <c r="T63" s="70">
        <f t="shared" si="30"/>
        <v>2538</v>
      </c>
      <c r="U63" s="13">
        <f t="shared" si="31"/>
        <v>1122</v>
      </c>
      <c r="V63" s="13">
        <f t="shared" si="32"/>
        <v>264</v>
      </c>
      <c r="W63" s="13">
        <f t="shared" si="33"/>
        <v>966</v>
      </c>
      <c r="X63" s="13"/>
      <c r="Y63" s="13"/>
      <c r="Z63" s="13">
        <f t="shared" si="34"/>
        <v>186</v>
      </c>
      <c r="AA63" s="13"/>
      <c r="AB63" s="76">
        <f t="shared" si="35"/>
        <v>2538</v>
      </c>
      <c r="AC63" s="92">
        <v>0</v>
      </c>
      <c r="AD63" s="49">
        <f t="shared" si="36"/>
        <v>2538</v>
      </c>
    </row>
    <row r="64" spans="1:30" ht="30" x14ac:dyDescent="0.25">
      <c r="A64" s="2" t="s">
        <v>82</v>
      </c>
      <c r="B64" s="33" t="s">
        <v>137</v>
      </c>
      <c r="C64" s="30" t="s">
        <v>250</v>
      </c>
      <c r="D64" s="59">
        <v>8.14</v>
      </c>
      <c r="E64" s="116">
        <v>0</v>
      </c>
      <c r="F64" s="30">
        <f t="shared" si="26"/>
        <v>8.14</v>
      </c>
      <c r="G64" s="118">
        <v>60</v>
      </c>
      <c r="H64" s="71">
        <v>5.61</v>
      </c>
      <c r="I64" s="12">
        <f t="shared" si="29"/>
        <v>1.32</v>
      </c>
      <c r="J64" s="20">
        <v>0.28000000000000003</v>
      </c>
      <c r="K64" s="20">
        <f t="shared" si="1"/>
        <v>7.2100000000000009</v>
      </c>
      <c r="L64" s="20"/>
      <c r="M64" s="20"/>
      <c r="N64" s="20">
        <v>0.93</v>
      </c>
      <c r="O64" s="20"/>
      <c r="P64" s="20"/>
      <c r="Q64" s="20"/>
      <c r="R64" s="20"/>
      <c r="S64" s="20">
        <f t="shared" si="27"/>
        <v>8.14</v>
      </c>
      <c r="T64" s="70">
        <f t="shared" si="30"/>
        <v>488.40000000000003</v>
      </c>
      <c r="U64" s="13">
        <f t="shared" si="31"/>
        <v>336.6</v>
      </c>
      <c r="V64" s="13">
        <f t="shared" si="32"/>
        <v>79.2</v>
      </c>
      <c r="W64" s="13">
        <f t="shared" si="33"/>
        <v>16.8</v>
      </c>
      <c r="X64" s="13"/>
      <c r="Y64" s="13"/>
      <c r="Z64" s="13">
        <f t="shared" si="34"/>
        <v>55.800000000000004</v>
      </c>
      <c r="AA64" s="13"/>
      <c r="AB64" s="76">
        <f t="shared" si="35"/>
        <v>488.40000000000003</v>
      </c>
      <c r="AC64" s="92">
        <v>0</v>
      </c>
      <c r="AD64" s="49">
        <f t="shared" si="36"/>
        <v>488.40000000000003</v>
      </c>
    </row>
    <row r="65" spans="1:30" ht="45" x14ac:dyDescent="0.25">
      <c r="A65" s="2" t="s">
        <v>83</v>
      </c>
      <c r="B65" s="34" t="s">
        <v>138</v>
      </c>
      <c r="C65" s="30" t="s">
        <v>250</v>
      </c>
      <c r="D65" s="59">
        <v>13.14</v>
      </c>
      <c r="E65" s="116">
        <v>0</v>
      </c>
      <c r="F65" s="30">
        <f t="shared" si="26"/>
        <v>13.14</v>
      </c>
      <c r="G65" s="118">
        <v>60</v>
      </c>
      <c r="H65" s="71">
        <v>5.61</v>
      </c>
      <c r="I65" s="12">
        <f t="shared" si="29"/>
        <v>1.32</v>
      </c>
      <c r="J65" s="20">
        <v>5.28</v>
      </c>
      <c r="K65" s="20">
        <f t="shared" si="1"/>
        <v>12.21</v>
      </c>
      <c r="L65" s="20"/>
      <c r="M65" s="20"/>
      <c r="N65" s="20">
        <v>0.93</v>
      </c>
      <c r="O65" s="20"/>
      <c r="P65" s="20"/>
      <c r="Q65" s="20"/>
      <c r="R65" s="20"/>
      <c r="S65" s="20">
        <f t="shared" si="27"/>
        <v>13.14</v>
      </c>
      <c r="T65" s="70">
        <f t="shared" si="30"/>
        <v>788.4</v>
      </c>
      <c r="U65" s="13">
        <f t="shared" si="31"/>
        <v>336.6</v>
      </c>
      <c r="V65" s="13">
        <f t="shared" si="32"/>
        <v>79.2</v>
      </c>
      <c r="W65" s="13">
        <f t="shared" si="33"/>
        <v>316.8</v>
      </c>
      <c r="X65" s="13"/>
      <c r="Y65" s="13"/>
      <c r="Z65" s="13">
        <f t="shared" si="34"/>
        <v>55.800000000000004</v>
      </c>
      <c r="AA65" s="13"/>
      <c r="AB65" s="76">
        <f t="shared" si="35"/>
        <v>788.4</v>
      </c>
      <c r="AC65" s="92">
        <v>0</v>
      </c>
      <c r="AD65" s="49">
        <f t="shared" si="36"/>
        <v>788.4</v>
      </c>
    </row>
    <row r="66" spans="1:30" ht="60" x14ac:dyDescent="0.25">
      <c r="A66" s="2" t="s">
        <v>84</v>
      </c>
      <c r="B66" s="34" t="s">
        <v>139</v>
      </c>
      <c r="C66" s="30" t="s">
        <v>250</v>
      </c>
      <c r="D66" s="59">
        <v>11.71</v>
      </c>
      <c r="E66" s="116">
        <v>0</v>
      </c>
      <c r="F66" s="30">
        <f t="shared" si="26"/>
        <v>11.71</v>
      </c>
      <c r="G66" s="118">
        <v>10</v>
      </c>
      <c r="H66" s="71">
        <v>5.61</v>
      </c>
      <c r="I66" s="12">
        <f t="shared" si="29"/>
        <v>1.32</v>
      </c>
      <c r="J66" s="20">
        <v>3.85</v>
      </c>
      <c r="K66" s="20">
        <f t="shared" si="1"/>
        <v>10.780000000000001</v>
      </c>
      <c r="L66" s="20"/>
      <c r="M66" s="20"/>
      <c r="N66" s="20">
        <v>0.93</v>
      </c>
      <c r="O66" s="20"/>
      <c r="P66" s="20"/>
      <c r="Q66" s="20"/>
      <c r="R66" s="20"/>
      <c r="S66" s="20">
        <f t="shared" si="27"/>
        <v>11.71</v>
      </c>
      <c r="T66" s="70">
        <f t="shared" si="30"/>
        <v>117.1</v>
      </c>
      <c r="U66" s="13">
        <f t="shared" si="31"/>
        <v>56.1</v>
      </c>
      <c r="V66" s="13">
        <f t="shared" si="32"/>
        <v>13.200000000000001</v>
      </c>
      <c r="W66" s="13">
        <f t="shared" si="33"/>
        <v>38.5</v>
      </c>
      <c r="X66" s="13"/>
      <c r="Y66" s="13"/>
      <c r="Z66" s="13">
        <f t="shared" si="34"/>
        <v>9.3000000000000007</v>
      </c>
      <c r="AA66" s="13"/>
      <c r="AB66" s="76">
        <f t="shared" si="35"/>
        <v>117.1</v>
      </c>
      <c r="AC66" s="92">
        <v>0</v>
      </c>
      <c r="AD66" s="49">
        <f t="shared" si="36"/>
        <v>117.1</v>
      </c>
    </row>
    <row r="67" spans="1:30" ht="60" x14ac:dyDescent="0.25">
      <c r="A67" s="2" t="s">
        <v>85</v>
      </c>
      <c r="B67" s="34" t="s">
        <v>140</v>
      </c>
      <c r="C67" s="30" t="s">
        <v>250</v>
      </c>
      <c r="D67" s="59">
        <v>25.07</v>
      </c>
      <c r="E67" s="116">
        <v>0</v>
      </c>
      <c r="F67" s="30">
        <f t="shared" si="26"/>
        <v>25.07</v>
      </c>
      <c r="G67" s="118">
        <v>100</v>
      </c>
      <c r="H67" s="71">
        <v>5.61</v>
      </c>
      <c r="I67" s="12">
        <f t="shared" si="29"/>
        <v>1.32</v>
      </c>
      <c r="J67" s="20">
        <v>17.21</v>
      </c>
      <c r="K67" s="21">
        <f t="shared" si="1"/>
        <v>24.14</v>
      </c>
      <c r="L67" s="21"/>
      <c r="M67" s="21"/>
      <c r="N67" s="20">
        <v>0.93</v>
      </c>
      <c r="O67" s="20"/>
      <c r="P67" s="20"/>
      <c r="Q67" s="20"/>
      <c r="R67" s="20"/>
      <c r="S67" s="20">
        <f t="shared" si="27"/>
        <v>25.07</v>
      </c>
      <c r="T67" s="70">
        <f t="shared" si="30"/>
        <v>2507</v>
      </c>
      <c r="U67" s="13">
        <f t="shared" si="31"/>
        <v>561</v>
      </c>
      <c r="V67" s="13">
        <f t="shared" si="32"/>
        <v>132</v>
      </c>
      <c r="W67" s="13">
        <f t="shared" si="33"/>
        <v>1721</v>
      </c>
      <c r="X67" s="13"/>
      <c r="Y67" s="13"/>
      <c r="Z67" s="13">
        <f t="shared" si="34"/>
        <v>93</v>
      </c>
      <c r="AA67" s="13"/>
      <c r="AB67" s="76">
        <f t="shared" si="35"/>
        <v>2507</v>
      </c>
      <c r="AC67" s="92">
        <v>0</v>
      </c>
      <c r="AD67" s="49">
        <f t="shared" si="36"/>
        <v>2507</v>
      </c>
    </row>
    <row r="68" spans="1:30" ht="48.75" customHeight="1" x14ac:dyDescent="0.25">
      <c r="A68" s="2" t="s">
        <v>86</v>
      </c>
      <c r="B68" s="34" t="s">
        <v>219</v>
      </c>
      <c r="C68" s="30" t="s">
        <v>250</v>
      </c>
      <c r="D68" s="59">
        <v>22.53</v>
      </c>
      <c r="E68" s="116">
        <v>0</v>
      </c>
      <c r="F68" s="30">
        <f t="shared" si="26"/>
        <v>22.53</v>
      </c>
      <c r="G68" s="118">
        <v>100</v>
      </c>
      <c r="H68" s="71">
        <v>5.61</v>
      </c>
      <c r="I68" s="12">
        <f t="shared" si="29"/>
        <v>1.32</v>
      </c>
      <c r="J68" s="20">
        <v>14.67</v>
      </c>
      <c r="K68" s="20">
        <f t="shared" si="1"/>
        <v>21.6</v>
      </c>
      <c r="L68" s="20"/>
      <c r="M68" s="20"/>
      <c r="N68" s="20">
        <v>0.93</v>
      </c>
      <c r="O68" s="20"/>
      <c r="P68" s="20"/>
      <c r="Q68" s="20"/>
      <c r="R68" s="20"/>
      <c r="S68" s="20">
        <f t="shared" si="27"/>
        <v>22.53</v>
      </c>
      <c r="T68" s="70">
        <f t="shared" si="30"/>
        <v>2253</v>
      </c>
      <c r="U68" s="13">
        <f t="shared" si="31"/>
        <v>561</v>
      </c>
      <c r="V68" s="13">
        <f t="shared" si="32"/>
        <v>132</v>
      </c>
      <c r="W68" s="13">
        <f t="shared" si="33"/>
        <v>1467</v>
      </c>
      <c r="X68" s="13"/>
      <c r="Y68" s="13"/>
      <c r="Z68" s="13">
        <f t="shared" si="34"/>
        <v>93</v>
      </c>
      <c r="AA68" s="13"/>
      <c r="AB68" s="76">
        <f t="shared" si="35"/>
        <v>2253</v>
      </c>
      <c r="AC68" s="92">
        <v>0</v>
      </c>
      <c r="AD68" s="49">
        <f t="shared" si="36"/>
        <v>2253</v>
      </c>
    </row>
    <row r="69" spans="1:30" ht="75" x14ac:dyDescent="0.25">
      <c r="A69" s="2" t="s">
        <v>87</v>
      </c>
      <c r="B69" s="34" t="s">
        <v>141</v>
      </c>
      <c r="C69" s="30" t="s">
        <v>250</v>
      </c>
      <c r="D69" s="59">
        <v>18.82</v>
      </c>
      <c r="E69" s="116">
        <v>0</v>
      </c>
      <c r="F69" s="30">
        <f t="shared" si="26"/>
        <v>18.82</v>
      </c>
      <c r="G69" s="118">
        <v>20</v>
      </c>
      <c r="H69" s="71">
        <v>5.61</v>
      </c>
      <c r="I69" s="12">
        <f t="shared" si="29"/>
        <v>1.32</v>
      </c>
      <c r="J69" s="20">
        <v>10.96</v>
      </c>
      <c r="K69" s="21">
        <f t="shared" si="1"/>
        <v>17.89</v>
      </c>
      <c r="L69" s="21"/>
      <c r="M69" s="21"/>
      <c r="N69" s="20">
        <v>0.93</v>
      </c>
      <c r="O69" s="20"/>
      <c r="P69" s="20"/>
      <c r="Q69" s="20"/>
      <c r="R69" s="20"/>
      <c r="S69" s="20">
        <f t="shared" si="27"/>
        <v>18.82</v>
      </c>
      <c r="T69" s="70">
        <f t="shared" si="30"/>
        <v>376.40000000000003</v>
      </c>
      <c r="U69" s="13">
        <f t="shared" si="31"/>
        <v>112.2</v>
      </c>
      <c r="V69" s="13">
        <f t="shared" si="32"/>
        <v>26.400000000000002</v>
      </c>
      <c r="W69" s="13">
        <f t="shared" si="33"/>
        <v>219.20000000000002</v>
      </c>
      <c r="X69" s="13"/>
      <c r="Y69" s="13"/>
      <c r="Z69" s="13">
        <f t="shared" si="34"/>
        <v>18.600000000000001</v>
      </c>
      <c r="AA69" s="13"/>
      <c r="AB69" s="76">
        <f t="shared" si="35"/>
        <v>376.40000000000003</v>
      </c>
      <c r="AC69" s="92">
        <v>0</v>
      </c>
      <c r="AD69" s="49">
        <f t="shared" si="36"/>
        <v>376.40000000000003</v>
      </c>
    </row>
    <row r="70" spans="1:30" ht="75" x14ac:dyDescent="0.25">
      <c r="A70" s="2" t="s">
        <v>88</v>
      </c>
      <c r="B70" s="34" t="s">
        <v>142</v>
      </c>
      <c r="C70" s="30" t="s">
        <v>250</v>
      </c>
      <c r="D70" s="59">
        <v>31.58</v>
      </c>
      <c r="E70" s="116">
        <v>0</v>
      </c>
      <c r="F70" s="30">
        <f t="shared" si="26"/>
        <v>31.58</v>
      </c>
      <c r="G70" s="118">
        <v>10</v>
      </c>
      <c r="H70" s="71">
        <v>5.61</v>
      </c>
      <c r="I70" s="12">
        <f t="shared" si="29"/>
        <v>1.32</v>
      </c>
      <c r="J70" s="20">
        <v>23.72</v>
      </c>
      <c r="K70" s="21">
        <f t="shared" si="1"/>
        <v>30.65</v>
      </c>
      <c r="L70" s="21"/>
      <c r="M70" s="21"/>
      <c r="N70" s="20">
        <v>0.93</v>
      </c>
      <c r="O70" s="20"/>
      <c r="P70" s="20"/>
      <c r="Q70" s="20"/>
      <c r="R70" s="20"/>
      <c r="S70" s="20">
        <f t="shared" si="27"/>
        <v>31.58</v>
      </c>
      <c r="T70" s="70">
        <f t="shared" si="30"/>
        <v>315.8</v>
      </c>
      <c r="U70" s="13">
        <f t="shared" si="31"/>
        <v>56.1</v>
      </c>
      <c r="V70" s="13">
        <f t="shared" si="32"/>
        <v>13.200000000000001</v>
      </c>
      <c r="W70" s="13">
        <f t="shared" si="33"/>
        <v>237.2</v>
      </c>
      <c r="X70" s="13"/>
      <c r="Y70" s="13"/>
      <c r="Z70" s="13">
        <f t="shared" si="34"/>
        <v>9.3000000000000007</v>
      </c>
      <c r="AA70" s="13"/>
      <c r="AB70" s="76">
        <f t="shared" si="35"/>
        <v>315.8</v>
      </c>
      <c r="AC70" s="92">
        <v>0</v>
      </c>
      <c r="AD70" s="49">
        <f t="shared" si="36"/>
        <v>315.8</v>
      </c>
    </row>
    <row r="71" spans="1:30" ht="60" x14ac:dyDescent="0.25">
      <c r="A71" s="2" t="s">
        <v>89</v>
      </c>
      <c r="B71" s="34" t="s">
        <v>143</v>
      </c>
      <c r="C71" s="30" t="s">
        <v>250</v>
      </c>
      <c r="D71" s="59">
        <v>9.8699999999999992</v>
      </c>
      <c r="E71" s="116">
        <v>0</v>
      </c>
      <c r="F71" s="30">
        <f t="shared" si="26"/>
        <v>9.8699999999999992</v>
      </c>
      <c r="G71" s="118">
        <v>400</v>
      </c>
      <c r="H71" s="71">
        <v>5.61</v>
      </c>
      <c r="I71" s="12">
        <f t="shared" si="29"/>
        <v>1.32</v>
      </c>
      <c r="J71" s="20">
        <v>2.0099999999999998</v>
      </c>
      <c r="K71" s="21">
        <f t="shared" si="1"/>
        <v>8.9400000000000013</v>
      </c>
      <c r="L71" s="21"/>
      <c r="M71" s="21"/>
      <c r="N71" s="20">
        <v>0.93</v>
      </c>
      <c r="O71" s="20"/>
      <c r="P71" s="20"/>
      <c r="Q71" s="20"/>
      <c r="R71" s="20"/>
      <c r="S71" s="20">
        <f t="shared" si="27"/>
        <v>9.870000000000001</v>
      </c>
      <c r="T71" s="70">
        <f t="shared" si="30"/>
        <v>3948</v>
      </c>
      <c r="U71" s="13">
        <f t="shared" si="31"/>
        <v>2244</v>
      </c>
      <c r="V71" s="13">
        <f t="shared" si="32"/>
        <v>528</v>
      </c>
      <c r="W71" s="13">
        <f t="shared" si="33"/>
        <v>803.99999999999989</v>
      </c>
      <c r="X71" s="13"/>
      <c r="Y71" s="13"/>
      <c r="Z71" s="13">
        <f t="shared" si="34"/>
        <v>372</v>
      </c>
      <c r="AA71" s="13"/>
      <c r="AB71" s="76">
        <f t="shared" si="35"/>
        <v>3948</v>
      </c>
      <c r="AC71" s="92">
        <v>0</v>
      </c>
      <c r="AD71" s="49">
        <f t="shared" si="36"/>
        <v>3948</v>
      </c>
    </row>
    <row r="72" spans="1:30" ht="30" x14ac:dyDescent="0.25">
      <c r="A72" s="2" t="s">
        <v>90</v>
      </c>
      <c r="B72" s="34" t="s">
        <v>144</v>
      </c>
      <c r="C72" s="30" t="s">
        <v>250</v>
      </c>
      <c r="D72" s="59">
        <v>7.19</v>
      </c>
      <c r="E72" s="116">
        <v>0</v>
      </c>
      <c r="F72" s="30">
        <f t="shared" si="26"/>
        <v>7.19</v>
      </c>
      <c r="G72" s="118">
        <v>10</v>
      </c>
      <c r="H72" s="71">
        <v>3.91</v>
      </c>
      <c r="I72" s="12">
        <f t="shared" si="29"/>
        <v>0.92</v>
      </c>
      <c r="J72" s="20">
        <v>1.43</v>
      </c>
      <c r="K72" s="21">
        <f t="shared" si="1"/>
        <v>6.26</v>
      </c>
      <c r="L72" s="21"/>
      <c r="M72" s="21"/>
      <c r="N72" s="20">
        <v>0.93</v>
      </c>
      <c r="O72" s="20"/>
      <c r="P72" s="20"/>
      <c r="Q72" s="20"/>
      <c r="R72" s="20"/>
      <c r="S72" s="20">
        <f t="shared" si="27"/>
        <v>7.1899999999999995</v>
      </c>
      <c r="T72" s="70">
        <f t="shared" si="30"/>
        <v>71.900000000000006</v>
      </c>
      <c r="U72" s="13">
        <f t="shared" si="31"/>
        <v>39.1</v>
      </c>
      <c r="V72" s="13">
        <f t="shared" si="32"/>
        <v>9.2000000000000011</v>
      </c>
      <c r="W72" s="13">
        <f t="shared" si="33"/>
        <v>14.299999999999999</v>
      </c>
      <c r="X72" s="13"/>
      <c r="Y72" s="13"/>
      <c r="Z72" s="13">
        <f t="shared" si="34"/>
        <v>9.3000000000000007</v>
      </c>
      <c r="AA72" s="13"/>
      <c r="AB72" s="76">
        <f t="shared" si="35"/>
        <v>71.900000000000006</v>
      </c>
      <c r="AC72" s="92">
        <v>0</v>
      </c>
      <c r="AD72" s="49">
        <f t="shared" si="36"/>
        <v>71.900000000000006</v>
      </c>
    </row>
    <row r="73" spans="1:30" ht="45" x14ac:dyDescent="0.25">
      <c r="A73" s="2" t="s">
        <v>91</v>
      </c>
      <c r="B73" s="34" t="s">
        <v>215</v>
      </c>
      <c r="C73" s="30" t="s">
        <v>250</v>
      </c>
      <c r="D73" s="59">
        <v>12.05</v>
      </c>
      <c r="E73" s="116">
        <v>0</v>
      </c>
      <c r="F73" s="30">
        <f t="shared" si="26"/>
        <v>12.05</v>
      </c>
      <c r="G73" s="118">
        <v>10</v>
      </c>
      <c r="H73" s="71">
        <v>4.76</v>
      </c>
      <c r="I73" s="12">
        <f t="shared" si="29"/>
        <v>1.1200000000000001</v>
      </c>
      <c r="J73" s="20">
        <v>5.24</v>
      </c>
      <c r="K73" s="21">
        <f t="shared" si="1"/>
        <v>11.120000000000001</v>
      </c>
      <c r="L73" s="21"/>
      <c r="M73" s="21"/>
      <c r="N73" s="20">
        <v>0.93</v>
      </c>
      <c r="O73" s="20"/>
      <c r="P73" s="20"/>
      <c r="Q73" s="20"/>
      <c r="R73" s="20"/>
      <c r="S73" s="20">
        <f t="shared" si="27"/>
        <v>12.05</v>
      </c>
      <c r="T73" s="70">
        <f t="shared" si="30"/>
        <v>120.5</v>
      </c>
      <c r="U73" s="13">
        <f t="shared" si="31"/>
        <v>47.599999999999994</v>
      </c>
      <c r="V73" s="13">
        <f t="shared" si="32"/>
        <v>11.200000000000001</v>
      </c>
      <c r="W73" s="13">
        <f t="shared" si="33"/>
        <v>52.400000000000006</v>
      </c>
      <c r="X73" s="13"/>
      <c r="Y73" s="13"/>
      <c r="Z73" s="13">
        <f t="shared" si="34"/>
        <v>9.3000000000000007</v>
      </c>
      <c r="AA73" s="13"/>
      <c r="AB73" s="76">
        <f t="shared" si="35"/>
        <v>120.5</v>
      </c>
      <c r="AC73" s="92">
        <v>0</v>
      </c>
      <c r="AD73" s="49">
        <f t="shared" si="36"/>
        <v>120.5</v>
      </c>
    </row>
    <row r="74" spans="1:30" ht="30" x14ac:dyDescent="0.25">
      <c r="A74" s="2" t="s">
        <v>92</v>
      </c>
      <c r="B74" s="34" t="s">
        <v>145</v>
      </c>
      <c r="C74" s="30" t="s">
        <v>250</v>
      </c>
      <c r="D74" s="59">
        <v>11.42</v>
      </c>
      <c r="E74" s="116">
        <v>0</v>
      </c>
      <c r="F74" s="30">
        <f t="shared" si="26"/>
        <v>11.42</v>
      </c>
      <c r="G74" s="118">
        <v>10</v>
      </c>
      <c r="H74" s="71">
        <v>3.91</v>
      </c>
      <c r="I74" s="12">
        <f t="shared" si="29"/>
        <v>0.92</v>
      </c>
      <c r="J74" s="20">
        <v>5.66</v>
      </c>
      <c r="K74" s="21">
        <f t="shared" si="1"/>
        <v>10.49</v>
      </c>
      <c r="L74" s="21"/>
      <c r="M74" s="21"/>
      <c r="N74" s="20">
        <v>0.93</v>
      </c>
      <c r="O74" s="20"/>
      <c r="P74" s="20"/>
      <c r="Q74" s="20"/>
      <c r="R74" s="20"/>
      <c r="S74" s="20">
        <f t="shared" si="27"/>
        <v>11.42</v>
      </c>
      <c r="T74" s="70">
        <f t="shared" si="30"/>
        <v>114.2</v>
      </c>
      <c r="U74" s="13">
        <f t="shared" si="31"/>
        <v>39.1</v>
      </c>
      <c r="V74" s="13">
        <f t="shared" si="32"/>
        <v>9.2000000000000011</v>
      </c>
      <c r="W74" s="13">
        <f t="shared" si="33"/>
        <v>56.6</v>
      </c>
      <c r="X74" s="13"/>
      <c r="Y74" s="13"/>
      <c r="Z74" s="13">
        <f t="shared" si="34"/>
        <v>9.3000000000000007</v>
      </c>
      <c r="AA74" s="13"/>
      <c r="AB74" s="76">
        <f t="shared" si="35"/>
        <v>114.2</v>
      </c>
      <c r="AC74" s="92">
        <v>0</v>
      </c>
      <c r="AD74" s="49">
        <f t="shared" si="36"/>
        <v>114.2</v>
      </c>
    </row>
    <row r="75" spans="1:30" ht="55.5" customHeight="1" x14ac:dyDescent="0.25">
      <c r="A75" s="55" t="s">
        <v>93</v>
      </c>
      <c r="B75" s="32" t="s">
        <v>221</v>
      </c>
      <c r="C75" s="32"/>
      <c r="D75" s="60"/>
      <c r="E75" s="56"/>
      <c r="F75" s="123"/>
      <c r="G75" s="12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79"/>
      <c r="AD75" s="79"/>
    </row>
    <row r="76" spans="1:30" ht="45" x14ac:dyDescent="0.25">
      <c r="A76" s="109" t="s">
        <v>94</v>
      </c>
      <c r="B76" s="33" t="s">
        <v>146</v>
      </c>
      <c r="C76" s="30" t="s">
        <v>250</v>
      </c>
      <c r="D76" s="58">
        <v>13.8</v>
      </c>
      <c r="E76" s="116">
        <v>0</v>
      </c>
      <c r="F76" s="30">
        <f t="shared" si="26"/>
        <v>13.8</v>
      </c>
      <c r="G76" s="118">
        <v>26</v>
      </c>
      <c r="H76" s="71">
        <v>9.5399999999999991</v>
      </c>
      <c r="I76" s="12">
        <f t="shared" si="29"/>
        <v>2.25</v>
      </c>
      <c r="J76" s="20">
        <v>1.08</v>
      </c>
      <c r="K76" s="21">
        <f t="shared" ref="K76:K116" si="37">SUM(H76:J76)</f>
        <v>12.87</v>
      </c>
      <c r="L76" s="21"/>
      <c r="M76" s="21"/>
      <c r="N76" s="20">
        <v>0.93</v>
      </c>
      <c r="O76" s="20"/>
      <c r="P76" s="20"/>
      <c r="Q76" s="20"/>
      <c r="R76" s="20"/>
      <c r="S76" s="20">
        <f t="shared" si="27"/>
        <v>13.799999999999999</v>
      </c>
      <c r="T76" s="70">
        <f t="shared" ref="T76:T88" si="38">SUM(U76:AA76)</f>
        <v>358.79999999999995</v>
      </c>
      <c r="U76" s="13">
        <f t="shared" ref="U76:U88" si="39">H76*G76</f>
        <v>248.03999999999996</v>
      </c>
      <c r="V76" s="13">
        <f t="shared" ref="V76:V88" si="40">I76*G76</f>
        <v>58.5</v>
      </c>
      <c r="W76" s="13">
        <f t="shared" ref="W76:W88" si="41">J76*G76</f>
        <v>28.080000000000002</v>
      </c>
      <c r="X76" s="13"/>
      <c r="Y76" s="13"/>
      <c r="Z76" s="13">
        <f t="shared" ref="Z76:Z88" si="42">N76*G76</f>
        <v>24.18</v>
      </c>
      <c r="AA76" s="13"/>
      <c r="AB76" s="76">
        <f t="shared" ref="AB76:AB88" si="43">SUM(U76:AA76)</f>
        <v>358.79999999999995</v>
      </c>
      <c r="AC76" s="92">
        <v>0</v>
      </c>
      <c r="AD76" s="49">
        <f t="shared" ref="AD76:AD88" si="44">SUM(AB76:AC76)</f>
        <v>358.79999999999995</v>
      </c>
    </row>
    <row r="77" spans="1:30" ht="60" x14ac:dyDescent="0.25">
      <c r="A77" s="120" t="s">
        <v>95</v>
      </c>
      <c r="B77" s="33" t="s">
        <v>156</v>
      </c>
      <c r="C77" s="30" t="s">
        <v>250</v>
      </c>
      <c r="D77" s="59">
        <v>23.43</v>
      </c>
      <c r="E77" s="116">
        <v>0</v>
      </c>
      <c r="F77" s="30">
        <f t="shared" si="26"/>
        <v>23.43</v>
      </c>
      <c r="G77" s="118">
        <v>80</v>
      </c>
      <c r="H77" s="71">
        <v>14.3</v>
      </c>
      <c r="I77" s="12">
        <f t="shared" si="29"/>
        <v>3.37</v>
      </c>
      <c r="J77" s="20">
        <v>4.83</v>
      </c>
      <c r="K77" s="20">
        <f t="shared" si="37"/>
        <v>22.5</v>
      </c>
      <c r="L77" s="20"/>
      <c r="M77" s="20"/>
      <c r="N77" s="20">
        <v>0.93</v>
      </c>
      <c r="O77" s="20"/>
      <c r="P77" s="20"/>
      <c r="Q77" s="20"/>
      <c r="R77" s="20"/>
      <c r="S77" s="20">
        <f t="shared" si="27"/>
        <v>23.43</v>
      </c>
      <c r="T77" s="70">
        <f t="shared" si="38"/>
        <v>1874.4</v>
      </c>
      <c r="U77" s="13">
        <f t="shared" si="39"/>
        <v>1144</v>
      </c>
      <c r="V77" s="13">
        <f t="shared" si="40"/>
        <v>269.60000000000002</v>
      </c>
      <c r="W77" s="13">
        <f t="shared" si="41"/>
        <v>386.4</v>
      </c>
      <c r="X77" s="13"/>
      <c r="Y77" s="13"/>
      <c r="Z77" s="13">
        <f t="shared" si="42"/>
        <v>74.400000000000006</v>
      </c>
      <c r="AA77" s="13"/>
      <c r="AB77" s="76">
        <f t="shared" si="43"/>
        <v>1874.4</v>
      </c>
      <c r="AC77" s="92">
        <v>0</v>
      </c>
      <c r="AD77" s="49">
        <f t="shared" si="44"/>
        <v>1874.4</v>
      </c>
    </row>
    <row r="78" spans="1:30" ht="30" x14ac:dyDescent="0.25">
      <c r="A78" s="2" t="s">
        <v>96</v>
      </c>
      <c r="B78" s="33" t="s">
        <v>147</v>
      </c>
      <c r="C78" s="30" t="s">
        <v>250</v>
      </c>
      <c r="D78" s="59">
        <v>18.88</v>
      </c>
      <c r="E78" s="116">
        <v>0</v>
      </c>
      <c r="F78" s="30">
        <f t="shared" si="26"/>
        <v>18.88</v>
      </c>
      <c r="G78" s="118">
        <v>27</v>
      </c>
      <c r="H78" s="71">
        <v>14.3</v>
      </c>
      <c r="I78" s="12">
        <f t="shared" si="29"/>
        <v>3.37</v>
      </c>
      <c r="J78" s="20">
        <v>0.28000000000000003</v>
      </c>
      <c r="K78" s="21">
        <f t="shared" si="37"/>
        <v>17.950000000000003</v>
      </c>
      <c r="L78" s="21"/>
      <c r="M78" s="21"/>
      <c r="N78" s="20">
        <v>0.93</v>
      </c>
      <c r="O78" s="20"/>
      <c r="P78" s="20"/>
      <c r="Q78" s="20"/>
      <c r="R78" s="20"/>
      <c r="S78" s="20">
        <f t="shared" si="27"/>
        <v>18.880000000000003</v>
      </c>
      <c r="T78" s="70">
        <f t="shared" si="38"/>
        <v>509.76000000000005</v>
      </c>
      <c r="U78" s="13">
        <f t="shared" si="39"/>
        <v>386.1</v>
      </c>
      <c r="V78" s="13">
        <f t="shared" si="40"/>
        <v>90.990000000000009</v>
      </c>
      <c r="W78" s="13">
        <f t="shared" si="41"/>
        <v>7.5600000000000005</v>
      </c>
      <c r="X78" s="13"/>
      <c r="Y78" s="13"/>
      <c r="Z78" s="13">
        <f t="shared" si="42"/>
        <v>25.110000000000003</v>
      </c>
      <c r="AA78" s="13"/>
      <c r="AB78" s="76">
        <f t="shared" si="43"/>
        <v>509.76000000000005</v>
      </c>
      <c r="AC78" s="92">
        <v>0</v>
      </c>
      <c r="AD78" s="49">
        <f t="shared" si="44"/>
        <v>509.76000000000005</v>
      </c>
    </row>
    <row r="79" spans="1:30" ht="45" x14ac:dyDescent="0.25">
      <c r="A79" s="2" t="s">
        <v>97</v>
      </c>
      <c r="B79" s="34" t="s">
        <v>148</v>
      </c>
      <c r="C79" s="30" t="s">
        <v>250</v>
      </c>
      <c r="D79" s="59">
        <v>23.88</v>
      </c>
      <c r="E79" s="116">
        <v>0</v>
      </c>
      <c r="F79" s="30">
        <f t="shared" si="26"/>
        <v>23.88</v>
      </c>
      <c r="G79" s="118">
        <v>60</v>
      </c>
      <c r="H79" s="71">
        <v>14.3</v>
      </c>
      <c r="I79" s="12">
        <f t="shared" si="29"/>
        <v>3.37</v>
      </c>
      <c r="J79" s="20">
        <v>5.28</v>
      </c>
      <c r="K79" s="21">
        <f t="shared" si="37"/>
        <v>22.950000000000003</v>
      </c>
      <c r="L79" s="21"/>
      <c r="M79" s="21"/>
      <c r="N79" s="20">
        <v>0.93</v>
      </c>
      <c r="O79" s="20"/>
      <c r="P79" s="20"/>
      <c r="Q79" s="20"/>
      <c r="R79" s="20"/>
      <c r="S79" s="20">
        <f t="shared" si="27"/>
        <v>23.880000000000003</v>
      </c>
      <c r="T79" s="70">
        <f t="shared" si="38"/>
        <v>1432.8</v>
      </c>
      <c r="U79" s="13">
        <f t="shared" si="39"/>
        <v>858</v>
      </c>
      <c r="V79" s="13">
        <f t="shared" si="40"/>
        <v>202.20000000000002</v>
      </c>
      <c r="W79" s="13">
        <f t="shared" si="41"/>
        <v>316.8</v>
      </c>
      <c r="X79" s="13"/>
      <c r="Y79" s="13"/>
      <c r="Z79" s="13">
        <f t="shared" si="42"/>
        <v>55.800000000000004</v>
      </c>
      <c r="AA79" s="13"/>
      <c r="AB79" s="76">
        <f t="shared" si="43"/>
        <v>1432.8</v>
      </c>
      <c r="AC79" s="92">
        <v>0</v>
      </c>
      <c r="AD79" s="49">
        <f t="shared" si="44"/>
        <v>1432.8</v>
      </c>
    </row>
    <row r="80" spans="1:30" ht="60" x14ac:dyDescent="0.25">
      <c r="A80" s="2" t="s">
        <v>98</v>
      </c>
      <c r="B80" s="34" t="s">
        <v>149</v>
      </c>
      <c r="C80" s="30" t="s">
        <v>250</v>
      </c>
      <c r="D80" s="59">
        <v>22.45</v>
      </c>
      <c r="E80" s="116">
        <v>0</v>
      </c>
      <c r="F80" s="30">
        <f t="shared" si="26"/>
        <v>22.45</v>
      </c>
      <c r="G80" s="118">
        <v>23</v>
      </c>
      <c r="H80" s="71">
        <v>14.3</v>
      </c>
      <c r="I80" s="12">
        <f t="shared" si="29"/>
        <v>3.37</v>
      </c>
      <c r="J80" s="20">
        <v>3.85</v>
      </c>
      <c r="K80" s="21">
        <f t="shared" si="37"/>
        <v>21.520000000000003</v>
      </c>
      <c r="L80" s="21"/>
      <c r="M80" s="21"/>
      <c r="N80" s="20">
        <v>0.93</v>
      </c>
      <c r="O80" s="20"/>
      <c r="P80" s="20"/>
      <c r="Q80" s="20"/>
      <c r="R80" s="20"/>
      <c r="S80" s="20">
        <f t="shared" si="27"/>
        <v>22.450000000000003</v>
      </c>
      <c r="T80" s="70">
        <f t="shared" si="38"/>
        <v>516.35</v>
      </c>
      <c r="U80" s="13">
        <f t="shared" si="39"/>
        <v>328.90000000000003</v>
      </c>
      <c r="V80" s="13">
        <f t="shared" si="40"/>
        <v>77.510000000000005</v>
      </c>
      <c r="W80" s="13">
        <f t="shared" si="41"/>
        <v>88.55</v>
      </c>
      <c r="X80" s="13"/>
      <c r="Y80" s="13"/>
      <c r="Z80" s="13">
        <f t="shared" si="42"/>
        <v>21.39</v>
      </c>
      <c r="AA80" s="13"/>
      <c r="AB80" s="76">
        <f t="shared" si="43"/>
        <v>516.35</v>
      </c>
      <c r="AC80" s="92">
        <v>0</v>
      </c>
      <c r="AD80" s="49">
        <f t="shared" si="44"/>
        <v>516.35</v>
      </c>
    </row>
    <row r="81" spans="1:30" ht="60" x14ac:dyDescent="0.25">
      <c r="A81" s="2" t="s">
        <v>99</v>
      </c>
      <c r="B81" s="34" t="s">
        <v>150</v>
      </c>
      <c r="C81" s="30" t="s">
        <v>250</v>
      </c>
      <c r="D81" s="59">
        <v>35.81</v>
      </c>
      <c r="E81" s="116">
        <v>0</v>
      </c>
      <c r="F81" s="30">
        <f t="shared" si="26"/>
        <v>35.81</v>
      </c>
      <c r="G81" s="118">
        <v>80</v>
      </c>
      <c r="H81" s="71">
        <v>14.3</v>
      </c>
      <c r="I81" s="12">
        <f t="shared" si="29"/>
        <v>3.37</v>
      </c>
      <c r="J81" s="20">
        <v>17.21</v>
      </c>
      <c r="K81" s="21">
        <f t="shared" si="37"/>
        <v>34.880000000000003</v>
      </c>
      <c r="L81" s="21"/>
      <c r="M81" s="21"/>
      <c r="N81" s="20">
        <v>0.93</v>
      </c>
      <c r="O81" s="20"/>
      <c r="P81" s="20"/>
      <c r="Q81" s="20"/>
      <c r="R81" s="20"/>
      <c r="S81" s="20">
        <f t="shared" si="27"/>
        <v>35.81</v>
      </c>
      <c r="T81" s="70">
        <f t="shared" si="38"/>
        <v>2864.8</v>
      </c>
      <c r="U81" s="13">
        <f t="shared" si="39"/>
        <v>1144</v>
      </c>
      <c r="V81" s="13">
        <f t="shared" si="40"/>
        <v>269.60000000000002</v>
      </c>
      <c r="W81" s="13">
        <f t="shared" si="41"/>
        <v>1376.8000000000002</v>
      </c>
      <c r="X81" s="13"/>
      <c r="Y81" s="13"/>
      <c r="Z81" s="13">
        <f t="shared" si="42"/>
        <v>74.400000000000006</v>
      </c>
      <c r="AA81" s="13"/>
      <c r="AB81" s="76">
        <f t="shared" si="43"/>
        <v>2864.8</v>
      </c>
      <c r="AC81" s="92">
        <v>0</v>
      </c>
      <c r="AD81" s="49">
        <f t="shared" si="44"/>
        <v>2864.8</v>
      </c>
    </row>
    <row r="82" spans="1:30" ht="63" x14ac:dyDescent="0.25">
      <c r="A82" s="2" t="s">
        <v>100</v>
      </c>
      <c r="B82" s="34" t="s">
        <v>220</v>
      </c>
      <c r="C82" s="30" t="s">
        <v>250</v>
      </c>
      <c r="D82" s="59">
        <v>33.270000000000003</v>
      </c>
      <c r="E82" s="116">
        <v>0</v>
      </c>
      <c r="F82" s="30">
        <f t="shared" si="26"/>
        <v>33.270000000000003</v>
      </c>
      <c r="G82" s="118">
        <v>80</v>
      </c>
      <c r="H82" s="71">
        <v>14.3</v>
      </c>
      <c r="I82" s="12">
        <f t="shared" si="29"/>
        <v>3.37</v>
      </c>
      <c r="J82" s="20">
        <v>14.67</v>
      </c>
      <c r="K82" s="21">
        <f t="shared" si="37"/>
        <v>32.340000000000003</v>
      </c>
      <c r="L82" s="21"/>
      <c r="M82" s="21"/>
      <c r="N82" s="20">
        <v>0.93</v>
      </c>
      <c r="O82" s="20"/>
      <c r="P82" s="20"/>
      <c r="Q82" s="20"/>
      <c r="R82" s="20"/>
      <c r="S82" s="20">
        <f t="shared" si="27"/>
        <v>33.270000000000003</v>
      </c>
      <c r="T82" s="70">
        <f t="shared" si="38"/>
        <v>2661.6</v>
      </c>
      <c r="U82" s="13">
        <f t="shared" si="39"/>
        <v>1144</v>
      </c>
      <c r="V82" s="13">
        <f t="shared" si="40"/>
        <v>269.60000000000002</v>
      </c>
      <c r="W82" s="13">
        <f t="shared" si="41"/>
        <v>1173.5999999999999</v>
      </c>
      <c r="X82" s="13"/>
      <c r="Y82" s="13"/>
      <c r="Z82" s="13">
        <f t="shared" si="42"/>
        <v>74.400000000000006</v>
      </c>
      <c r="AA82" s="13"/>
      <c r="AB82" s="76">
        <f t="shared" si="43"/>
        <v>2661.6</v>
      </c>
      <c r="AC82" s="92">
        <v>0</v>
      </c>
      <c r="AD82" s="49">
        <f t="shared" si="44"/>
        <v>2661.6</v>
      </c>
    </row>
    <row r="83" spans="1:30" ht="75" x14ac:dyDescent="0.25">
      <c r="A83" s="2" t="s">
        <v>101</v>
      </c>
      <c r="B83" s="34" t="s">
        <v>151</v>
      </c>
      <c r="C83" s="30" t="s">
        <v>250</v>
      </c>
      <c r="D83" s="59">
        <v>29.56</v>
      </c>
      <c r="E83" s="116">
        <v>0</v>
      </c>
      <c r="F83" s="30">
        <f t="shared" si="26"/>
        <v>29.56</v>
      </c>
      <c r="G83" s="118">
        <v>5</v>
      </c>
      <c r="H83" s="71">
        <v>14.3</v>
      </c>
      <c r="I83" s="12">
        <f t="shared" si="29"/>
        <v>3.37</v>
      </c>
      <c r="J83" s="20">
        <v>10.96</v>
      </c>
      <c r="K83" s="21">
        <f t="shared" si="37"/>
        <v>28.630000000000003</v>
      </c>
      <c r="L83" s="21"/>
      <c r="M83" s="21"/>
      <c r="N83" s="20">
        <v>0.93</v>
      </c>
      <c r="O83" s="20"/>
      <c r="P83" s="20"/>
      <c r="Q83" s="20"/>
      <c r="R83" s="20"/>
      <c r="S83" s="20">
        <f t="shared" si="27"/>
        <v>29.560000000000002</v>
      </c>
      <c r="T83" s="70">
        <f t="shared" si="38"/>
        <v>147.80000000000001</v>
      </c>
      <c r="U83" s="13">
        <f t="shared" si="39"/>
        <v>71.5</v>
      </c>
      <c r="V83" s="13">
        <f t="shared" si="40"/>
        <v>16.850000000000001</v>
      </c>
      <c r="W83" s="13">
        <f t="shared" si="41"/>
        <v>54.800000000000004</v>
      </c>
      <c r="X83" s="13"/>
      <c r="Y83" s="13"/>
      <c r="Z83" s="13">
        <f t="shared" si="42"/>
        <v>4.6500000000000004</v>
      </c>
      <c r="AA83" s="13"/>
      <c r="AB83" s="76">
        <f t="shared" si="43"/>
        <v>147.80000000000001</v>
      </c>
      <c r="AC83" s="92">
        <v>0</v>
      </c>
      <c r="AD83" s="49">
        <f t="shared" si="44"/>
        <v>147.80000000000001</v>
      </c>
    </row>
    <row r="84" spans="1:30" ht="75" x14ac:dyDescent="0.25">
      <c r="A84" s="122" t="s">
        <v>102</v>
      </c>
      <c r="B84" s="34" t="s">
        <v>152</v>
      </c>
      <c r="C84" s="30" t="s">
        <v>250</v>
      </c>
      <c r="D84" s="59">
        <v>42.32</v>
      </c>
      <c r="E84" s="116">
        <v>0</v>
      </c>
      <c r="F84" s="30">
        <f t="shared" si="26"/>
        <v>42.32</v>
      </c>
      <c r="G84" s="118">
        <v>2</v>
      </c>
      <c r="H84" s="71">
        <v>14.3</v>
      </c>
      <c r="I84" s="12">
        <f t="shared" si="29"/>
        <v>3.37</v>
      </c>
      <c r="J84" s="20">
        <v>23.72</v>
      </c>
      <c r="K84" s="21">
        <f t="shared" si="37"/>
        <v>41.39</v>
      </c>
      <c r="L84" s="21"/>
      <c r="M84" s="21"/>
      <c r="N84" s="20">
        <v>0.93</v>
      </c>
      <c r="O84" s="20"/>
      <c r="P84" s="20"/>
      <c r="Q84" s="20"/>
      <c r="R84" s="20"/>
      <c r="S84" s="20">
        <f t="shared" si="27"/>
        <v>42.32</v>
      </c>
      <c r="T84" s="70">
        <f t="shared" si="38"/>
        <v>84.64</v>
      </c>
      <c r="U84" s="13">
        <f t="shared" si="39"/>
        <v>28.6</v>
      </c>
      <c r="V84" s="13">
        <f t="shared" si="40"/>
        <v>6.74</v>
      </c>
      <c r="W84" s="13">
        <f t="shared" si="41"/>
        <v>47.44</v>
      </c>
      <c r="X84" s="13"/>
      <c r="Y84" s="13"/>
      <c r="Z84" s="13">
        <f t="shared" si="42"/>
        <v>1.86</v>
      </c>
      <c r="AA84" s="13"/>
      <c r="AB84" s="76">
        <f t="shared" si="43"/>
        <v>84.64</v>
      </c>
      <c r="AC84" s="92">
        <v>0</v>
      </c>
      <c r="AD84" s="49">
        <f t="shared" si="44"/>
        <v>84.64</v>
      </c>
    </row>
    <row r="85" spans="1:30" ht="60" x14ac:dyDescent="0.25">
      <c r="A85" s="2" t="s">
        <v>103</v>
      </c>
      <c r="B85" s="34" t="s">
        <v>153</v>
      </c>
      <c r="C85" s="30" t="s">
        <v>250</v>
      </c>
      <c r="D85" s="59">
        <v>20.61</v>
      </c>
      <c r="E85" s="116">
        <v>0</v>
      </c>
      <c r="F85" s="30">
        <f t="shared" si="26"/>
        <v>20.61</v>
      </c>
      <c r="G85" s="118">
        <v>200</v>
      </c>
      <c r="H85" s="71">
        <v>14.3</v>
      </c>
      <c r="I85" s="12">
        <f t="shared" si="29"/>
        <v>3.37</v>
      </c>
      <c r="J85" s="20">
        <v>2.0099999999999998</v>
      </c>
      <c r="K85" s="21">
        <f t="shared" si="37"/>
        <v>19.68</v>
      </c>
      <c r="L85" s="21"/>
      <c r="M85" s="21"/>
      <c r="N85" s="20">
        <v>0.93</v>
      </c>
      <c r="O85" s="20"/>
      <c r="P85" s="20"/>
      <c r="Q85" s="20"/>
      <c r="R85" s="20"/>
      <c r="S85" s="20">
        <f t="shared" si="27"/>
        <v>20.61</v>
      </c>
      <c r="T85" s="70">
        <f t="shared" si="38"/>
        <v>4122</v>
      </c>
      <c r="U85" s="13">
        <f t="shared" si="39"/>
        <v>2860</v>
      </c>
      <c r="V85" s="13">
        <f t="shared" si="40"/>
        <v>674</v>
      </c>
      <c r="W85" s="13">
        <f t="shared" si="41"/>
        <v>401.99999999999994</v>
      </c>
      <c r="X85" s="13"/>
      <c r="Y85" s="13"/>
      <c r="Z85" s="13">
        <f t="shared" si="42"/>
        <v>186</v>
      </c>
      <c r="AA85" s="13"/>
      <c r="AB85" s="76">
        <f t="shared" si="43"/>
        <v>4122</v>
      </c>
      <c r="AC85" s="92">
        <v>0</v>
      </c>
      <c r="AD85" s="49">
        <f t="shared" si="44"/>
        <v>4122</v>
      </c>
    </row>
    <row r="86" spans="1:30" ht="30" x14ac:dyDescent="0.25">
      <c r="A86" s="2" t="s">
        <v>104</v>
      </c>
      <c r="B86" s="34" t="s">
        <v>154</v>
      </c>
      <c r="C86" s="30" t="s">
        <v>250</v>
      </c>
      <c r="D86" s="59">
        <v>15.83</v>
      </c>
      <c r="E86" s="116">
        <v>0</v>
      </c>
      <c r="F86" s="30">
        <f t="shared" si="26"/>
        <v>15.83</v>
      </c>
      <c r="G86" s="118">
        <v>10</v>
      </c>
      <c r="H86" s="71">
        <v>10.9</v>
      </c>
      <c r="I86" s="12">
        <f t="shared" si="29"/>
        <v>2.57</v>
      </c>
      <c r="J86" s="20">
        <v>1.43</v>
      </c>
      <c r="K86" s="21">
        <f t="shared" si="37"/>
        <v>14.9</v>
      </c>
      <c r="L86" s="21"/>
      <c r="M86" s="21"/>
      <c r="N86" s="20">
        <v>0.93</v>
      </c>
      <c r="O86" s="20"/>
      <c r="P86" s="20"/>
      <c r="Q86" s="20"/>
      <c r="R86" s="20"/>
      <c r="S86" s="20">
        <f t="shared" si="27"/>
        <v>15.83</v>
      </c>
      <c r="T86" s="70">
        <f t="shared" si="38"/>
        <v>158.30000000000001</v>
      </c>
      <c r="U86" s="13">
        <f t="shared" si="39"/>
        <v>109</v>
      </c>
      <c r="V86" s="13">
        <f t="shared" si="40"/>
        <v>25.7</v>
      </c>
      <c r="W86" s="13">
        <f t="shared" si="41"/>
        <v>14.299999999999999</v>
      </c>
      <c r="X86" s="13"/>
      <c r="Y86" s="13"/>
      <c r="Z86" s="13">
        <f t="shared" si="42"/>
        <v>9.3000000000000007</v>
      </c>
      <c r="AA86" s="13"/>
      <c r="AB86" s="76">
        <f t="shared" si="43"/>
        <v>158.30000000000001</v>
      </c>
      <c r="AC86" s="92">
        <v>0</v>
      </c>
      <c r="AD86" s="49">
        <f t="shared" si="44"/>
        <v>158.30000000000001</v>
      </c>
    </row>
    <row r="87" spans="1:30" ht="45" x14ac:dyDescent="0.25">
      <c r="A87" s="2" t="s">
        <v>105</v>
      </c>
      <c r="B87" s="34" t="s">
        <v>216</v>
      </c>
      <c r="C87" s="30" t="s">
        <v>250</v>
      </c>
      <c r="D87" s="59">
        <v>21.74</v>
      </c>
      <c r="E87" s="116">
        <v>0</v>
      </c>
      <c r="F87" s="30">
        <f t="shared" si="26"/>
        <v>21.74</v>
      </c>
      <c r="G87" s="118">
        <v>10</v>
      </c>
      <c r="H87" s="71">
        <v>12.6</v>
      </c>
      <c r="I87" s="12">
        <f t="shared" si="29"/>
        <v>2.97</v>
      </c>
      <c r="J87" s="20">
        <v>5.24</v>
      </c>
      <c r="K87" s="21">
        <f t="shared" si="37"/>
        <v>20.810000000000002</v>
      </c>
      <c r="L87" s="21"/>
      <c r="M87" s="21"/>
      <c r="N87" s="20">
        <v>0.93</v>
      </c>
      <c r="O87" s="20"/>
      <c r="P87" s="20"/>
      <c r="Q87" s="20"/>
      <c r="R87" s="20"/>
      <c r="S87" s="20">
        <f t="shared" si="27"/>
        <v>21.740000000000002</v>
      </c>
      <c r="T87" s="70">
        <f t="shared" si="38"/>
        <v>217.4</v>
      </c>
      <c r="U87" s="13">
        <f t="shared" si="39"/>
        <v>126</v>
      </c>
      <c r="V87" s="13">
        <f t="shared" si="40"/>
        <v>29.700000000000003</v>
      </c>
      <c r="W87" s="13">
        <f t="shared" si="41"/>
        <v>52.400000000000006</v>
      </c>
      <c r="X87" s="13"/>
      <c r="Y87" s="13"/>
      <c r="Z87" s="13">
        <f t="shared" si="42"/>
        <v>9.3000000000000007</v>
      </c>
      <c r="AA87" s="13"/>
      <c r="AB87" s="76">
        <f t="shared" si="43"/>
        <v>217.4</v>
      </c>
      <c r="AC87" s="92">
        <v>0</v>
      </c>
      <c r="AD87" s="49">
        <f t="shared" si="44"/>
        <v>217.4</v>
      </c>
    </row>
    <row r="88" spans="1:30" ht="30" x14ac:dyDescent="0.25">
      <c r="A88" s="2" t="s">
        <v>174</v>
      </c>
      <c r="B88" s="34" t="s">
        <v>155</v>
      </c>
      <c r="C88" s="30" t="s">
        <v>250</v>
      </c>
      <c r="D88" s="59">
        <v>20.059999999999999</v>
      </c>
      <c r="E88" s="116">
        <v>0</v>
      </c>
      <c r="F88" s="30">
        <f t="shared" si="26"/>
        <v>20.059999999999999</v>
      </c>
      <c r="G88" s="118">
        <v>5</v>
      </c>
      <c r="H88" s="71">
        <v>10.9</v>
      </c>
      <c r="I88" s="12">
        <f t="shared" si="29"/>
        <v>2.57</v>
      </c>
      <c r="J88" s="20">
        <v>5.66</v>
      </c>
      <c r="K88" s="21">
        <f t="shared" si="37"/>
        <v>19.130000000000003</v>
      </c>
      <c r="L88" s="21"/>
      <c r="M88" s="21"/>
      <c r="N88" s="20">
        <v>0.93</v>
      </c>
      <c r="O88" s="20"/>
      <c r="P88" s="20"/>
      <c r="Q88" s="20"/>
      <c r="R88" s="20"/>
      <c r="S88" s="20">
        <f t="shared" si="27"/>
        <v>20.060000000000002</v>
      </c>
      <c r="T88" s="70">
        <f t="shared" si="38"/>
        <v>100.3</v>
      </c>
      <c r="U88" s="13">
        <f t="shared" si="39"/>
        <v>54.5</v>
      </c>
      <c r="V88" s="13">
        <f t="shared" si="40"/>
        <v>12.85</v>
      </c>
      <c r="W88" s="13">
        <f t="shared" si="41"/>
        <v>28.3</v>
      </c>
      <c r="X88" s="13"/>
      <c r="Y88" s="13"/>
      <c r="Z88" s="13">
        <f t="shared" si="42"/>
        <v>4.6500000000000004</v>
      </c>
      <c r="AA88" s="13"/>
      <c r="AB88" s="76">
        <f t="shared" si="43"/>
        <v>100.3</v>
      </c>
      <c r="AC88" s="92">
        <v>0</v>
      </c>
      <c r="AD88" s="49">
        <f t="shared" si="44"/>
        <v>100.3</v>
      </c>
    </row>
    <row r="89" spans="1:30" ht="114" x14ac:dyDescent="0.25">
      <c r="A89" s="55" t="s">
        <v>106</v>
      </c>
      <c r="B89" s="32" t="s">
        <v>177</v>
      </c>
      <c r="C89" s="32"/>
      <c r="D89" s="60"/>
      <c r="E89" s="56"/>
      <c r="F89" s="123"/>
      <c r="G89" s="125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7"/>
      <c r="AD89" s="127"/>
    </row>
    <row r="90" spans="1:30" ht="45" x14ac:dyDescent="0.25">
      <c r="A90" s="109" t="s">
        <v>107</v>
      </c>
      <c r="B90" s="33" t="s">
        <v>25</v>
      </c>
      <c r="C90" s="30" t="s">
        <v>250</v>
      </c>
      <c r="D90" s="59">
        <v>14.43</v>
      </c>
      <c r="E90" s="116">
        <v>0</v>
      </c>
      <c r="F90" s="30">
        <f t="shared" si="26"/>
        <v>14.43</v>
      </c>
      <c r="G90" s="118">
        <v>1</v>
      </c>
      <c r="H90" s="71">
        <v>10.050000000000001</v>
      </c>
      <c r="I90" s="12">
        <f t="shared" si="29"/>
        <v>2.37</v>
      </c>
      <c r="J90" s="20">
        <v>1.08</v>
      </c>
      <c r="K90" s="20">
        <f t="shared" ref="K90:K102" si="45">SUM(H90:J90)</f>
        <v>13.500000000000002</v>
      </c>
      <c r="L90" s="20"/>
      <c r="M90" s="20"/>
      <c r="N90" s="20">
        <v>0.93</v>
      </c>
      <c r="O90" s="20"/>
      <c r="P90" s="20"/>
      <c r="Q90" s="20"/>
      <c r="R90" s="20"/>
      <c r="S90" s="20">
        <f t="shared" ref="S90:S102" si="46">SUM(K90:N90)</f>
        <v>14.430000000000001</v>
      </c>
      <c r="T90" s="70">
        <f t="shared" ref="T90:T102" si="47">SUM(U90:AA90)</f>
        <v>14.430000000000001</v>
      </c>
      <c r="U90" s="13">
        <f t="shared" ref="U90:U102" si="48">H90*G90</f>
        <v>10.050000000000001</v>
      </c>
      <c r="V90" s="13">
        <f t="shared" ref="V90:V102" si="49">I90*G90</f>
        <v>2.37</v>
      </c>
      <c r="W90" s="13">
        <f t="shared" ref="W90:W102" si="50">J90*G90</f>
        <v>1.08</v>
      </c>
      <c r="X90" s="13"/>
      <c r="Y90" s="13"/>
      <c r="Z90" s="13">
        <f t="shared" ref="Z90:Z102" si="51">N90*G90</f>
        <v>0.93</v>
      </c>
      <c r="AA90" s="13"/>
      <c r="AB90" s="76">
        <f t="shared" ref="AB90:AB102" si="52">SUM(U90:AA90)</f>
        <v>14.430000000000001</v>
      </c>
      <c r="AC90" s="92">
        <v>0</v>
      </c>
      <c r="AD90" s="49">
        <f t="shared" ref="AD90:AD102" si="53">SUM(AB90:AC90)</f>
        <v>14.430000000000001</v>
      </c>
    </row>
    <row r="91" spans="1:30" ht="45" x14ac:dyDescent="0.25">
      <c r="A91" s="120" t="s">
        <v>108</v>
      </c>
      <c r="B91" s="33" t="s">
        <v>29</v>
      </c>
      <c r="C91" s="30" t="s">
        <v>250</v>
      </c>
      <c r="D91" s="59">
        <v>25.53</v>
      </c>
      <c r="E91" s="116">
        <v>0</v>
      </c>
      <c r="F91" s="30">
        <f t="shared" si="26"/>
        <v>25.53</v>
      </c>
      <c r="G91" s="118">
        <v>20</v>
      </c>
      <c r="H91" s="71">
        <v>16</v>
      </c>
      <c r="I91" s="12">
        <f t="shared" si="29"/>
        <v>3.77</v>
      </c>
      <c r="J91" s="20">
        <v>4.83</v>
      </c>
      <c r="K91" s="20">
        <f t="shared" si="45"/>
        <v>24.6</v>
      </c>
      <c r="L91" s="20"/>
      <c r="M91" s="20"/>
      <c r="N91" s="20">
        <v>0.93</v>
      </c>
      <c r="O91" s="20"/>
      <c r="P91" s="20"/>
      <c r="Q91" s="20"/>
      <c r="R91" s="20"/>
      <c r="S91" s="20">
        <f t="shared" si="46"/>
        <v>25.53</v>
      </c>
      <c r="T91" s="70">
        <f t="shared" si="47"/>
        <v>510.6</v>
      </c>
      <c r="U91" s="13">
        <f t="shared" si="48"/>
        <v>320</v>
      </c>
      <c r="V91" s="13">
        <f t="shared" si="49"/>
        <v>75.400000000000006</v>
      </c>
      <c r="W91" s="13">
        <f t="shared" si="50"/>
        <v>96.6</v>
      </c>
      <c r="X91" s="13"/>
      <c r="Y91" s="13"/>
      <c r="Z91" s="13">
        <f t="shared" si="51"/>
        <v>18.600000000000001</v>
      </c>
      <c r="AA91" s="13"/>
      <c r="AB91" s="76">
        <f t="shared" si="52"/>
        <v>510.6</v>
      </c>
      <c r="AC91" s="92">
        <v>0</v>
      </c>
      <c r="AD91" s="49">
        <f t="shared" si="53"/>
        <v>510.6</v>
      </c>
    </row>
    <row r="92" spans="1:30" x14ac:dyDescent="0.25">
      <c r="A92" s="2" t="s">
        <v>109</v>
      </c>
      <c r="B92" s="33" t="s">
        <v>35</v>
      </c>
      <c r="C92" s="30" t="s">
        <v>250</v>
      </c>
      <c r="D92" s="59">
        <v>20.98</v>
      </c>
      <c r="E92" s="116">
        <v>0</v>
      </c>
      <c r="F92" s="30">
        <f t="shared" si="26"/>
        <v>20.98</v>
      </c>
      <c r="G92" s="118">
        <v>1</v>
      </c>
      <c r="H92" s="71">
        <v>16</v>
      </c>
      <c r="I92" s="12">
        <f t="shared" si="29"/>
        <v>3.77</v>
      </c>
      <c r="J92" s="20">
        <v>0.28000000000000003</v>
      </c>
      <c r="K92" s="20">
        <f t="shared" si="45"/>
        <v>20.05</v>
      </c>
      <c r="L92" s="20"/>
      <c r="M92" s="20"/>
      <c r="N92" s="20">
        <v>0.93</v>
      </c>
      <c r="O92" s="20"/>
      <c r="P92" s="20"/>
      <c r="Q92" s="20"/>
      <c r="R92" s="20"/>
      <c r="S92" s="20">
        <f t="shared" si="46"/>
        <v>20.98</v>
      </c>
      <c r="T92" s="70">
        <f t="shared" si="47"/>
        <v>20.98</v>
      </c>
      <c r="U92" s="13">
        <f t="shared" si="48"/>
        <v>16</v>
      </c>
      <c r="V92" s="13">
        <f t="shared" si="49"/>
        <v>3.77</v>
      </c>
      <c r="W92" s="13">
        <f t="shared" si="50"/>
        <v>0.28000000000000003</v>
      </c>
      <c r="X92" s="13"/>
      <c r="Y92" s="13"/>
      <c r="Z92" s="13">
        <f t="shared" si="51"/>
        <v>0.93</v>
      </c>
      <c r="AA92" s="13"/>
      <c r="AB92" s="76">
        <f t="shared" si="52"/>
        <v>20.98</v>
      </c>
      <c r="AC92" s="92">
        <v>0</v>
      </c>
      <c r="AD92" s="49">
        <f t="shared" si="53"/>
        <v>20.98</v>
      </c>
    </row>
    <row r="93" spans="1:30" ht="30" x14ac:dyDescent="0.25">
      <c r="A93" s="2" t="s">
        <v>110</v>
      </c>
      <c r="B93" s="34" t="s">
        <v>37</v>
      </c>
      <c r="C93" s="30" t="s">
        <v>250</v>
      </c>
      <c r="D93" s="59">
        <v>25.98</v>
      </c>
      <c r="E93" s="116">
        <v>0</v>
      </c>
      <c r="F93" s="30">
        <f t="shared" si="26"/>
        <v>25.98</v>
      </c>
      <c r="G93" s="118">
        <v>15</v>
      </c>
      <c r="H93" s="71">
        <v>16</v>
      </c>
      <c r="I93" s="12">
        <f t="shared" si="29"/>
        <v>3.77</v>
      </c>
      <c r="J93" s="20">
        <v>5.28</v>
      </c>
      <c r="K93" s="20">
        <f t="shared" si="45"/>
        <v>25.05</v>
      </c>
      <c r="L93" s="20"/>
      <c r="M93" s="20"/>
      <c r="N93" s="20">
        <v>0.93</v>
      </c>
      <c r="O93" s="20"/>
      <c r="P93" s="20"/>
      <c r="Q93" s="20"/>
      <c r="R93" s="20"/>
      <c r="S93" s="20">
        <f t="shared" si="46"/>
        <v>25.98</v>
      </c>
      <c r="T93" s="70">
        <f t="shared" si="47"/>
        <v>389.7</v>
      </c>
      <c r="U93" s="13">
        <f t="shared" si="48"/>
        <v>240</v>
      </c>
      <c r="V93" s="13">
        <f t="shared" si="49"/>
        <v>56.55</v>
      </c>
      <c r="W93" s="13">
        <f t="shared" si="50"/>
        <v>79.2</v>
      </c>
      <c r="X93" s="13"/>
      <c r="Y93" s="13"/>
      <c r="Z93" s="13">
        <f t="shared" si="51"/>
        <v>13.950000000000001</v>
      </c>
      <c r="AA93" s="20"/>
      <c r="AB93" s="76">
        <f t="shared" si="52"/>
        <v>389.7</v>
      </c>
      <c r="AC93" s="92">
        <v>0</v>
      </c>
      <c r="AD93" s="49">
        <f t="shared" si="53"/>
        <v>389.7</v>
      </c>
    </row>
    <row r="94" spans="1:30" ht="45" x14ac:dyDescent="0.25">
      <c r="A94" s="2" t="s">
        <v>111</v>
      </c>
      <c r="B94" s="34" t="s">
        <v>47</v>
      </c>
      <c r="C94" s="30" t="s">
        <v>250</v>
      </c>
      <c r="D94" s="59">
        <v>24.55</v>
      </c>
      <c r="E94" s="116">
        <v>0</v>
      </c>
      <c r="F94" s="30">
        <f t="shared" ref="F94:F157" si="54">D94+E94</f>
        <v>24.55</v>
      </c>
      <c r="G94" s="118">
        <v>1</v>
      </c>
      <c r="H94" s="71">
        <v>16</v>
      </c>
      <c r="I94" s="12">
        <f t="shared" si="29"/>
        <v>3.77</v>
      </c>
      <c r="J94" s="20">
        <v>3.85</v>
      </c>
      <c r="K94" s="20">
        <f t="shared" si="45"/>
        <v>23.62</v>
      </c>
      <c r="L94" s="20"/>
      <c r="M94" s="20"/>
      <c r="N94" s="20">
        <v>0.93</v>
      </c>
      <c r="O94" s="20"/>
      <c r="P94" s="20"/>
      <c r="Q94" s="20"/>
      <c r="R94" s="20"/>
      <c r="S94" s="20">
        <f t="shared" si="46"/>
        <v>24.55</v>
      </c>
      <c r="T94" s="70">
        <f t="shared" si="47"/>
        <v>24.55</v>
      </c>
      <c r="U94" s="13">
        <f t="shared" si="48"/>
        <v>16</v>
      </c>
      <c r="V94" s="13">
        <f t="shared" si="49"/>
        <v>3.77</v>
      </c>
      <c r="W94" s="13">
        <f t="shared" si="50"/>
        <v>3.85</v>
      </c>
      <c r="X94" s="13"/>
      <c r="Y94" s="13"/>
      <c r="Z94" s="13">
        <f t="shared" si="51"/>
        <v>0.93</v>
      </c>
      <c r="AA94" s="13"/>
      <c r="AB94" s="76">
        <f t="shared" si="52"/>
        <v>24.55</v>
      </c>
      <c r="AC94" s="92">
        <v>0</v>
      </c>
      <c r="AD94" s="49">
        <f t="shared" si="53"/>
        <v>24.55</v>
      </c>
    </row>
    <row r="95" spans="1:30" ht="60" x14ac:dyDescent="0.25">
      <c r="A95" s="2" t="s">
        <v>112</v>
      </c>
      <c r="B95" s="34" t="s">
        <v>50</v>
      </c>
      <c r="C95" s="30" t="s">
        <v>250</v>
      </c>
      <c r="D95" s="59">
        <v>37.909999999999997</v>
      </c>
      <c r="E95" s="116">
        <v>0</v>
      </c>
      <c r="F95" s="30">
        <f t="shared" si="54"/>
        <v>37.909999999999997</v>
      </c>
      <c r="G95" s="118">
        <v>20</v>
      </c>
      <c r="H95" s="71">
        <v>16</v>
      </c>
      <c r="I95" s="12">
        <f t="shared" si="29"/>
        <v>3.77</v>
      </c>
      <c r="J95" s="20">
        <v>17.21</v>
      </c>
      <c r="K95" s="20">
        <f t="shared" si="45"/>
        <v>36.980000000000004</v>
      </c>
      <c r="L95" s="20"/>
      <c r="M95" s="20"/>
      <c r="N95" s="20">
        <v>0.93</v>
      </c>
      <c r="O95" s="20"/>
      <c r="P95" s="20"/>
      <c r="Q95" s="20"/>
      <c r="R95" s="20"/>
      <c r="S95" s="20">
        <f t="shared" si="46"/>
        <v>37.910000000000004</v>
      </c>
      <c r="T95" s="70">
        <f t="shared" si="47"/>
        <v>758.2</v>
      </c>
      <c r="U95" s="13">
        <f t="shared" si="48"/>
        <v>320</v>
      </c>
      <c r="V95" s="13">
        <f t="shared" si="49"/>
        <v>75.400000000000006</v>
      </c>
      <c r="W95" s="13">
        <f t="shared" si="50"/>
        <v>344.20000000000005</v>
      </c>
      <c r="X95" s="13"/>
      <c r="Y95" s="13"/>
      <c r="Z95" s="13">
        <f t="shared" si="51"/>
        <v>18.600000000000001</v>
      </c>
      <c r="AA95" s="13"/>
      <c r="AB95" s="76">
        <f t="shared" si="52"/>
        <v>758.2</v>
      </c>
      <c r="AC95" s="92">
        <v>0</v>
      </c>
      <c r="AD95" s="49">
        <f t="shared" si="53"/>
        <v>758.2</v>
      </c>
    </row>
    <row r="96" spans="1:30" ht="48" x14ac:dyDescent="0.25">
      <c r="A96" s="2" t="s">
        <v>113</v>
      </c>
      <c r="B96" s="34" t="s">
        <v>217</v>
      </c>
      <c r="C96" s="30" t="s">
        <v>250</v>
      </c>
      <c r="D96" s="59">
        <v>35.369999999999997</v>
      </c>
      <c r="E96" s="116">
        <v>0</v>
      </c>
      <c r="F96" s="30">
        <f t="shared" si="54"/>
        <v>35.369999999999997</v>
      </c>
      <c r="G96" s="118">
        <v>20</v>
      </c>
      <c r="H96" s="71">
        <v>16</v>
      </c>
      <c r="I96" s="12">
        <f t="shared" si="29"/>
        <v>3.77</v>
      </c>
      <c r="J96" s="20">
        <v>14.67</v>
      </c>
      <c r="K96" s="20">
        <f t="shared" si="45"/>
        <v>34.44</v>
      </c>
      <c r="L96" s="20"/>
      <c r="M96" s="20"/>
      <c r="N96" s="20">
        <v>0.93</v>
      </c>
      <c r="O96" s="20"/>
      <c r="P96" s="20"/>
      <c r="Q96" s="20"/>
      <c r="R96" s="20"/>
      <c r="S96" s="20">
        <f t="shared" si="46"/>
        <v>35.369999999999997</v>
      </c>
      <c r="T96" s="70">
        <f t="shared" si="47"/>
        <v>707.4</v>
      </c>
      <c r="U96" s="13">
        <f t="shared" si="48"/>
        <v>320</v>
      </c>
      <c r="V96" s="13">
        <f t="shared" si="49"/>
        <v>75.400000000000006</v>
      </c>
      <c r="W96" s="13">
        <f t="shared" si="50"/>
        <v>293.39999999999998</v>
      </c>
      <c r="X96" s="13"/>
      <c r="Y96" s="13"/>
      <c r="Z96" s="13">
        <f t="shared" si="51"/>
        <v>18.600000000000001</v>
      </c>
      <c r="AA96" s="13"/>
      <c r="AB96" s="76">
        <f t="shared" si="52"/>
        <v>707.4</v>
      </c>
      <c r="AC96" s="92">
        <v>0</v>
      </c>
      <c r="AD96" s="49">
        <f t="shared" si="53"/>
        <v>707.4</v>
      </c>
    </row>
    <row r="97" spans="1:30" ht="75" x14ac:dyDescent="0.25">
      <c r="A97" s="2" t="s">
        <v>114</v>
      </c>
      <c r="B97" s="34" t="s">
        <v>53</v>
      </c>
      <c r="C97" s="30" t="s">
        <v>250</v>
      </c>
      <c r="D97" s="59">
        <v>31.66</v>
      </c>
      <c r="E97" s="116">
        <v>0</v>
      </c>
      <c r="F97" s="30">
        <f t="shared" si="54"/>
        <v>31.66</v>
      </c>
      <c r="G97" s="118">
        <v>20</v>
      </c>
      <c r="H97" s="71">
        <v>16</v>
      </c>
      <c r="I97" s="12">
        <f t="shared" si="29"/>
        <v>3.77</v>
      </c>
      <c r="J97" s="20">
        <v>10.96</v>
      </c>
      <c r="K97" s="20">
        <f t="shared" si="45"/>
        <v>30.73</v>
      </c>
      <c r="L97" s="20"/>
      <c r="M97" s="20"/>
      <c r="N97" s="20">
        <v>0.93</v>
      </c>
      <c r="O97" s="20"/>
      <c r="P97" s="20"/>
      <c r="Q97" s="20"/>
      <c r="R97" s="20"/>
      <c r="S97" s="20">
        <f t="shared" si="46"/>
        <v>31.66</v>
      </c>
      <c r="T97" s="70">
        <f t="shared" si="47"/>
        <v>633.20000000000005</v>
      </c>
      <c r="U97" s="13">
        <f t="shared" si="48"/>
        <v>320</v>
      </c>
      <c r="V97" s="13">
        <f t="shared" si="49"/>
        <v>75.400000000000006</v>
      </c>
      <c r="W97" s="13">
        <f t="shared" si="50"/>
        <v>219.20000000000002</v>
      </c>
      <c r="X97" s="13"/>
      <c r="Y97" s="13"/>
      <c r="Z97" s="13">
        <f t="shared" si="51"/>
        <v>18.600000000000001</v>
      </c>
      <c r="AA97" s="13"/>
      <c r="AB97" s="76">
        <f t="shared" si="52"/>
        <v>633.20000000000005</v>
      </c>
      <c r="AC97" s="92">
        <v>0</v>
      </c>
      <c r="AD97" s="49">
        <f t="shared" si="53"/>
        <v>633.20000000000005</v>
      </c>
    </row>
    <row r="98" spans="1:30" ht="75" x14ac:dyDescent="0.25">
      <c r="A98" s="122" t="s">
        <v>115</v>
      </c>
      <c r="B98" s="34" t="s">
        <v>55</v>
      </c>
      <c r="C98" s="30" t="s">
        <v>250</v>
      </c>
      <c r="D98" s="59">
        <v>44.42</v>
      </c>
      <c r="E98" s="116">
        <v>0</v>
      </c>
      <c r="F98" s="30">
        <f t="shared" si="54"/>
        <v>44.42</v>
      </c>
      <c r="G98" s="118">
        <v>20</v>
      </c>
      <c r="H98" s="71">
        <v>16</v>
      </c>
      <c r="I98" s="12">
        <f t="shared" si="29"/>
        <v>3.77</v>
      </c>
      <c r="J98" s="20">
        <v>23.72</v>
      </c>
      <c r="K98" s="20">
        <f t="shared" si="45"/>
        <v>43.489999999999995</v>
      </c>
      <c r="L98" s="20"/>
      <c r="M98" s="20"/>
      <c r="N98" s="20">
        <v>0.93</v>
      </c>
      <c r="O98" s="20"/>
      <c r="P98" s="20"/>
      <c r="Q98" s="20"/>
      <c r="R98" s="20"/>
      <c r="S98" s="20">
        <f t="shared" si="46"/>
        <v>44.419999999999995</v>
      </c>
      <c r="T98" s="70">
        <f t="shared" si="47"/>
        <v>888.4</v>
      </c>
      <c r="U98" s="13">
        <f t="shared" si="48"/>
        <v>320</v>
      </c>
      <c r="V98" s="13">
        <f t="shared" si="49"/>
        <v>75.400000000000006</v>
      </c>
      <c r="W98" s="13">
        <f t="shared" si="50"/>
        <v>474.4</v>
      </c>
      <c r="X98" s="13"/>
      <c r="Y98" s="13"/>
      <c r="Z98" s="13">
        <f t="shared" si="51"/>
        <v>18.600000000000001</v>
      </c>
      <c r="AA98" s="13"/>
      <c r="AB98" s="76">
        <f t="shared" si="52"/>
        <v>888.4</v>
      </c>
      <c r="AC98" s="92">
        <v>0</v>
      </c>
      <c r="AD98" s="49">
        <f t="shared" si="53"/>
        <v>888.4</v>
      </c>
    </row>
    <row r="99" spans="1:30" ht="60" x14ac:dyDescent="0.25">
      <c r="A99" s="2" t="s">
        <v>116</v>
      </c>
      <c r="B99" s="34" t="s">
        <v>178</v>
      </c>
      <c r="C99" s="30" t="s">
        <v>250</v>
      </c>
      <c r="D99" s="59">
        <v>22.71</v>
      </c>
      <c r="E99" s="116">
        <v>0</v>
      </c>
      <c r="F99" s="30">
        <f t="shared" si="54"/>
        <v>22.71</v>
      </c>
      <c r="G99" s="118">
        <v>60</v>
      </c>
      <c r="H99" s="71">
        <v>16</v>
      </c>
      <c r="I99" s="12">
        <f t="shared" si="29"/>
        <v>3.77</v>
      </c>
      <c r="J99" s="20">
        <v>2.0099999999999998</v>
      </c>
      <c r="K99" s="20">
        <f t="shared" si="45"/>
        <v>21.78</v>
      </c>
      <c r="L99" s="20"/>
      <c r="M99" s="20"/>
      <c r="N99" s="20">
        <v>0.93</v>
      </c>
      <c r="O99" s="20"/>
      <c r="P99" s="20"/>
      <c r="Q99" s="20"/>
      <c r="R99" s="20"/>
      <c r="S99" s="20">
        <f t="shared" si="46"/>
        <v>22.71</v>
      </c>
      <c r="T99" s="70">
        <f t="shared" si="47"/>
        <v>1362.6</v>
      </c>
      <c r="U99" s="13">
        <f t="shared" si="48"/>
        <v>960</v>
      </c>
      <c r="V99" s="13">
        <f t="shared" si="49"/>
        <v>226.2</v>
      </c>
      <c r="W99" s="13">
        <f t="shared" si="50"/>
        <v>120.6</v>
      </c>
      <c r="X99" s="13"/>
      <c r="Y99" s="13"/>
      <c r="Z99" s="13">
        <f t="shared" si="51"/>
        <v>55.800000000000004</v>
      </c>
      <c r="AA99" s="13"/>
      <c r="AB99" s="76">
        <f t="shared" si="52"/>
        <v>1362.6</v>
      </c>
      <c r="AC99" s="92">
        <v>0</v>
      </c>
      <c r="AD99" s="49">
        <f t="shared" si="53"/>
        <v>1362.6</v>
      </c>
    </row>
    <row r="100" spans="1:30" ht="30" x14ac:dyDescent="0.25">
      <c r="A100" s="2" t="s">
        <v>117</v>
      </c>
      <c r="B100" s="34" t="s">
        <v>65</v>
      </c>
      <c r="C100" s="30" t="s">
        <v>250</v>
      </c>
      <c r="D100" s="59">
        <v>16.88</v>
      </c>
      <c r="E100" s="116">
        <v>0</v>
      </c>
      <c r="F100" s="30">
        <f t="shared" si="54"/>
        <v>16.88</v>
      </c>
      <c r="G100" s="118">
        <v>5</v>
      </c>
      <c r="H100" s="71">
        <v>11.75</v>
      </c>
      <c r="I100" s="12">
        <f t="shared" si="29"/>
        <v>2.77</v>
      </c>
      <c r="J100" s="20">
        <v>1.43</v>
      </c>
      <c r="K100" s="20">
        <f t="shared" si="45"/>
        <v>15.95</v>
      </c>
      <c r="L100" s="20"/>
      <c r="M100" s="20"/>
      <c r="N100" s="20">
        <v>0.93</v>
      </c>
      <c r="O100" s="20"/>
      <c r="P100" s="20"/>
      <c r="Q100" s="20"/>
      <c r="R100" s="20"/>
      <c r="S100" s="20">
        <f t="shared" si="46"/>
        <v>16.88</v>
      </c>
      <c r="T100" s="70">
        <f t="shared" si="47"/>
        <v>84.4</v>
      </c>
      <c r="U100" s="13">
        <f t="shared" si="48"/>
        <v>58.75</v>
      </c>
      <c r="V100" s="13">
        <f t="shared" si="49"/>
        <v>13.85</v>
      </c>
      <c r="W100" s="13">
        <f t="shared" si="50"/>
        <v>7.1499999999999995</v>
      </c>
      <c r="X100" s="13"/>
      <c r="Y100" s="13"/>
      <c r="Z100" s="13">
        <f t="shared" si="51"/>
        <v>4.6500000000000004</v>
      </c>
      <c r="AA100" s="13"/>
      <c r="AB100" s="76">
        <f t="shared" si="52"/>
        <v>84.4</v>
      </c>
      <c r="AC100" s="92">
        <v>0</v>
      </c>
      <c r="AD100" s="49">
        <f t="shared" si="53"/>
        <v>84.4</v>
      </c>
    </row>
    <row r="101" spans="1:30" ht="30" x14ac:dyDescent="0.25">
      <c r="A101" s="2" t="s">
        <v>118</v>
      </c>
      <c r="B101" s="34" t="s">
        <v>213</v>
      </c>
      <c r="C101" s="30" t="s">
        <v>250</v>
      </c>
      <c r="D101" s="59">
        <v>23.32</v>
      </c>
      <c r="E101" s="116">
        <v>0</v>
      </c>
      <c r="F101" s="30">
        <f t="shared" si="54"/>
        <v>23.32</v>
      </c>
      <c r="G101" s="118">
        <v>5</v>
      </c>
      <c r="H101" s="71">
        <v>13.88</v>
      </c>
      <c r="I101" s="12">
        <f t="shared" si="29"/>
        <v>3.27</v>
      </c>
      <c r="J101" s="20">
        <v>5.24</v>
      </c>
      <c r="K101" s="20">
        <f t="shared" si="45"/>
        <v>22.39</v>
      </c>
      <c r="L101" s="20"/>
      <c r="M101" s="20"/>
      <c r="N101" s="20">
        <v>0.93</v>
      </c>
      <c r="O101" s="20"/>
      <c r="P101" s="20"/>
      <c r="Q101" s="20"/>
      <c r="R101" s="20"/>
      <c r="S101" s="20">
        <f t="shared" si="46"/>
        <v>23.32</v>
      </c>
      <c r="T101" s="70">
        <f t="shared" si="47"/>
        <v>116.60000000000001</v>
      </c>
      <c r="U101" s="13">
        <f t="shared" si="48"/>
        <v>69.400000000000006</v>
      </c>
      <c r="V101" s="13">
        <f t="shared" si="49"/>
        <v>16.350000000000001</v>
      </c>
      <c r="W101" s="13">
        <f t="shared" si="50"/>
        <v>26.200000000000003</v>
      </c>
      <c r="X101" s="13"/>
      <c r="Y101" s="13"/>
      <c r="Z101" s="13">
        <f t="shared" si="51"/>
        <v>4.6500000000000004</v>
      </c>
      <c r="AA101" s="13"/>
      <c r="AB101" s="76">
        <f t="shared" si="52"/>
        <v>116.60000000000001</v>
      </c>
      <c r="AC101" s="92">
        <v>0</v>
      </c>
      <c r="AD101" s="49">
        <f t="shared" si="53"/>
        <v>116.60000000000001</v>
      </c>
    </row>
    <row r="102" spans="1:30" ht="30" x14ac:dyDescent="0.25">
      <c r="A102" s="2" t="s">
        <v>119</v>
      </c>
      <c r="B102" s="34" t="s">
        <v>69</v>
      </c>
      <c r="C102" s="30" t="s">
        <v>250</v>
      </c>
      <c r="D102" s="59">
        <v>21.11</v>
      </c>
      <c r="E102" s="116">
        <v>0</v>
      </c>
      <c r="F102" s="30">
        <f t="shared" si="54"/>
        <v>21.11</v>
      </c>
      <c r="G102" s="118">
        <v>1</v>
      </c>
      <c r="H102" s="71">
        <v>11.75</v>
      </c>
      <c r="I102" s="12">
        <f t="shared" si="29"/>
        <v>2.77</v>
      </c>
      <c r="J102" s="20">
        <v>5.66</v>
      </c>
      <c r="K102" s="20">
        <f t="shared" si="45"/>
        <v>20.18</v>
      </c>
      <c r="L102" s="20"/>
      <c r="M102" s="20"/>
      <c r="N102" s="20">
        <v>0.93</v>
      </c>
      <c r="O102" s="20"/>
      <c r="P102" s="20"/>
      <c r="Q102" s="20"/>
      <c r="R102" s="20"/>
      <c r="S102" s="20">
        <f t="shared" si="46"/>
        <v>21.11</v>
      </c>
      <c r="T102" s="70">
        <f t="shared" si="47"/>
        <v>21.11</v>
      </c>
      <c r="U102" s="13">
        <f t="shared" si="48"/>
        <v>11.75</v>
      </c>
      <c r="V102" s="13">
        <f t="shared" si="49"/>
        <v>2.77</v>
      </c>
      <c r="W102" s="13">
        <f t="shared" si="50"/>
        <v>5.66</v>
      </c>
      <c r="X102" s="13"/>
      <c r="Y102" s="13"/>
      <c r="Z102" s="13">
        <f t="shared" si="51"/>
        <v>0.93</v>
      </c>
      <c r="AA102" s="13"/>
      <c r="AB102" s="76">
        <f t="shared" si="52"/>
        <v>21.11</v>
      </c>
      <c r="AC102" s="92">
        <v>0</v>
      </c>
      <c r="AD102" s="49">
        <f t="shared" si="53"/>
        <v>21.11</v>
      </c>
    </row>
    <row r="103" spans="1:30" ht="114" x14ac:dyDescent="0.25">
      <c r="A103" s="55" t="s">
        <v>120</v>
      </c>
      <c r="B103" s="32" t="s">
        <v>179</v>
      </c>
      <c r="C103" s="32"/>
      <c r="D103" s="60"/>
      <c r="E103" s="56"/>
      <c r="F103" s="123"/>
      <c r="G103" s="125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79"/>
      <c r="AD103" s="79"/>
    </row>
    <row r="104" spans="1:30" ht="45" x14ac:dyDescent="0.25">
      <c r="A104" s="109" t="s">
        <v>121</v>
      </c>
      <c r="B104" s="33" t="s">
        <v>25</v>
      </c>
      <c r="C104" s="30" t="s">
        <v>250</v>
      </c>
      <c r="D104" s="59">
        <v>19.36</v>
      </c>
      <c r="E104" s="116">
        <v>0</v>
      </c>
      <c r="F104" s="30">
        <f t="shared" si="54"/>
        <v>19.36</v>
      </c>
      <c r="G104" s="118">
        <v>4</v>
      </c>
      <c r="H104" s="71">
        <v>14.04</v>
      </c>
      <c r="I104" s="12">
        <f t="shared" si="29"/>
        <v>3.31</v>
      </c>
      <c r="J104" s="20">
        <v>1.08</v>
      </c>
      <c r="K104" s="21">
        <f t="shared" si="37"/>
        <v>18.43</v>
      </c>
      <c r="L104" s="21"/>
      <c r="M104" s="21"/>
      <c r="N104" s="20">
        <v>0.93</v>
      </c>
      <c r="O104" s="20"/>
      <c r="P104" s="20"/>
      <c r="Q104" s="20"/>
      <c r="R104" s="20"/>
      <c r="S104" s="20">
        <f t="shared" si="27"/>
        <v>19.36</v>
      </c>
      <c r="T104" s="70">
        <f t="shared" ref="T104:T116" si="55">SUM(U104:AA104)</f>
        <v>77.44</v>
      </c>
      <c r="U104" s="13">
        <f t="shared" ref="U104:U116" si="56">H104*G104</f>
        <v>56.16</v>
      </c>
      <c r="V104" s="13">
        <f t="shared" ref="V104:V116" si="57">I104*G104</f>
        <v>13.24</v>
      </c>
      <c r="W104" s="13">
        <f t="shared" ref="W104:W116" si="58">J104*G104</f>
        <v>4.32</v>
      </c>
      <c r="X104" s="13"/>
      <c r="Y104" s="13"/>
      <c r="Z104" s="13">
        <f t="shared" ref="Z104:Z116" si="59">N104*G104</f>
        <v>3.72</v>
      </c>
      <c r="AA104" s="13"/>
      <c r="AB104" s="76">
        <f t="shared" ref="AB104:AB116" si="60">SUM(U104:AA104)</f>
        <v>77.44</v>
      </c>
      <c r="AC104" s="92">
        <v>0</v>
      </c>
      <c r="AD104" s="49">
        <f t="shared" ref="AD104:AD116" si="61">SUM(AB104:AC104)</f>
        <v>77.44</v>
      </c>
    </row>
    <row r="105" spans="1:30" ht="45" x14ac:dyDescent="0.25">
      <c r="A105" s="120" t="s">
        <v>122</v>
      </c>
      <c r="B105" s="33" t="s">
        <v>29</v>
      </c>
      <c r="C105" s="30" t="s">
        <v>250</v>
      </c>
      <c r="D105" s="59">
        <v>28.99</v>
      </c>
      <c r="E105" s="116">
        <v>0</v>
      </c>
      <c r="F105" s="30">
        <f t="shared" si="54"/>
        <v>28.99</v>
      </c>
      <c r="G105" s="118">
        <v>50</v>
      </c>
      <c r="H105" s="71">
        <v>18.8</v>
      </c>
      <c r="I105" s="12">
        <f t="shared" si="29"/>
        <v>4.43</v>
      </c>
      <c r="J105" s="20">
        <v>4.83</v>
      </c>
      <c r="K105" s="21">
        <f t="shared" si="37"/>
        <v>28.060000000000002</v>
      </c>
      <c r="L105" s="21"/>
      <c r="M105" s="21"/>
      <c r="N105" s="20">
        <v>0.93</v>
      </c>
      <c r="O105" s="20"/>
      <c r="P105" s="20"/>
      <c r="Q105" s="20"/>
      <c r="R105" s="20"/>
      <c r="S105" s="20">
        <f t="shared" si="27"/>
        <v>28.990000000000002</v>
      </c>
      <c r="T105" s="70">
        <f t="shared" si="55"/>
        <v>1449.5</v>
      </c>
      <c r="U105" s="13">
        <f t="shared" si="56"/>
        <v>940</v>
      </c>
      <c r="V105" s="13">
        <f t="shared" si="57"/>
        <v>221.5</v>
      </c>
      <c r="W105" s="13">
        <f t="shared" si="58"/>
        <v>241.5</v>
      </c>
      <c r="X105" s="13"/>
      <c r="Y105" s="13"/>
      <c r="Z105" s="13">
        <f t="shared" si="59"/>
        <v>46.5</v>
      </c>
      <c r="AA105" s="13"/>
      <c r="AB105" s="76">
        <f t="shared" si="60"/>
        <v>1449.5</v>
      </c>
      <c r="AC105" s="92">
        <v>0</v>
      </c>
      <c r="AD105" s="49">
        <f t="shared" si="61"/>
        <v>1449.5</v>
      </c>
    </row>
    <row r="106" spans="1:30" x14ac:dyDescent="0.25">
      <c r="A106" s="2" t="s">
        <v>123</v>
      </c>
      <c r="B106" s="33" t="s">
        <v>35</v>
      </c>
      <c r="C106" s="30" t="s">
        <v>250</v>
      </c>
      <c r="D106" s="59">
        <v>24.44</v>
      </c>
      <c r="E106" s="116">
        <v>0</v>
      </c>
      <c r="F106" s="30">
        <f t="shared" si="54"/>
        <v>24.44</v>
      </c>
      <c r="G106" s="118">
        <v>3</v>
      </c>
      <c r="H106" s="71">
        <v>18.8</v>
      </c>
      <c r="I106" s="12">
        <f t="shared" si="29"/>
        <v>4.43</v>
      </c>
      <c r="J106" s="20">
        <v>0.28000000000000003</v>
      </c>
      <c r="K106" s="21">
        <f t="shared" si="37"/>
        <v>23.51</v>
      </c>
      <c r="L106" s="21"/>
      <c r="M106" s="21"/>
      <c r="N106" s="20">
        <v>0.93</v>
      </c>
      <c r="O106" s="20"/>
      <c r="P106" s="20"/>
      <c r="Q106" s="20"/>
      <c r="R106" s="20"/>
      <c r="S106" s="20">
        <f t="shared" si="27"/>
        <v>24.44</v>
      </c>
      <c r="T106" s="70">
        <f t="shared" si="55"/>
        <v>73.320000000000007</v>
      </c>
      <c r="U106" s="13">
        <f t="shared" si="56"/>
        <v>56.400000000000006</v>
      </c>
      <c r="V106" s="13">
        <f t="shared" si="57"/>
        <v>13.29</v>
      </c>
      <c r="W106" s="13">
        <f t="shared" si="58"/>
        <v>0.84000000000000008</v>
      </c>
      <c r="X106" s="13"/>
      <c r="Y106" s="13"/>
      <c r="Z106" s="13">
        <f t="shared" si="59"/>
        <v>2.79</v>
      </c>
      <c r="AA106" s="13"/>
      <c r="AB106" s="76">
        <f t="shared" si="60"/>
        <v>73.320000000000007</v>
      </c>
      <c r="AC106" s="92">
        <v>0</v>
      </c>
      <c r="AD106" s="49">
        <f t="shared" si="61"/>
        <v>73.320000000000007</v>
      </c>
    </row>
    <row r="107" spans="1:30" ht="30" x14ac:dyDescent="0.25">
      <c r="A107" s="2" t="s">
        <v>124</v>
      </c>
      <c r="B107" s="34" t="s">
        <v>37</v>
      </c>
      <c r="C107" s="30" t="s">
        <v>250</v>
      </c>
      <c r="D107" s="59">
        <v>29.44</v>
      </c>
      <c r="E107" s="116">
        <v>0</v>
      </c>
      <c r="F107" s="30">
        <f t="shared" si="54"/>
        <v>29.44</v>
      </c>
      <c r="G107" s="118">
        <v>38</v>
      </c>
      <c r="H107" s="71">
        <v>18.8</v>
      </c>
      <c r="I107" s="12">
        <f t="shared" si="29"/>
        <v>4.43</v>
      </c>
      <c r="J107" s="20">
        <v>5.28</v>
      </c>
      <c r="K107" s="21">
        <f t="shared" si="37"/>
        <v>28.51</v>
      </c>
      <c r="L107" s="21"/>
      <c r="M107" s="21"/>
      <c r="N107" s="20">
        <v>0.93</v>
      </c>
      <c r="O107" s="20"/>
      <c r="P107" s="20"/>
      <c r="Q107" s="20"/>
      <c r="R107" s="20"/>
      <c r="S107" s="20">
        <f t="shared" si="27"/>
        <v>29.44</v>
      </c>
      <c r="T107" s="70">
        <f t="shared" si="55"/>
        <v>1118.72</v>
      </c>
      <c r="U107" s="13">
        <f t="shared" si="56"/>
        <v>714.4</v>
      </c>
      <c r="V107" s="13">
        <f t="shared" si="57"/>
        <v>168.33999999999997</v>
      </c>
      <c r="W107" s="13">
        <f t="shared" si="58"/>
        <v>200.64000000000001</v>
      </c>
      <c r="X107" s="13"/>
      <c r="Y107" s="13"/>
      <c r="Z107" s="13">
        <f t="shared" si="59"/>
        <v>35.340000000000003</v>
      </c>
      <c r="AA107" s="13"/>
      <c r="AB107" s="76">
        <f t="shared" si="60"/>
        <v>1118.72</v>
      </c>
      <c r="AC107" s="92">
        <v>0</v>
      </c>
      <c r="AD107" s="49">
        <f t="shared" si="61"/>
        <v>1118.72</v>
      </c>
    </row>
    <row r="108" spans="1:30" ht="45" x14ac:dyDescent="0.25">
      <c r="A108" s="2" t="s">
        <v>125</v>
      </c>
      <c r="B108" s="34" t="s">
        <v>47</v>
      </c>
      <c r="C108" s="30" t="s">
        <v>250</v>
      </c>
      <c r="D108" s="59">
        <v>28.01</v>
      </c>
      <c r="E108" s="116">
        <v>0</v>
      </c>
      <c r="F108" s="30">
        <f t="shared" si="54"/>
        <v>28.01</v>
      </c>
      <c r="G108" s="118">
        <v>5</v>
      </c>
      <c r="H108" s="71">
        <v>18.8</v>
      </c>
      <c r="I108" s="12">
        <f t="shared" si="29"/>
        <v>4.43</v>
      </c>
      <c r="J108" s="20">
        <v>3.85</v>
      </c>
      <c r="K108" s="21">
        <f t="shared" si="37"/>
        <v>27.080000000000002</v>
      </c>
      <c r="L108" s="21"/>
      <c r="M108" s="21"/>
      <c r="N108" s="20">
        <v>0.93</v>
      </c>
      <c r="O108" s="20"/>
      <c r="P108" s="20"/>
      <c r="Q108" s="20"/>
      <c r="R108" s="20"/>
      <c r="S108" s="20">
        <f t="shared" ref="S108:S116" si="62">SUM(K108:N108)</f>
        <v>28.01</v>
      </c>
      <c r="T108" s="70">
        <f t="shared" si="55"/>
        <v>140.05000000000001</v>
      </c>
      <c r="U108" s="13">
        <f t="shared" si="56"/>
        <v>94</v>
      </c>
      <c r="V108" s="13">
        <f t="shared" si="57"/>
        <v>22.15</v>
      </c>
      <c r="W108" s="13">
        <f t="shared" si="58"/>
        <v>19.25</v>
      </c>
      <c r="X108" s="13"/>
      <c r="Y108" s="13"/>
      <c r="Z108" s="13">
        <f t="shared" si="59"/>
        <v>4.6500000000000004</v>
      </c>
      <c r="AA108" s="13"/>
      <c r="AB108" s="76">
        <f t="shared" si="60"/>
        <v>140.05000000000001</v>
      </c>
      <c r="AC108" s="92">
        <v>0</v>
      </c>
      <c r="AD108" s="49">
        <f t="shared" si="61"/>
        <v>140.05000000000001</v>
      </c>
    </row>
    <row r="109" spans="1:30" ht="60" x14ac:dyDescent="0.25">
      <c r="A109" s="2" t="s">
        <v>126</v>
      </c>
      <c r="B109" s="34" t="s">
        <v>50</v>
      </c>
      <c r="C109" s="30" t="s">
        <v>250</v>
      </c>
      <c r="D109" s="59">
        <v>41.37</v>
      </c>
      <c r="E109" s="116">
        <v>0</v>
      </c>
      <c r="F109" s="30">
        <f t="shared" si="54"/>
        <v>41.37</v>
      </c>
      <c r="G109" s="118">
        <v>50</v>
      </c>
      <c r="H109" s="71">
        <v>18.8</v>
      </c>
      <c r="I109" s="12">
        <f t="shared" si="29"/>
        <v>4.43</v>
      </c>
      <c r="J109" s="20">
        <v>17.21</v>
      </c>
      <c r="K109" s="21">
        <f t="shared" si="37"/>
        <v>40.44</v>
      </c>
      <c r="L109" s="21"/>
      <c r="M109" s="21"/>
      <c r="N109" s="20">
        <v>0.93</v>
      </c>
      <c r="O109" s="20"/>
      <c r="P109" s="20"/>
      <c r="Q109" s="20"/>
      <c r="R109" s="20"/>
      <c r="S109" s="20">
        <f t="shared" si="62"/>
        <v>41.37</v>
      </c>
      <c r="T109" s="70">
        <f t="shared" si="55"/>
        <v>2068.5</v>
      </c>
      <c r="U109" s="13">
        <f t="shared" si="56"/>
        <v>940</v>
      </c>
      <c r="V109" s="13">
        <f t="shared" si="57"/>
        <v>221.5</v>
      </c>
      <c r="W109" s="13">
        <f t="shared" si="58"/>
        <v>860.5</v>
      </c>
      <c r="X109" s="13"/>
      <c r="Y109" s="13"/>
      <c r="Z109" s="13">
        <f t="shared" si="59"/>
        <v>46.5</v>
      </c>
      <c r="AA109" s="13"/>
      <c r="AB109" s="76">
        <f t="shared" si="60"/>
        <v>2068.5</v>
      </c>
      <c r="AC109" s="92">
        <v>0</v>
      </c>
      <c r="AD109" s="49">
        <f t="shared" si="61"/>
        <v>2068.5</v>
      </c>
    </row>
    <row r="110" spans="1:30" ht="48" x14ac:dyDescent="0.25">
      <c r="A110" s="2" t="s">
        <v>127</v>
      </c>
      <c r="B110" s="34" t="s">
        <v>217</v>
      </c>
      <c r="C110" s="30" t="s">
        <v>250</v>
      </c>
      <c r="D110" s="59">
        <v>38.83</v>
      </c>
      <c r="E110" s="116">
        <v>0</v>
      </c>
      <c r="F110" s="30">
        <f t="shared" si="54"/>
        <v>38.83</v>
      </c>
      <c r="G110" s="118">
        <v>50</v>
      </c>
      <c r="H110" s="71">
        <v>18.8</v>
      </c>
      <c r="I110" s="12">
        <f t="shared" si="29"/>
        <v>4.43</v>
      </c>
      <c r="J110" s="20">
        <v>14.67</v>
      </c>
      <c r="K110" s="20">
        <f t="shared" si="37"/>
        <v>37.9</v>
      </c>
      <c r="L110" s="20"/>
      <c r="M110" s="20"/>
      <c r="N110" s="20">
        <v>0.93</v>
      </c>
      <c r="O110" s="20"/>
      <c r="P110" s="20"/>
      <c r="Q110" s="20"/>
      <c r="R110" s="20"/>
      <c r="S110" s="20">
        <f t="shared" si="62"/>
        <v>38.83</v>
      </c>
      <c r="T110" s="70">
        <f t="shared" si="55"/>
        <v>1941.5</v>
      </c>
      <c r="U110" s="13">
        <f t="shared" si="56"/>
        <v>940</v>
      </c>
      <c r="V110" s="13">
        <f t="shared" si="57"/>
        <v>221.5</v>
      </c>
      <c r="W110" s="13">
        <f t="shared" si="58"/>
        <v>733.5</v>
      </c>
      <c r="X110" s="13"/>
      <c r="Y110" s="13"/>
      <c r="Z110" s="13">
        <f t="shared" si="59"/>
        <v>46.5</v>
      </c>
      <c r="AA110" s="13"/>
      <c r="AB110" s="76">
        <f t="shared" si="60"/>
        <v>1941.5</v>
      </c>
      <c r="AC110" s="92">
        <v>0</v>
      </c>
      <c r="AD110" s="49">
        <f t="shared" si="61"/>
        <v>1941.5</v>
      </c>
    </row>
    <row r="111" spans="1:30" ht="75" x14ac:dyDescent="0.25">
      <c r="A111" s="2" t="s">
        <v>128</v>
      </c>
      <c r="B111" s="34" t="s">
        <v>53</v>
      </c>
      <c r="C111" s="30" t="s">
        <v>250</v>
      </c>
      <c r="D111" s="59">
        <v>35.119999999999997</v>
      </c>
      <c r="E111" s="116">
        <v>0</v>
      </c>
      <c r="F111" s="30">
        <f t="shared" si="54"/>
        <v>35.119999999999997</v>
      </c>
      <c r="G111" s="118">
        <v>1</v>
      </c>
      <c r="H111" s="71">
        <v>18.8</v>
      </c>
      <c r="I111" s="12">
        <f t="shared" ref="I111:I116" si="63">ROUND(H111*0.2359,2)</f>
        <v>4.43</v>
      </c>
      <c r="J111" s="20">
        <v>10.96</v>
      </c>
      <c r="K111" s="20">
        <f t="shared" si="37"/>
        <v>34.19</v>
      </c>
      <c r="L111" s="20"/>
      <c r="M111" s="20"/>
      <c r="N111" s="20">
        <v>0.93</v>
      </c>
      <c r="O111" s="20"/>
      <c r="P111" s="20"/>
      <c r="Q111" s="20"/>
      <c r="R111" s="20"/>
      <c r="S111" s="20">
        <f t="shared" si="62"/>
        <v>35.119999999999997</v>
      </c>
      <c r="T111" s="70">
        <f t="shared" si="55"/>
        <v>35.119999999999997</v>
      </c>
      <c r="U111" s="13">
        <f t="shared" si="56"/>
        <v>18.8</v>
      </c>
      <c r="V111" s="13">
        <f t="shared" si="57"/>
        <v>4.43</v>
      </c>
      <c r="W111" s="13">
        <f t="shared" si="58"/>
        <v>10.96</v>
      </c>
      <c r="X111" s="13"/>
      <c r="Y111" s="13"/>
      <c r="Z111" s="13">
        <f t="shared" si="59"/>
        <v>0.93</v>
      </c>
      <c r="AA111" s="13"/>
      <c r="AB111" s="76">
        <f t="shared" si="60"/>
        <v>35.119999999999997</v>
      </c>
      <c r="AC111" s="92">
        <v>0</v>
      </c>
      <c r="AD111" s="49">
        <f t="shared" si="61"/>
        <v>35.119999999999997</v>
      </c>
    </row>
    <row r="112" spans="1:30" ht="75" x14ac:dyDescent="0.25">
      <c r="A112" s="122" t="s">
        <v>129</v>
      </c>
      <c r="B112" s="34" t="s">
        <v>55</v>
      </c>
      <c r="C112" s="30" t="s">
        <v>250</v>
      </c>
      <c r="D112" s="59">
        <v>47.88</v>
      </c>
      <c r="E112" s="116">
        <v>0</v>
      </c>
      <c r="F112" s="30">
        <f t="shared" si="54"/>
        <v>47.88</v>
      </c>
      <c r="G112" s="118">
        <v>3</v>
      </c>
      <c r="H112" s="71">
        <v>18.8</v>
      </c>
      <c r="I112" s="12">
        <f t="shared" si="63"/>
        <v>4.43</v>
      </c>
      <c r="J112" s="20">
        <v>23.72</v>
      </c>
      <c r="K112" s="20">
        <f t="shared" si="37"/>
        <v>46.95</v>
      </c>
      <c r="L112" s="20"/>
      <c r="M112" s="20"/>
      <c r="N112" s="20">
        <v>0.93</v>
      </c>
      <c r="O112" s="20"/>
      <c r="P112" s="20"/>
      <c r="Q112" s="20"/>
      <c r="R112" s="20"/>
      <c r="S112" s="20">
        <f t="shared" si="62"/>
        <v>47.88</v>
      </c>
      <c r="T112" s="70">
        <f t="shared" si="55"/>
        <v>143.63999999999999</v>
      </c>
      <c r="U112" s="13">
        <f t="shared" si="56"/>
        <v>56.400000000000006</v>
      </c>
      <c r="V112" s="13">
        <f t="shared" si="57"/>
        <v>13.29</v>
      </c>
      <c r="W112" s="13">
        <f t="shared" si="58"/>
        <v>71.16</v>
      </c>
      <c r="X112" s="13"/>
      <c r="Y112" s="13"/>
      <c r="Z112" s="13">
        <f t="shared" si="59"/>
        <v>2.79</v>
      </c>
      <c r="AA112" s="13"/>
      <c r="AB112" s="76">
        <f t="shared" si="60"/>
        <v>143.63999999999999</v>
      </c>
      <c r="AC112" s="92">
        <v>0</v>
      </c>
      <c r="AD112" s="49">
        <f t="shared" si="61"/>
        <v>143.63999999999999</v>
      </c>
    </row>
    <row r="113" spans="1:30" ht="60" x14ac:dyDescent="0.25">
      <c r="A113" s="2" t="s">
        <v>130</v>
      </c>
      <c r="B113" s="34" t="s">
        <v>178</v>
      </c>
      <c r="C113" s="30" t="s">
        <v>250</v>
      </c>
      <c r="D113" s="59">
        <v>26.17</v>
      </c>
      <c r="E113" s="116">
        <v>0</v>
      </c>
      <c r="F113" s="30">
        <f t="shared" si="54"/>
        <v>26.17</v>
      </c>
      <c r="G113" s="118">
        <v>150</v>
      </c>
      <c r="H113" s="71">
        <v>18.8</v>
      </c>
      <c r="I113" s="12">
        <f t="shared" si="63"/>
        <v>4.43</v>
      </c>
      <c r="J113" s="20">
        <v>2.0099999999999998</v>
      </c>
      <c r="K113" s="20">
        <f t="shared" si="37"/>
        <v>25.240000000000002</v>
      </c>
      <c r="L113" s="20"/>
      <c r="M113" s="20"/>
      <c r="N113" s="20">
        <v>0.93</v>
      </c>
      <c r="O113" s="20"/>
      <c r="P113" s="20"/>
      <c r="Q113" s="20"/>
      <c r="R113" s="20"/>
      <c r="S113" s="20">
        <f t="shared" si="62"/>
        <v>26.17</v>
      </c>
      <c r="T113" s="70">
        <f t="shared" si="55"/>
        <v>3925.5</v>
      </c>
      <c r="U113" s="13">
        <f t="shared" si="56"/>
        <v>2820</v>
      </c>
      <c r="V113" s="13">
        <f t="shared" si="57"/>
        <v>664.5</v>
      </c>
      <c r="W113" s="13">
        <f t="shared" si="58"/>
        <v>301.49999999999994</v>
      </c>
      <c r="X113" s="13"/>
      <c r="Y113" s="13"/>
      <c r="Z113" s="13">
        <f t="shared" si="59"/>
        <v>139.5</v>
      </c>
      <c r="AA113" s="13"/>
      <c r="AB113" s="76">
        <f t="shared" si="60"/>
        <v>3925.5</v>
      </c>
      <c r="AC113" s="92">
        <v>0</v>
      </c>
      <c r="AD113" s="49">
        <f t="shared" si="61"/>
        <v>3925.5</v>
      </c>
    </row>
    <row r="114" spans="1:30" ht="30" x14ac:dyDescent="0.25">
      <c r="A114" s="2" t="s">
        <v>131</v>
      </c>
      <c r="B114" s="34" t="s">
        <v>65</v>
      </c>
      <c r="C114" s="30" t="s">
        <v>250</v>
      </c>
      <c r="D114" s="59">
        <v>21.39</v>
      </c>
      <c r="E114" s="116">
        <v>0</v>
      </c>
      <c r="F114" s="30">
        <f t="shared" si="54"/>
        <v>21.39</v>
      </c>
      <c r="G114" s="118">
        <v>10</v>
      </c>
      <c r="H114" s="71">
        <v>15.4</v>
      </c>
      <c r="I114" s="12">
        <f t="shared" si="63"/>
        <v>3.63</v>
      </c>
      <c r="J114" s="20">
        <v>1.43</v>
      </c>
      <c r="K114" s="20">
        <f t="shared" si="37"/>
        <v>20.46</v>
      </c>
      <c r="L114" s="20"/>
      <c r="M114" s="20"/>
      <c r="N114" s="20">
        <v>0.93</v>
      </c>
      <c r="O114" s="20"/>
      <c r="P114" s="20"/>
      <c r="Q114" s="20"/>
      <c r="R114" s="20"/>
      <c r="S114" s="20">
        <f t="shared" si="62"/>
        <v>21.39</v>
      </c>
      <c r="T114" s="70">
        <f t="shared" si="55"/>
        <v>213.90000000000003</v>
      </c>
      <c r="U114" s="13">
        <f t="shared" si="56"/>
        <v>154</v>
      </c>
      <c r="V114" s="13">
        <f t="shared" si="57"/>
        <v>36.299999999999997</v>
      </c>
      <c r="W114" s="13">
        <f t="shared" si="58"/>
        <v>14.299999999999999</v>
      </c>
      <c r="X114" s="13"/>
      <c r="Y114" s="13"/>
      <c r="Z114" s="13">
        <f t="shared" si="59"/>
        <v>9.3000000000000007</v>
      </c>
      <c r="AA114" s="13"/>
      <c r="AB114" s="76">
        <f t="shared" si="60"/>
        <v>213.90000000000003</v>
      </c>
      <c r="AC114" s="92">
        <v>0</v>
      </c>
      <c r="AD114" s="49">
        <f t="shared" si="61"/>
        <v>213.90000000000003</v>
      </c>
    </row>
    <row r="115" spans="1:30" ht="30" x14ac:dyDescent="0.25">
      <c r="A115" s="2" t="s">
        <v>132</v>
      </c>
      <c r="B115" s="34" t="s">
        <v>213</v>
      </c>
      <c r="C115" s="30" t="s">
        <v>250</v>
      </c>
      <c r="D115" s="59">
        <v>27.3</v>
      </c>
      <c r="E115" s="116">
        <v>0</v>
      </c>
      <c r="F115" s="30">
        <f t="shared" si="54"/>
        <v>27.3</v>
      </c>
      <c r="G115" s="118">
        <v>5</v>
      </c>
      <c r="H115" s="71">
        <v>17.100000000000001</v>
      </c>
      <c r="I115" s="12">
        <f t="shared" si="63"/>
        <v>4.03</v>
      </c>
      <c r="J115" s="20">
        <v>5.24</v>
      </c>
      <c r="K115" s="20">
        <f t="shared" si="37"/>
        <v>26.370000000000005</v>
      </c>
      <c r="L115" s="20"/>
      <c r="M115" s="20"/>
      <c r="N115" s="20">
        <v>0.93</v>
      </c>
      <c r="O115" s="20"/>
      <c r="P115" s="20"/>
      <c r="Q115" s="20"/>
      <c r="R115" s="20"/>
      <c r="S115" s="20">
        <f t="shared" si="62"/>
        <v>27.300000000000004</v>
      </c>
      <c r="T115" s="70">
        <f t="shared" si="55"/>
        <v>136.50000000000003</v>
      </c>
      <c r="U115" s="13">
        <f t="shared" si="56"/>
        <v>85.5</v>
      </c>
      <c r="V115" s="13">
        <f t="shared" si="57"/>
        <v>20.150000000000002</v>
      </c>
      <c r="W115" s="13">
        <f t="shared" si="58"/>
        <v>26.200000000000003</v>
      </c>
      <c r="X115" s="13"/>
      <c r="Y115" s="13"/>
      <c r="Z115" s="13">
        <f t="shared" si="59"/>
        <v>4.6500000000000004</v>
      </c>
      <c r="AA115" s="13"/>
      <c r="AB115" s="76">
        <f t="shared" si="60"/>
        <v>136.50000000000003</v>
      </c>
      <c r="AC115" s="92">
        <v>0</v>
      </c>
      <c r="AD115" s="49">
        <f t="shared" si="61"/>
        <v>136.50000000000003</v>
      </c>
    </row>
    <row r="116" spans="1:30" ht="22.5" customHeight="1" x14ac:dyDescent="0.25">
      <c r="A116" s="2" t="s">
        <v>133</v>
      </c>
      <c r="B116" s="34" t="s">
        <v>69</v>
      </c>
      <c r="C116" s="30" t="s">
        <v>250</v>
      </c>
      <c r="D116" s="59">
        <v>25.62</v>
      </c>
      <c r="E116" s="116">
        <v>0</v>
      </c>
      <c r="F116" s="30">
        <f t="shared" si="54"/>
        <v>25.62</v>
      </c>
      <c r="G116" s="118">
        <v>1</v>
      </c>
      <c r="H116" s="71">
        <v>15.4</v>
      </c>
      <c r="I116" s="12">
        <f t="shared" si="63"/>
        <v>3.63</v>
      </c>
      <c r="J116" s="20">
        <v>5.66</v>
      </c>
      <c r="K116" s="20">
        <f t="shared" si="37"/>
        <v>24.69</v>
      </c>
      <c r="L116" s="20"/>
      <c r="M116" s="20"/>
      <c r="N116" s="20">
        <v>0.93</v>
      </c>
      <c r="O116" s="20"/>
      <c r="P116" s="20"/>
      <c r="Q116" s="20"/>
      <c r="R116" s="20"/>
      <c r="S116" s="20">
        <f t="shared" si="62"/>
        <v>25.62</v>
      </c>
      <c r="T116" s="70">
        <f t="shared" si="55"/>
        <v>25.62</v>
      </c>
      <c r="U116" s="13">
        <f t="shared" si="56"/>
        <v>15.4</v>
      </c>
      <c r="V116" s="13">
        <f t="shared" si="57"/>
        <v>3.63</v>
      </c>
      <c r="W116" s="13">
        <f t="shared" si="58"/>
        <v>5.66</v>
      </c>
      <c r="X116" s="13"/>
      <c r="Y116" s="13"/>
      <c r="Z116" s="13">
        <f t="shared" si="59"/>
        <v>0.93</v>
      </c>
      <c r="AA116" s="13"/>
      <c r="AB116" s="76">
        <f t="shared" si="60"/>
        <v>25.62</v>
      </c>
      <c r="AC116" s="92">
        <v>0</v>
      </c>
      <c r="AD116" s="49">
        <f t="shared" si="61"/>
        <v>25.62</v>
      </c>
    </row>
    <row r="117" spans="1:30" ht="99.75" x14ac:dyDescent="0.25">
      <c r="A117" s="123" t="s">
        <v>195</v>
      </c>
      <c r="B117" s="32" t="s">
        <v>180</v>
      </c>
      <c r="C117" s="32"/>
      <c r="D117" s="60"/>
      <c r="E117" s="56"/>
      <c r="F117" s="123"/>
      <c r="G117" s="125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7"/>
      <c r="AD117" s="127"/>
    </row>
    <row r="118" spans="1:30" ht="45" x14ac:dyDescent="0.25">
      <c r="A118" s="2" t="s">
        <v>161</v>
      </c>
      <c r="B118" s="33" t="s">
        <v>25</v>
      </c>
      <c r="C118" s="30" t="s">
        <v>250</v>
      </c>
      <c r="D118" s="59">
        <v>19.989999999999998</v>
      </c>
      <c r="E118" s="116">
        <v>0</v>
      </c>
      <c r="F118" s="30">
        <f t="shared" si="54"/>
        <v>19.989999999999998</v>
      </c>
      <c r="G118" s="118">
        <v>1</v>
      </c>
      <c r="H118" s="71">
        <v>14.55</v>
      </c>
      <c r="I118" s="12">
        <f t="shared" ref="I118:I130" si="64">ROUND(H118*0.2359,2)</f>
        <v>3.43</v>
      </c>
      <c r="J118" s="20">
        <v>1.08</v>
      </c>
      <c r="K118" s="20">
        <f t="shared" ref="K118:K130" si="65">SUM(H118:J118)</f>
        <v>19.060000000000002</v>
      </c>
      <c r="L118" s="20"/>
      <c r="M118" s="20"/>
      <c r="N118" s="20">
        <v>0.93</v>
      </c>
      <c r="O118" s="20"/>
      <c r="P118" s="20"/>
      <c r="Q118" s="20"/>
      <c r="R118" s="20"/>
      <c r="S118" s="20">
        <f t="shared" ref="S118:S130" si="66">SUM(K118:N118)</f>
        <v>19.990000000000002</v>
      </c>
      <c r="T118" s="70">
        <f t="shared" ref="T118:T130" si="67">SUM(U118:AA118)</f>
        <v>19.990000000000002</v>
      </c>
      <c r="U118" s="13">
        <f t="shared" ref="U118:U130" si="68">H118*G118</f>
        <v>14.55</v>
      </c>
      <c r="V118" s="13">
        <f t="shared" ref="V118:V130" si="69">I118*G118</f>
        <v>3.43</v>
      </c>
      <c r="W118" s="13">
        <f t="shared" ref="W118:W130" si="70">J118*G118</f>
        <v>1.08</v>
      </c>
      <c r="X118" s="13"/>
      <c r="Y118" s="13"/>
      <c r="Z118" s="13">
        <f t="shared" ref="Z118:Z130" si="71">N118*G118</f>
        <v>0.93</v>
      </c>
      <c r="AA118" s="13"/>
      <c r="AB118" s="76">
        <f t="shared" ref="AB118:AB130" si="72">SUM(U118:AA118)</f>
        <v>19.990000000000002</v>
      </c>
      <c r="AC118" s="92">
        <v>0</v>
      </c>
      <c r="AD118" s="49">
        <f t="shared" ref="AD118:AD144" si="73">SUM(AB118:AC118)</f>
        <v>19.990000000000002</v>
      </c>
    </row>
    <row r="119" spans="1:30" ht="45" x14ac:dyDescent="0.25">
      <c r="A119" s="2" t="s">
        <v>162</v>
      </c>
      <c r="B119" s="33" t="s">
        <v>29</v>
      </c>
      <c r="C119" s="30" t="s">
        <v>250</v>
      </c>
      <c r="D119" s="59">
        <v>31.1</v>
      </c>
      <c r="E119" s="116">
        <v>0</v>
      </c>
      <c r="F119" s="30">
        <f t="shared" si="54"/>
        <v>31.1</v>
      </c>
      <c r="G119" s="118">
        <v>10</v>
      </c>
      <c r="H119" s="71">
        <v>20.5</v>
      </c>
      <c r="I119" s="12">
        <f t="shared" si="64"/>
        <v>4.84</v>
      </c>
      <c r="J119" s="20">
        <v>4.83</v>
      </c>
      <c r="K119" s="20">
        <f t="shared" si="65"/>
        <v>30.17</v>
      </c>
      <c r="L119" s="20"/>
      <c r="M119" s="20"/>
      <c r="N119" s="20">
        <v>0.93</v>
      </c>
      <c r="O119" s="20"/>
      <c r="P119" s="20"/>
      <c r="Q119" s="20"/>
      <c r="R119" s="20"/>
      <c r="S119" s="20">
        <f t="shared" si="66"/>
        <v>31.1</v>
      </c>
      <c r="T119" s="70">
        <f t="shared" si="67"/>
        <v>311</v>
      </c>
      <c r="U119" s="13">
        <f t="shared" si="68"/>
        <v>205</v>
      </c>
      <c r="V119" s="13">
        <f t="shared" si="69"/>
        <v>48.4</v>
      </c>
      <c r="W119" s="13">
        <f t="shared" si="70"/>
        <v>48.3</v>
      </c>
      <c r="X119" s="13"/>
      <c r="Y119" s="13"/>
      <c r="Z119" s="13">
        <f t="shared" si="71"/>
        <v>9.3000000000000007</v>
      </c>
      <c r="AA119" s="13"/>
      <c r="AB119" s="76">
        <f t="shared" si="72"/>
        <v>311</v>
      </c>
      <c r="AC119" s="92">
        <v>0</v>
      </c>
      <c r="AD119" s="49">
        <f t="shared" si="73"/>
        <v>311</v>
      </c>
    </row>
    <row r="120" spans="1:30" x14ac:dyDescent="0.25">
      <c r="A120" s="2" t="s">
        <v>163</v>
      </c>
      <c r="B120" s="33" t="s">
        <v>35</v>
      </c>
      <c r="C120" s="30" t="s">
        <v>250</v>
      </c>
      <c r="D120" s="59">
        <v>26.55</v>
      </c>
      <c r="E120" s="116">
        <v>0</v>
      </c>
      <c r="F120" s="30">
        <f t="shared" si="54"/>
        <v>26.55</v>
      </c>
      <c r="G120" s="118">
        <v>1</v>
      </c>
      <c r="H120" s="71">
        <v>20.5</v>
      </c>
      <c r="I120" s="12">
        <f t="shared" si="64"/>
        <v>4.84</v>
      </c>
      <c r="J120" s="20">
        <v>0.28000000000000003</v>
      </c>
      <c r="K120" s="20">
        <f t="shared" si="65"/>
        <v>25.62</v>
      </c>
      <c r="L120" s="20"/>
      <c r="M120" s="20"/>
      <c r="N120" s="20">
        <v>0.93</v>
      </c>
      <c r="O120" s="20"/>
      <c r="P120" s="20"/>
      <c r="Q120" s="20"/>
      <c r="R120" s="20"/>
      <c r="S120" s="20">
        <f t="shared" si="66"/>
        <v>26.55</v>
      </c>
      <c r="T120" s="70">
        <f t="shared" si="67"/>
        <v>26.55</v>
      </c>
      <c r="U120" s="13">
        <f t="shared" si="68"/>
        <v>20.5</v>
      </c>
      <c r="V120" s="13">
        <f t="shared" si="69"/>
        <v>4.84</v>
      </c>
      <c r="W120" s="13">
        <f t="shared" si="70"/>
        <v>0.28000000000000003</v>
      </c>
      <c r="X120" s="13"/>
      <c r="Y120" s="13"/>
      <c r="Z120" s="13">
        <f t="shared" si="71"/>
        <v>0.93</v>
      </c>
      <c r="AA120" s="13"/>
      <c r="AB120" s="76">
        <f t="shared" si="72"/>
        <v>26.55</v>
      </c>
      <c r="AC120" s="92">
        <v>0</v>
      </c>
      <c r="AD120" s="49">
        <f t="shared" si="73"/>
        <v>26.55</v>
      </c>
    </row>
    <row r="121" spans="1:30" ht="30" x14ac:dyDescent="0.25">
      <c r="A121" s="2" t="s">
        <v>164</v>
      </c>
      <c r="B121" s="34" t="s">
        <v>37</v>
      </c>
      <c r="C121" s="30" t="s">
        <v>250</v>
      </c>
      <c r="D121" s="59">
        <v>31.55</v>
      </c>
      <c r="E121" s="116">
        <v>0</v>
      </c>
      <c r="F121" s="30">
        <f t="shared" si="54"/>
        <v>31.55</v>
      </c>
      <c r="G121" s="118">
        <v>8</v>
      </c>
      <c r="H121" s="71">
        <v>20.5</v>
      </c>
      <c r="I121" s="12">
        <f t="shared" si="64"/>
        <v>4.84</v>
      </c>
      <c r="J121" s="20">
        <v>5.28</v>
      </c>
      <c r="K121" s="20">
        <f t="shared" si="65"/>
        <v>30.62</v>
      </c>
      <c r="L121" s="20"/>
      <c r="M121" s="20"/>
      <c r="N121" s="20">
        <v>0.93</v>
      </c>
      <c r="O121" s="20"/>
      <c r="P121" s="20"/>
      <c r="Q121" s="20"/>
      <c r="R121" s="20"/>
      <c r="S121" s="20">
        <f t="shared" si="66"/>
        <v>31.55</v>
      </c>
      <c r="T121" s="70">
        <f t="shared" si="67"/>
        <v>252.4</v>
      </c>
      <c r="U121" s="13">
        <f t="shared" si="68"/>
        <v>164</v>
      </c>
      <c r="V121" s="13">
        <f t="shared" si="69"/>
        <v>38.72</v>
      </c>
      <c r="W121" s="13">
        <f t="shared" si="70"/>
        <v>42.24</v>
      </c>
      <c r="X121" s="13"/>
      <c r="Y121" s="13"/>
      <c r="Z121" s="13">
        <f t="shared" si="71"/>
        <v>7.44</v>
      </c>
      <c r="AA121" s="13"/>
      <c r="AB121" s="76">
        <f t="shared" si="72"/>
        <v>252.4</v>
      </c>
      <c r="AC121" s="92">
        <v>0</v>
      </c>
      <c r="AD121" s="49">
        <f t="shared" si="73"/>
        <v>252.4</v>
      </c>
    </row>
    <row r="122" spans="1:30" ht="45" x14ac:dyDescent="0.25">
      <c r="A122" s="2" t="s">
        <v>165</v>
      </c>
      <c r="B122" s="34" t="s">
        <v>47</v>
      </c>
      <c r="C122" s="30" t="s">
        <v>250</v>
      </c>
      <c r="D122" s="59">
        <v>30.12</v>
      </c>
      <c r="E122" s="116">
        <v>0</v>
      </c>
      <c r="F122" s="30">
        <f t="shared" si="54"/>
        <v>30.12</v>
      </c>
      <c r="G122" s="118">
        <v>1</v>
      </c>
      <c r="H122" s="71">
        <v>20.5</v>
      </c>
      <c r="I122" s="12">
        <f t="shared" si="64"/>
        <v>4.84</v>
      </c>
      <c r="J122" s="20">
        <v>3.85</v>
      </c>
      <c r="K122" s="20">
        <f t="shared" si="65"/>
        <v>29.19</v>
      </c>
      <c r="L122" s="20"/>
      <c r="M122" s="20"/>
      <c r="N122" s="20">
        <v>0.93</v>
      </c>
      <c r="O122" s="20"/>
      <c r="P122" s="20"/>
      <c r="Q122" s="20"/>
      <c r="R122" s="20"/>
      <c r="S122" s="20">
        <f t="shared" si="66"/>
        <v>30.12</v>
      </c>
      <c r="T122" s="70">
        <f t="shared" si="67"/>
        <v>30.12</v>
      </c>
      <c r="U122" s="13">
        <f t="shared" si="68"/>
        <v>20.5</v>
      </c>
      <c r="V122" s="13">
        <f t="shared" si="69"/>
        <v>4.84</v>
      </c>
      <c r="W122" s="13">
        <f t="shared" si="70"/>
        <v>3.85</v>
      </c>
      <c r="X122" s="13"/>
      <c r="Y122" s="13"/>
      <c r="Z122" s="13">
        <f t="shared" si="71"/>
        <v>0.93</v>
      </c>
      <c r="AA122" s="13"/>
      <c r="AB122" s="76">
        <f t="shared" si="72"/>
        <v>30.12</v>
      </c>
      <c r="AC122" s="92">
        <v>0</v>
      </c>
      <c r="AD122" s="49">
        <f t="shared" si="73"/>
        <v>30.12</v>
      </c>
    </row>
    <row r="123" spans="1:30" ht="60" x14ac:dyDescent="0.25">
      <c r="A123" s="2" t="s">
        <v>166</v>
      </c>
      <c r="B123" s="34" t="s">
        <v>50</v>
      </c>
      <c r="C123" s="30" t="s">
        <v>250</v>
      </c>
      <c r="D123" s="59">
        <v>43.48</v>
      </c>
      <c r="E123" s="116">
        <v>0</v>
      </c>
      <c r="F123" s="30">
        <f t="shared" si="54"/>
        <v>43.48</v>
      </c>
      <c r="G123" s="118">
        <v>10</v>
      </c>
      <c r="H123" s="71">
        <v>20.5</v>
      </c>
      <c r="I123" s="12">
        <f t="shared" si="64"/>
        <v>4.84</v>
      </c>
      <c r="J123" s="20">
        <v>17.21</v>
      </c>
      <c r="K123" s="20">
        <f t="shared" si="65"/>
        <v>42.55</v>
      </c>
      <c r="L123" s="20"/>
      <c r="M123" s="20"/>
      <c r="N123" s="20">
        <v>0.93</v>
      </c>
      <c r="O123" s="20"/>
      <c r="P123" s="20"/>
      <c r="Q123" s="20"/>
      <c r="R123" s="20"/>
      <c r="S123" s="20">
        <f t="shared" si="66"/>
        <v>43.48</v>
      </c>
      <c r="T123" s="70">
        <f t="shared" si="67"/>
        <v>434.8</v>
      </c>
      <c r="U123" s="13">
        <f t="shared" si="68"/>
        <v>205</v>
      </c>
      <c r="V123" s="13">
        <f t="shared" si="69"/>
        <v>48.4</v>
      </c>
      <c r="W123" s="13">
        <f t="shared" si="70"/>
        <v>172.10000000000002</v>
      </c>
      <c r="X123" s="13"/>
      <c r="Y123" s="13"/>
      <c r="Z123" s="13">
        <f t="shared" si="71"/>
        <v>9.3000000000000007</v>
      </c>
      <c r="AA123" s="13"/>
      <c r="AB123" s="76">
        <f t="shared" si="72"/>
        <v>434.8</v>
      </c>
      <c r="AC123" s="92">
        <v>0</v>
      </c>
      <c r="AD123" s="49">
        <f t="shared" si="73"/>
        <v>434.8</v>
      </c>
    </row>
    <row r="124" spans="1:30" ht="48" x14ac:dyDescent="0.25">
      <c r="A124" s="2" t="s">
        <v>167</v>
      </c>
      <c r="B124" s="34" t="s">
        <v>217</v>
      </c>
      <c r="C124" s="30" t="s">
        <v>250</v>
      </c>
      <c r="D124" s="59">
        <v>40.94</v>
      </c>
      <c r="E124" s="116">
        <v>0</v>
      </c>
      <c r="F124" s="30">
        <f t="shared" si="54"/>
        <v>40.94</v>
      </c>
      <c r="G124" s="118">
        <v>10</v>
      </c>
      <c r="H124" s="71">
        <v>20.5</v>
      </c>
      <c r="I124" s="12">
        <f t="shared" si="64"/>
        <v>4.84</v>
      </c>
      <c r="J124" s="20">
        <v>14.67</v>
      </c>
      <c r="K124" s="20">
        <f t="shared" si="65"/>
        <v>40.01</v>
      </c>
      <c r="L124" s="20"/>
      <c r="M124" s="20"/>
      <c r="N124" s="20">
        <v>0.93</v>
      </c>
      <c r="O124" s="20"/>
      <c r="P124" s="20"/>
      <c r="Q124" s="20"/>
      <c r="R124" s="20"/>
      <c r="S124" s="20">
        <f t="shared" si="66"/>
        <v>40.94</v>
      </c>
      <c r="T124" s="70">
        <f t="shared" si="67"/>
        <v>409.40000000000003</v>
      </c>
      <c r="U124" s="13">
        <f t="shared" si="68"/>
        <v>205</v>
      </c>
      <c r="V124" s="13">
        <f t="shared" si="69"/>
        <v>48.4</v>
      </c>
      <c r="W124" s="13">
        <f t="shared" si="70"/>
        <v>146.69999999999999</v>
      </c>
      <c r="X124" s="13"/>
      <c r="Y124" s="13"/>
      <c r="Z124" s="13">
        <f t="shared" si="71"/>
        <v>9.3000000000000007</v>
      </c>
      <c r="AA124" s="13"/>
      <c r="AB124" s="76">
        <f t="shared" si="72"/>
        <v>409.40000000000003</v>
      </c>
      <c r="AC124" s="92">
        <v>0</v>
      </c>
      <c r="AD124" s="49">
        <f t="shared" si="73"/>
        <v>409.40000000000003</v>
      </c>
    </row>
    <row r="125" spans="1:30" ht="75" x14ac:dyDescent="0.25">
      <c r="A125" s="2" t="s">
        <v>173</v>
      </c>
      <c r="B125" s="34" t="s">
        <v>53</v>
      </c>
      <c r="C125" s="30" t="s">
        <v>250</v>
      </c>
      <c r="D125" s="59">
        <v>37.229999999999997</v>
      </c>
      <c r="E125" s="116">
        <v>0</v>
      </c>
      <c r="F125" s="30">
        <f t="shared" si="54"/>
        <v>37.229999999999997</v>
      </c>
      <c r="G125" s="118">
        <v>1</v>
      </c>
      <c r="H125" s="71">
        <v>20.5</v>
      </c>
      <c r="I125" s="12">
        <f t="shared" si="64"/>
        <v>4.84</v>
      </c>
      <c r="J125" s="20">
        <v>10.96</v>
      </c>
      <c r="K125" s="20">
        <f t="shared" si="65"/>
        <v>36.299999999999997</v>
      </c>
      <c r="L125" s="20"/>
      <c r="M125" s="20"/>
      <c r="N125" s="20">
        <v>0.93</v>
      </c>
      <c r="O125" s="20"/>
      <c r="P125" s="20"/>
      <c r="Q125" s="20"/>
      <c r="R125" s="20"/>
      <c r="S125" s="20">
        <f t="shared" si="66"/>
        <v>37.229999999999997</v>
      </c>
      <c r="T125" s="70">
        <f t="shared" si="67"/>
        <v>37.229999999999997</v>
      </c>
      <c r="U125" s="13">
        <f t="shared" si="68"/>
        <v>20.5</v>
      </c>
      <c r="V125" s="13">
        <f t="shared" si="69"/>
        <v>4.84</v>
      </c>
      <c r="W125" s="13">
        <f t="shared" si="70"/>
        <v>10.96</v>
      </c>
      <c r="X125" s="13"/>
      <c r="Y125" s="13"/>
      <c r="Z125" s="13">
        <f t="shared" si="71"/>
        <v>0.93</v>
      </c>
      <c r="AA125" s="13"/>
      <c r="AB125" s="76">
        <f t="shared" si="72"/>
        <v>37.229999999999997</v>
      </c>
      <c r="AC125" s="92">
        <v>0</v>
      </c>
      <c r="AD125" s="49">
        <f t="shared" si="73"/>
        <v>37.229999999999997</v>
      </c>
    </row>
    <row r="126" spans="1:30" ht="75" x14ac:dyDescent="0.25">
      <c r="A126" s="2" t="s">
        <v>172</v>
      </c>
      <c r="B126" s="34" t="s">
        <v>55</v>
      </c>
      <c r="C126" s="30" t="s">
        <v>250</v>
      </c>
      <c r="D126" s="59">
        <v>49.99</v>
      </c>
      <c r="E126" s="116">
        <v>0</v>
      </c>
      <c r="F126" s="30">
        <f t="shared" si="54"/>
        <v>49.99</v>
      </c>
      <c r="G126" s="118">
        <v>1</v>
      </c>
      <c r="H126" s="71">
        <v>20.5</v>
      </c>
      <c r="I126" s="12">
        <f t="shared" si="64"/>
        <v>4.84</v>
      </c>
      <c r="J126" s="20">
        <v>23.72</v>
      </c>
      <c r="K126" s="20">
        <f t="shared" si="65"/>
        <v>49.06</v>
      </c>
      <c r="L126" s="20"/>
      <c r="M126" s="20"/>
      <c r="N126" s="20">
        <v>0.93</v>
      </c>
      <c r="O126" s="20"/>
      <c r="P126" s="20"/>
      <c r="Q126" s="20"/>
      <c r="R126" s="20"/>
      <c r="S126" s="20">
        <f t="shared" si="66"/>
        <v>49.99</v>
      </c>
      <c r="T126" s="70">
        <f t="shared" si="67"/>
        <v>49.99</v>
      </c>
      <c r="U126" s="13">
        <f t="shared" si="68"/>
        <v>20.5</v>
      </c>
      <c r="V126" s="13">
        <f t="shared" si="69"/>
        <v>4.84</v>
      </c>
      <c r="W126" s="13">
        <f t="shared" si="70"/>
        <v>23.72</v>
      </c>
      <c r="X126" s="13"/>
      <c r="Y126" s="13"/>
      <c r="Z126" s="13">
        <f t="shared" si="71"/>
        <v>0.93</v>
      </c>
      <c r="AA126" s="13"/>
      <c r="AB126" s="76">
        <f t="shared" si="72"/>
        <v>49.99</v>
      </c>
      <c r="AC126" s="92">
        <v>0</v>
      </c>
      <c r="AD126" s="49">
        <f t="shared" si="73"/>
        <v>49.99</v>
      </c>
    </row>
    <row r="127" spans="1:30" ht="60" x14ac:dyDescent="0.25">
      <c r="A127" s="2" t="s">
        <v>171</v>
      </c>
      <c r="B127" s="34" t="s">
        <v>178</v>
      </c>
      <c r="C127" s="30" t="s">
        <v>250</v>
      </c>
      <c r="D127" s="59">
        <v>28.28</v>
      </c>
      <c r="E127" s="116">
        <v>0</v>
      </c>
      <c r="F127" s="30">
        <f t="shared" si="54"/>
        <v>28.28</v>
      </c>
      <c r="G127" s="118">
        <v>30</v>
      </c>
      <c r="H127" s="71">
        <v>20.5</v>
      </c>
      <c r="I127" s="12">
        <f t="shared" si="64"/>
        <v>4.84</v>
      </c>
      <c r="J127" s="20">
        <v>2.0099999999999998</v>
      </c>
      <c r="K127" s="20">
        <f t="shared" si="65"/>
        <v>27.35</v>
      </c>
      <c r="L127" s="20"/>
      <c r="M127" s="20"/>
      <c r="N127" s="20">
        <v>0.93</v>
      </c>
      <c r="O127" s="20"/>
      <c r="P127" s="20"/>
      <c r="Q127" s="20"/>
      <c r="R127" s="20"/>
      <c r="S127" s="20">
        <f t="shared" si="66"/>
        <v>28.28</v>
      </c>
      <c r="T127" s="70">
        <f t="shared" si="67"/>
        <v>848.4</v>
      </c>
      <c r="U127" s="13">
        <f t="shared" si="68"/>
        <v>615</v>
      </c>
      <c r="V127" s="13">
        <f t="shared" si="69"/>
        <v>145.19999999999999</v>
      </c>
      <c r="W127" s="13">
        <f t="shared" si="70"/>
        <v>60.3</v>
      </c>
      <c r="X127" s="13"/>
      <c r="Y127" s="13"/>
      <c r="Z127" s="13">
        <f t="shared" si="71"/>
        <v>27.900000000000002</v>
      </c>
      <c r="AA127" s="13"/>
      <c r="AB127" s="76">
        <f t="shared" si="72"/>
        <v>848.4</v>
      </c>
      <c r="AC127" s="92">
        <v>0</v>
      </c>
      <c r="AD127" s="49">
        <f t="shared" si="73"/>
        <v>848.4</v>
      </c>
    </row>
    <row r="128" spans="1:30" ht="21" customHeight="1" x14ac:dyDescent="0.25">
      <c r="A128" s="2" t="s">
        <v>170</v>
      </c>
      <c r="B128" s="34" t="s">
        <v>65</v>
      </c>
      <c r="C128" s="30" t="s">
        <v>250</v>
      </c>
      <c r="D128" s="59">
        <v>22.44</v>
      </c>
      <c r="E128" s="116">
        <v>0</v>
      </c>
      <c r="F128" s="30">
        <f t="shared" si="54"/>
        <v>22.44</v>
      </c>
      <c r="G128" s="118">
        <v>2</v>
      </c>
      <c r="H128" s="71">
        <v>16.25</v>
      </c>
      <c r="I128" s="12">
        <f t="shared" si="64"/>
        <v>3.83</v>
      </c>
      <c r="J128" s="20">
        <v>1.43</v>
      </c>
      <c r="K128" s="20">
        <f t="shared" si="65"/>
        <v>21.509999999999998</v>
      </c>
      <c r="L128" s="20"/>
      <c r="M128" s="20"/>
      <c r="N128" s="20">
        <v>0.93</v>
      </c>
      <c r="O128" s="20"/>
      <c r="P128" s="20"/>
      <c r="Q128" s="20"/>
      <c r="R128" s="20"/>
      <c r="S128" s="20">
        <f t="shared" si="66"/>
        <v>22.439999999999998</v>
      </c>
      <c r="T128" s="70">
        <f t="shared" si="67"/>
        <v>44.879999999999995</v>
      </c>
      <c r="U128" s="13">
        <f t="shared" si="68"/>
        <v>32.5</v>
      </c>
      <c r="V128" s="13">
        <f t="shared" si="69"/>
        <v>7.66</v>
      </c>
      <c r="W128" s="13">
        <f t="shared" si="70"/>
        <v>2.86</v>
      </c>
      <c r="X128" s="13"/>
      <c r="Y128" s="13"/>
      <c r="Z128" s="13">
        <f t="shared" si="71"/>
        <v>1.86</v>
      </c>
      <c r="AA128" s="13"/>
      <c r="AB128" s="76">
        <f t="shared" si="72"/>
        <v>44.879999999999995</v>
      </c>
      <c r="AC128" s="92">
        <v>0</v>
      </c>
      <c r="AD128" s="49">
        <f t="shared" si="73"/>
        <v>44.879999999999995</v>
      </c>
    </row>
    <row r="129" spans="1:30" ht="29.25" customHeight="1" x14ac:dyDescent="0.25">
      <c r="A129" s="2" t="s">
        <v>169</v>
      </c>
      <c r="B129" s="34" t="s">
        <v>213</v>
      </c>
      <c r="C129" s="30" t="s">
        <v>250</v>
      </c>
      <c r="D129" s="59">
        <v>28.89</v>
      </c>
      <c r="E129" s="116">
        <v>0</v>
      </c>
      <c r="F129" s="30">
        <f t="shared" si="54"/>
        <v>28.89</v>
      </c>
      <c r="G129" s="118">
        <v>1</v>
      </c>
      <c r="H129" s="71">
        <v>18.38</v>
      </c>
      <c r="I129" s="12">
        <f t="shared" si="64"/>
        <v>4.34</v>
      </c>
      <c r="J129" s="20">
        <v>5.24</v>
      </c>
      <c r="K129" s="20">
        <f t="shared" si="65"/>
        <v>27.96</v>
      </c>
      <c r="L129" s="20"/>
      <c r="M129" s="20"/>
      <c r="N129" s="20">
        <v>0.93</v>
      </c>
      <c r="O129" s="20"/>
      <c r="P129" s="20"/>
      <c r="Q129" s="20"/>
      <c r="R129" s="20"/>
      <c r="S129" s="20">
        <f t="shared" si="66"/>
        <v>28.89</v>
      </c>
      <c r="T129" s="70">
        <f t="shared" si="67"/>
        <v>28.89</v>
      </c>
      <c r="U129" s="13">
        <f t="shared" si="68"/>
        <v>18.38</v>
      </c>
      <c r="V129" s="13">
        <f t="shared" si="69"/>
        <v>4.34</v>
      </c>
      <c r="W129" s="13">
        <f t="shared" si="70"/>
        <v>5.24</v>
      </c>
      <c r="X129" s="13"/>
      <c r="Y129" s="13"/>
      <c r="Z129" s="13">
        <f t="shared" si="71"/>
        <v>0.93</v>
      </c>
      <c r="AA129" s="13"/>
      <c r="AB129" s="76">
        <f t="shared" si="72"/>
        <v>28.89</v>
      </c>
      <c r="AC129" s="92">
        <v>0</v>
      </c>
      <c r="AD129" s="49">
        <f t="shared" si="73"/>
        <v>28.89</v>
      </c>
    </row>
    <row r="130" spans="1:30" ht="30" x14ac:dyDescent="0.25">
      <c r="A130" s="2" t="s">
        <v>168</v>
      </c>
      <c r="B130" s="34" t="s">
        <v>69</v>
      </c>
      <c r="C130" s="30" t="s">
        <v>250</v>
      </c>
      <c r="D130" s="59">
        <v>26.67</v>
      </c>
      <c r="E130" s="116">
        <v>0</v>
      </c>
      <c r="F130" s="30">
        <f t="shared" si="54"/>
        <v>26.67</v>
      </c>
      <c r="G130" s="118">
        <v>1</v>
      </c>
      <c r="H130" s="71">
        <v>16.25</v>
      </c>
      <c r="I130" s="12">
        <f t="shared" si="64"/>
        <v>3.83</v>
      </c>
      <c r="J130" s="20">
        <v>5.66</v>
      </c>
      <c r="K130" s="20">
        <f t="shared" si="65"/>
        <v>25.74</v>
      </c>
      <c r="L130" s="20"/>
      <c r="M130" s="20"/>
      <c r="N130" s="20">
        <v>0.93</v>
      </c>
      <c r="O130" s="20"/>
      <c r="P130" s="20"/>
      <c r="Q130" s="20"/>
      <c r="R130" s="20"/>
      <c r="S130" s="20">
        <f t="shared" si="66"/>
        <v>26.669999999999998</v>
      </c>
      <c r="T130" s="70">
        <f t="shared" si="67"/>
        <v>26.669999999999998</v>
      </c>
      <c r="U130" s="13">
        <f t="shared" si="68"/>
        <v>16.25</v>
      </c>
      <c r="V130" s="13">
        <f t="shared" si="69"/>
        <v>3.83</v>
      </c>
      <c r="W130" s="13">
        <f t="shared" si="70"/>
        <v>5.66</v>
      </c>
      <c r="X130" s="13"/>
      <c r="Y130" s="13"/>
      <c r="Z130" s="13">
        <f t="shared" si="71"/>
        <v>0.93</v>
      </c>
      <c r="AA130" s="13"/>
      <c r="AB130" s="76">
        <f t="shared" si="72"/>
        <v>26.669999999999998</v>
      </c>
      <c r="AC130" s="92">
        <v>0</v>
      </c>
      <c r="AD130" s="49">
        <f t="shared" si="73"/>
        <v>26.669999999999998</v>
      </c>
    </row>
    <row r="131" spans="1:30" ht="99.75" x14ac:dyDescent="0.25">
      <c r="A131" s="55" t="s">
        <v>196</v>
      </c>
      <c r="B131" s="32" t="s">
        <v>194</v>
      </c>
      <c r="C131" s="32"/>
      <c r="D131" s="60"/>
      <c r="E131" s="56"/>
      <c r="F131" s="123"/>
      <c r="G131" s="125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7"/>
      <c r="AD131" s="16"/>
    </row>
    <row r="132" spans="1:30" ht="45" x14ac:dyDescent="0.25">
      <c r="A132" s="2" t="s">
        <v>181</v>
      </c>
      <c r="B132" s="33" t="s">
        <v>25</v>
      </c>
      <c r="C132" s="30" t="s">
        <v>250</v>
      </c>
      <c r="D132" s="59">
        <v>35.450000000000003</v>
      </c>
      <c r="E132" s="116">
        <v>0</v>
      </c>
      <c r="F132" s="30">
        <f t="shared" si="54"/>
        <v>35.450000000000003</v>
      </c>
      <c r="G132" s="118">
        <v>1</v>
      </c>
      <c r="H132" s="71">
        <v>27.06</v>
      </c>
      <c r="I132" s="12">
        <f t="shared" ref="I132:I144" si="74">ROUND(H132*0.2359,2)</f>
        <v>6.38</v>
      </c>
      <c r="J132" s="20">
        <v>1.08</v>
      </c>
      <c r="K132" s="20">
        <f t="shared" ref="K132:K144" si="75">SUM(H132:J132)</f>
        <v>34.519999999999996</v>
      </c>
      <c r="L132" s="20"/>
      <c r="M132" s="20"/>
      <c r="N132" s="20">
        <v>0.93</v>
      </c>
      <c r="O132" s="20"/>
      <c r="P132" s="20"/>
      <c r="Q132" s="20"/>
      <c r="R132" s="20"/>
      <c r="S132" s="20">
        <f t="shared" ref="S132:S144" si="76">SUM(K132:N132)</f>
        <v>35.449999999999996</v>
      </c>
      <c r="T132" s="70">
        <f t="shared" ref="T132:T144" si="77">SUM(U132:AA132)</f>
        <v>35.449999999999996</v>
      </c>
      <c r="U132" s="13">
        <f t="shared" ref="U132:U144" si="78">H132*G132</f>
        <v>27.06</v>
      </c>
      <c r="V132" s="13">
        <f t="shared" ref="V132:V144" si="79">I132*G132</f>
        <v>6.38</v>
      </c>
      <c r="W132" s="13">
        <f t="shared" ref="W132:W144" si="80">J132*G132</f>
        <v>1.08</v>
      </c>
      <c r="X132" s="13"/>
      <c r="Y132" s="13"/>
      <c r="Z132" s="13">
        <f t="shared" ref="Z132:Z144" si="81">N132*G132</f>
        <v>0.93</v>
      </c>
      <c r="AA132" s="13"/>
      <c r="AB132" s="76">
        <f t="shared" ref="AB132:AB144" si="82">SUM(U132:AA132)</f>
        <v>35.449999999999996</v>
      </c>
      <c r="AC132" s="92">
        <v>0</v>
      </c>
      <c r="AD132" s="49">
        <f t="shared" si="73"/>
        <v>35.449999999999996</v>
      </c>
    </row>
    <row r="133" spans="1:30" ht="45" x14ac:dyDescent="0.25">
      <c r="A133" s="2" t="s">
        <v>182</v>
      </c>
      <c r="B133" s="33" t="s">
        <v>29</v>
      </c>
      <c r="C133" s="30" t="s">
        <v>250</v>
      </c>
      <c r="D133" s="59">
        <v>48.03</v>
      </c>
      <c r="E133" s="116">
        <v>0</v>
      </c>
      <c r="F133" s="30">
        <f t="shared" si="54"/>
        <v>48.03</v>
      </c>
      <c r="G133" s="118">
        <v>10</v>
      </c>
      <c r="H133" s="71">
        <v>34.200000000000003</v>
      </c>
      <c r="I133" s="12">
        <f t="shared" si="74"/>
        <v>8.07</v>
      </c>
      <c r="J133" s="20">
        <v>4.83</v>
      </c>
      <c r="K133" s="20">
        <f t="shared" si="75"/>
        <v>47.1</v>
      </c>
      <c r="L133" s="20"/>
      <c r="M133" s="20"/>
      <c r="N133" s="20">
        <v>0.93</v>
      </c>
      <c r="O133" s="20"/>
      <c r="P133" s="20"/>
      <c r="Q133" s="20"/>
      <c r="R133" s="20"/>
      <c r="S133" s="20">
        <f t="shared" si="76"/>
        <v>48.03</v>
      </c>
      <c r="T133" s="70">
        <f t="shared" si="77"/>
        <v>480.3</v>
      </c>
      <c r="U133" s="13">
        <f t="shared" si="78"/>
        <v>342</v>
      </c>
      <c r="V133" s="13">
        <f t="shared" si="79"/>
        <v>80.7</v>
      </c>
      <c r="W133" s="13">
        <f t="shared" si="80"/>
        <v>48.3</v>
      </c>
      <c r="X133" s="13"/>
      <c r="Y133" s="13"/>
      <c r="Z133" s="13">
        <f t="shared" si="81"/>
        <v>9.3000000000000007</v>
      </c>
      <c r="AA133" s="13"/>
      <c r="AB133" s="76">
        <f t="shared" si="82"/>
        <v>480.3</v>
      </c>
      <c r="AC133" s="92">
        <v>0</v>
      </c>
      <c r="AD133" s="49">
        <f t="shared" si="73"/>
        <v>480.3</v>
      </c>
    </row>
    <row r="134" spans="1:30" x14ac:dyDescent="0.25">
      <c r="A134" s="2" t="s">
        <v>183</v>
      </c>
      <c r="B134" s="33" t="s">
        <v>35</v>
      </c>
      <c r="C134" s="30" t="s">
        <v>250</v>
      </c>
      <c r="D134" s="59">
        <v>43.48</v>
      </c>
      <c r="E134" s="116">
        <v>0</v>
      </c>
      <c r="F134" s="30">
        <f t="shared" si="54"/>
        <v>43.48</v>
      </c>
      <c r="G134" s="118">
        <v>1</v>
      </c>
      <c r="H134" s="71">
        <v>34.200000000000003</v>
      </c>
      <c r="I134" s="12">
        <f t="shared" si="74"/>
        <v>8.07</v>
      </c>
      <c r="J134" s="20">
        <v>0.28000000000000003</v>
      </c>
      <c r="K134" s="20">
        <f t="shared" si="75"/>
        <v>42.550000000000004</v>
      </c>
      <c r="L134" s="20"/>
      <c r="M134" s="20"/>
      <c r="N134" s="20">
        <v>0.93</v>
      </c>
      <c r="O134" s="20"/>
      <c r="P134" s="20"/>
      <c r="Q134" s="20"/>
      <c r="R134" s="20"/>
      <c r="S134" s="20">
        <f t="shared" si="76"/>
        <v>43.480000000000004</v>
      </c>
      <c r="T134" s="70">
        <f t="shared" si="77"/>
        <v>43.480000000000004</v>
      </c>
      <c r="U134" s="13">
        <f t="shared" si="78"/>
        <v>34.200000000000003</v>
      </c>
      <c r="V134" s="13">
        <f t="shared" si="79"/>
        <v>8.07</v>
      </c>
      <c r="W134" s="13">
        <f t="shared" si="80"/>
        <v>0.28000000000000003</v>
      </c>
      <c r="X134" s="13"/>
      <c r="Y134" s="13"/>
      <c r="Z134" s="13">
        <f t="shared" si="81"/>
        <v>0.93</v>
      </c>
      <c r="AA134" s="13"/>
      <c r="AB134" s="76">
        <f t="shared" si="82"/>
        <v>43.480000000000004</v>
      </c>
      <c r="AC134" s="92">
        <v>0</v>
      </c>
      <c r="AD134" s="49">
        <f t="shared" si="73"/>
        <v>43.480000000000004</v>
      </c>
    </row>
    <row r="135" spans="1:30" ht="30" x14ac:dyDescent="0.25">
      <c r="A135" s="2" t="s">
        <v>184</v>
      </c>
      <c r="B135" s="34" t="s">
        <v>37</v>
      </c>
      <c r="C135" s="30" t="s">
        <v>250</v>
      </c>
      <c r="D135" s="59">
        <v>48.48</v>
      </c>
      <c r="E135" s="116">
        <v>0</v>
      </c>
      <c r="F135" s="30">
        <f t="shared" si="54"/>
        <v>48.48</v>
      </c>
      <c r="G135" s="118">
        <v>8</v>
      </c>
      <c r="H135" s="71">
        <v>34.200000000000003</v>
      </c>
      <c r="I135" s="12">
        <f t="shared" si="74"/>
        <v>8.07</v>
      </c>
      <c r="J135" s="20">
        <v>5.28</v>
      </c>
      <c r="K135" s="20">
        <f t="shared" si="75"/>
        <v>47.550000000000004</v>
      </c>
      <c r="L135" s="20"/>
      <c r="M135" s="20"/>
      <c r="N135" s="20">
        <v>0.93</v>
      </c>
      <c r="O135" s="20"/>
      <c r="P135" s="20"/>
      <c r="Q135" s="20"/>
      <c r="R135" s="20"/>
      <c r="S135" s="20">
        <f t="shared" si="76"/>
        <v>48.480000000000004</v>
      </c>
      <c r="T135" s="70">
        <f t="shared" si="77"/>
        <v>387.84000000000003</v>
      </c>
      <c r="U135" s="13">
        <f t="shared" si="78"/>
        <v>273.60000000000002</v>
      </c>
      <c r="V135" s="13">
        <f t="shared" si="79"/>
        <v>64.56</v>
      </c>
      <c r="W135" s="13">
        <f t="shared" si="80"/>
        <v>42.24</v>
      </c>
      <c r="X135" s="13"/>
      <c r="Y135" s="13"/>
      <c r="Z135" s="13">
        <f t="shared" si="81"/>
        <v>7.44</v>
      </c>
      <c r="AA135" s="13"/>
      <c r="AB135" s="76">
        <f t="shared" si="82"/>
        <v>387.84000000000003</v>
      </c>
      <c r="AC135" s="92">
        <v>0</v>
      </c>
      <c r="AD135" s="49">
        <f t="shared" si="73"/>
        <v>387.84000000000003</v>
      </c>
    </row>
    <row r="136" spans="1:30" ht="45" x14ac:dyDescent="0.25">
      <c r="A136" s="2" t="s">
        <v>185</v>
      </c>
      <c r="B136" s="34" t="s">
        <v>47</v>
      </c>
      <c r="C136" s="30" t="s">
        <v>250</v>
      </c>
      <c r="D136" s="59">
        <v>47.05</v>
      </c>
      <c r="E136" s="116">
        <v>0</v>
      </c>
      <c r="F136" s="30">
        <f t="shared" si="54"/>
        <v>47.05</v>
      </c>
      <c r="G136" s="118">
        <v>1</v>
      </c>
      <c r="H136" s="71">
        <v>34.200000000000003</v>
      </c>
      <c r="I136" s="12">
        <f t="shared" si="74"/>
        <v>8.07</v>
      </c>
      <c r="J136" s="20">
        <v>3.85</v>
      </c>
      <c r="K136" s="20">
        <f t="shared" si="75"/>
        <v>46.120000000000005</v>
      </c>
      <c r="L136" s="20"/>
      <c r="M136" s="20"/>
      <c r="N136" s="20">
        <v>0.93</v>
      </c>
      <c r="O136" s="20"/>
      <c r="P136" s="20"/>
      <c r="Q136" s="20"/>
      <c r="R136" s="20"/>
      <c r="S136" s="20">
        <f t="shared" si="76"/>
        <v>47.050000000000004</v>
      </c>
      <c r="T136" s="70">
        <f t="shared" si="77"/>
        <v>47.050000000000004</v>
      </c>
      <c r="U136" s="13">
        <f t="shared" si="78"/>
        <v>34.200000000000003</v>
      </c>
      <c r="V136" s="13">
        <f t="shared" si="79"/>
        <v>8.07</v>
      </c>
      <c r="W136" s="13">
        <f t="shared" si="80"/>
        <v>3.85</v>
      </c>
      <c r="X136" s="13"/>
      <c r="Y136" s="13"/>
      <c r="Z136" s="13">
        <f t="shared" si="81"/>
        <v>0.93</v>
      </c>
      <c r="AA136" s="13"/>
      <c r="AB136" s="76">
        <f t="shared" si="82"/>
        <v>47.050000000000004</v>
      </c>
      <c r="AC136" s="92">
        <v>0</v>
      </c>
      <c r="AD136" s="49">
        <f t="shared" si="73"/>
        <v>47.050000000000004</v>
      </c>
    </row>
    <row r="137" spans="1:30" ht="60" x14ac:dyDescent="0.25">
      <c r="A137" s="2" t="s">
        <v>186</v>
      </c>
      <c r="B137" s="34" t="s">
        <v>50</v>
      </c>
      <c r="C137" s="30" t="s">
        <v>250</v>
      </c>
      <c r="D137" s="59">
        <v>60.41</v>
      </c>
      <c r="E137" s="116">
        <v>0</v>
      </c>
      <c r="F137" s="30">
        <f t="shared" si="54"/>
        <v>60.41</v>
      </c>
      <c r="G137" s="118">
        <v>10</v>
      </c>
      <c r="H137" s="71">
        <v>34.200000000000003</v>
      </c>
      <c r="I137" s="12">
        <f t="shared" si="74"/>
        <v>8.07</v>
      </c>
      <c r="J137" s="20">
        <v>17.21</v>
      </c>
      <c r="K137" s="20">
        <f t="shared" si="75"/>
        <v>59.480000000000004</v>
      </c>
      <c r="L137" s="20"/>
      <c r="M137" s="20"/>
      <c r="N137" s="20">
        <v>0.93</v>
      </c>
      <c r="O137" s="20"/>
      <c r="P137" s="20"/>
      <c r="Q137" s="20"/>
      <c r="R137" s="20"/>
      <c r="S137" s="20">
        <f t="shared" si="76"/>
        <v>60.410000000000004</v>
      </c>
      <c r="T137" s="70">
        <f t="shared" si="77"/>
        <v>604.09999999999991</v>
      </c>
      <c r="U137" s="13">
        <f t="shared" si="78"/>
        <v>342</v>
      </c>
      <c r="V137" s="13">
        <f t="shared" si="79"/>
        <v>80.7</v>
      </c>
      <c r="W137" s="13">
        <f t="shared" si="80"/>
        <v>172.10000000000002</v>
      </c>
      <c r="X137" s="13"/>
      <c r="Y137" s="13"/>
      <c r="Z137" s="13">
        <f t="shared" si="81"/>
        <v>9.3000000000000007</v>
      </c>
      <c r="AA137" s="13"/>
      <c r="AB137" s="76">
        <f t="shared" si="82"/>
        <v>604.09999999999991</v>
      </c>
      <c r="AC137" s="92">
        <v>0</v>
      </c>
      <c r="AD137" s="49">
        <f t="shared" si="73"/>
        <v>604.09999999999991</v>
      </c>
    </row>
    <row r="138" spans="1:30" ht="48" x14ac:dyDescent="0.25">
      <c r="A138" s="2" t="s">
        <v>187</v>
      </c>
      <c r="B138" s="34" t="s">
        <v>217</v>
      </c>
      <c r="C138" s="30" t="s">
        <v>250</v>
      </c>
      <c r="D138" s="59">
        <v>57.87</v>
      </c>
      <c r="E138" s="116">
        <v>0</v>
      </c>
      <c r="F138" s="30">
        <f t="shared" si="54"/>
        <v>57.87</v>
      </c>
      <c r="G138" s="118">
        <v>10</v>
      </c>
      <c r="H138" s="71">
        <v>34.200000000000003</v>
      </c>
      <c r="I138" s="12">
        <f t="shared" si="74"/>
        <v>8.07</v>
      </c>
      <c r="J138" s="20">
        <v>14.67</v>
      </c>
      <c r="K138" s="20">
        <f t="shared" si="75"/>
        <v>56.940000000000005</v>
      </c>
      <c r="L138" s="20"/>
      <c r="M138" s="20"/>
      <c r="N138" s="20">
        <v>0.93</v>
      </c>
      <c r="O138" s="20"/>
      <c r="P138" s="20"/>
      <c r="Q138" s="20"/>
      <c r="R138" s="20"/>
      <c r="S138" s="20">
        <f t="shared" si="76"/>
        <v>57.870000000000005</v>
      </c>
      <c r="T138" s="70">
        <f t="shared" si="77"/>
        <v>578.69999999999993</v>
      </c>
      <c r="U138" s="13">
        <f t="shared" si="78"/>
        <v>342</v>
      </c>
      <c r="V138" s="13">
        <f t="shared" si="79"/>
        <v>80.7</v>
      </c>
      <c r="W138" s="13">
        <f t="shared" si="80"/>
        <v>146.69999999999999</v>
      </c>
      <c r="X138" s="13"/>
      <c r="Y138" s="13"/>
      <c r="Z138" s="13">
        <f t="shared" si="81"/>
        <v>9.3000000000000007</v>
      </c>
      <c r="AA138" s="13"/>
      <c r="AB138" s="76">
        <f t="shared" si="82"/>
        <v>578.69999999999993</v>
      </c>
      <c r="AC138" s="92">
        <v>0</v>
      </c>
      <c r="AD138" s="49">
        <f t="shared" si="73"/>
        <v>578.69999999999993</v>
      </c>
    </row>
    <row r="139" spans="1:30" ht="75" x14ac:dyDescent="0.25">
      <c r="A139" s="2" t="s">
        <v>188</v>
      </c>
      <c r="B139" s="34" t="s">
        <v>53</v>
      </c>
      <c r="C139" s="30" t="s">
        <v>250</v>
      </c>
      <c r="D139" s="59">
        <v>54.16</v>
      </c>
      <c r="E139" s="116">
        <v>0</v>
      </c>
      <c r="F139" s="30">
        <f t="shared" si="54"/>
        <v>54.16</v>
      </c>
      <c r="G139" s="118">
        <v>1</v>
      </c>
      <c r="H139" s="71">
        <v>34.200000000000003</v>
      </c>
      <c r="I139" s="12">
        <f t="shared" si="74"/>
        <v>8.07</v>
      </c>
      <c r="J139" s="20">
        <v>10.96</v>
      </c>
      <c r="K139" s="20">
        <f t="shared" si="75"/>
        <v>53.230000000000004</v>
      </c>
      <c r="L139" s="20"/>
      <c r="M139" s="20"/>
      <c r="N139" s="20">
        <v>0.93</v>
      </c>
      <c r="O139" s="20"/>
      <c r="P139" s="20"/>
      <c r="Q139" s="20"/>
      <c r="R139" s="20"/>
      <c r="S139" s="20">
        <f t="shared" si="76"/>
        <v>54.160000000000004</v>
      </c>
      <c r="T139" s="70">
        <f t="shared" si="77"/>
        <v>54.160000000000004</v>
      </c>
      <c r="U139" s="13">
        <f t="shared" si="78"/>
        <v>34.200000000000003</v>
      </c>
      <c r="V139" s="13">
        <f t="shared" si="79"/>
        <v>8.07</v>
      </c>
      <c r="W139" s="13">
        <f t="shared" si="80"/>
        <v>10.96</v>
      </c>
      <c r="X139" s="13"/>
      <c r="Y139" s="13"/>
      <c r="Z139" s="13">
        <f t="shared" si="81"/>
        <v>0.93</v>
      </c>
      <c r="AA139" s="13"/>
      <c r="AB139" s="76">
        <f t="shared" si="82"/>
        <v>54.160000000000004</v>
      </c>
      <c r="AC139" s="92">
        <v>0</v>
      </c>
      <c r="AD139" s="49">
        <f t="shared" si="73"/>
        <v>54.160000000000004</v>
      </c>
    </row>
    <row r="140" spans="1:30" ht="75" x14ac:dyDescent="0.25">
      <c r="A140" s="2" t="s">
        <v>189</v>
      </c>
      <c r="B140" s="34" t="s">
        <v>55</v>
      </c>
      <c r="C140" s="30" t="s">
        <v>250</v>
      </c>
      <c r="D140" s="59">
        <v>66.92</v>
      </c>
      <c r="E140" s="116">
        <v>0</v>
      </c>
      <c r="F140" s="30">
        <f t="shared" si="54"/>
        <v>66.92</v>
      </c>
      <c r="G140" s="118">
        <v>1</v>
      </c>
      <c r="H140" s="71">
        <v>34.200000000000003</v>
      </c>
      <c r="I140" s="12">
        <f t="shared" si="74"/>
        <v>8.07</v>
      </c>
      <c r="J140" s="20">
        <v>23.72</v>
      </c>
      <c r="K140" s="20">
        <f t="shared" si="75"/>
        <v>65.990000000000009</v>
      </c>
      <c r="L140" s="20"/>
      <c r="M140" s="20"/>
      <c r="N140" s="20">
        <v>0.93</v>
      </c>
      <c r="O140" s="20"/>
      <c r="P140" s="20"/>
      <c r="Q140" s="20"/>
      <c r="R140" s="20"/>
      <c r="S140" s="20">
        <f t="shared" si="76"/>
        <v>66.920000000000016</v>
      </c>
      <c r="T140" s="70">
        <f t="shared" si="77"/>
        <v>66.920000000000016</v>
      </c>
      <c r="U140" s="13">
        <f t="shared" si="78"/>
        <v>34.200000000000003</v>
      </c>
      <c r="V140" s="13">
        <f t="shared" si="79"/>
        <v>8.07</v>
      </c>
      <c r="W140" s="13">
        <f t="shared" si="80"/>
        <v>23.72</v>
      </c>
      <c r="X140" s="13"/>
      <c r="Y140" s="13"/>
      <c r="Z140" s="13">
        <f t="shared" si="81"/>
        <v>0.93</v>
      </c>
      <c r="AA140" s="13"/>
      <c r="AB140" s="76">
        <f t="shared" si="82"/>
        <v>66.920000000000016</v>
      </c>
      <c r="AC140" s="92">
        <v>0</v>
      </c>
      <c r="AD140" s="49">
        <f t="shared" si="73"/>
        <v>66.920000000000016</v>
      </c>
    </row>
    <row r="141" spans="1:30" ht="60" x14ac:dyDescent="0.25">
      <c r="A141" s="2" t="s">
        <v>190</v>
      </c>
      <c r="B141" s="34" t="s">
        <v>178</v>
      </c>
      <c r="C141" s="30" t="s">
        <v>250</v>
      </c>
      <c r="D141" s="59">
        <v>45.21</v>
      </c>
      <c r="E141" s="116">
        <v>0</v>
      </c>
      <c r="F141" s="30">
        <f t="shared" si="54"/>
        <v>45.21</v>
      </c>
      <c r="G141" s="118">
        <v>30</v>
      </c>
      <c r="H141" s="71">
        <v>34.200000000000003</v>
      </c>
      <c r="I141" s="12">
        <f t="shared" si="74"/>
        <v>8.07</v>
      </c>
      <c r="J141" s="20">
        <v>2.0099999999999998</v>
      </c>
      <c r="K141" s="20">
        <f t="shared" si="75"/>
        <v>44.28</v>
      </c>
      <c r="L141" s="20"/>
      <c r="M141" s="20"/>
      <c r="N141" s="20">
        <v>0.93</v>
      </c>
      <c r="O141" s="20"/>
      <c r="P141" s="20"/>
      <c r="Q141" s="20"/>
      <c r="R141" s="20"/>
      <c r="S141" s="20">
        <f t="shared" si="76"/>
        <v>45.21</v>
      </c>
      <c r="T141" s="70">
        <f t="shared" si="77"/>
        <v>1356.3</v>
      </c>
      <c r="U141" s="13">
        <f t="shared" si="78"/>
        <v>1026</v>
      </c>
      <c r="V141" s="13">
        <f t="shared" si="79"/>
        <v>242.10000000000002</v>
      </c>
      <c r="W141" s="13">
        <f t="shared" si="80"/>
        <v>60.3</v>
      </c>
      <c r="X141" s="13"/>
      <c r="Y141" s="13"/>
      <c r="Z141" s="13">
        <f t="shared" si="81"/>
        <v>27.900000000000002</v>
      </c>
      <c r="AA141" s="13"/>
      <c r="AB141" s="76">
        <f t="shared" si="82"/>
        <v>1356.3</v>
      </c>
      <c r="AC141" s="92">
        <v>0</v>
      </c>
      <c r="AD141" s="49">
        <f t="shared" si="73"/>
        <v>1356.3</v>
      </c>
    </row>
    <row r="142" spans="1:30" ht="30" x14ac:dyDescent="0.25">
      <c r="A142" s="2" t="s">
        <v>191</v>
      </c>
      <c r="B142" s="34" t="s">
        <v>65</v>
      </c>
      <c r="C142" s="30" t="s">
        <v>250</v>
      </c>
      <c r="D142" s="59">
        <v>38.32</v>
      </c>
      <c r="E142" s="116">
        <v>0</v>
      </c>
      <c r="F142" s="30">
        <f t="shared" si="54"/>
        <v>38.32</v>
      </c>
      <c r="G142" s="118">
        <v>2</v>
      </c>
      <c r="H142" s="71">
        <v>29.1</v>
      </c>
      <c r="I142" s="12">
        <f t="shared" si="74"/>
        <v>6.86</v>
      </c>
      <c r="J142" s="20">
        <v>1.43</v>
      </c>
      <c r="K142" s="20">
        <f t="shared" si="75"/>
        <v>37.39</v>
      </c>
      <c r="L142" s="20"/>
      <c r="M142" s="20"/>
      <c r="N142" s="20">
        <v>0.93</v>
      </c>
      <c r="O142" s="20"/>
      <c r="P142" s="20"/>
      <c r="Q142" s="20"/>
      <c r="R142" s="20"/>
      <c r="S142" s="20">
        <f t="shared" si="76"/>
        <v>38.32</v>
      </c>
      <c r="T142" s="70">
        <f t="shared" si="77"/>
        <v>76.64</v>
      </c>
      <c r="U142" s="13">
        <f t="shared" si="78"/>
        <v>58.2</v>
      </c>
      <c r="V142" s="13">
        <f t="shared" si="79"/>
        <v>13.72</v>
      </c>
      <c r="W142" s="13">
        <f t="shared" si="80"/>
        <v>2.86</v>
      </c>
      <c r="X142" s="13"/>
      <c r="Y142" s="13"/>
      <c r="Z142" s="13">
        <f t="shared" si="81"/>
        <v>1.86</v>
      </c>
      <c r="AA142" s="13"/>
      <c r="AB142" s="76">
        <f t="shared" si="82"/>
        <v>76.64</v>
      </c>
      <c r="AC142" s="92">
        <v>0</v>
      </c>
      <c r="AD142" s="49">
        <f t="shared" si="73"/>
        <v>76.64</v>
      </c>
    </row>
    <row r="143" spans="1:30" ht="30" x14ac:dyDescent="0.25">
      <c r="A143" s="2" t="s">
        <v>192</v>
      </c>
      <c r="B143" s="34" t="s">
        <v>213</v>
      </c>
      <c r="C143" s="30" t="s">
        <v>250</v>
      </c>
      <c r="D143" s="59">
        <v>45.29</v>
      </c>
      <c r="E143" s="116">
        <v>0</v>
      </c>
      <c r="F143" s="30">
        <f t="shared" si="54"/>
        <v>45.29</v>
      </c>
      <c r="G143" s="118">
        <v>1</v>
      </c>
      <c r="H143" s="71">
        <v>31.65</v>
      </c>
      <c r="I143" s="12">
        <f t="shared" si="74"/>
        <v>7.47</v>
      </c>
      <c r="J143" s="20">
        <v>5.24</v>
      </c>
      <c r="K143" s="20">
        <f t="shared" si="75"/>
        <v>44.36</v>
      </c>
      <c r="L143" s="20"/>
      <c r="M143" s="20"/>
      <c r="N143" s="20">
        <v>0.93</v>
      </c>
      <c r="O143" s="20"/>
      <c r="P143" s="20"/>
      <c r="Q143" s="20"/>
      <c r="R143" s="20"/>
      <c r="S143" s="20">
        <f t="shared" si="76"/>
        <v>45.29</v>
      </c>
      <c r="T143" s="70">
        <f t="shared" si="77"/>
        <v>45.29</v>
      </c>
      <c r="U143" s="13">
        <f t="shared" si="78"/>
        <v>31.65</v>
      </c>
      <c r="V143" s="13">
        <f t="shared" si="79"/>
        <v>7.47</v>
      </c>
      <c r="W143" s="13">
        <f t="shared" si="80"/>
        <v>5.24</v>
      </c>
      <c r="X143" s="13"/>
      <c r="Y143" s="13"/>
      <c r="Z143" s="13">
        <f t="shared" si="81"/>
        <v>0.93</v>
      </c>
      <c r="AA143" s="13"/>
      <c r="AB143" s="76">
        <f t="shared" si="82"/>
        <v>45.29</v>
      </c>
      <c r="AC143" s="92">
        <v>0</v>
      </c>
      <c r="AD143" s="49">
        <f t="shared" si="73"/>
        <v>45.29</v>
      </c>
    </row>
    <row r="144" spans="1:30" ht="30" x14ac:dyDescent="0.25">
      <c r="A144" s="2" t="s">
        <v>193</v>
      </c>
      <c r="B144" s="34" t="s">
        <v>69</v>
      </c>
      <c r="C144" s="30" t="s">
        <v>250</v>
      </c>
      <c r="D144" s="59">
        <v>17.23</v>
      </c>
      <c r="E144" s="116">
        <v>0</v>
      </c>
      <c r="F144" s="30">
        <f t="shared" si="54"/>
        <v>17.23</v>
      </c>
      <c r="G144" s="118">
        <v>1</v>
      </c>
      <c r="H144" s="71">
        <v>29.1</v>
      </c>
      <c r="I144" s="12">
        <f t="shared" si="74"/>
        <v>6.86</v>
      </c>
      <c r="J144" s="20">
        <v>5.66</v>
      </c>
      <c r="K144" s="20">
        <f t="shared" si="75"/>
        <v>41.620000000000005</v>
      </c>
      <c r="L144" s="20"/>
      <c r="M144" s="20"/>
      <c r="N144" s="20">
        <v>0.93</v>
      </c>
      <c r="O144" s="20"/>
      <c r="P144" s="20"/>
      <c r="Q144" s="20"/>
      <c r="R144" s="20"/>
      <c r="S144" s="20">
        <f t="shared" si="76"/>
        <v>42.550000000000004</v>
      </c>
      <c r="T144" s="70">
        <f t="shared" si="77"/>
        <v>42.550000000000004</v>
      </c>
      <c r="U144" s="13">
        <f t="shared" si="78"/>
        <v>29.1</v>
      </c>
      <c r="V144" s="13">
        <f t="shared" si="79"/>
        <v>6.86</v>
      </c>
      <c r="W144" s="13">
        <f t="shared" si="80"/>
        <v>5.66</v>
      </c>
      <c r="X144" s="13"/>
      <c r="Y144" s="13"/>
      <c r="Z144" s="13">
        <f t="shared" si="81"/>
        <v>0.93</v>
      </c>
      <c r="AA144" s="13"/>
      <c r="AB144" s="76">
        <f t="shared" si="82"/>
        <v>42.550000000000004</v>
      </c>
      <c r="AC144" s="92">
        <v>0</v>
      </c>
      <c r="AD144" s="49">
        <f t="shared" si="73"/>
        <v>42.550000000000004</v>
      </c>
    </row>
    <row r="145" spans="1:30" ht="128.25" x14ac:dyDescent="0.25">
      <c r="A145" s="55" t="s">
        <v>197</v>
      </c>
      <c r="B145" s="32" t="s">
        <v>211</v>
      </c>
      <c r="C145" s="32"/>
      <c r="D145" s="60"/>
      <c r="E145" s="56"/>
      <c r="F145" s="123"/>
      <c r="G145" s="125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7"/>
      <c r="AD145" s="127"/>
    </row>
    <row r="146" spans="1:30" ht="45" x14ac:dyDescent="0.25">
      <c r="A146" s="2" t="s">
        <v>198</v>
      </c>
      <c r="B146" s="33" t="s">
        <v>25</v>
      </c>
      <c r="C146" s="30" t="s">
        <v>250</v>
      </c>
      <c r="D146" s="59">
        <v>36.08</v>
      </c>
      <c r="E146" s="116">
        <v>0</v>
      </c>
      <c r="F146" s="30">
        <f t="shared" si="54"/>
        <v>36.08</v>
      </c>
      <c r="G146" s="118">
        <v>1</v>
      </c>
      <c r="H146" s="71">
        <v>27.57</v>
      </c>
      <c r="I146" s="12">
        <f t="shared" ref="I146:I158" si="83">ROUND(H146*0.2359,2)</f>
        <v>6.5</v>
      </c>
      <c r="J146" s="20">
        <v>1.08</v>
      </c>
      <c r="K146" s="20">
        <f t="shared" ref="K146:K158" si="84">SUM(H146:J146)</f>
        <v>35.15</v>
      </c>
      <c r="L146" s="20"/>
      <c r="M146" s="20"/>
      <c r="N146" s="20">
        <v>0.93</v>
      </c>
      <c r="O146" s="20"/>
      <c r="P146" s="20"/>
      <c r="Q146" s="20"/>
      <c r="R146" s="20"/>
      <c r="S146" s="20">
        <f t="shared" ref="S146:S158" si="85">SUM(K146:N146)</f>
        <v>36.08</v>
      </c>
      <c r="T146" s="70">
        <f t="shared" ref="T146:T158" si="86">SUM(U146:AA146)</f>
        <v>36.08</v>
      </c>
      <c r="U146" s="13">
        <f t="shared" ref="U146:U158" si="87">H146*G146</f>
        <v>27.57</v>
      </c>
      <c r="V146" s="13">
        <f t="shared" ref="V146:V158" si="88">I146*G146</f>
        <v>6.5</v>
      </c>
      <c r="W146" s="13">
        <f t="shared" ref="W146:W158" si="89">J146*G146</f>
        <v>1.08</v>
      </c>
      <c r="X146" s="13"/>
      <c r="Y146" s="13"/>
      <c r="Z146" s="13">
        <f t="shared" ref="Z146:Z158" si="90">N146*G146</f>
        <v>0.93</v>
      </c>
      <c r="AA146" s="13"/>
      <c r="AB146" s="76">
        <f t="shared" ref="AB146:AB158" si="91">SUM(U146:AA146)</f>
        <v>36.08</v>
      </c>
      <c r="AC146" s="92">
        <v>0</v>
      </c>
      <c r="AD146" s="49">
        <f t="shared" ref="AD146:AD160" si="92">SUM(AB146:AC146)</f>
        <v>36.08</v>
      </c>
    </row>
    <row r="147" spans="1:30" ht="45" x14ac:dyDescent="0.25">
      <c r="A147" s="2" t="s">
        <v>199</v>
      </c>
      <c r="B147" s="33" t="s">
        <v>29</v>
      </c>
      <c r="C147" s="30" t="s">
        <v>250</v>
      </c>
      <c r="D147" s="59">
        <v>50.13</v>
      </c>
      <c r="E147" s="116">
        <v>0</v>
      </c>
      <c r="F147" s="30">
        <f t="shared" si="54"/>
        <v>50.13</v>
      </c>
      <c r="G147" s="118">
        <v>5</v>
      </c>
      <c r="H147" s="71">
        <v>35.9</v>
      </c>
      <c r="I147" s="12">
        <f t="shared" si="83"/>
        <v>8.4700000000000006</v>
      </c>
      <c r="J147" s="20">
        <v>4.83</v>
      </c>
      <c r="K147" s="20">
        <f t="shared" si="84"/>
        <v>49.199999999999996</v>
      </c>
      <c r="L147" s="20"/>
      <c r="M147" s="20"/>
      <c r="N147" s="20">
        <v>0.93</v>
      </c>
      <c r="O147" s="20"/>
      <c r="P147" s="20"/>
      <c r="Q147" s="20"/>
      <c r="R147" s="20"/>
      <c r="S147" s="20">
        <f t="shared" si="85"/>
        <v>50.129999999999995</v>
      </c>
      <c r="T147" s="70">
        <f t="shared" si="86"/>
        <v>250.65</v>
      </c>
      <c r="U147" s="13">
        <f t="shared" si="87"/>
        <v>179.5</v>
      </c>
      <c r="V147" s="13">
        <f t="shared" si="88"/>
        <v>42.35</v>
      </c>
      <c r="W147" s="13">
        <f t="shared" si="89"/>
        <v>24.15</v>
      </c>
      <c r="X147" s="13"/>
      <c r="Y147" s="13"/>
      <c r="Z147" s="13">
        <f t="shared" si="90"/>
        <v>4.6500000000000004</v>
      </c>
      <c r="AA147" s="13"/>
      <c r="AB147" s="76">
        <f t="shared" si="91"/>
        <v>250.65</v>
      </c>
      <c r="AC147" s="92">
        <v>0</v>
      </c>
      <c r="AD147" s="49">
        <f t="shared" si="92"/>
        <v>250.65</v>
      </c>
    </row>
    <row r="148" spans="1:30" x14ac:dyDescent="0.25">
      <c r="A148" s="2" t="s">
        <v>200</v>
      </c>
      <c r="B148" s="33" t="s">
        <v>35</v>
      </c>
      <c r="C148" s="30" t="s">
        <v>250</v>
      </c>
      <c r="D148" s="59">
        <v>45.58</v>
      </c>
      <c r="E148" s="116">
        <v>0</v>
      </c>
      <c r="F148" s="30">
        <f t="shared" si="54"/>
        <v>45.58</v>
      </c>
      <c r="G148" s="118">
        <v>1</v>
      </c>
      <c r="H148" s="71">
        <v>35.9</v>
      </c>
      <c r="I148" s="12">
        <f t="shared" si="83"/>
        <v>8.4700000000000006</v>
      </c>
      <c r="J148" s="20">
        <v>0.28000000000000003</v>
      </c>
      <c r="K148" s="20">
        <f t="shared" si="84"/>
        <v>44.65</v>
      </c>
      <c r="L148" s="20"/>
      <c r="M148" s="20"/>
      <c r="N148" s="20">
        <v>0.93</v>
      </c>
      <c r="O148" s="20"/>
      <c r="P148" s="20"/>
      <c r="Q148" s="20"/>
      <c r="R148" s="20"/>
      <c r="S148" s="20">
        <f t="shared" si="85"/>
        <v>45.58</v>
      </c>
      <c r="T148" s="70">
        <f t="shared" si="86"/>
        <v>45.58</v>
      </c>
      <c r="U148" s="13">
        <f t="shared" si="87"/>
        <v>35.9</v>
      </c>
      <c r="V148" s="13">
        <f t="shared" si="88"/>
        <v>8.4700000000000006</v>
      </c>
      <c r="W148" s="13">
        <f t="shared" si="89"/>
        <v>0.28000000000000003</v>
      </c>
      <c r="X148" s="13"/>
      <c r="Y148" s="13"/>
      <c r="Z148" s="13">
        <f t="shared" si="90"/>
        <v>0.93</v>
      </c>
      <c r="AA148" s="13"/>
      <c r="AB148" s="76">
        <f t="shared" si="91"/>
        <v>45.58</v>
      </c>
      <c r="AC148" s="92">
        <v>0</v>
      </c>
      <c r="AD148" s="49">
        <f t="shared" si="92"/>
        <v>45.58</v>
      </c>
    </row>
    <row r="149" spans="1:30" ht="30" x14ac:dyDescent="0.25">
      <c r="A149" s="2" t="s">
        <v>201</v>
      </c>
      <c r="B149" s="34" t="s">
        <v>37</v>
      </c>
      <c r="C149" s="30" t="s">
        <v>250</v>
      </c>
      <c r="D149" s="59">
        <v>50.58</v>
      </c>
      <c r="E149" s="116">
        <v>0</v>
      </c>
      <c r="F149" s="30">
        <f t="shared" si="54"/>
        <v>50.58</v>
      </c>
      <c r="G149" s="118">
        <v>4</v>
      </c>
      <c r="H149" s="71">
        <v>35.9</v>
      </c>
      <c r="I149" s="12">
        <f t="shared" si="83"/>
        <v>8.4700000000000006</v>
      </c>
      <c r="J149" s="20">
        <v>5.28</v>
      </c>
      <c r="K149" s="20">
        <f t="shared" si="84"/>
        <v>49.65</v>
      </c>
      <c r="L149" s="20"/>
      <c r="M149" s="20"/>
      <c r="N149" s="20">
        <v>0.93</v>
      </c>
      <c r="O149" s="20"/>
      <c r="P149" s="20"/>
      <c r="Q149" s="20"/>
      <c r="R149" s="20"/>
      <c r="S149" s="20">
        <f t="shared" si="85"/>
        <v>50.58</v>
      </c>
      <c r="T149" s="70">
        <f t="shared" si="86"/>
        <v>202.32</v>
      </c>
      <c r="U149" s="13">
        <f t="shared" si="87"/>
        <v>143.6</v>
      </c>
      <c r="V149" s="13">
        <f t="shared" si="88"/>
        <v>33.880000000000003</v>
      </c>
      <c r="W149" s="13">
        <f t="shared" si="89"/>
        <v>21.12</v>
      </c>
      <c r="X149" s="13"/>
      <c r="Y149" s="13"/>
      <c r="Z149" s="13">
        <f t="shared" si="90"/>
        <v>3.72</v>
      </c>
      <c r="AA149" s="13"/>
      <c r="AB149" s="76">
        <f t="shared" si="91"/>
        <v>202.32</v>
      </c>
      <c r="AC149" s="92">
        <v>0</v>
      </c>
      <c r="AD149" s="49">
        <f t="shared" si="92"/>
        <v>202.32</v>
      </c>
    </row>
    <row r="150" spans="1:30" ht="45" x14ac:dyDescent="0.25">
      <c r="A150" s="2" t="s">
        <v>202</v>
      </c>
      <c r="B150" s="34" t="s">
        <v>47</v>
      </c>
      <c r="C150" s="30" t="s">
        <v>250</v>
      </c>
      <c r="D150" s="59">
        <v>49.15</v>
      </c>
      <c r="E150" s="116">
        <v>0</v>
      </c>
      <c r="F150" s="30">
        <f t="shared" si="54"/>
        <v>49.15</v>
      </c>
      <c r="G150" s="118">
        <v>1</v>
      </c>
      <c r="H150" s="71">
        <v>35.9</v>
      </c>
      <c r="I150" s="12">
        <f t="shared" si="83"/>
        <v>8.4700000000000006</v>
      </c>
      <c r="J150" s="20">
        <v>3.85</v>
      </c>
      <c r="K150" s="20">
        <f t="shared" si="84"/>
        <v>48.22</v>
      </c>
      <c r="L150" s="20"/>
      <c r="M150" s="20"/>
      <c r="N150" s="20">
        <v>0.93</v>
      </c>
      <c r="O150" s="20"/>
      <c r="P150" s="20"/>
      <c r="Q150" s="20"/>
      <c r="R150" s="20"/>
      <c r="S150" s="20">
        <f t="shared" si="85"/>
        <v>49.15</v>
      </c>
      <c r="T150" s="70">
        <f t="shared" si="86"/>
        <v>49.15</v>
      </c>
      <c r="U150" s="13">
        <f t="shared" si="87"/>
        <v>35.9</v>
      </c>
      <c r="V150" s="13">
        <f t="shared" si="88"/>
        <v>8.4700000000000006</v>
      </c>
      <c r="W150" s="13">
        <f t="shared" si="89"/>
        <v>3.85</v>
      </c>
      <c r="X150" s="13"/>
      <c r="Y150" s="13"/>
      <c r="Z150" s="13">
        <f t="shared" si="90"/>
        <v>0.93</v>
      </c>
      <c r="AA150" s="13"/>
      <c r="AB150" s="76">
        <f t="shared" si="91"/>
        <v>49.15</v>
      </c>
      <c r="AC150" s="92">
        <v>0</v>
      </c>
      <c r="AD150" s="49">
        <f t="shared" si="92"/>
        <v>49.15</v>
      </c>
    </row>
    <row r="151" spans="1:30" ht="60" x14ac:dyDescent="0.25">
      <c r="A151" s="2" t="s">
        <v>203</v>
      </c>
      <c r="B151" s="34" t="s">
        <v>50</v>
      </c>
      <c r="C151" s="30" t="s">
        <v>250</v>
      </c>
      <c r="D151" s="59">
        <v>62.51</v>
      </c>
      <c r="E151" s="116">
        <v>0</v>
      </c>
      <c r="F151" s="30">
        <f t="shared" si="54"/>
        <v>62.51</v>
      </c>
      <c r="G151" s="118">
        <v>5</v>
      </c>
      <c r="H151" s="71">
        <v>35.9</v>
      </c>
      <c r="I151" s="12">
        <f t="shared" si="83"/>
        <v>8.4700000000000006</v>
      </c>
      <c r="J151" s="20">
        <v>17.21</v>
      </c>
      <c r="K151" s="20">
        <f t="shared" si="84"/>
        <v>61.58</v>
      </c>
      <c r="L151" s="20"/>
      <c r="M151" s="20"/>
      <c r="N151" s="20">
        <v>0.93</v>
      </c>
      <c r="O151" s="20"/>
      <c r="P151" s="20"/>
      <c r="Q151" s="20"/>
      <c r="R151" s="20"/>
      <c r="S151" s="20">
        <f t="shared" si="85"/>
        <v>62.51</v>
      </c>
      <c r="T151" s="70">
        <f t="shared" si="86"/>
        <v>312.54999999999995</v>
      </c>
      <c r="U151" s="13">
        <f t="shared" si="87"/>
        <v>179.5</v>
      </c>
      <c r="V151" s="13">
        <f t="shared" si="88"/>
        <v>42.35</v>
      </c>
      <c r="W151" s="13">
        <f t="shared" si="89"/>
        <v>86.050000000000011</v>
      </c>
      <c r="X151" s="13"/>
      <c r="Y151" s="13"/>
      <c r="Z151" s="13">
        <f t="shared" si="90"/>
        <v>4.6500000000000004</v>
      </c>
      <c r="AA151" s="13"/>
      <c r="AB151" s="76">
        <f t="shared" si="91"/>
        <v>312.54999999999995</v>
      </c>
      <c r="AC151" s="92">
        <v>0</v>
      </c>
      <c r="AD151" s="49">
        <f t="shared" si="92"/>
        <v>312.54999999999995</v>
      </c>
    </row>
    <row r="152" spans="1:30" ht="48" x14ac:dyDescent="0.25">
      <c r="A152" s="2" t="s">
        <v>204</v>
      </c>
      <c r="B152" s="34" t="s">
        <v>217</v>
      </c>
      <c r="C152" s="30" t="s">
        <v>250</v>
      </c>
      <c r="D152" s="59">
        <v>59.97</v>
      </c>
      <c r="E152" s="116">
        <v>0</v>
      </c>
      <c r="F152" s="30">
        <f t="shared" si="54"/>
        <v>59.97</v>
      </c>
      <c r="G152" s="118">
        <v>5</v>
      </c>
      <c r="H152" s="71">
        <v>35.9</v>
      </c>
      <c r="I152" s="12">
        <f t="shared" si="83"/>
        <v>8.4700000000000006</v>
      </c>
      <c r="J152" s="20">
        <v>14.67</v>
      </c>
      <c r="K152" s="20">
        <f t="shared" si="84"/>
        <v>59.04</v>
      </c>
      <c r="L152" s="20"/>
      <c r="M152" s="20"/>
      <c r="N152" s="20">
        <v>0.93</v>
      </c>
      <c r="O152" s="20"/>
      <c r="P152" s="20"/>
      <c r="Q152" s="20"/>
      <c r="R152" s="20"/>
      <c r="S152" s="20">
        <f t="shared" si="85"/>
        <v>59.97</v>
      </c>
      <c r="T152" s="70">
        <f t="shared" si="86"/>
        <v>299.84999999999997</v>
      </c>
      <c r="U152" s="13">
        <f t="shared" si="87"/>
        <v>179.5</v>
      </c>
      <c r="V152" s="13">
        <f t="shared" si="88"/>
        <v>42.35</v>
      </c>
      <c r="W152" s="13">
        <f t="shared" si="89"/>
        <v>73.349999999999994</v>
      </c>
      <c r="X152" s="13"/>
      <c r="Y152" s="13"/>
      <c r="Z152" s="13">
        <f t="shared" si="90"/>
        <v>4.6500000000000004</v>
      </c>
      <c r="AA152" s="13"/>
      <c r="AB152" s="76">
        <f t="shared" si="91"/>
        <v>299.84999999999997</v>
      </c>
      <c r="AC152" s="92">
        <v>0</v>
      </c>
      <c r="AD152" s="49">
        <f t="shared" si="92"/>
        <v>299.84999999999997</v>
      </c>
    </row>
    <row r="153" spans="1:30" ht="75" x14ac:dyDescent="0.25">
      <c r="A153" s="2" t="s">
        <v>205</v>
      </c>
      <c r="B153" s="34" t="s">
        <v>53</v>
      </c>
      <c r="C153" s="30" t="s">
        <v>250</v>
      </c>
      <c r="D153" s="59">
        <v>56.26</v>
      </c>
      <c r="E153" s="116">
        <v>0</v>
      </c>
      <c r="F153" s="30">
        <f t="shared" si="54"/>
        <v>56.26</v>
      </c>
      <c r="G153" s="118">
        <v>1</v>
      </c>
      <c r="H153" s="71">
        <v>35.9</v>
      </c>
      <c r="I153" s="12">
        <f t="shared" si="83"/>
        <v>8.4700000000000006</v>
      </c>
      <c r="J153" s="20">
        <v>10.96</v>
      </c>
      <c r="K153" s="20">
        <f t="shared" si="84"/>
        <v>55.33</v>
      </c>
      <c r="L153" s="20"/>
      <c r="M153" s="20"/>
      <c r="N153" s="20">
        <v>0.93</v>
      </c>
      <c r="O153" s="20"/>
      <c r="P153" s="20"/>
      <c r="Q153" s="20"/>
      <c r="R153" s="20"/>
      <c r="S153" s="20">
        <f t="shared" si="85"/>
        <v>56.26</v>
      </c>
      <c r="T153" s="70">
        <f t="shared" si="86"/>
        <v>56.26</v>
      </c>
      <c r="U153" s="13">
        <f t="shared" si="87"/>
        <v>35.9</v>
      </c>
      <c r="V153" s="13">
        <f t="shared" si="88"/>
        <v>8.4700000000000006</v>
      </c>
      <c r="W153" s="13">
        <f t="shared" si="89"/>
        <v>10.96</v>
      </c>
      <c r="X153" s="13"/>
      <c r="Y153" s="13"/>
      <c r="Z153" s="13">
        <f t="shared" si="90"/>
        <v>0.93</v>
      </c>
      <c r="AA153" s="13"/>
      <c r="AB153" s="76">
        <f t="shared" si="91"/>
        <v>56.26</v>
      </c>
      <c r="AC153" s="92">
        <v>0</v>
      </c>
      <c r="AD153" s="49">
        <f t="shared" si="92"/>
        <v>56.26</v>
      </c>
    </row>
    <row r="154" spans="1:30" ht="75" x14ac:dyDescent="0.25">
      <c r="A154" s="2" t="s">
        <v>206</v>
      </c>
      <c r="B154" s="34" t="s">
        <v>55</v>
      </c>
      <c r="C154" s="30" t="s">
        <v>250</v>
      </c>
      <c r="D154" s="59">
        <v>69.02</v>
      </c>
      <c r="E154" s="116">
        <v>0</v>
      </c>
      <c r="F154" s="30">
        <f t="shared" si="54"/>
        <v>69.02</v>
      </c>
      <c r="G154" s="118">
        <v>1</v>
      </c>
      <c r="H154" s="71">
        <v>35.9</v>
      </c>
      <c r="I154" s="12">
        <f t="shared" si="83"/>
        <v>8.4700000000000006</v>
      </c>
      <c r="J154" s="20">
        <v>23.72</v>
      </c>
      <c r="K154" s="20">
        <f t="shared" si="84"/>
        <v>68.09</v>
      </c>
      <c r="L154" s="20"/>
      <c r="M154" s="20"/>
      <c r="N154" s="20">
        <v>0.93</v>
      </c>
      <c r="O154" s="20"/>
      <c r="P154" s="20"/>
      <c r="Q154" s="20"/>
      <c r="R154" s="20"/>
      <c r="S154" s="20">
        <f t="shared" si="85"/>
        <v>69.02000000000001</v>
      </c>
      <c r="T154" s="70">
        <f t="shared" si="86"/>
        <v>69.02000000000001</v>
      </c>
      <c r="U154" s="13">
        <f t="shared" si="87"/>
        <v>35.9</v>
      </c>
      <c r="V154" s="13">
        <f t="shared" si="88"/>
        <v>8.4700000000000006</v>
      </c>
      <c r="W154" s="13">
        <f t="shared" si="89"/>
        <v>23.72</v>
      </c>
      <c r="X154" s="13"/>
      <c r="Y154" s="13"/>
      <c r="Z154" s="13">
        <f t="shared" si="90"/>
        <v>0.93</v>
      </c>
      <c r="AA154" s="13"/>
      <c r="AB154" s="76">
        <f t="shared" si="91"/>
        <v>69.02000000000001</v>
      </c>
      <c r="AC154" s="92">
        <v>0</v>
      </c>
      <c r="AD154" s="49">
        <f t="shared" si="92"/>
        <v>69.02000000000001</v>
      </c>
    </row>
    <row r="155" spans="1:30" ht="44.25" customHeight="1" x14ac:dyDescent="0.25">
      <c r="A155" s="2" t="s">
        <v>207</v>
      </c>
      <c r="B155" s="34" t="s">
        <v>178</v>
      </c>
      <c r="C155" s="30" t="s">
        <v>250</v>
      </c>
      <c r="D155" s="59">
        <v>47.31</v>
      </c>
      <c r="E155" s="116">
        <v>0</v>
      </c>
      <c r="F155" s="30">
        <f t="shared" si="54"/>
        <v>47.31</v>
      </c>
      <c r="G155" s="118">
        <v>15</v>
      </c>
      <c r="H155" s="71">
        <v>35.9</v>
      </c>
      <c r="I155" s="12">
        <f t="shared" si="83"/>
        <v>8.4700000000000006</v>
      </c>
      <c r="J155" s="20">
        <v>2.0099999999999998</v>
      </c>
      <c r="K155" s="20">
        <f t="shared" si="84"/>
        <v>46.379999999999995</v>
      </c>
      <c r="L155" s="20"/>
      <c r="M155" s="20"/>
      <c r="N155" s="20">
        <v>0.93</v>
      </c>
      <c r="O155" s="20"/>
      <c r="P155" s="20"/>
      <c r="Q155" s="20"/>
      <c r="R155" s="20"/>
      <c r="S155" s="20">
        <f t="shared" si="85"/>
        <v>47.309999999999995</v>
      </c>
      <c r="T155" s="70">
        <f t="shared" si="86"/>
        <v>709.65</v>
      </c>
      <c r="U155" s="13">
        <f t="shared" si="87"/>
        <v>538.5</v>
      </c>
      <c r="V155" s="13">
        <f t="shared" si="88"/>
        <v>127.05000000000001</v>
      </c>
      <c r="W155" s="13">
        <f t="shared" si="89"/>
        <v>30.15</v>
      </c>
      <c r="X155" s="13"/>
      <c r="Y155" s="13"/>
      <c r="Z155" s="13">
        <f t="shared" si="90"/>
        <v>13.950000000000001</v>
      </c>
      <c r="AA155" s="13"/>
      <c r="AB155" s="76">
        <f t="shared" si="91"/>
        <v>709.65</v>
      </c>
      <c r="AC155" s="92">
        <v>0</v>
      </c>
      <c r="AD155" s="49">
        <f t="shared" si="92"/>
        <v>709.65</v>
      </c>
    </row>
    <row r="156" spans="1:30" ht="30" x14ac:dyDescent="0.25">
      <c r="A156" s="2" t="s">
        <v>208</v>
      </c>
      <c r="B156" s="34" t="s">
        <v>65</v>
      </c>
      <c r="C156" s="30" t="s">
        <v>250</v>
      </c>
      <c r="D156" s="59">
        <v>39.380000000000003</v>
      </c>
      <c r="E156" s="116">
        <v>0</v>
      </c>
      <c r="F156" s="30">
        <f t="shared" si="54"/>
        <v>39.380000000000003</v>
      </c>
      <c r="G156" s="118">
        <v>1</v>
      </c>
      <c r="H156" s="71">
        <v>29.95</v>
      </c>
      <c r="I156" s="12">
        <f t="shared" si="83"/>
        <v>7.07</v>
      </c>
      <c r="J156" s="20">
        <v>1.43</v>
      </c>
      <c r="K156" s="20">
        <f t="shared" si="84"/>
        <v>38.449999999999996</v>
      </c>
      <c r="L156" s="20"/>
      <c r="M156" s="20"/>
      <c r="N156" s="20">
        <v>0.93</v>
      </c>
      <c r="O156" s="20"/>
      <c r="P156" s="20"/>
      <c r="Q156" s="20"/>
      <c r="R156" s="20"/>
      <c r="S156" s="20">
        <f t="shared" si="85"/>
        <v>39.379999999999995</v>
      </c>
      <c r="T156" s="70">
        <f t="shared" si="86"/>
        <v>39.379999999999995</v>
      </c>
      <c r="U156" s="13">
        <f t="shared" si="87"/>
        <v>29.95</v>
      </c>
      <c r="V156" s="13">
        <f t="shared" si="88"/>
        <v>7.07</v>
      </c>
      <c r="W156" s="13">
        <f t="shared" si="89"/>
        <v>1.43</v>
      </c>
      <c r="X156" s="13"/>
      <c r="Y156" s="13"/>
      <c r="Z156" s="13">
        <f t="shared" si="90"/>
        <v>0.93</v>
      </c>
      <c r="AA156" s="13"/>
      <c r="AB156" s="76">
        <f t="shared" si="91"/>
        <v>39.379999999999995</v>
      </c>
      <c r="AC156" s="92">
        <v>0</v>
      </c>
      <c r="AD156" s="49">
        <f t="shared" si="92"/>
        <v>39.379999999999995</v>
      </c>
    </row>
    <row r="157" spans="1:30" ht="30" x14ac:dyDescent="0.25">
      <c r="A157" s="2" t="s">
        <v>209</v>
      </c>
      <c r="B157" s="34" t="s">
        <v>213</v>
      </c>
      <c r="C157" s="30" t="s">
        <v>250</v>
      </c>
      <c r="D157" s="59">
        <v>46.87</v>
      </c>
      <c r="E157" s="116">
        <v>0</v>
      </c>
      <c r="F157" s="30">
        <f t="shared" si="54"/>
        <v>46.87</v>
      </c>
      <c r="G157" s="118">
        <v>1</v>
      </c>
      <c r="H157" s="71">
        <v>32.93</v>
      </c>
      <c r="I157" s="12">
        <f t="shared" si="83"/>
        <v>7.77</v>
      </c>
      <c r="J157" s="20">
        <v>5.24</v>
      </c>
      <c r="K157" s="20">
        <f t="shared" si="84"/>
        <v>45.940000000000005</v>
      </c>
      <c r="L157" s="20"/>
      <c r="M157" s="20"/>
      <c r="N157" s="20">
        <v>0.93</v>
      </c>
      <c r="O157" s="20"/>
      <c r="P157" s="20"/>
      <c r="Q157" s="20"/>
      <c r="R157" s="20"/>
      <c r="S157" s="20">
        <f t="shared" si="85"/>
        <v>46.870000000000005</v>
      </c>
      <c r="T157" s="70">
        <f t="shared" si="86"/>
        <v>46.870000000000005</v>
      </c>
      <c r="U157" s="13">
        <f t="shared" si="87"/>
        <v>32.93</v>
      </c>
      <c r="V157" s="13">
        <f t="shared" si="88"/>
        <v>7.77</v>
      </c>
      <c r="W157" s="13">
        <f t="shared" si="89"/>
        <v>5.24</v>
      </c>
      <c r="X157" s="13"/>
      <c r="Y157" s="13"/>
      <c r="Z157" s="13">
        <f t="shared" si="90"/>
        <v>0.93</v>
      </c>
      <c r="AA157" s="13"/>
      <c r="AB157" s="76">
        <f t="shared" si="91"/>
        <v>46.870000000000005</v>
      </c>
      <c r="AC157" s="92">
        <v>0</v>
      </c>
      <c r="AD157" s="49">
        <f t="shared" si="92"/>
        <v>46.870000000000005</v>
      </c>
    </row>
    <row r="158" spans="1:30" ht="30.75" thickBot="1" x14ac:dyDescent="0.3">
      <c r="A158" s="128" t="s">
        <v>210</v>
      </c>
      <c r="B158" s="35" t="s">
        <v>69</v>
      </c>
      <c r="C158" s="129" t="s">
        <v>250</v>
      </c>
      <c r="D158" s="86">
        <v>43.61</v>
      </c>
      <c r="E158" s="130">
        <v>0</v>
      </c>
      <c r="F158" s="129">
        <f t="shared" ref="F158" si="93">D158+E158</f>
        <v>43.61</v>
      </c>
      <c r="G158" s="131">
        <v>1</v>
      </c>
      <c r="H158" s="74">
        <v>29.95</v>
      </c>
      <c r="I158" s="29">
        <f t="shared" si="83"/>
        <v>7.07</v>
      </c>
      <c r="J158" s="27">
        <v>5.66</v>
      </c>
      <c r="K158" s="27">
        <f t="shared" si="84"/>
        <v>42.679999999999993</v>
      </c>
      <c r="L158" s="27"/>
      <c r="M158" s="27"/>
      <c r="N158" s="27">
        <v>0.93</v>
      </c>
      <c r="O158" s="27"/>
      <c r="P158" s="27"/>
      <c r="Q158" s="27"/>
      <c r="R158" s="27"/>
      <c r="S158" s="27">
        <f t="shared" si="85"/>
        <v>43.609999999999992</v>
      </c>
      <c r="T158" s="75">
        <f t="shared" si="86"/>
        <v>43.609999999999992</v>
      </c>
      <c r="U158" s="26">
        <f t="shared" si="87"/>
        <v>29.95</v>
      </c>
      <c r="V158" s="26">
        <f t="shared" si="88"/>
        <v>7.07</v>
      </c>
      <c r="W158" s="26">
        <f t="shared" si="89"/>
        <v>5.66</v>
      </c>
      <c r="X158" s="26"/>
      <c r="Y158" s="26"/>
      <c r="Z158" s="26">
        <f t="shared" si="90"/>
        <v>0.93</v>
      </c>
      <c r="AA158" s="26"/>
      <c r="AB158" s="78">
        <f t="shared" si="91"/>
        <v>43.609999999999992</v>
      </c>
      <c r="AC158" s="92">
        <v>0</v>
      </c>
      <c r="AD158" s="85">
        <f t="shared" si="92"/>
        <v>43.609999999999992</v>
      </c>
    </row>
    <row r="159" spans="1:30" ht="30.75" thickBot="1" x14ac:dyDescent="0.3">
      <c r="A159" s="132"/>
      <c r="B159" s="133" t="s">
        <v>256</v>
      </c>
      <c r="C159" s="134"/>
      <c r="D159" s="87"/>
      <c r="E159" s="135"/>
      <c r="F159" s="134"/>
      <c r="G159" s="93">
        <f>SUM(G29:G158)</f>
        <v>10420</v>
      </c>
      <c r="H159" s="88"/>
      <c r="I159" s="89"/>
      <c r="J159" s="88"/>
      <c r="K159" s="88"/>
      <c r="L159" s="88"/>
      <c r="M159" s="88"/>
      <c r="N159" s="88"/>
      <c r="O159" s="88"/>
      <c r="P159" s="88"/>
      <c r="Q159" s="88"/>
      <c r="R159" s="88"/>
      <c r="S159" s="90"/>
      <c r="T159" s="95">
        <f t="shared" ref="T159:AD159" si="94">SUM(T29:T158)</f>
        <v>148204.69999999992</v>
      </c>
      <c r="U159" s="96">
        <f t="shared" si="94"/>
        <v>56069.469999999979</v>
      </c>
      <c r="V159" s="96">
        <f t="shared" si="94"/>
        <v>13203.559999999998</v>
      </c>
      <c r="W159" s="96">
        <f t="shared" si="94"/>
        <v>69241.070000000094</v>
      </c>
      <c r="X159" s="96">
        <f t="shared" si="94"/>
        <v>0</v>
      </c>
      <c r="Y159" s="96">
        <f t="shared" si="94"/>
        <v>0</v>
      </c>
      <c r="Z159" s="97">
        <f t="shared" si="94"/>
        <v>9690.6</v>
      </c>
      <c r="AA159" s="96">
        <f t="shared" si="94"/>
        <v>0</v>
      </c>
      <c r="AB159" s="97">
        <f t="shared" si="94"/>
        <v>148204.69999999992</v>
      </c>
      <c r="AC159" s="96">
        <f t="shared" si="94"/>
        <v>0</v>
      </c>
      <c r="AD159" s="94">
        <f t="shared" si="94"/>
        <v>148204.69999999992</v>
      </c>
    </row>
    <row r="160" spans="1:30" ht="31.5" customHeight="1" thickBot="1" x14ac:dyDescent="0.3">
      <c r="A160" s="98"/>
      <c r="B160" s="84" t="s">
        <v>134</v>
      </c>
      <c r="C160" s="84"/>
      <c r="D160" s="84"/>
      <c r="E160" s="83"/>
      <c r="F160" s="84"/>
      <c r="G160" s="93">
        <f>G27+G159</f>
        <v>10630</v>
      </c>
      <c r="H160" s="136"/>
      <c r="I160" s="136"/>
      <c r="J160" s="136"/>
      <c r="K160" s="137"/>
      <c r="L160" s="137"/>
      <c r="M160" s="137"/>
      <c r="N160" s="136"/>
      <c r="O160" s="138"/>
      <c r="P160" s="138"/>
      <c r="Q160" s="138"/>
      <c r="R160" s="138"/>
      <c r="S160" s="138"/>
      <c r="T160" s="139">
        <f>SUM(U160:AA160)+AC160</f>
        <v>160295.14705000009</v>
      </c>
      <c r="U160" s="140">
        <f>SUM(U15:U158)-U27</f>
        <v>59814.049999999974</v>
      </c>
      <c r="V160" s="140">
        <f>SUM(V15:V158)-V27</f>
        <v>14096.320000000007</v>
      </c>
      <c r="W160" s="140">
        <f>SUM(W15:W158)-W27</f>
        <v>71411.970000000103</v>
      </c>
      <c r="X160" s="140">
        <f t="shared" ref="X160:Y160" si="95">SUM(X15:X158)-X27</f>
        <v>623.4</v>
      </c>
      <c r="Y160" s="140">
        <f t="shared" si="95"/>
        <v>147.06</v>
      </c>
      <c r="Z160" s="140">
        <f>SUM(Z15:Z158)-Z27</f>
        <v>12055.482999999997</v>
      </c>
      <c r="AA160" s="141">
        <f>SUM(AA15:AA130)-AA27</f>
        <v>48.521999999999998</v>
      </c>
      <c r="AB160" s="142">
        <f>SUM(U160:AA160)</f>
        <v>158196.80500000008</v>
      </c>
      <c r="AC160" s="142">
        <f>SUM(AC15:AC130)-AC27</f>
        <v>2098.3420499999993</v>
      </c>
      <c r="AD160" s="143">
        <f t="shared" si="92"/>
        <v>160295.14705000009</v>
      </c>
    </row>
    <row r="161" spans="1:30" ht="15.75" thickBot="1" x14ac:dyDescent="0.3">
      <c r="A161" s="23"/>
      <c r="B161" s="24"/>
      <c r="C161" s="24"/>
      <c r="D161" s="24"/>
      <c r="E161" s="24"/>
      <c r="F161" s="24"/>
      <c r="G161" s="23"/>
      <c r="H161" s="23"/>
      <c r="I161" s="23"/>
      <c r="J161" s="23"/>
      <c r="K161" s="25"/>
      <c r="L161" s="25"/>
      <c r="M161" s="25"/>
      <c r="N161" s="23"/>
      <c r="O161" s="23"/>
      <c r="P161" s="23"/>
      <c r="Q161" s="23"/>
      <c r="R161" s="23"/>
      <c r="S161" s="23"/>
      <c r="T161" s="144"/>
      <c r="U161" s="196">
        <f>U160+V160</f>
        <v>73910.369999999981</v>
      </c>
      <c r="V161" s="197"/>
      <c r="W161" s="28"/>
      <c r="X161" s="28"/>
      <c r="Y161" s="28"/>
      <c r="Z161" s="28"/>
      <c r="AA161" s="28"/>
      <c r="AB161" s="28"/>
      <c r="AC161" s="28"/>
      <c r="AD161" s="28"/>
    </row>
    <row r="162" spans="1:30" x14ac:dyDescent="0.25">
      <c r="A162" s="145"/>
      <c r="B162" s="145"/>
      <c r="C162" s="145"/>
      <c r="D162" s="145"/>
      <c r="E162" s="145"/>
      <c r="F162" s="145"/>
      <c r="G162" s="146"/>
      <c r="H162" s="31" t="s">
        <v>212</v>
      </c>
      <c r="I162" s="31"/>
      <c r="J162" s="31"/>
      <c r="K162" s="145"/>
      <c r="L162" s="145"/>
      <c r="M162" s="145"/>
      <c r="N162" s="145"/>
      <c r="O162" s="145"/>
      <c r="P162" s="145"/>
      <c r="Q162" s="145"/>
      <c r="R162" s="145"/>
      <c r="S162" s="145"/>
      <c r="T162" s="147"/>
      <c r="U162" s="91"/>
      <c r="V162" s="148"/>
      <c r="W162" s="145"/>
      <c r="X162" s="145"/>
      <c r="Y162" s="145"/>
      <c r="Z162" s="145"/>
      <c r="AA162" s="145"/>
      <c r="AB162" s="145"/>
      <c r="AC162" s="145"/>
      <c r="AD162" s="145"/>
    </row>
    <row r="163" spans="1:30" x14ac:dyDescent="0.25">
      <c r="Q163" s="82"/>
    </row>
  </sheetData>
  <mergeCells count="14">
    <mergeCell ref="U161:V161"/>
    <mergeCell ref="T9:AE9"/>
    <mergeCell ref="A1:B1"/>
    <mergeCell ref="A2:B2"/>
    <mergeCell ref="A3:B3"/>
    <mergeCell ref="B11:B13"/>
    <mergeCell ref="D11:D13"/>
    <mergeCell ref="F11:F13"/>
    <mergeCell ref="G11:G13"/>
    <mergeCell ref="H11:K11"/>
    <mergeCell ref="S11:S13"/>
    <mergeCell ref="T11:T13"/>
    <mergeCell ref="AB11:AB13"/>
    <mergeCell ref="AD11:AD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A28E6-6469-406F-805F-576E7777124D}">
  <dimension ref="B3:M5"/>
  <sheetViews>
    <sheetView workbookViewId="0">
      <selection activeCell="M20" sqref="M20"/>
    </sheetView>
  </sheetViews>
  <sheetFormatPr defaultRowHeight="15" x14ac:dyDescent="0.25"/>
  <cols>
    <col min="1" max="1" width="2.5703125" customWidth="1"/>
    <col min="4" max="4" width="12.5703125" customWidth="1"/>
    <col min="5" max="5" width="11.28515625" customWidth="1"/>
    <col min="6" max="6" width="16.140625" customWidth="1"/>
    <col min="7" max="7" width="13" customWidth="1"/>
    <col min="8" max="8" width="12.42578125" customWidth="1"/>
    <col min="9" max="9" width="13.85546875" customWidth="1"/>
    <col min="10" max="10" width="13.28515625" customWidth="1"/>
    <col min="13" max="13" width="11.85546875" customWidth="1"/>
  </cols>
  <sheetData>
    <row r="3" spans="2:13" x14ac:dyDescent="0.25">
      <c r="B3" s="198" t="s">
        <v>266</v>
      </c>
      <c r="C3" s="199"/>
      <c r="D3" s="199"/>
      <c r="E3" s="199"/>
      <c r="F3" s="199" t="s">
        <v>264</v>
      </c>
      <c r="G3" s="199"/>
      <c r="H3" s="199"/>
      <c r="I3" s="199"/>
      <c r="J3" s="199" t="s">
        <v>265</v>
      </c>
      <c r="K3" s="199"/>
      <c r="L3" s="199"/>
      <c r="M3" s="200"/>
    </row>
    <row r="4" spans="2:13" x14ac:dyDescent="0.25">
      <c r="B4" s="1">
        <v>1000</v>
      </c>
      <c r="C4" s="1">
        <v>2000</v>
      </c>
      <c r="D4" s="1">
        <v>5000</v>
      </c>
      <c r="E4" s="1" t="s">
        <v>134</v>
      </c>
      <c r="F4" s="1">
        <v>1000</v>
      </c>
      <c r="G4" s="1">
        <v>2000</v>
      </c>
      <c r="H4" s="1">
        <v>5000</v>
      </c>
      <c r="I4" s="1" t="s">
        <v>134</v>
      </c>
      <c r="J4" s="1">
        <v>1000</v>
      </c>
      <c r="K4" s="1">
        <v>2000</v>
      </c>
      <c r="L4" s="1">
        <v>5000</v>
      </c>
      <c r="M4" s="1" t="s">
        <v>134</v>
      </c>
    </row>
    <row r="5" spans="2:13" x14ac:dyDescent="0.25">
      <c r="B5" s="167">
        <v>24382</v>
      </c>
      <c r="C5" s="167">
        <v>75595</v>
      </c>
      <c r="D5" s="167">
        <v>0</v>
      </c>
      <c r="E5" s="167">
        <v>999977</v>
      </c>
      <c r="F5" s="167">
        <v>35105</v>
      </c>
      <c r="G5" s="167">
        <v>77426</v>
      </c>
      <c r="H5" s="167">
        <v>12</v>
      </c>
      <c r="I5" s="167">
        <f>SUM(F5:H5)</f>
        <v>112543</v>
      </c>
      <c r="J5" s="167">
        <v>75853</v>
      </c>
      <c r="K5" s="167">
        <v>84385</v>
      </c>
      <c r="L5" s="167">
        <v>57</v>
      </c>
      <c r="M5" s="167">
        <f>SUM(J5:L5)</f>
        <v>160295</v>
      </c>
    </row>
  </sheetData>
  <mergeCells count="3">
    <mergeCell ref="B3:E3"/>
    <mergeCell ref="F3:I3"/>
    <mergeCell ref="J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VADC_ienem_izdev_progn_17062022</vt:lpstr>
      <vt:lpstr>Planoto_ien_salidz</vt:lpstr>
      <vt:lpstr>VADC_ienem_izdev_progn_17062022!Print_Titles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2022-07-22T07:16:30Z</dcterms:modified>
</cp:coreProperties>
</file>