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defaultThemeVersion="166925"/>
  <mc:AlternateContent xmlns:mc="http://schemas.openxmlformats.org/markup-compatibility/2006">
    <mc:Choice Requires="x15">
      <x15ac:absPath xmlns:x15ac="http://schemas.microsoft.com/office/spreadsheetml/2010/11/ac" url="\\vnozare.pri\vm\Redirect_profiles\lzandberga\Desktop\NMPD_CENRADIS\250823\"/>
    </mc:Choice>
  </mc:AlternateContent>
  <xr:revisionPtr revIDLastSave="0" documentId="8_{596AE6D2-7D64-46B1-A5DF-2C34E215914A}" xr6:coauthVersionLast="47" xr6:coauthVersionMax="47" xr10:uidLastSave="{00000000-0000-0000-0000-000000000000}"/>
  <bookViews>
    <workbookView xWindow="-120" yWindow="-120" windowWidth="29040" windowHeight="15840" activeTab="1" xr2:uid="{224EF59E-7B9C-455E-9548-8D7EEEBD7A83}"/>
  </bookViews>
  <sheets>
    <sheet name="pielikums" sheetId="2" r:id="rId1"/>
    <sheet name="Skaidrojums" sheetId="3" r:id="rId2"/>
  </sheets>
  <externalReferences>
    <externalReference r:id="rId3"/>
    <externalReference r:id="rId4"/>
    <externalReference r:id="rId5"/>
    <externalReference r:id="rId6"/>
    <externalReference r:id="rId7"/>
    <externalReference r:id="rId8"/>
    <externalReference r:id="rId9"/>
    <externalReference r:id="rId10"/>
  </externalReferences>
  <definedNames>
    <definedName name="_1_2_d_NMP_lim">#REF!</definedName>
    <definedName name="_33_02_00_LIC">#REF!</definedName>
    <definedName name="_33_02_00_SMVA">#REF!</definedName>
    <definedName name="_33_02_00_TPSVA">#REF!</definedName>
    <definedName name="_xlnm._FilterDatabase" localSheetId="1" hidden="1">Skaidrojums!$B$3:$G$7</definedName>
    <definedName name="aa">#REF!</definedName>
    <definedName name="_xlnm.Auto_Open">#REF!</definedName>
    <definedName name="b">#REF!</definedName>
    <definedName name="BEx3ATHHUCGCIRND8KLAREDV3L40" hidden="1">[2]HEADER!#REF!</definedName>
    <definedName name="BEx3QB2RILYEXIROLAFCWQMOJXMN" hidden="1">[2]HEADER!#REF!</definedName>
    <definedName name="BEx3RIJ9LXPXWNF4BFBFA4ILG6AY" hidden="1">[2]HEADER!#REF!</definedName>
    <definedName name="BEx3T3XEKJ0I8634YNR6MPN3OBQL" hidden="1">[2]HEADER!#REF!</definedName>
    <definedName name="BEx73MBHXPGN5MLC2IC6RCMRLO6D" hidden="1">[2]HEADER!#REF!</definedName>
    <definedName name="BEx7KKYHXVDNTR0VZKUAIUQCSOP9" hidden="1">[2]HEADER!#REF!</definedName>
    <definedName name="BEx9EDPXWEPLE7S1KH5K8GGFZKC0" hidden="1">[2]HEADER!#REF!</definedName>
    <definedName name="BExBE9K6C6Q27ZVX3WOCP2J41BHY" hidden="1">[2]HEADER!#REF!</definedName>
    <definedName name="BExCQGR4Z3D1E5XRGMT5VWBAFBXW" hidden="1">[2]ZQZBC_PLN__04_03_10!#REF!</definedName>
    <definedName name="BExMP7OQLL0R8VO1CGH6H677G4ZU" hidden="1">[2]HEADER!#REF!</definedName>
    <definedName name="BExO50CMJCMLOGHRH7OH9FMGVTSS" hidden="1">[2]HEADER!#REF!</definedName>
    <definedName name="BExOA3RQ9DFFMJC5QYZ23ZT9RUN8" hidden="1">[2]HEADER!#REF!</definedName>
    <definedName name="BExS6S40JMF44ZTMXW3UE4WW9B54" hidden="1">[2]HEADER!#REF!</definedName>
    <definedName name="BExU5I577AMALET6AIZ4P1LRV9CU" hidden="1">[2]ZQZBC_PLN__04_03_10!#REF!</definedName>
    <definedName name="BExU7EBQBMZVYUSS9YS0I4JESH9L" hidden="1">[2]HEADER!#REF!</definedName>
    <definedName name="BExUC9I2YXGSCVE8W0KZ56D3E9UX" hidden="1">[2]HEADER!#REF!</definedName>
    <definedName name="BExZJQJI4H09EC94GXCLZDAB05VB" hidden="1">[2]HEADER!#REF!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{0,1,2,3,4,5,6} + {0;1;2;3;4;5}*7</definedName>
    <definedName name="Gala_kopsavilkums">#REF!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[3]izm.posteni!$A$2:$A$216</definedName>
    <definedName name="izm.nos">#REF!</definedName>
    <definedName name="izm.nos_1">[3]izm.posteni!$B$2:$B$216</definedName>
    <definedName name="jhg">#REF!</definedName>
    <definedName name="kk">#REF!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[2]ZQZBC_PLN__04_03_10!#REF!</definedName>
    <definedName name="n">#REF!</definedName>
    <definedName name="P_Dati_rikojums">#REF!</definedName>
    <definedName name="pp">#REF!</definedName>
    <definedName name="_xlnm.Print_Area" localSheetId="0">pielikums!$A$1:$C$1525</definedName>
    <definedName name="Recover">[4]Macro1!$A$135</definedName>
    <definedName name="Rikojums2222">[5]Macro1!$A$106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[3]strukturkodi!$B$2:$B$232</definedName>
    <definedName name="Struktūrvien.kods">#REF!</definedName>
    <definedName name="Struktūrvien.kods_1">[3]strukturkodi!$A$2:$A$232</definedName>
    <definedName name="T13l6">[6]ATSKAITE_2v!#REF!</definedName>
    <definedName name="TableName">"Dummy"</definedName>
    <definedName name="Tarifs_28">#REF!</definedName>
    <definedName name="TWO_LINKS">'[7]8.1.'!$C$5</definedName>
    <definedName name="ty">#REF!</definedName>
    <definedName name="tyuj">#REF!</definedName>
    <definedName name="u">#REF!</definedName>
    <definedName name="U_N_A">#REF!</definedName>
    <definedName name="wedr">#REF!</definedName>
    <definedName name="WeekStart">#REF!</definedName>
    <definedName name="x">#REF!</definedName>
    <definedName name="XBD">[8]Dati!$B$6</definedName>
    <definedName name="XDD">[8]Dati!$B$4</definedName>
    <definedName name="XDS">[8]Dati!$B$5</definedName>
    <definedName name="XSVD">[8]Dati!$B$7</definedName>
    <definedName name="xxxx">#REF!</definedName>
    <definedName name="yuh">#REF!</definedName>
    <definedName name="yyyy">#REF!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2" i="2" l="1"/>
  <c r="C21" i="2"/>
  <c r="C24" i="2"/>
  <c r="C1185" i="2" l="1"/>
  <c r="C1162" i="2"/>
  <c r="C1139" i="2"/>
  <c r="C1114" i="2"/>
  <c r="C1516" i="2"/>
  <c r="C1520" i="2" s="1"/>
  <c r="C1524" i="2" s="1"/>
  <c r="C1394" i="2"/>
  <c r="C1284" i="2"/>
  <c r="C1283" i="2"/>
  <c r="C1282" i="2"/>
  <c r="C1255" i="2"/>
  <c r="C1254" i="2"/>
  <c r="C1253" i="2"/>
  <c r="C1158" i="2"/>
  <c r="C821" i="2"/>
  <c r="C795" i="2"/>
  <c r="C1055" i="2" l="1"/>
  <c r="C301" i="2"/>
  <c r="C620" i="2"/>
  <c r="C1398" i="2"/>
  <c r="C1399" i="2" s="1"/>
  <c r="C1403" i="2" s="1"/>
  <c r="C556" i="2"/>
  <c r="C1256" i="2"/>
  <c r="C1257" i="2" s="1"/>
  <c r="C1498" i="2"/>
  <c r="C233" i="2"/>
  <c r="C100" i="2"/>
  <c r="C1265" i="2"/>
  <c r="C178" i="2"/>
  <c r="C313" i="2"/>
  <c r="C436" i="2"/>
  <c r="C875" i="2"/>
  <c r="C979" i="2"/>
  <c r="C1205" i="2"/>
  <c r="C1208" i="2" s="1"/>
  <c r="C1212" i="2" s="1"/>
  <c r="C1290" i="2"/>
  <c r="C1367" i="2"/>
  <c r="C1474" i="2"/>
  <c r="C1450" i="2"/>
  <c r="C354" i="2"/>
  <c r="C764" i="2"/>
  <c r="C828" i="2"/>
  <c r="C829" i="2" s="1"/>
  <c r="C833" i="2" s="1"/>
  <c r="C850" i="2"/>
  <c r="C917" i="2"/>
  <c r="C1312" i="2"/>
  <c r="C802" i="2"/>
  <c r="C803" i="2" s="1"/>
  <c r="C807" i="2" s="1"/>
  <c r="C1005" i="2"/>
  <c r="C1375" i="2"/>
  <c r="C74" i="2"/>
  <c r="C274" i="2"/>
  <c r="C395" i="2"/>
  <c r="C598" i="2"/>
  <c r="C1163" i="2"/>
  <c r="C1167" i="2" s="1"/>
  <c r="C1320" i="2"/>
  <c r="C1421" i="2"/>
  <c r="C515" i="2"/>
  <c r="C936" i="2"/>
  <c r="C939" i="2" s="1"/>
  <c r="C943" i="2" s="1"/>
  <c r="C1082" i="2"/>
  <c r="C1236" i="2"/>
  <c r="C1345" i="2"/>
  <c r="C1493" i="2"/>
  <c r="C1469" i="2"/>
  <c r="C1475" i="2" s="1"/>
  <c r="C1479" i="2" s="1"/>
  <c r="C1442" i="2"/>
  <c r="C1417" i="2"/>
  <c r="C1341" i="2"/>
  <c r="C1285" i="2"/>
  <c r="C1286" i="2" s="1"/>
  <c r="C1228" i="2"/>
  <c r="C1181" i="2"/>
  <c r="C1186" i="2" s="1"/>
  <c r="C1190" i="2" s="1"/>
  <c r="C1135" i="2"/>
  <c r="C1140" i="2" s="1"/>
  <c r="C1144" i="2" s="1"/>
  <c r="C1117" i="2"/>
  <c r="C1121" i="2" s="1"/>
  <c r="C1041" i="2"/>
  <c r="C965" i="2"/>
  <c r="C903" i="2"/>
  <c r="C869" i="2"/>
  <c r="C847" i="2"/>
  <c r="C776" i="2"/>
  <c r="C728" i="2"/>
  <c r="C692" i="2"/>
  <c r="C656" i="2"/>
  <c r="C584" i="2"/>
  <c r="C542" i="2"/>
  <c r="C501" i="2"/>
  <c r="C463" i="2"/>
  <c r="C422" i="2"/>
  <c r="C381" i="2"/>
  <c r="C340" i="2"/>
  <c r="C260" i="2"/>
  <c r="C219" i="2"/>
  <c r="C139" i="2"/>
  <c r="C59" i="2"/>
  <c r="C1237" i="2" l="1"/>
  <c r="C1241" i="2" s="1"/>
  <c r="C1451" i="2"/>
  <c r="C1455" i="2" s="1"/>
  <c r="C634" i="2"/>
  <c r="C635" i="2" s="1"/>
  <c r="C639" i="2" s="1"/>
  <c r="C1422" i="2"/>
  <c r="C1426" i="2" s="1"/>
  <c r="C1291" i="2"/>
  <c r="C1295" i="2" s="1"/>
  <c r="C1376" i="2"/>
  <c r="C1380" i="2" s="1"/>
  <c r="C1266" i="2"/>
  <c r="C1270" i="2" s="1"/>
  <c r="C741" i="2"/>
  <c r="C742" i="2" s="1"/>
  <c r="C746" i="2" s="1"/>
  <c r="C355" i="2"/>
  <c r="C359" i="2" s="1"/>
  <c r="C851" i="2"/>
  <c r="C855" i="2" s="1"/>
  <c r="C777" i="2"/>
  <c r="C781" i="2" s="1"/>
  <c r="C1321" i="2"/>
  <c r="C1325" i="2" s="1"/>
  <c r="C1499" i="2"/>
  <c r="C1503" i="2" s="1"/>
  <c r="C112" i="2"/>
  <c r="C113" i="2" s="1"/>
  <c r="C117" i="2" s="1"/>
  <c r="C876" i="2"/>
  <c r="C880" i="2" s="1"/>
  <c r="C151" i="2"/>
  <c r="C152" i="2" s="1"/>
  <c r="C156" i="2" s="1"/>
  <c r="C1346" i="2"/>
  <c r="C1350" i="2" s="1"/>
  <c r="C557" i="2"/>
  <c r="C561" i="2" s="1"/>
  <c r="C1093" i="2"/>
  <c r="C1094" i="2" s="1"/>
  <c r="C1098" i="2" s="1"/>
  <c r="C1056" i="2"/>
  <c r="C1060" i="2" s="1"/>
  <c r="C1019" i="2"/>
  <c r="C1020" i="2" s="1"/>
  <c r="C1024" i="2" s="1"/>
  <c r="C980" i="2"/>
  <c r="C984" i="2" s="1"/>
  <c r="C918" i="2"/>
  <c r="C922" i="2" s="1"/>
  <c r="C706" i="2"/>
  <c r="C707" i="2" s="1"/>
  <c r="C711" i="2" s="1"/>
  <c r="C670" i="2"/>
  <c r="C671" i="2" s="1"/>
  <c r="C675" i="2" s="1"/>
  <c r="C599" i="2"/>
  <c r="C603" i="2" s="1"/>
  <c r="C516" i="2"/>
  <c r="C520" i="2" s="1"/>
  <c r="C437" i="2"/>
  <c r="C441" i="2" s="1"/>
  <c r="C396" i="2"/>
  <c r="C400" i="2" s="1"/>
  <c r="C314" i="2"/>
  <c r="C318" i="2" s="1"/>
  <c r="C275" i="2"/>
  <c r="C279" i="2" s="1"/>
  <c r="C234" i="2"/>
  <c r="C238" i="2" s="1"/>
  <c r="C192" i="2"/>
  <c r="C193" i="2" s="1"/>
  <c r="C197" i="2" s="1"/>
  <c r="C75" i="2"/>
  <c r="C79" i="2" s="1"/>
  <c r="C33" i="2" l="1"/>
  <c r="C22" i="2"/>
  <c r="C34" i="2" l="1"/>
  <c r="C37" i="2" s="1"/>
  <c r="C474" i="2"/>
  <c r="C475" i="2" s="1"/>
  <c r="C479" i="2" s="1"/>
</calcChain>
</file>

<file path=xl/sharedStrings.xml><?xml version="1.0" encoding="utf-8"?>
<sst xmlns="http://schemas.openxmlformats.org/spreadsheetml/2006/main" count="2033" uniqueCount="699">
  <si>
    <t>2. pielikums
Ministru kabineta noteikumu projekta
 "Neatliekamās medicīniskās palīdzības dienesta
 maksas pakalpojumu cenrādis" sākotnējās 
ietekmes novērtējuma ziņojumam (anotācijai)</t>
  </si>
  <si>
    <t>Maksas pakalpojuma izcenojuma aprēķins</t>
  </si>
  <si>
    <r>
      <rPr>
        <b/>
        <sz val="12"/>
        <color theme="1"/>
        <rFont val="Times New Roman"/>
        <family val="1"/>
        <charset val="186"/>
      </rPr>
      <t>Iestāde:</t>
    </r>
    <r>
      <rPr>
        <sz val="12"/>
        <color theme="1"/>
        <rFont val="Times New Roman"/>
        <family val="1"/>
        <charset val="186"/>
      </rPr>
      <t xml:space="preserve"> Neatliekamās medicīniskās palīdzības dienests</t>
    </r>
  </si>
  <si>
    <t>Maksas pakalpojuma veids:
1.1.Neatliekamās medicīniskās palīdzības brigādes izsaukums pie personas medicīniskās palīdzības sniegšanai, kas nav uzskatāma par neatliekamu</t>
  </si>
  <si>
    <r>
      <rPr>
        <b/>
        <sz val="12"/>
        <color theme="1"/>
        <rFont val="Times New Roman"/>
        <family val="1"/>
        <charset val="186"/>
      </rPr>
      <t>Laikposms:</t>
    </r>
    <r>
      <rPr>
        <sz val="12"/>
        <color theme="1"/>
        <rFont val="Times New Roman"/>
        <family val="1"/>
        <charset val="186"/>
      </rPr>
      <t xml:space="preserve"> 1 gads </t>
    </r>
  </si>
  <si>
    <t>Plānotais pakalpojuma sniegšanas vienību skaits: 890</t>
  </si>
  <si>
    <t>Izdevumu klasifikācijas kods</t>
  </si>
  <si>
    <t>Rādītājs (materiāla/izejvielas nosaukums, atlīdzība un citi izmaksu veidi)</t>
  </si>
  <si>
    <t>Izmaksu apjoms noteiktā laikposmā viena maksas pakalpojuma veida nodrošināšanai</t>
  </si>
  <si>
    <t>Tiešās izmaksas</t>
  </si>
  <si>
    <t>EKK 1110</t>
  </si>
  <si>
    <t>Brīgādes vadītāja atalgojums (sertificēta ārsta palīga  likme) (13.40367*890)</t>
  </si>
  <si>
    <t>Brigādes otrās ārstniecības personas atalgojums (9.87359*890)</t>
  </si>
  <si>
    <t>OMT vadītāja atalgojums (8.49341*890)</t>
  </si>
  <si>
    <t>EKK 1210</t>
  </si>
  <si>
    <t>Darba devēja valsts sociālās apdrošināšanas obligātā iemaksas, sociāla rakstura pabalsti un kompensācijas (23,59%) ((11 929.26+8 787.50 +7559.14)*0.2359)</t>
  </si>
  <si>
    <t>EKK 2210</t>
  </si>
  <si>
    <t>Sakaru pakalpojumi (sakaru un telekomunikāciju izdevumi gadā / kopējie izsaukumi gadā x pakalpojuma skaits gadā) (376 814/365 936*890)</t>
  </si>
  <si>
    <t>EKK 2340</t>
  </si>
  <si>
    <t>Zāles/medicīniskie materiāli (medikamentu izdevumi gadā / kopējie izsaukumi gadā + papildu medikamenti intensīvām brigādēm x pakalpojuma skaits gadā) ((748 668/365 936)+9.07)*890)</t>
  </si>
  <si>
    <t>EKK 2364</t>
  </si>
  <si>
    <t>Formas tērpi, speciālais apģērbs (izdevumi apģērbam gadā / kopējie izsaukumi gadā x pakalpojuma skaits gadā) (391 717/365 936*890)</t>
  </si>
  <si>
    <t>EKK 2242</t>
  </si>
  <si>
    <t>OMT uzturēšana/remonts (OMT remonta, uzturēšanas izdevumi gadā / kopējie izsaukumi gadā x pakalpojuma skaits gadā) (805 722/365 936*890)</t>
  </si>
  <si>
    <t>EKK 2350</t>
  </si>
  <si>
    <t>OMT rezerves daļas, iekārtu rezerves daļas (OMT rezerves daļu, iekārtu rezerves daļu izdevumi gadā / kopējie izsaukumi gadā x pakalpojuma skaits gadā) (744 599/365 936*890)</t>
  </si>
  <si>
    <t>EKK 2322</t>
  </si>
  <si>
    <t>Degviela  (vidējais nobraukums vienā izsaukumā 35 km, degvielas patēriņš 15 L/100 km, cena 1,66 euro/L. 15/100 x 35 x 1,66 = 8.715 x plānotais pakalpojumu skaits) ((15/100*35*1.66)*890)</t>
  </si>
  <si>
    <t>Tiešās izmaksas kopā:</t>
  </si>
  <si>
    <t>Netiešās izmaksas</t>
  </si>
  <si>
    <t>EEK 1110</t>
  </si>
  <si>
    <t>Atalgojums citiem darbiniekiem (atbalsta personāla atalgojums 7% no brigāžu personāla. 0,07 x pakalpojumu skaits gadā) ((11 929.26+8 787.50 +7559.14)*0.07)</t>
  </si>
  <si>
    <t>Darba devēja valsts sociālās apdrošināšanas obligātā iemaksas, sociāla rakstura pabalsti un kompensācijas (23,59%) (1 979.31*0.2359)</t>
  </si>
  <si>
    <t>EKK 2220</t>
  </si>
  <si>
    <t>Komunālie pakalpojumi (komunālo pakalpojumu izdevumi gadā / kopējie izsaukumi gadā x pakalpojuma skaits gadā) (1 250 474/365 936*890)</t>
  </si>
  <si>
    <t>EKK 2240</t>
  </si>
  <si>
    <t>Iestāžu uzturēšana/telpu kārtējais remonts (iestāžu uzturēšanas izdevumi gadā / kopējie izsaukumi gadā x pakalpojuma skaits gadā) (1 443 982/365 936*890)</t>
  </si>
  <si>
    <t>EKK 2250</t>
  </si>
  <si>
    <t>IT pakalpojumi (IT sistēmu uzturēšanas izdevumi gadā / kopējie izsaukumi gadā x pakalpojuma skaits gadā) (604 971/365 936*890)</t>
  </si>
  <si>
    <t>EKK 2261</t>
  </si>
  <si>
    <t>Telpu uzturēšanas izmaksas (telpu uzturēšana gadā / kopējie izsaukumi gadā x pakalpojuma skaits gadā) (313 206/365 936*890)</t>
  </si>
  <si>
    <t>EKK 2310</t>
  </si>
  <si>
    <t>Izdevumi par precēm iestādes darbības nodrošināšanai, inventārs, biroja preces (inventāra, biroja preču izdevumi gadā / kopējie izsaukumi gadā x pakalpojuma skaits gadā) ((192 164/365 936*890))</t>
  </si>
  <si>
    <t>EKK 5100</t>
  </si>
  <si>
    <t>Nemateriālie ieguldījumi (izmaksas par licencēm un programmām gadā / kopējie izsaukumi gadā x pakalpojuma skaits gadā) ((18 000/365 936*890)-4.03)</t>
  </si>
  <si>
    <t>EKK 5200</t>
  </si>
  <si>
    <t>OMT amortizācija (OMT amortizācija 1,12 euro/h x plānotais pakalpojumu skaits + medicīniskā aprīkojuma un informācijas tehnoloģiju izmaksas gadā / kopējie izsaukumi gadā x pakalpojumu skaits gadā) (1.12*890+(1 894 101/365 936*890)</t>
  </si>
  <si>
    <t>Netiešās izmaksas kopā:</t>
  </si>
  <si>
    <t>Pakalpojuma izmaksas kopā:</t>
  </si>
  <si>
    <t>Maksas pakalpojuma vienību skaits noteiktā laikposmā (gab.)</t>
  </si>
  <si>
    <r>
      <t xml:space="preserve">Maksas pakalpojuma izcenojums (euro) </t>
    </r>
    <r>
      <rPr>
        <i/>
        <sz val="12"/>
        <rFont val="Times New Roman"/>
        <family val="1"/>
        <charset val="186"/>
      </rPr>
      <t>(pakalpojuma izmaksas kopā, dalītas ar maksas pakalpojuma vienību skaitu noteiktā laikposmā)</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</si>
  <si>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1.2. Neatliekamās medicīniskās palīdzības brigādes izsaukums pie personas, kura nesaņem no valsts budžeta apmaksātus veselības aprūpes pakalpojumus, neatliekamās medicīniskās palīdzības sniegšanai</t>
    </r>
  </si>
  <si>
    <t>Plānotais pakalpojuma sniegšanas vienību skaits: 800</t>
  </si>
  <si>
    <t>IT ārsta atalgojums (29.67066*800)</t>
  </si>
  <si>
    <t>Brigādes otrās ārstniecības personas atalgojums (16.55623*800)</t>
  </si>
  <si>
    <t>OMT vadītāja atalgojums (14.24192*800)</t>
  </si>
  <si>
    <t>Darba devēja valsts sociālās apdrošināšanas obligātā iemaksas, sociāla rakstura pabalsti un kompensācijas (23,59%) ((23 736.53+13 244.98+ 11 393.53)*0.2359)</t>
  </si>
  <si>
    <t>Sakaru pakalpojumi (sakaru un telekomunikāciju izdevumi gadā / kopējie izsaukumi gadā x pakalpojuma skaits gadā) (376 814/365 936*800)</t>
  </si>
  <si>
    <t>Zāles/medicīniskie materiāli (medikamentu izdevumi gadā / kopējie izsaukumi gadā + papildu medikamenti reanimācijas brigādēm  x pakalpojuma skaits gadā) ((748 668/365 936)+15.12)*800)</t>
  </si>
  <si>
    <t>Formas tērpi, speciālais apģērbs (izdevumi apģērbam gadā / kopējie izsaukumi gadā x pakalpojuma skaits gadā) (391 717/365 936*800)</t>
  </si>
  <si>
    <t>OMT uzturēšana/remonts (OMT uzturēšanas izdevumi gadā / kopējie izsaukumi gadā x pakalpojuma skaits gadā) (805 722/365 936*800)</t>
  </si>
  <si>
    <t>OMT rezerves daļas, iekārtu rezerves daļas (OMT rezerves daļu, iekārtu rezerves daļu izdevumi gadā / kopējie izsaukumi gadā euro x pakalpojuma skaits gadā) (744 599/365 936*800)</t>
  </si>
  <si>
    <t>Atalgojums citiem darbiniekiem (atbalsta personāla atalgojums 25% no brigāžu personāla. 0,25 x pakalpojumu skaits gadā) ((23 736.53+13 244.98+ 11 393.53)*0.25)</t>
  </si>
  <si>
    <t>Darba devēja valsts sociālās apdrošināšanas obligātā iemaksas, sociāla rakstura pabalsti un kompensācijas (23,59%) (12 093.76*0.2359)</t>
  </si>
  <si>
    <t>EKK 2100</t>
  </si>
  <si>
    <t>Komandējumi, mācību braucieni (komandējumu izdevumi gadā / kopējie izsaukumi gadā x pakalpojuma skaits gadā) (23 197/365 936*800)</t>
  </si>
  <si>
    <t>Komunālie pakalpojumi (komunālo pakalpojumu izdevumi gadā / kopējie izsaukumi gad x pakalpojuma skaits gadā) (1 250 474/365 936*800)</t>
  </si>
  <si>
    <t>EKK 2230</t>
  </si>
  <si>
    <t>Administratīvie izdevumi (administratīvie izdevumi gadā / kopējie izsaukumi gadā x pakalpojuma skaits gadā) (303 015/365 936*800)</t>
  </si>
  <si>
    <t>Iestāžu uzturēšana/telpu kārtējais remonts (iestāžu uzturēšanas izdevumi gadā / kopējie izsaukumi gadā x pakalpojuma skaits gadā) (1 443 982/365 936*800)</t>
  </si>
  <si>
    <t>IT pakalpojumi (IT sistēmu uzturēšanas izdevumi gadā / kopējie izsaukumi gadā x pakalpojuma skaits gadā) (604 971/365 936*800)</t>
  </si>
  <si>
    <t>Telpu uzturēšanas izmaksas (telpu uzturēšana gadā / kopējie izsaukumi gadā x pakalpojuma skaits gadā) (313 206/365 936*800)</t>
  </si>
  <si>
    <t>Izdevumi par precēm iestādes darbības nodrošināšanai, inventārs, biroja preces (inventāra, biroja preču izdevumi gadā / kopējie izsaukumi gadā x pakalpojuma skaits gadā) ((192 164/365 936*800))</t>
  </si>
  <si>
    <t>EKK 2510</t>
  </si>
  <si>
    <t>Nodokļu maksājumi (budžeta iestāžu nodokļu, nodevu un naudas sodu maksājumi gadā / kopējie izsaukumi gadā x pakalpojuma skaits gadā) ((46 272/365 936*800))</t>
  </si>
  <si>
    <t>EKK 2000</t>
  </si>
  <si>
    <t>Citas netiešās izmaksas ( tiešās izmaksas *0,05%=48,28 euro x pakalpojumu skaits) (48.28*800)</t>
  </si>
  <si>
    <t>Nemateriālie ieguldījumi (izmaksas par licencēm un programmām gadā / kopējie izsaukumi gadā x pakalpojuma skaits gadā) ((18 000/365 936*800)-2.61)</t>
  </si>
  <si>
    <t>OMT amortizācija (OMT amortizācija 1,12 euro/h x plānotais pakalpojumu skaits + medicīniskā aprīkojuma un informācijas tehnoloģiju izmaksas gadā / kopējie izsaukumi gadā x pakalpojumu skaits gadā) (1.12*800+(1 894 101/365 936*800)</t>
  </si>
  <si>
    <r>
      <rPr>
        <b/>
        <sz val="12"/>
        <rFont val="Times New Roman"/>
        <family val="1"/>
        <charset val="186"/>
      </rPr>
      <t>Maksas pakalpojuma veids:</t>
    </r>
    <r>
      <rPr>
        <sz val="12"/>
        <rFont val="Times New Roman"/>
        <family val="1"/>
        <charset val="186"/>
      </rPr>
      <t xml:space="preserve"> 
</t>
    </r>
    <r>
      <rPr>
        <b/>
        <sz val="12"/>
        <rFont val="Times New Roman"/>
        <family val="1"/>
      </rPr>
      <t>1.3. Pacienta transportēšana uz nākamo tuvāko stacionāru, kurā var sniegt atbilstošu neatliekamo medicīnisko palīdzību, pēc pacienta pieprasījuma, ja pacientam nav medicīnisku kontrindikāciju</t>
    </r>
  </si>
  <si>
    <r>
      <rPr>
        <b/>
        <sz val="12"/>
        <rFont val="Times New Roman"/>
        <family val="1"/>
        <charset val="186"/>
      </rPr>
      <t>Laikposms:</t>
    </r>
    <r>
      <rPr>
        <sz val="12"/>
        <rFont val="Times New Roman"/>
        <family val="1"/>
        <charset val="186"/>
      </rPr>
      <t xml:space="preserve"> 1 gads </t>
    </r>
  </si>
  <si>
    <t>Plānotais pakalpojuma sniegšanas vienību skaits: 220</t>
  </si>
  <si>
    <t>Ārsta palīga atalgojums (sertificēta ārsta palīga  likme) (13.40367*220)</t>
  </si>
  <si>
    <t>Brigādes otrās ārstniecības personas atalgojums (9.87359*220)</t>
  </si>
  <si>
    <t>Darba devēja valsts sociālās apdrošināšanas obligātā iemaksas, sociāla rakstura pabalsti un kompensācijas (23,59%) (2 948.81+ 2 172.19+ 1 868.55)*0.2359</t>
  </si>
  <si>
    <t>Sakaru pakalpojumi (sakaru un telekomunikāciju izdevumi gadā / kopējie izsaukumi gadāo x pakalpojuma skaits gadā) (376 814/365 936*220)</t>
  </si>
  <si>
    <t>Formas tērpi, speciālais apģērbs (izdevumi apģērbam gadā / kopējie izsaukumi gadā x pakalpojuma skaits gadā) (391 717/365 936*220)</t>
  </si>
  <si>
    <t>OMT uzturēšana/remonts/apdrošināšana (OMT remonta, apdrošināšanas izdevumi gadā / kopējie izsaukumi gadā x pakalpojuma skaits gadā) (805 722/365 936*220)</t>
  </si>
  <si>
    <t>OMT rezerves daļas, iekārtu rezerves daļas (OMT rezerves daļu, iekārtu rezerves daļu izdevumi gadā / kopējie izsaukumi gadā x pakalpojuma skaits gadā) (744 599/365 936*220)</t>
  </si>
  <si>
    <t>Degviela  (vidējais nobraukums vienā izsaukumā 81 km, degvielas patēriņš 15 L/100 km, cena 1,66 euro/L. 15/100 x 81 x 1.66 = 20.169 x plānotais pakalpojumu skaits) ((15/100*81*1.66)*220)</t>
  </si>
  <si>
    <t>Atalgojums citiem darbiniekiem (atbalsta personāla atalgojums 10% no brigāžu personāla. 0,10 x pakalpojumu skaits gadā)  ((2 948.81+ 2 172.19+ 1 868.55)*0.10)</t>
  </si>
  <si>
    <t>Darba devēja valsts sociālās apdrošināšanas obligātā iemaksas, sociāla rakstura pabalsti un kompensācijas (23,59%) (698.95*0.2359)</t>
  </si>
  <si>
    <t>Komunālie pakalpojumi (komunālo pakalpojumu izdevumi gadā / kopējie izsaukumi gadā x pakalpojuma skaits gadā) (1 250 474/365 936*220)</t>
  </si>
  <si>
    <t>Administratīvie izdevumi (administratīvie izdevumi gadā / kopējie izsaukumi gadā x pakalpojuma skaits gadā) (303 015/365 936*220)</t>
  </si>
  <si>
    <t>Iestāžu uzturēšana/telpu kārtējais remonts (iestāžu uzturēšanas izdevumi gadā / kopējie izsaukumi gadā x pakalpojuma skaits gadā) (1 443 982/365 936*220)</t>
  </si>
  <si>
    <t>IT pakalpojumi (IT sistēmu uzturēšanas izdevumi gadā / kopējie izsaukumi gadā x pakalpojuma skaits gadā) (604 971/365 936*220)</t>
  </si>
  <si>
    <t>Telpu uzturēšanas izmaksas (telpu uzturēšanas izmaksas gadā / kopējie izsaukumi gadā x pakalpojuma skaits gadā) (313 206/365 936*220)</t>
  </si>
  <si>
    <t>Izdevumi par precēm iestādes darbības nodrošināšanai, inventārs, biroja preces (inventāra, biroja preču izdevumi gadā / kopējie izsaukumi gadā x pakalpojuma skaits gadā) ((192 164/365 936*220))</t>
  </si>
  <si>
    <t>Nemateriālie ieguldījumi (izmaksas par licencēm un programmām gadā / kopējie izsaukumi gadā x pakalpojuma skaits gadā) ((18 000/365 936*220)+0.72)</t>
  </si>
  <si>
    <t>OMT amortizācija (OMT amortizācija 1,12 euro/h x plānotais pakalpojumu skaits + medicīniskā aprīkojuma un informācijas tehnoloģiju izmaksas gadā / kopējie izsaukumi gadā x pakalpojumu skaits gadā) (1.12*220+(1 894 101/365 936*220)</t>
  </si>
  <si>
    <r>
      <t xml:space="preserve">Maksas pakalpojuma izcenojums (euro) </t>
    </r>
    <r>
      <rPr>
        <i/>
        <sz val="12"/>
        <rFont val="Times New Roman"/>
        <family val="1"/>
        <charset val="186"/>
      </rPr>
      <t>(pakalpojuma izmaksas kopā, dalītas ar maksas pakalpojuma vienību skaitu noteiktā laikaposmā)</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</si>
  <si>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2.1. Neatliekamās palīdzības ārsta palīga brigādes (divi neatliekamās palīdzības ārsta palīgi, operatīvais medicīniskais transportlīdzeklis un tā vadītājs) izsaukums Latvijas robežās</t>
    </r>
  </si>
  <si>
    <t>Plānotais pakalpojuma sniegšanas vienību skaits: 1500</t>
  </si>
  <si>
    <t>Brīgādes vadītāja atalgojums (sertificēta ārsta palīga  likme) (13.40367*1500)</t>
  </si>
  <si>
    <t>Brigādes otrās ārstniecības personas atalgojums (9.87359*1500)</t>
  </si>
  <si>
    <t>OMT vadītāja atalgojums (8.49341*1500)</t>
  </si>
  <si>
    <t>Darba devēja valsts sociālās apdrošināšanas obligātā iemaksas, sociāla rakstura pabalsti un kompensācijas (23,59%) (20 105.50+14 810.39+12 740.12)*0.2359</t>
  </si>
  <si>
    <t>Sakaru pakalpojumi (sakaru un telekomunikāciju izdevumi gadā / kopējie izsaukumi gadā x pakalpojuma skaits gadā) (376 814/365 936*1500)</t>
  </si>
  <si>
    <t>Zāles,medicīniskie materiāli (medikamentu izdevumi gadā / kopējie izsaukumi gadā x pakalpojuma skaits gadā) ((748 668/365 936)*1500)</t>
  </si>
  <si>
    <t>Formas tērpi, speciālais apģērbs (izdevumi apģērbam gadā / kopējie izsaukumi gadā x pakalpojuma skaits gadā) (391 717/365 936*1500)</t>
  </si>
  <si>
    <t>OMT uzturēšana/remonts/apdrošināšana (OMT remonta, apdrošināšanas izdevumi gadā / kopējie izsaukumi gadā x pakalpojuma skaits gadā) (805 722/365 936*1500)</t>
  </si>
  <si>
    <t>OMT rezerves daļas, iekārtu rezerves daļas (OMT rezerves daļu, iekārtu rezerves daļu izdevumi gadā / kopējie izsaukumi gadā x pakalpojuma skaits gadā) (744 599/365 936*1500)</t>
  </si>
  <si>
    <t>Degviela  (vidējais nobraukums vienā izsaukumā 35 km, degvielas patēriņš 15 L/100 km, cena 1,66 euro/L. 15/100 x 35 x 1,66 = 8.715 x plānotais pakalpojumu skaits) ((15/100*35*1.66)*1500)</t>
  </si>
  <si>
    <t>Atalgojums citiem darbiniekiem (atbalsta personāla atalgojums 20% no brigāžu personāla. 0,20 x pakalpojumu skaits gadā) (20 105.50+14 810.39+12 740.12)*0.20</t>
  </si>
  <si>
    <t>Darba devēja valsts sociālās apdrošināšanas obligātā iemaksas, sociāla rakstura pabalsti un kompensācijas (23,59%) (9 531.20*0.2359)</t>
  </si>
  <si>
    <t>Komunālie pakalpojumi (komunālo pakalpojumu izdevumi gadā / kopējie izsaukumi gadā x pakalpojuma skaits gadā) (1 250 474/365 936*1500)</t>
  </si>
  <si>
    <t>Administratīvie izdevumi (administratīvie izdevumi gadā / kopējie izsaukumi gadā x pakalpojuma skaits gadā) (303 015/365 936*1500)</t>
  </si>
  <si>
    <t>Iestāžu uzturēšana/telpu kārtējais remonts (iestāžu uzturēšanas izdevumi gadā / kopējie izsaukumi gadā x pakalpojuma skaits gadā) (1 443 982/365 936*1500)</t>
  </si>
  <si>
    <t>IT pakalpojumi (IT sistēmu uzturēšanas izdevumi gadā / kopējie izsaukumi gadā x pakalpojuma skaits gadā)  (604 971/365 936*1500)</t>
  </si>
  <si>
    <t>Telpu uzturēšanas izmaksas (telpu uzturēšanas izmaksas gadā / kopējie izsaukumi gadā x pakalpojuma skaits gadā) (313 206/365 936*1500)</t>
  </si>
  <si>
    <t>Izdevumi par precēm iestādes darbības nodrošināšanai, inventārs, biroja preces (inventāra, biroja preču izdevumi gadā / kopējie izsaukumi gadā x pakalpojuma skaits gadā)  ((192 164/365 936*1500))</t>
  </si>
  <si>
    <t>Nemateriālie ieguldījumi (izmaksas par licencēm un programmām gadā / kopējie izsaukumi gadā x pakalpojuma skaits gadā) ((18 000/365 936*1500)+7.4)</t>
  </si>
  <si>
    <t>OMT amortizācija (OMT amortizācija 1,12 euro/h x plānotais pakalpojumu skaits + medicīniskā aprīkojuma un informācijas tehnoloģiju izmaksas gadā / kopējie izsaukumi gadā x pakalpojumu skaits gadā) (1.12*1500+(1 894 101/365 936*1500)</t>
  </si>
  <si>
    <r>
      <t xml:space="preserve">Maksas pakalpojuma izcenojums (euro) </t>
    </r>
    <r>
      <rPr>
        <i/>
        <sz val="12"/>
        <color rgb="FF000000"/>
        <rFont val="Times New Roman"/>
        <family val="1"/>
        <charset val="186"/>
      </rPr>
      <t>(pakalpojuma izmaksas kopā, dalītas ar maksas pakalpojuma vienību skaitu noteiktā laikposmā)</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</si>
  <si>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2.2. Neatliekamās palīdzības ārsta palīga brigādes (divi neatliekamās palīdzības ārsta palīgi, operatīvais medicīniskais transportlīdzeklis un tā vadītājs) izsaukums ārpus Latvijas robežām</t>
    </r>
  </si>
  <si>
    <t>Plānotais pakalpojuma sniegšanas vienību skaits: 24</t>
  </si>
  <si>
    <t>Brīgādes vadītāja atalgojums (sertificēta ārsta palīga  likme) (22.47552*24)</t>
  </si>
  <si>
    <t>Brigādes otrās ārstniecības personas atalgojums (16.55623*24)</t>
  </si>
  <si>
    <t>OMT vadītāja atalgojums (14.24192*24)</t>
  </si>
  <si>
    <t>Darba devēja valsts sociālās apdrošināšanas obligātā iemaksas, sociāla rakstura pabalsti un kompensācijas (23,59%) (539.41+397.35+341.81)*0.2359</t>
  </si>
  <si>
    <t>Sakaru pakalpojumi (sakaru un telekomunikāciju izdevumi gadā / kopējie izsaukumi gadā x pakalpojuma skaits gadā) (376 814/365 936*24)</t>
  </si>
  <si>
    <t>Zāles, medicīniskie materiāli (medikamentu izdevumi gadā / kopējie izsaukumi gadā x pakalpojuma skaits gadā) ((748 668/365 936)+9.07*24)</t>
  </si>
  <si>
    <t>Formas tērpi, speciālais apģērbs (izdevumi apģērbam gadā / kopējie izsaukumi gadā x pakalpojuma skaits gadā) (391 717/365 936*24)</t>
  </si>
  <si>
    <t>OMT uzturēšana,remonts,apdrošināšana (OMT remonta, uzturēšanas izdevumi gadā / kopējie izsaukumi gadā x pakalpojuma skaits gadā) (805 722/365 936*24)</t>
  </si>
  <si>
    <t>OMT rezerves daļas, iekārtu rezerves daļas (OMT rezerves daļu, iekārtu rezerves daļu izdevumi gadā / kopējie izsaukumi gadā x pakalpojuma skaits gadā)  (744 599/365 936*24)</t>
  </si>
  <si>
    <t>Degviela  (vidējais nobraukums vienā izsaukumā 81 km, degvielas patēriņš 15 L/100 km, cena 1,66 euro/L. 15/100 x 81 x 1.66 = 20.169 x plānotais pakalpojumu skaits) ((15/100*81*1.66)*24)</t>
  </si>
  <si>
    <t>Atalgojums citi darbinieki (atbalsta personāla atalgojums 20% no brigāžu personāla. 0,20 x pakalpojumu skaits gadā) (539.41+397.35+341.81)*0.20</t>
  </si>
  <si>
    <t>Darba devēja valsts sociālās apdrošināšanas obligātā iemaksas, sociāla rakstura pabalsti un kompensācijas (23,59%) (255.71*0.2359)</t>
  </si>
  <si>
    <t>Komandējumi, mācību braucieni (komandējumu izdevumi gadā / kopējie izsaukumi gadā x pakalpojuma skaits gadā) (23 197/365 936*24)</t>
  </si>
  <si>
    <t>Komunālie pakalpojumi (komunālo pakalpojumu izdevumi gadā / kopējie izsaukumi gadā x pakalpojuma skaits gadā)  (1 250 474/365 936*24)</t>
  </si>
  <si>
    <t>Administratīvie izdevumi (administratīvie izdevumi gadā / kopējie izsaukumi gadā x pakalpojuma skaits gadā) (303 015/365 936*24)</t>
  </si>
  <si>
    <t>Iestāžu uzturēšana/telpu kārtējais remonts (iestāžu uzturēšanas izdevumi gadā / kopējie izsaukumi gadā x pakalpojuma skaits gadā) (1 443 982/365 936*24)</t>
  </si>
  <si>
    <t>IT pakalpojumi (IT sistēmu uzturēšanas izdevumi gadā / kopējie izsaukumi gadā x pakalpojuma skaits gadā)  (604 971/365 936*24)</t>
  </si>
  <si>
    <t>Telpu uzturēšanas izmaksas (telpu uzturēšana  gadā / kopējie izsaukumi gadā x pakalpojuma skaits gadā) (313 206/365 936*24)</t>
  </si>
  <si>
    <t>Izdevumi par precēm iestādes darbības nodrošināšanai, inventārs, biroja preces (inventāra, biroja preču izdevumi gadā / kopējie izsaukumi gadā x pakalpojuma skaits gadā) ((192 164/365 936*24))</t>
  </si>
  <si>
    <t>Nodokļu maksājumi (budžeta iestāžu nodokļu, nodevu un naudas sodu maksājumi gadā / kopējie izsaukumi gadā x pakalpojuma skaits gadā) ((46 272/365 936*24))</t>
  </si>
  <si>
    <t>Nemateriālie ieguldījumi (izmaksas par licencēm un programmām gadā / kopējie izsaukumi gadā x pakalpojuma skaits gadā) ((18 000/365 936*24)+0.01)</t>
  </si>
  <si>
    <t>OMT amortizācija (OMT amortizācija 1,12 euro/h x plānotais pakalpojumu skaits + medicīniskā aprīkojuma un informācijas tehnoloģiju izmaksas gadā / kopējie izsaukumi gadā x pakalpojumu skaits gadā) (1.12*24+(1 894 101/365 936*24)</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</si>
  <si>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2.3. Intensīvās terapijas/neatliekamās medicīnas palīdzības ārsta brigādes (neatliekamās medicīnas (palīdzības) ārsts, neatliekamās palīdzības ārsta palīgs, operatīvais medicīniskais transportlīdzeklis un tā vadītājs) izsaukums Latvijas robežās</t>
    </r>
  </si>
  <si>
    <t>Plānotais pakalpojuma sniegšanas vienību skaits: 80</t>
  </si>
  <si>
    <t>NMP ārsta atalgojums (17.69461*80)</t>
  </si>
  <si>
    <t>Brigādes otrās ārstniecības personas atalgojums (9.87359*80)</t>
  </si>
  <si>
    <t>OMT vadītāja atalgojums (8.49341*80)</t>
  </si>
  <si>
    <t>Darba devēja valsts sociālās apdrošināšanas obligātā iemaksas, sociāla rakstura pabalsti un kompensācijas (23,59%) (1 415.57+789.89+679.47)*0.2359</t>
  </si>
  <si>
    <t>Sakaru pakalpojumi (sakaru un telekomunikāciju izdevumi gadā / kopējie izsaukumi gadā x pakalpojuma skaits gadā) (376 814/365 936*80)</t>
  </si>
  <si>
    <t>Zāles/medicīniskie materiāli (medikamentu izdevumi gadā / kopējie izsaukumi gadā + papildu medikamenti intensīvām brigādēm x pakalpojuma skaits gadā) ((748 668/365 936)+9.07*80)</t>
  </si>
  <si>
    <t>Formas tērpi, speciālais apģērbs (izdevumi apģērbam gadā / kopējie izsaukumi gadā x pakalpojuma skaits gadā) (391 717/365 936*80)</t>
  </si>
  <si>
    <t>OMT uzturēšana/remonts (OMT remonta, uzturēšanas izdevumi gadā / kopējie izsaukumi gadā x pakalpojuma skaits gadā) (805 722/365 936*80)</t>
  </si>
  <si>
    <t>OMT rezerves daļas, iekārtu rezerves daļas (OMT rezerves daļu, iekārtu rezerves daļu izdevumi gadā / kopējie izsaukumi gadā x pakalpojuma skaits gadā) (744 599/365 936*80)</t>
  </si>
  <si>
    <t>Degviela  (vidējais nobraukums vienā izsaukumā 35 km, degvielas patēriņš 15 L/100 km, cena 1,66 euro/L. 15/100 x 35 x 1,66 = 8.715 x plānotais pakalpojumu skaits) ((15/100*35*1.66)*80)</t>
  </si>
  <si>
    <t>Atalgojums citiem darbiniekiem (atbalsta personāla atalgojums 25% no brigāžu personāla. 0,25 x pakalpojumu skaits gadā)  ((1 415.57+789.89+679.47)*0.25)</t>
  </si>
  <si>
    <t>Darba devēja valsts sociālās apdrošināšanas obligātā iemaksas, sociāla rakstura pabalsti un kompensācijas (23,59%) (721.23*0.2359)</t>
  </si>
  <si>
    <t>Komandējumi, mācību braucieni (komandējumu izdevumi gadā / kopējie izsaukumi gadā x pakalpojuma skaits gadā) (23 197/365 936*80)</t>
  </si>
  <si>
    <t>Komunālie pakalpojumi (komunālo pakalpojumu izdevumi gadā / kopējie izsaukumi gadā x pakalpojuma skaits gadā) (1 250 474/365 936*80)</t>
  </si>
  <si>
    <t>Administratīvie izdevumi (administratīvie izdevumi gadā / kopējie izsaukumi gadā x pakalpojuma skaits gadā) (303 015/365 936*80)</t>
  </si>
  <si>
    <t>Iestāžu uzturēšana/telpu kārtējais remonts (iestāžu uzturēšanas izdevumi gadā / kopējie izsaukumi gadā x pakalpojuma skaits gadā) (1 443 982/365 936*80)</t>
  </si>
  <si>
    <t>IT pakalpojumi (IT sistēmu uzturēšanas izdevumi gadā / kopējie izsaukumi gadā x pakalpojuma skaits gadā) (604 971/365 936*80)</t>
  </si>
  <si>
    <t>Telpu uzturēšanas izmaksas (telpu uzturēšanas izmaksas gadā / kopējie izsaukumi gadā x pakalpojuma skaits gadā) (313 206/365 936*80)</t>
  </si>
  <si>
    <t>Izdevumi par precēm iestādes darbības nodrošināšanai, inventārs, biroja preces (inventāra, biroja preču izdevumi gadā / kopējie izsaukumi gadā x pakalpojuma skaits gadā) ((192 164/365 936*80))</t>
  </si>
  <si>
    <t>Nodokļu maksājumi (budžeta iestāžu nodokļu, nodevu un naudas sodu maksājumi gadā / kopējie izsaukumi gadā x pakalpojuma skaits gadā) ((46 272/365 936*80))</t>
  </si>
  <si>
    <t>Nemateriālie ieguldījumi (izmaksas par licencēm un programmām gadā / kopējie izsaukumi gadā x pakalpojuma skaits gadā) ((18 000/365 936*80)</t>
  </si>
  <si>
    <t>OMT amortizācija (OMT amortizācija 1,12 euro/h x plānotais pakalpojumu skaits + medicīniskā aprīkojuma un informācijas tehnoloģiju izmaksas gadā / kopējie izsaukumi gadā x pakalpojumu skaits gadā) (1.12*80+(1 894 101/365 936*80)+0.01</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</si>
  <si>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2.4. Intensīvās terapijas/neatliekamās medicīnas palīdzības ārsta brigādes (neatliekamās medicīnas (palīdzības) ārsts, neatliekamās palīdzības ārsta palīgs, operatīvais medicīniskais transportlīdzeklis un tā vadītājs) izsaukums ārpus Latvijas robežām</t>
    </r>
  </si>
  <si>
    <t>Plānotais pakalpojuma sniegšanas vienību skaits: 10</t>
  </si>
  <si>
    <t>NMP ārsta atalgojums (29.67066*10)</t>
  </si>
  <si>
    <t>Brigādes otrās ārstniecības personas atalgojums (16.55623*10)</t>
  </si>
  <si>
    <t>OMT vadītāja atalgojums (14.24192*10)</t>
  </si>
  <si>
    <t>Darba devēja valsts sociālās apdrošināšanas obligātā iemaksas, sociāla rakstura pabalsti un kompensācijas (23,59%) (296.71+165.56+142.42)*0.2359</t>
  </si>
  <si>
    <t>Sakaru pakalpojumi (sakaru un telekomunikāciju izdevumi gadā / kopējie izsaukumi gadā x pakalpojuma skaits gadā) (376 814/365 936*10)</t>
  </si>
  <si>
    <t>Zāles/medicīniskie materiāli (medikamentu izdevumi gadā / kopējie izsaukumi gadā + papildu medikamenti intensīvām brigādēm x pakalpojuma skaits gadā) ((748 668/365 936)+9.07*10)</t>
  </si>
  <si>
    <t>Formas tērpi, speciālais apģērbs (izdevumi apģērbam gadā / kopējie izsaukumi gadā x pakalpojuma skaits gadā) (391 717/365 936*10)</t>
  </si>
  <si>
    <t>OMT uzturēšana/remonts (OMT remonta, uzturēšanas izdevumi gadā / kopējie izsaukumi gadā x pakalpojuma skaits gadā) (805 722/365 936*10)</t>
  </si>
  <si>
    <t>OMT rezerves daļas, iekārtu rezerves daļas (OMT rezerves daļu, iekārtu rezerves daļu izdevumi gadā / kopējie izsaukumi gadā x pakalpojuma skaits gadā) (744 599/365 936*10)</t>
  </si>
  <si>
    <t>Degviela  (vidējais nobraukums vienā izsaukumā 81 km, degvielas patēriņš 15 L/100 km, cena 1,66 euro/L. 15/100 x 81 x 1.66 = 20.169 x plānotais pakalpojumu skaits) ((15/100*81*1.66)*10)</t>
  </si>
  <si>
    <t>Atalgojums citiem darbiniekiem (atbalsta personāla atalgojums 25% no brigāžu personāla. 0,25 x pakalpojumu skaits gadā) ((296.71+165.56+142.42)*0.25)+0.03</t>
  </si>
  <si>
    <t>Darba devēja valsts sociālās apdrošināšanas obligātā iemaksas, sociāla rakstura pabalsti un kompensācijas (23,59%) (151.21*0.2359)</t>
  </si>
  <si>
    <t>Komandējumi, mācību braucieni (komandējumu izdevumi gadā / kopējie izsaukumi gadā x pakalpojuma skaits gadā) (23 197/365 936*10)</t>
  </si>
  <si>
    <t>Komunālie pakalpojumi (komunālo pakalpojumu izdevumi gadā / kopējie izsaukumi gadā x pakalpojuma skaits gadā) (1 250 474/365 936*10)</t>
  </si>
  <si>
    <t>Administratīvie izdevumi (administratīvie izdevumi gadā / kopējie izsaukumi gadā x pakalpojuma skaits gadā) (303 015/365 936*10)</t>
  </si>
  <si>
    <t>Iestāžu uzturēšana/telpu kārtējais remonts (iestāžu uzturēšanas izdevumi gadā / kopējie izsaukumi gadā x pakalpojuma skaits gadā) (1 443 982/365 936*10)</t>
  </si>
  <si>
    <t>IT pakalpojumi (IT sistēmu uzturēšanas izdevumi gadā / kopējie izsaukumi gadā x pakalpojuma skaits gadā) (604 971/365 936*10)</t>
  </si>
  <si>
    <t>Telpu uzturēšanas izmaksas  (telpu uzturēšanas izmaksas gadā / kopējie izsaukumi gadā x pakalpojuma skaits gadā) (313 206/365 936*10)</t>
  </si>
  <si>
    <t>Izdevumi par precēm iestādes darbības nodrošināšanai, inventārs, biroja preces (inventāra, biroja preču izdevumi gadā / kopējie izsaukumi gadā x pakalpojuma skaits gadā) ((192 164/365 936*10))</t>
  </si>
  <si>
    <t>Nodokļu maksājumi (budžeta iestāžu nodokļu, nodevu un naudas sodu maksājumi gadā / kopējie izsaukumi gadā x pakalpojuma skaits gadā) ((46 272/365 936*10))</t>
  </si>
  <si>
    <t>Nemateriālie ieguldījumi (izmaksas par licencēm un programmām gadā / kopējie izsaukumi gadā x pakalpojuma skaits gadā) ((18 000/365 936*10)</t>
  </si>
  <si>
    <t>OMT amortizācija (OMT amortizācija 1,12 euro/h x plānotais pakalpojumu skaits + medicīniskā aprīkojuma un informācijas tehnoloģiju izmaksas gadā / kopējie izsaukumi gadā x pakalpojumu skaits gadā) (1.12*10+(1 894 101/365 936*10)</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</si>
  <si>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2.5. Specializētās brigādes (ārsts speciālists, neatliekamās palīdzības ārsta palīgs, operatīvais medicīniskais transportlīdzeklis un tā vadītājs) izsaukums Latvijas robežās</t>
    </r>
  </si>
  <si>
    <t>Plānotais pakalpojuma sniegšanas vienību skaits: 2</t>
  </si>
  <si>
    <t>Ārsta speciālista atalgojums (19.90644*2)</t>
  </si>
  <si>
    <t>Brigādes otrās ārstniecības personas atalgojums (9.87359*2)</t>
  </si>
  <si>
    <t>OMT vadītāja atalgojums (8.49341*2)</t>
  </si>
  <si>
    <t>Darba devēja valsts sociālās apdrošināšanas obligātā iemaksas, sociāla rakstura pabalsti un kompensācijas (23,59%) (39.81+19.75+16.99)*0.2359</t>
  </si>
  <si>
    <t>Sakaru pakalpojumi (sakaru un telekomunikāciju izdevumi gadā / kopējie izsaukumi gadā x pakalpojuma skaits gadā) (376 814/365 936*2)</t>
  </si>
  <si>
    <t>Zāles/medicīniskie materiāli (medikamentu izdevumi gadā / kopējie izsaukumi gadā + papildu medikamenti specializētām brigādēm x pakalpojuma skaits gadā) ((748 668/365 936)+12.10*2)</t>
  </si>
  <si>
    <t>Formas tērpi, speciālais apģērbs (izdevumi apģērbam gadā / kopējie izsaukumi gadā x pakalpojuma skaits gadā) (391 717/365 936*2)</t>
  </si>
  <si>
    <t>OMT uzturēšana,remonts (OMT remonta, uzturēšanas izdevumi gadā / kopējie izsaukumi gadā x pakalpojuma skaits gadā) (805 722/365 936*2)</t>
  </si>
  <si>
    <t>OMT rezerves daļas, iekārtu rezerves daļas (OMT rezerves daļu, iekārtu rezerves daļu izdevumi gadā / kopējie izsaukumi gadā x pakalpojuma skaits gadā) (744 599/365 936*2)</t>
  </si>
  <si>
    <t>Degviela  (vidējais nobraukums vienā izsaukumā 35 km, degvielas patēriņš 15 L/100 km, cena 1,66 euro/L. 15/100 x 35 x 1,66 = 8.715 x plānotais pakalpojumu skaits) ((15/100*35*1.66)*2)</t>
  </si>
  <si>
    <t>Atalgojums citiem darbiniekiem (atbalsta personāla atalgojums 25% no brigāžu personāla. 0,25 x pakalpojumu skaits gadā) (39.81+19.75+16.99)*0.25</t>
  </si>
  <si>
    <t>Darba devēja valsts sociālās apdrošināšanas obligātā iemaksas, sociāla rakstura pabalsti un kompensācijas (23,59%) (19.14*0.2359)</t>
  </si>
  <si>
    <t>Komandējumi, mācību braucieni (komandējumu izdevumi gadā / kopējie izsaukumi gadā x pakalpojuma skaits gadā) (23 197/365 936*2)</t>
  </si>
  <si>
    <t>Komunālie pakalpojumi (komunālo pakalpojumu izdevumi gadā / kopējie izsaukumi gadā x pakalpojuma skaits gadā) (1 250 474/365 936*2)</t>
  </si>
  <si>
    <t>Iestāžu uzturēšana/telpu kārtējais remonts (iestāžu uzturēšanas izdevumi gadā / kopējie izsaukumi gadā x pakalpojuma skaits gadā) (1 443 982/365 936*2)</t>
  </si>
  <si>
    <t>IT pakalpojumi (IT sistēmu uzturēšanas izdevumi gadā / kopējie izsaukumi gadā x pakalpojuma skaits gadā) (604 971/365 936*2)</t>
  </si>
  <si>
    <t>Telpu uzturēšanas izmaksas  (telpu uzturēšanas izmaksas gadā / kopējie izsaukumi gadā x pakalpojuma skaits gadā) (313 206/365 936*2)</t>
  </si>
  <si>
    <t>Izdevumi par precēm iestādes darbības nodrošināšanai, inventārs, biroja preces (inventāra, biroja preču izdevumi gadā / kopējie izsaukumi gadā x pakalpojuma skaits gadā) ((192 164/365 936*2))</t>
  </si>
  <si>
    <t>Nemateriālie ieguldījumi (izmaksas par licencēm un programmām gadā / kopējie izsaukumi gadā x pakalpojuma skaits gadā) ((18 000/365 936*2)</t>
  </si>
  <si>
    <t>OMT amortizācija (OMT amortizācija 1,12 euro/h x plānotais pakalpojumu skaits + medicīniskā aprīkojuma un informācijas tehnoloģiju izmaksas gadā / kopējie izsaukumi gadā x pakalpojumu skaits gadā) (1.12*2+(1 894 101/365 936*2)</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</si>
  <si>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2.6. Specializētās brigādes (ārsts speciālists, neatliekamās palīdzības ārsta palīgs, operatīvais medicīniskais transportlīdzeklis un tā vadītājs) izsaukums ārpus Latvijas robežām</t>
    </r>
  </si>
  <si>
    <t>Ārsta speciālista atalgojums (33.37949*10)</t>
  </si>
  <si>
    <t>Darba devēja valsts sociālās apdrošināšanas obligātā iemaksas, sociāla rakstura pabalsti un kompensācijas (23,59%) (333.79+165.56+142.42)*0.2359</t>
  </si>
  <si>
    <t>Zāles/medicīniskie materiāli (medikamentu izdevumi gadā / kopējie izsaukumi gadā + papildu medikamenti specializētām brigādēm x pakalpojuma skaits gadā) ((748 668/365 936)+12.10*10)</t>
  </si>
  <si>
    <t>OMT rezerves daļas, iekārtu rezerves daļas (OMT rezerves daļu, iekārtu rezerves daļu izdevumi gadā / kopējie izsaukumi gadā x pakalpojuma skaits gadā)  (744 599/365 936*10)</t>
  </si>
  <si>
    <t>Atalgojums citiem darbiniekiem (atbalsta personāla atalgojums 20% no brigāžu personāla. 0,20 x pakalpojumu skaits gadā) (333.79+165.56+142.42)*0.20</t>
  </si>
  <si>
    <t>Darba devēja valsts sociālās apdrošināšanas obligātā iemaksas, sociāla rakstura pabalsti un kompensācijas (23,59%) (128.36*0.2359)</t>
  </si>
  <si>
    <t>Iestāžu uzturēšana/telpu kārtējais remonts (iestāžu uzturēšanas izdevumi gadā / kopējie izsaukumi gadā x pakalpojuma skaits gadā)  (1 443 982/365 936*10)</t>
  </si>
  <si>
    <t>IT pakalpojumi (IT sistēmu uzturēšanas izdevumi gadā / kopējie izsaukumi gadā x pakalpojuma skaits gadā)  (604 971/365 936*10)</t>
  </si>
  <si>
    <t>Telpu uzturēšanas izmaksas (telpu uzturēšanas izmaksas gadā / kopējie izsaukumi gadā x pakalpojuma skaits gadā) (313 206/365 936*10)</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</si>
  <si>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2.7. Reanimācijas brigādes (anesteziologs–reanimatologs, neatliekamās palīdzības ārsta palīgs, operatīvais medicīniskais transportlīdzeklis un tā vadītājs) izsaukums Latvijas robežās</t>
    </r>
  </si>
  <si>
    <t>Plānotais pakalpojuma sniegšanas vienību skaits: 97</t>
  </si>
  <si>
    <t>Ārsta reanimataloga atalgojums (19.90644*97)</t>
  </si>
  <si>
    <t>Brigādes otrās ārstniecības personas atalgojums (9.87359*97)</t>
  </si>
  <si>
    <t>OMT vadītāja atalgojums (8.49341*97)</t>
  </si>
  <si>
    <t>Darba devēja valsts sociālās apdrošināšanas obligātā iemaksas, sociāla rakstura pabalsti un kompensācijas (23,59%) (1 930.92+ 957.74+823.86)*0.2359</t>
  </si>
  <si>
    <t>Sakaru pakalpojumi (sakaru un telekomunikāciju izdevumi gadā / kopējie izsaukumi gadā x pakalpojuma skaits gadā) (376 814/365 936*97)</t>
  </si>
  <si>
    <t>Zāles/medicīniskie materiāli (medikamentu izdevumi gadā / kopējie izsaukumi gadā + papildu medikamenti reanimācijas brigādēm  x pakalpojuma skaits gadā) ((748 668/365 936)+15.12*97)</t>
  </si>
  <si>
    <t>Formas tērpi, speciālais apģērbs (izdevumi apģērbam gadā / kopējie izsaukumi gadā x pakalpojuma skaits gadā) (391 717/365 936*97)</t>
  </si>
  <si>
    <t>OMT uzturēšana/remonts (OMT remonta, uzturēšanas izdevumi gadā / kopējie izsaukumi gadā x pakalpojuma skaits gadā) (805 722/365 936*97)</t>
  </si>
  <si>
    <t>OMT rezerves daļas, iekārtu rezerves daļas (OMT rezerves daļu, iekārtu rezerves daļu izdevumi gadā / kopējie izsaukumi gadā x pakalpojuma skaits gadā)  (744 599/365 936*97)</t>
  </si>
  <si>
    <t>Degviela  (vidējais nobraukums vienā izsaukumā 35 km, degvielas patēriņš 15 L/100 km, cena 1,66 euro/L. 15/100 x 35 x 1,66 = 8.715 x plānotais pakalpojumu skaits) ((15/100*35*1.66)*97)</t>
  </si>
  <si>
    <t>Atalgojums citiem darbiniekiem (atbalsta personāla atalgojums 0,25% no brigāžu personāla. 0,25 x pakalpojumu skaits gadā) ((1 930.92+ 957.74+823.86)*0.25)+0.39</t>
  </si>
  <si>
    <t>Darba devēja valsts sociālās apdrošināšanas obligātā iemaksas, sociāla rakstura pabalsti un kompensācijas (23,59%) (927.75*0.2359)</t>
  </si>
  <si>
    <t>Komandējumi, mācību braucieni (komandējumu izdevumi gadā / kopējie izsaukumi gadā x pakalpojuma skaits gadā) 23 197/365 936*97)</t>
  </si>
  <si>
    <t>Komunālie pakalpojumi (komunālo pakalpojumu izdevumi gadā / kopējie izsaukumi gadā x pakalpojuma skaits gadā) (1 250 474/365 936*97)</t>
  </si>
  <si>
    <t>Administratīvie izdevumi (administratīvie izdevumi gadā / kopējie izsaukumi gadā x pakalpojuma skaits gadā) (303 015/365 936*97)</t>
  </si>
  <si>
    <t>Iestāžu uzturēšana/telpu kārtējais remonts (iestāžu uzturēšanas izdevumi gadā / kopējie izsaukumi gadā x pakalpojuma skaits gadā) (1 443 982/365 936*97)</t>
  </si>
  <si>
    <t>IT pakalpojumi (IT sistēmu uzturēšanas izdevumi gadā / kopējie izsaukumi gadā x pakalpojuma skaits gadā) (604 971/365 936*97)</t>
  </si>
  <si>
    <t>Telpu uzturēšanas izmaksas (telpu uzturēšanas izmaksas gadā / kopējie izsaukumi gadā x pakalpojuma skaits gadā) (313 206/365 936*97)</t>
  </si>
  <si>
    <t>Izdevumi par precēm iestādes darbības nodrošināšanai, inventārs, biroja preces (inventāra, biroja preču izdevumi gadā / kopējie izsaukumi gadā x pakalpojuma skaits gadā) ((192 164/365 936*97))</t>
  </si>
  <si>
    <t>Nodokļu maksājumi (budžeta iestāžu nodokļu, nodevu un naudas sodu maksājumi gadā / kopējie izsaukumi gadā x pakalpojuma skaits gadā) ((46 272/365 936*97))</t>
  </si>
  <si>
    <t>Nemateriālie ieguldījumi (izmaksas par licencēm un programmām gadā / kopējie izsaukumi gadā x pakalpojuma skaits gadā) ((18 000/365 936*97)</t>
  </si>
  <si>
    <t>OMT amortizācija (OMT amortizācija 1,12 euro/h x plānotais pakalpojumu skaits + medicīniskā aprīkojuma un informācijas tehnoloģiju izmaksas gadā / kopējie izsaukumi gadā x pakalpojumu skaits gadā) (1.12*97+(1 894 101/365 936*97)</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</si>
  <si>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2.8. Reanimācijas brigādes (anesteziologs–reanimatologs, neatliekamās palīdzības ārsta palīgs, operatīvais medicīniskais transportlīdzeklis un tā vadītājs) izsaukums ārpus Latvijas robežām</t>
    </r>
  </si>
  <si>
    <t>Ārsta reanimataloga atalgojums (33.37949*80)</t>
  </si>
  <si>
    <t>Brigādes otrās ārstniecības personas atalgojums (21.51123*80)</t>
  </si>
  <si>
    <t>OMT vadītāja atalgojums (314.24192*80)</t>
  </si>
  <si>
    <t>Darba devēja valsts sociālās apdrošināšanas obligātā iemaksas, sociāla rakstura pabalsti un kompensācijas (23,59%) (2 670.36+ 1 720.90+1 139.35)*0.2359</t>
  </si>
  <si>
    <t>Sakaru pakalpojumi (sakaru un telekomunikāciju izdevumi gadā / kopējie izsaukumi gadā x pakalpojuma skaits gadā)  (376 814/365 936*80)</t>
  </si>
  <si>
    <t>Zāles/medicīniskie materiāli (medikamentu izdevumi gadā / kopējie izsaukumi gadā + papildu medikamenti reanimācijas brigādēm  x pakalpojuma skaits gadā) ((748 668/365 936)+15.12*80)</t>
  </si>
  <si>
    <t>Degviela  (vidējais nobraukums vienā izsaukumā 81 km, degvielas patēriņš 15 L/100 km, cena 1,66 euro/L. 15/100 x 81 x 1.66 = 20.169 x plānotais pakalpojumu skaits) ((15/100*81*1.66)*80)</t>
  </si>
  <si>
    <t>Atalgojums citiem darbiniekiem (atbalsta personāla atalgojums 20% no brigāžu personāla. 0,20 x pakalpojumu skaits gadā) ((2 670.36+ 1 720.90+1 139.35)*0.20)-0.03</t>
  </si>
  <si>
    <t>Darba devēja valsts sociālās apdrošināšanas obligātā iemaksas, sociāla rakstura pabalsti un kompensācijas (23,59%) (1 106.09*0.2359)</t>
  </si>
  <si>
    <t>OMT amortizācija (OMT amortizācija 1,12 euro/h x plānotais pakalpojumu skaits + medicīniskā aprīkojuma un informācijas tehnoloģiju izmaksas gadā / kopējie izsaukumi gadā x pakalpojumu skaits gadā) (1.12*80+(1 894 101/365 936*80)</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</si>
  <si>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3.1. Neatliekamās medicīniskās palīdzības ārsta palīga brigādes (divi neatliekamās palīdzības ārsta palīgi, operatīvais medicīniskais transportlīdzeklis un tā vadītājs) izsaukums</t>
    </r>
  </si>
  <si>
    <t>Plānotais pakalpojuma sniegšanas vienību skaits: 1050</t>
  </si>
  <si>
    <t>Brīgādes vadītāja atalgojums (sertificēta ārsta palīga  likme) (22.47552*1050)</t>
  </si>
  <si>
    <t>Brigādes otrās ārstniecības personas atalgojums (16.55623*1050)</t>
  </si>
  <si>
    <t>OMT vadītāja atalgojums (14.24192*1050)</t>
  </si>
  <si>
    <t>Darba devēja valsts sociālās apdrošināšanas obligātā iemaksas, sociāla rakstura pabalsti un kompensācijas (23,59%) (23 599.30+17 384.04+ 14 954.01)*0.2359</t>
  </si>
  <si>
    <t>Sakaru pakalpojumi (sakaru un telekomunikāciju izdevumi gadā / kopējie izsaukumi gadā x pakalpojuma skaits gadā) (376 814/365 936*1050)</t>
  </si>
  <si>
    <t>Zāles/medicīniskie materiāli (medikamentu izdevumi gadā / kopējie izsaukumi gadā x pakalpojuma skaits gadā) ((748 668/365 936)*1050)</t>
  </si>
  <si>
    <t>Formas tērpi, speciālais apģērbs (izdevumi apģērbam gadā / kopējie izsaukumi gadā x pakalpojuma skaits gadā) (391 717/365 936*1050)</t>
  </si>
  <si>
    <t>OMT uzturēšana/remonts (OMT remonta, uzturēšanas izdevumi gadā / kopējie izsaukumi gadā x pakalpojuma skaits gadā) (805 722/365 936*1050)</t>
  </si>
  <si>
    <t>OMT rezerves daļas, iekārtu rezerves daļas (OMT rezerves daļu, iekārtu rezerves daļu izdevumi gadā / kopējie izsaukumi gadā x pakalpojuma skaits gadā) (744 599/365 936*1050)</t>
  </si>
  <si>
    <t>Degviela  (vidējais nobraukums vienā izsaukumā 35 km, degvielas patēriņš 15 L/100 km, cena 1,66 euro/L. 15/100 x 35 x 1,66 = 8.715 x plānotais pakalpojumu skaits) ((15/100*35*1.66)*1050)</t>
  </si>
  <si>
    <t>Atalgojums citiem darbiniekiem (atbalsta personāla atalgojums 7% no brigāžu personāla.  0,07x pakalpojumu skaits gadā) (23 599.30+17 384.04+ 14 954.01)*0.07</t>
  </si>
  <si>
    <t>Darba devēja valsts sociālās apdrošināšanas obligātā iemaksas, sociāla rakstura pabalsti un kompensācijas (23,59%) ( 3 915.61*0.07)</t>
  </si>
  <si>
    <t>Komunālie pakalpojumi (komunālo pakalpojumu izdevumi gadā / kopējie izsaukumi gadā x pakalpojuma skaits gadā) (1 250 474/365 936*1050)</t>
  </si>
  <si>
    <t>Iestāžu uzturēšana/telpu kārtējais remonts (iestāžu uzturēšanas izdevumi gadā / kopējie izsaukumi gadā x pakalpojuma skaits gadā) (1 443 982/365 936*1050)</t>
  </si>
  <si>
    <t>IT pakalpojumi (IT sistēmu uzturēšanas izdevumi gadā / kopējie izsaukumi gadā x pakalpojuma skaits gadā) (604 971/365 936*1050)</t>
  </si>
  <si>
    <t>Telpu uzturēšanas izmaksas (telpu uzturēšanas izmaksas gadā / kopējie izsaukumi gadā x pakalpojuma skaits gadā) (313 206/365 936*1050)</t>
  </si>
  <si>
    <t>Izdevumi par precēm iestādes darbības nodrošināšanai, inventārs, biroja preces (inventāra, biroja preču izdevumi gadā / kopējie izsaukumi gadā x pakalpojuma skaits gadā) ((192 164/365 936*1050))</t>
  </si>
  <si>
    <t>Nemateriālie ieguldījumi (izmaksas par licencēm un programmām gadā / kopējie izsaukumi gadā x pakalpojuma skaits gadā) ((18 000/365 936*1050)+1.72)</t>
  </si>
  <si>
    <t>OMT amortizācija (OMT amortizācija 1,12 euro/h x plānotais pakalpojumu skaits + medicīniskā aprīkojuma un informācijas tehnoloģiju izmaksas gadā / kopējie izsaukumi gadā x pakalpojumu skaits gadā) (1.12*1050+(1 894 101/365 936*1050)</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</si>
  <si>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3.2. Intensīvās terapijas/neatliekamās medicīnas palīdzības ārsta brigādes (neatliekamās medicīnas (palīdzības) ārsts, neatliekamās palīdzības ārsta palīgs, operatīvais medicīniskais transportlīdzeklis un tā vadītājs) izsaukums</t>
    </r>
  </si>
  <si>
    <t>Plānotais pakalpojuma sniegšanas vienību skaits: 30</t>
  </si>
  <si>
    <t>NMP ārsta atalgojums (24.50271*30)</t>
  </si>
  <si>
    <t>Brigādes otrās ārstniecības personas atalgojums (15.98230*30)</t>
  </si>
  <si>
    <t>OMT vadītāja atalgojums (11.97054*30)</t>
  </si>
  <si>
    <t>Darba devēja valsts sociālās apdrošināšanas obligātā iemaksas, sociāla rakstura pabalsti un kompensācijas (23,59%) (735.08+479.47+359.12)*0.2359</t>
  </si>
  <si>
    <t>Sakaru pakalpojumi (sakaru un telekomunikāciju izdevumi gadā / kopējie izsaukumi gadā x pakalpojuma skaits gadā)  (376 814/365 936*30)</t>
  </si>
  <si>
    <t>Zāles/medicīniskie materiāli (medikamentu izdevumi gadā / kopējie izsaukumi gadā + papildu medikamenti reanimācijas brigādēm  x pakalpojuma skaits gadā) ((748 668/365 936)+9.07*30)</t>
  </si>
  <si>
    <t>Formas tērpi, speciālais apģērbs (izdevumi apģērbam gadā / kopējie izsaukumi gadā x pakalpojuma skaits gadā) (391 717/365 936*30)</t>
  </si>
  <si>
    <t>OMT uzturēšana/remonts (OMT remonta, uzturēšanas izdevumi gadā / kopējie izsaukumi gadā x pakalpojuma skaits gadā) (805 722/365 936*30)</t>
  </si>
  <si>
    <t>OMT rezerves daļas, iekārtu rezerves daļas (OMT rezerves daļu, iekārtu rezerves daļu izdevumi gadā / kopējie izsaukumi gadā x pakalpojuma skaits gadā) (744 599/365 936*30)</t>
  </si>
  <si>
    <t>Degviela  (vidējais nobraukums vienā izsaukumā 35 km, degvielas patēriņš 15 L/100 km, cena 1,66 euro/L. 15/100 x 35 x 1,66 = 8.715 x plānotais pakalpojumu skaits) ((15/100*35*1.66)*30)</t>
  </si>
  <si>
    <t>Atalgojums citiem darbiniekiem (atbalsta personāla atalgojums 10% no brigāžu personāla. 0,10 x pakalpojumu skaits gadā) (735.08+479.47+359.12)*0.10</t>
  </si>
  <si>
    <t>Darba devēja valsts sociālās apdrošināšanas obligātā iemaksas, sociāla rakstura pabalsti un kompensācijas (23,59%) (157.36*0.2359)</t>
  </si>
  <si>
    <t>Komandējumi, mācību braucieni (komandējumu izdevumi gadā / kopējie izsaukumi gadā x pakalpojuma skaits gadā) (23 197/365 936*30)</t>
  </si>
  <si>
    <t>Komunālie pakalpojumi (komunālo pakalpojumu izdevumi gadā / kopējie izsaukumi gadā x pakalpojuma skaits gadā) (1 250 474/365 936*30)</t>
  </si>
  <si>
    <t>Administratīvie izdevumi (administratīvie izdevumi gadā / kopējie izsaukumi gadā x pakalpojuma skaits gadā) (303 015/365 936*30)</t>
  </si>
  <si>
    <t>Iestāžu uzturēšana/telpu kārtējais remonts (iestāžu uzturēšanas izdevumi gadā / kopējie izsaukumi gadā x pakalpojuma skaits gadā) (1 443 982/365 936*30)</t>
  </si>
  <si>
    <t>IT pakalpojumi (IT sistēmu uzturēšanas izdevumi gadā / kopējie izsaukumi gadā x pakalpojuma skaits gadā) (604 971/365 936*30)</t>
  </si>
  <si>
    <t>Telpu uzturēšanas izmaksas (telpu uzturēšanas izmaksas gadā / kopējie izsaukumi gadā x pakalpojuma skaits gadā) (313 206/365 936*30)</t>
  </si>
  <si>
    <t>Izdevumi par precēm iestādes darbības nodrošināšanai, inventārs, biroja preces (inventāra, biroja preču izdevumi gadā / kopējie izsaukumi gadā x pakalpojuma skaits gadā) ((192 164/365 936*30))</t>
  </si>
  <si>
    <t>Nodokļu maksājumi (budžeta iestāžu nodokļu, nodevu un naudas sodu maksājumi gadā / kopējie izsaukumi gadā x pakalpojuma skaits gadā) ((46 272/365 936*30))</t>
  </si>
  <si>
    <t>Nemateriālie ieguldījumi (izmaksas par licencēm un programmām gadā / kopējie izsaukumi gadā x pakalpojuma skaits gadā) ((18 000/365 936*30)</t>
  </si>
  <si>
    <t>OMT amortizācija (OMT amortizācija 1,12 euro/h x plānotais pakalpojumu skaits + medicīniskā aprīkojuma un informācijas tehnoloģiju izmaksas gadā / kopējie izsaukumi gadā x pakalpojumu skaits gadā) (1.12*30+(1 894 101/365 936*30)</t>
  </si>
  <si>
    <r>
      <rPr>
        <b/>
        <sz val="12"/>
        <rFont val="Times New Roman"/>
        <family val="1"/>
        <charset val="186"/>
      </rPr>
      <t>Iestāde:</t>
    </r>
    <r>
      <rPr>
        <sz val="12"/>
        <rFont val="Times New Roman"/>
        <family val="1"/>
        <charset val="186"/>
      </rPr>
      <t xml:space="preserve"> Neatliekamās medicīniskās palīdzības dienests</t>
    </r>
  </si>
  <si>
    <r>
      <rPr>
        <b/>
        <sz val="12"/>
        <rFont val="Times New Roman"/>
        <family val="1"/>
        <charset val="186"/>
      </rPr>
      <t>Maksas pakalpojuma veids:</t>
    </r>
    <r>
      <rPr>
        <sz val="12"/>
        <rFont val="Times New Roman"/>
        <family val="1"/>
        <charset val="186"/>
      </rPr>
      <t xml:space="preserve"> 
</t>
    </r>
    <r>
      <rPr>
        <b/>
        <sz val="12"/>
        <rFont val="Times New Roman"/>
        <family val="1"/>
      </rPr>
      <t>3.3. Specializētā brigādes (ārsts speciālists, neatliekamās palīdzības ārsta palīgs, operatīvais medicīniskais transportlīdzeklis un tā vadītājs) izsaukums</t>
    </r>
  </si>
  <si>
    <t>Plānotais pakalpojuma sniegšanas vienību skaits: 5</t>
  </si>
  <si>
    <t>Ārsta speciālista atalgojums (26.13623*5)</t>
  </si>
  <si>
    <t>Brigādes otrās ārstniecības personas atalgojums (15.98230*5)</t>
  </si>
  <si>
    <t>OMT vadītāja atalgojums (11.97054*5)</t>
  </si>
  <si>
    <t>Darba devēja valsts sociālās apdrošināšanas obligātā iemaksas, sociāla rakstura pabalsti un kompensācijas (23,59%) (130.68+79.91+59.85)*0.2359</t>
  </si>
  <si>
    <t>Sakaru pakalpojumi (sakaru un telekomunikāciju izdevumi gadā / kopējie izsaukumi gadā x pakalpojuma skaits gadā)  (376 814/365 936*5)</t>
  </si>
  <si>
    <t>Zāles/medicīniskie materiāli (medikamentu izdevumi gadā / kopējie izsaukumi gadā + papildu medikamenti reanimācijas brigādēm  x pakalpojuma skaits gadā) ((748 668/365 936)+12.10*5)</t>
  </si>
  <si>
    <t>Formas tērpi, speciālais apģērbs (izdevumi apģērbam gadā / kopējie izsaukumi gadā x pakalpojuma skaits gadā) (391 717/365 936*5)</t>
  </si>
  <si>
    <t>OMT uzturēšana/remonts (OMT remonta, uzturēšanas izdevumi gadā / kopējie izsaukumi gadā x pakalpojuma skaits gadā) (805 722/365 936*5)</t>
  </si>
  <si>
    <t>OMT rezerves daļas, iekārtu rezerves daļas (OMT rezerves daļu, iekārtu rezerves daļu izdevumi gadā / kopējie izsaukumi gadā x pakalpojuma skaits gadā) (744 599/365 936*5)</t>
  </si>
  <si>
    <t>Degviela  (vidējais nobraukums vienā izsaukumā 55 km, degvielas patēriņš 15 L/100 km, cena 1,66 eur/L. 15/100 x 55 x 1,66 = 13.695 x plānotais pakalpojumu skaits) ((15/100*55*1.66)*5)</t>
  </si>
  <si>
    <t>Atalgojums citiem darbiniekiem (atbalsta personāla atalgojums 15% no brigāžu personāla. 0,15 x pakalpojumu skaits gadā) (130.68+79.91+59.85)*0.15</t>
  </si>
  <si>
    <t>Darba devēja valsts sociālās apdrošināšanas obligātā iemaksas, sociāla rakstura pabalsti un kompensācijas (23,59%) (40.57*0.2359</t>
  </si>
  <si>
    <t>Komandējumi, mācību braucieni (komandējumu izdevumi gadā / kopējie izsaukumi gadā x pakalpojuma skaits gadā) (23 197/365 936*5)</t>
  </si>
  <si>
    <t>Komunālie pakalpojumi (komunālo pakalpojumu izdevumi gadā / kopējie izsaukumi gadā x pakalpojuma skaits gadā) (1 250 474/365 936*5)</t>
  </si>
  <si>
    <t>Administratīvie izdevumi (administratīvie izdevumi gadā / kopējie izsaukumi gadā x pakalpojuma skaits gadā) (303 015/365 936*5)</t>
  </si>
  <si>
    <t>Iestāžu uzturēšana/telpu kārtējais remonts (iestāžu uzturēšanas izdevumi gadā / kopējie izsaukumi gadā x pakalpojuma skaits gadā) (1 443 982/365 936*5)</t>
  </si>
  <si>
    <t>IT pakalpojumi (IT sistēmu uzturēšanas izdevumi gadā / kopējie izsaukumi gadā x pakalpojuma skaits gadā) (604 971/365 936*5)</t>
  </si>
  <si>
    <t>Telpu uzturēšanas izmaksas (telpu uzturēšanas izmaksas gadā / kopējie izsaukumi gadā x pakalpojuma skaits gadā) (313 206/365 936*5)</t>
  </si>
  <si>
    <t>Izdevumi par precēm iestādes darbības nodrošināšanai, inventārs, biroja preces (inventāra, biroja preču izdevumi gadā / kopējie izsaukumi gadā x pakalpojuma skaits gadā) ((192 164/365 936*5))</t>
  </si>
  <si>
    <t>Nodokļu maksājumi (budžeta iestāžu nodokļu, nodevu un naudas sodu maksājumi gadā / kopējie izsaukumi gadā x pakalpojuma skaits gadā) ((46 272/365 936*5))</t>
  </si>
  <si>
    <t>Nemateriālie ieguldījumi (izmaksas par licencēm un programmām gadā / kopējie izsaukumi gadā x pakalpojuma skaits gadā) ((18 000/365 936*5)</t>
  </si>
  <si>
    <t>OMT amortizācija (OMT amortizācija 1,12 euro/h x plānotais pakalpojumu skaits + medicīniskā aprīkojuma un informācijas tehnoloģiju izmaksas gadā / kopējie izsaukumi gadā x pakalpojumu skaits gadā) (1.12*5+(1 894 101/365 936*5)</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</si>
  <si>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3.4. Reanimācijas brigādes (anesteziologs–reanimatologs, neatliekamās palīdzības ārsta palīgs, operatīvais medicīniskais transportlīdzeklis un tā vadītājs) izsaukums</t>
    </r>
  </si>
  <si>
    <t>Ārsta reanimataloga atalgojums (30.04491*80)</t>
  </si>
  <si>
    <t>Brigādes otrās ārstniecības personas atalgojums  (19.36228*80)</t>
  </si>
  <si>
    <t>Medicīnas asistenta atalgojums (12.81916*80)</t>
  </si>
  <si>
    <t>OMT vadītāja atalgojums (10.81617*80)</t>
  </si>
  <si>
    <t>Darba devēja valsts sociālās apdrošināšanas obligātā iemaksas, sociāla rakstura pabalsti un kompensācijas (23,59%) (2 403.59+1 548.98+ 1 025.53)*0.2359</t>
  </si>
  <si>
    <t>Degviela  (vidējais nobraukums vienā izsaukumā 55 km, degvielas patēriņš 15 L/100 km, cena 1,66 eur/L. 15/100 x 55 x 1,66 = 13.695 x plānotais pakalpojumu skaits) ((15/100*55*1.66)*80)</t>
  </si>
  <si>
    <t>Atalgojums citiem  darbiniekiem (atbalsta personāla atalgojums 10% no brigāžu personāla. 0,10 x pakalpojumu skaits gadā) (2 403.59+1 548.98+ 1 025.53)*0.10</t>
  </si>
  <si>
    <t>Darba devēja valsts sociālās apdrošināšanas obligātā iemaksas, sociāla rakstura pabalsti un kompensācijas (23,59%) (497.81*0.2359)</t>
  </si>
  <si>
    <t>Nemateriālie ieguldījumi (izmaksas par licencēm un programmām gadā / kopējie izsaukumi gadā x pakalpojuma skaits gadā) ((18 000/365 936*80)-0.27</t>
  </si>
  <si>
    <r>
      <rPr>
        <b/>
        <sz val="12"/>
        <rFont val="Times New Roman"/>
        <family val="1"/>
        <charset val="186"/>
      </rPr>
      <t>Maksas pakalpojuma veids:</t>
    </r>
    <r>
      <rPr>
        <sz val="12"/>
        <rFont val="Times New Roman"/>
        <family val="1"/>
        <charset val="186"/>
      </rPr>
      <t xml:space="preserve"> 
</t>
    </r>
    <r>
      <rPr>
        <b/>
        <sz val="12"/>
        <rFont val="Times New Roman"/>
        <family val="1"/>
      </rPr>
      <t>4.1. Anesteziologa– reanimatologa nodrošināšana, neizmantojot operatīvo medicīnisko transportlīdzekli (izsaukums)</t>
    </r>
  </si>
  <si>
    <t>Plānotais pakalpojuma sniegšanas vienību skaits: 4</t>
  </si>
  <si>
    <t>Ārsta reanimataloga atalgojums (33.37949*4)</t>
  </si>
  <si>
    <t>Darba devēja valsts sociālās apdrošināšanas obligātā iemaksas, sociāla rakstura pabalsti un kompensācijas (23,59%) (133.52*0.2359)</t>
  </si>
  <si>
    <t>Sakaru pakalpojumi (sakaru un telekomunikāciju izdevumi gadā / kopējie izsaukumi gadā x pakalpojuma skaits gadā)  (376 814/365 936*4)</t>
  </si>
  <si>
    <t>Zāles/medicīniskie materiāli (medikamentu izdevumi gadā / kopējie izsaukumi gadā + papildu medikamenti reanimācijas brigādēm  x pakalpojuma skaits gadā) ((748 668/365 936)+15.12*4)</t>
  </si>
  <si>
    <t>Formas tērpi, speciālais apģērbs (izdevumi apģērbam gadā / kopējie izsaukumi gadā x pakalpojuma skaits gadā) (391 717/365 936*4)</t>
  </si>
  <si>
    <t>Atalgojums citiem darbiniekiem (atbalsta personāla atalgojums 10% no brigāžu personāla. 0,1 x pakalpojumu skaits gadā) ((133.52*0.10)</t>
  </si>
  <si>
    <t>Darba devēja valsts sociālās apdrošināšanas obligātā iemaksas, sociāla rakstura pabalsti un kompensācijas (23,59%) (13.35*0.2359)</t>
  </si>
  <si>
    <t>Komandējumi, mācību braucieni (komandējumu izdevumi gadā / kopējie izsaukumi gadā x pakalpojuma skaits gadā) (23 197/365 936*4)</t>
  </si>
  <si>
    <t>Komunālie pakalpojumi (komunālo pakalpojumu izdevumi gadā / kopējie izsaukumi gadā x pakalpojuma skaits gadā) (1 250 474/365 936*4)</t>
  </si>
  <si>
    <t>Administratīvie izdevumi (administratīvie izdevumi gadā / kopējie izsaukumi gadā x pakalpojuma skaits gadā) (303 015/365 936*4)</t>
  </si>
  <si>
    <t>Iestāžu uzturēšana/telpu kārtējais remonts (iestāžu uzturēšanas izdevumi gadā / kopējie izsaukumi gadā x pakalpojuma skaits gadā) (1 443 982/365 936*4)</t>
  </si>
  <si>
    <t>IT pakalpojumi (IT sistēmu uzturēšanas izdevumi gadā / kopējie izsaukumi gadā x pakalpojuma skaits gadā) (604 971/365 936*4)</t>
  </si>
  <si>
    <t>Telpu uzturēšanas izmaksas (telpu uzturēšanas izmaksas gadā / kopējie izsaukumi gadā x pakalpojuma skaits gadā) (313 206/365 936*4)</t>
  </si>
  <si>
    <t>Izdevumi par precēm iestādes darbības nodrošināšanai, inventārs, biroja preces (inventāra, biroja preču izdevumi gadā / kopējie izsaukumi gadā x pakalpojuma skaits gadā) ((192 164/365 936*4))</t>
  </si>
  <si>
    <t>Nodokļu maksājumi (budžeta iestāžu nodokļu, nodevu un naudas sodu maksājumi gadā / kopējie izsaukumi gadā x pakalpojuma skaits gadā) ((46 272/365 936*4))</t>
  </si>
  <si>
    <t>Nemateriālie ieguldījumi (izmaksas par licencēm un programmām gadā / kopējie izsaukumi gadā x pakalpojuma skaits gadā) ((18 000/365 936*4)</t>
  </si>
  <si>
    <t>Aprīkojuma amortizācija (defibrilatora amortizācija 0,5 eur/h, 0,5 x plānotais pakalpojumu skaits) (0.5*4)</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</si>
  <si>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4.2. Ārsta speciālista nodrošināšana, neizmantojot operatīvo medicīnisko transportlīdzekli (izsaukums)</t>
    </r>
  </si>
  <si>
    <t>Plānotais pakalpojuma sniegšanas vienību skaits: 40</t>
  </si>
  <si>
    <t>Ārsta speciālista atalgojums  (33.37949*40)</t>
  </si>
  <si>
    <t>Darba devēja valsts sociālās apdrošināšanas obligātā iemaksas, sociāla rakstura pabalsti un kompensācijas (23,59%) (1 335.18*0.2359)</t>
  </si>
  <si>
    <t>Sakaru pakalpojumi (sakaru un telekomunikāciju izdevumi gadā / kopējie izsaukumi gadā x pakalpojuma skaits gadā)  (376 814/365 936*40)</t>
  </si>
  <si>
    <t>Zāles/medicīniskie materiāli (medikamentu izdevumi gadā / kopējie izsaukumi gadā + papildu medikamenti reanimācijas brigādēm  x pakalpojuma skaits gadā) ((748 668/365 936)+12.10*40)</t>
  </si>
  <si>
    <t>Formas tērpi, speciālais apģērbs (izdevumi apģērbam gadā / kopējie izsaukumi gadā x pakalpojuma skaits gadā) (391 717/365 936*40)</t>
  </si>
  <si>
    <t>Atalgojums citi darbinieki (atbalsta personāla atalgojums 10% no brigāžu personāla. 0,1 x pakalpojumu skaits gadā) (1 335.18*0.10)</t>
  </si>
  <si>
    <t>Darba devēja valsts sociālās apdrošināšanas obligātā iemaksas, sociāla rakstura pabalsti un kompensācijas (23,59%) (133.51*0.2359)</t>
  </si>
  <si>
    <t>Komandējumi, mācību braucieni (komandējumu izdevumi gadā / kopējie izsaukumi gadā x pakalpojuma skaits gadā) (23 197/365 936*40)</t>
  </si>
  <si>
    <t>Komunālie pakalpojumi (komunālo pakalpojumu izdevumi gadā / kopējie izsaukumi gadā x pakalpojuma skaits gadā) (1 250 474/365 936*40)</t>
  </si>
  <si>
    <t>Administratīvie izdevumi (administratīvie izdevumi gadā / kopējie izsaukumi gadā x pakalpojuma skaits gadā) (303 015/365 936*40)</t>
  </si>
  <si>
    <t>Iestāžu uzturēšana/telpu kārtējais remonts (iestāžu uzturēšanas izdevumi gadā / kopējie izsaukumi gadā x pakalpojuma skaits gadā) (1 443 982/365 936*40)</t>
  </si>
  <si>
    <t>IT pakalpojumi (IT sistēmu uzturēšanas izdevumi gadā / kopējie izsaukumi gadā x pakalpojuma skaits gadā) (604 971/365 936*40)</t>
  </si>
  <si>
    <t>Telpu uzturēšanas izmaksas (telpu uzturēšanas izmaksas gadā / kopējie izsaukumi gadā x pakalpojuma skaits gadā) (313 206/365 936*40)</t>
  </si>
  <si>
    <t>Izdevumi par precēm iestādes darbības nodrošināšanai, inventārs, biroja preces (inventāra, biroja preču izdevumi gadā / kopējie izsaukumi gadā x pakalpojuma skaits gadā) ((192 164/365 936*40))</t>
  </si>
  <si>
    <t>Nodokļu maksājumi (budžeta iestāžu nodokļu, nodevu un naudas sodu maksājumi gadā / kopējie izsaukumi gadā x pakalpojuma skaits gadā) ((46 272/365 936*40))</t>
  </si>
  <si>
    <t>Nemateriālie ieguldījumi (izmaksas par licencēm un programmām gadā / kopējie izsaukumi gadā x pakalpojuma skaits gadā) ((18 000/365 936*40)</t>
  </si>
  <si>
    <t>Aprīkojuma amortizācija (defibrilatora amortizācija 0,5 eur/h, 0,5 x plānotais pakalpojumu skaits) (0.5*40)</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</si>
  <si>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4.3. Neatliekamās medicīnas (palīdzības) ārsta nodrošināšana, neizmantojot operatīvo medicīnisko transportlīdzekli (izsaukums)</t>
    </r>
  </si>
  <si>
    <t>NMP ārsta atalgojums (29.67066*4)</t>
  </si>
  <si>
    <t>Darba devēja valsts sociālās apdrošināšanas obligātā iemaksas, sociāla rakstura pabalsti un kompensācijas (23,59%) (118.68*0.2359)</t>
  </si>
  <si>
    <t>Zāles/medicīniskie materiāli (medikamentu izdevumi gadā / kopējie izsaukumi gadā + papildu medikamenti reanimācijas brigādēm  x pakalpojuma skaits gadā) ((748 668/365 936)+9.07*4)</t>
  </si>
  <si>
    <t>Atalgojums citiem darbiniekiem (atbalsta personāla atalgojums 10% no brigāžu personāla. 0,1 x pakalpojumu skaits gadā) (118.68*0.10)</t>
  </si>
  <si>
    <t>Darba devēja valsts sociālās apdrošināšanas obligātā iemaksas, sociāla rakstura pabalsti un kompensācijas (23,59%) (11.87*0.2359)</t>
  </si>
  <si>
    <t>Nemateriālie ieguldījumi (izmaksas par licencēm un programmām gadā / kopējie izsaukumi gadā x pakalpojuma skaits gadā) ((18 000/365 936*4)-0.01)</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</si>
  <si>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 xml:space="preserve">4.4. Neatliekamās palīdzības ārsta palīga nodrošināšana, neizmantojot operatīvo medicīnisko transportlīdzekli (izsaukums) </t>
    </r>
  </si>
  <si>
    <t>Plānotais pakalpojuma sniegšanas vienību skaits: 500</t>
  </si>
  <si>
    <t>NMP ārsta palīga atalgojums (22.47552*500)</t>
  </si>
  <si>
    <t>Darba devēja valsts sociālās apdrošināšanas obligātā iemaksas, sociāla rakstura pabalsti un kompensācijas (23,59%) (11 237.76*0.2359)</t>
  </si>
  <si>
    <t>Sakaru pakalpojumi (sakaru un telekomunikāciju izdevumi gadā / kopējie izsaukumi gadā x pakalpojuma skaits gadā)  (376 814/365 936*500)</t>
  </si>
  <si>
    <t>Zāles/medicīniskie materiāli (medikamentu izdevumi gadā / kopējie izsaukumi gadā + papildu medikamenti reanimācijas brigādēm  x pakalpojuma skaits gadā) ((748 668/365 936)*500)</t>
  </si>
  <si>
    <t>Formas tērpi, speciālais apģērbs (izdevumi apģērbam gadā / kopējie izsaukumi gadā x pakalpojuma skaits gadā) (391 717/365 936*500)</t>
  </si>
  <si>
    <t>Atalgojums citiem darbiniekiem (atbalsta personāla atalgojums 10% no brigāžu personāla. 0,1 x pakalpojumu skaits gadā)  (11 237.76*0.10)</t>
  </si>
  <si>
    <t>Darba devēja valsts sociālās apdrošināšanas obligātā iemaksas, sociāla rakstura pabalsti un kompensācijas (23,59%) (1 123.77*0.2359)</t>
  </si>
  <si>
    <t>Komandējumi, mācību braucieni (komandējumu izdevumi gadā / kopējie izsaukumi gadā x pakalpojuma skaits gadā) (23 197/365 936*500)</t>
  </si>
  <si>
    <t>Komunālie pakalpojumi (komunālo pakalpojumu izdevumi gadā / kopējie izsaukumi gadā x pakalpojuma skaits gadā) (1 250 474/365 936*500)</t>
  </si>
  <si>
    <t>Administratīvie izdevumi (administratīvie izdevumi gadā / kopējie izsaukumi gadā x pakalpojuma skaits gadā) (303 015/365 936*500)</t>
  </si>
  <si>
    <t>Iestāžu uzturēšana/telpu kārtējais remonts (iestāžu uzturēšanas izdevumi gadā / kopējie izsaukumi gadā x pakalpojuma skaits gadā) (1 443 982/365 936*500)</t>
  </si>
  <si>
    <t>IT pakalpojumi (IT sistēmu uzturēšanas izdevumi gadā / kopējie izsaukumi gadā x pakalpojuma skaits gadā) (604 971/365 936*500)</t>
  </si>
  <si>
    <t>Telpu uzturēšanas izmaksas (telpu uzturēšanas izmaksas gadā / kopējie izsaukumi gadā x pakalpojuma skaits gadā) (313 206/365 936*500)</t>
  </si>
  <si>
    <t>Izdevumi par precēm iestādes darbības nodrošināšanai, inventārs, biroja preces (inventāra, biroja preču izdevumi gadā / kopējie izsaukumi gadā x pakalpojuma skaits gadā) ((192 164/365 936*5003))</t>
  </si>
  <si>
    <t>Nemateriālie ieguldījumi (izmaksas par licencēm un programmām gadā / kopējie izsaukumi gadā x pakalpojuma skaits gadā) ((18 000/365 936*500)+1.17)</t>
  </si>
  <si>
    <t>Aprīkojuma amortizācija (defibrilatora amortizācija 0,5 eur/h, 0,5 x plānotais pakalpojumu skaits) (0.5*500)</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</si>
  <si>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 xml:space="preserve">4.5. Operatīvā medicīniskā transportlīdzekļa izmantošana (ar tā vadītāju) (izsaukums) </t>
    </r>
  </si>
  <si>
    <t>OMT vadītāja atalgojums (14.24192*500)</t>
  </si>
  <si>
    <t>Darba devēja valsts sociālās apdrošināšanas obligātā iemaksas, sociāla rakstura pabalsti un kompensācijas (23,59%) (7 120.96*0.2359)</t>
  </si>
  <si>
    <t>OMT uzturēšana/remonts/apdrošināšana (OMT remonta, apdrošināšanas izdevumi gadā / kopējie izsaukumi gadā x pakalpojuma skaits gadā)   (805 722/365 936*500)</t>
  </si>
  <si>
    <t>OMT rezerves daļas, iekārtu rezerves daļas (OMT rezerves daļu, iekārtu rezerves daļu izdevumi gadā / kopējie izsaukumi gadā x pakalpojuma skaits gadā)  (744 599/365 936*500)</t>
  </si>
  <si>
    <t>Degviela  (vidējais nobraukums vienā izsaukumā 35 km, degvielas patēriņš 15 L/100 km, cena 1,66 euro/L. 15/100 x 35 x 1,66 = 8.715 x plānotais pakalpojumu skaits) (15/100*35*1.66*500)</t>
  </si>
  <si>
    <t>Atalgojums citiem darbiniekiem (atbalsta personāla atalgojums 10% no OMT vadītāja atalgojuma = 14,24 x 0,10 x pakalpojumu skaits gadā)  (7 120.96*0.10)</t>
  </si>
  <si>
    <t>Darba devēja valsts sociālās apdrošināšanas obligātā iemaksas, sociāla rakstura pabalsti un kompensācijas (23,59%) (712*0.2359)</t>
  </si>
  <si>
    <t>Nemateriālie ieguldījumi (izmaksas par licencēm un programmām gadā / kopējie izsaukumi gadā x pakalpojuma skaits gadā) ((18 000/365 936*500)+0.18)</t>
  </si>
  <si>
    <t>OMT amortizācija (OMT amortizācija 1,12 euro/h x plānotais pakalpojumu skaits + medicīniskā aprīkojuma un informācijas tehnoloģiju izmaksas gadā / kopējie izsaukumi gadā x pakalpojumu skaits gadā) (1.12*500+(1 894 101/365 936*500)</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</si>
  <si>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 xml:space="preserve">4.6. Papildu anesteziologa–reanimatologa piesaistīšana (izsaukums) </t>
    </r>
  </si>
  <si>
    <t>Ārsta reanimataloga atalgojums (33.37949*10)</t>
  </si>
  <si>
    <t>Darba devēja valsts sociālās apdrošināšanas obligātā iemaksas, sociāla rakstura pabalsti un kompensācijas (23,59%) (333.79*0.2359)</t>
  </si>
  <si>
    <t>Administratīvie izdevumi (administratīvie izdevumi gadā / kopējie izsaukumi gadā x pakalpojuma skaits gadā) (303 015/365 936*10)-0.54</t>
  </si>
  <si>
    <t>Aprīkojuma amortizācija (defibrilatora amortizācija 0,5 eur/h, 0,5 x plānotais pakalpojumu skaits)</t>
  </si>
  <si>
    <r>
      <t xml:space="preserve">Maksas pakalpojuma veids:
</t>
    </r>
    <r>
      <rPr>
        <b/>
        <sz val="12"/>
        <color theme="1"/>
        <rFont val="Times New Roman"/>
        <family val="1"/>
      </rPr>
      <t>4.7. Papildu ārsta speciālista/neatliekamās medicīnas palīdzības ārsta piesaistīšana (izsaukums)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</si>
  <si>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4.8. Papildu neatliekamās palīdzības ārsta palīga piesaistīšana (izsaukums)</t>
    </r>
  </si>
  <si>
    <t>Brigādes sertificēta ārsta palīga atalgojums (22.47552*80)</t>
  </si>
  <si>
    <t>Darba devēja valsts sociālās apdrošināšanas obligātā iemaksas, sociāla rakstura pabalsti un kompensācijas (23,59%) (1 798.04*0.2359)</t>
  </si>
  <si>
    <t>Administratīvie izdevumi (5% no administratīvie izdevumi gadā / kopējie izsaukumi gadā x pakalpojuma skaits gadā) (303 015/365 936*0.05*80)+0.08</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</si>
  <si>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4.9. Papildu operatīvā medicīniskā transportlīdzekļa vadītāja piesaistīšana (izsaukums)</t>
    </r>
  </si>
  <si>
    <t>Plānotais pakalpojuma sniegšanas vienību skaits: 70</t>
  </si>
  <si>
    <t>OMT vadītāja atalgojums (14.24192*70)</t>
  </si>
  <si>
    <t>Darba devēja valsts sociālās apdrošināšanas obligātā iemaksas, sociāla rakstura pabalsti un kompensācijas (23,59%) (996.93*0.2359)</t>
  </si>
  <si>
    <t>Komandējumi, mācību braucieni (komandējumu izdevumi gadā / kopējie izsaukumi gadā x pakalpojuma skaits gadā) (23 197/365 936*70)</t>
  </si>
  <si>
    <t>Administratīvie izdevumi (administratīvie izdevumi gadā / kopējie izsaukumi gadā x pakalpojuma skaits gadā) (303 015/365 936*70)-0.31</t>
  </si>
  <si>
    <t>Nodokļu maksājumi (budžeta iestāžu nodokļu, nodevu un naudas sodu maksājumi gadā / kopējie izsaukumi gadā x pakalpojuma skaits gadā) ((46 272/365 936*70))</t>
  </si>
  <si>
    <t>Nemateriālie ieguldījumi (izmaksas par licencēm un programmām gadā / kopējie izsaukumi gadā x pakalpojuma skaits gadā) ((18 000/365 936*70)</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</si>
  <si>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4.10. Medicīniskās palīdzības sniegšanas vietas (medpunkta) izveidošana un medicīniskās palīdzības nodrošināšana</t>
    </r>
  </si>
  <si>
    <t>Plānotais pakalpojuma sniegšanas vienību skaits: 7</t>
  </si>
  <si>
    <t>Ārsta reanimataloga atalgojums (33.37949*7)</t>
  </si>
  <si>
    <t>Brigādes otrās ārstniecības personas atalgojums (21.51123*7)</t>
  </si>
  <si>
    <t>Brigādes otrās ārstniecības personas atalgojums (16.55623*7)</t>
  </si>
  <si>
    <t>OMT vadītāja atalgojums (14.24192*7)</t>
  </si>
  <si>
    <t>Darba devēja valsts sociālās apdrošināšanas obligātā iemaksas, sociāla rakstura pabalsti un kompensācijas (23,59%) (233.66+150.58+115.89+99.69)*0.2359</t>
  </si>
  <si>
    <t>Sakaru pakalpojumi (sakaru un telekomunikāciju izdevumi gadā / kopējie izsaukumi gadā x pakalpojuma skaits gadā)  (376 814/365 936*7)</t>
  </si>
  <si>
    <t>Zāles/medicīniskie materiāli (medikamentu izdevumi gadā / kopējie izsaukumi gadā + papildu medikamenti reanimācijas brigādēm  x pakalpojuma skaits gadā) ((748 668/365 936)+9.29*7)</t>
  </si>
  <si>
    <t>Formas tērpi, speciālais apģērbs (izdevumi apģērbam gadā / kopējie izsaukumi gadā x pakalpojuma skaits gadā) (391 717/365 936*7)</t>
  </si>
  <si>
    <t>OMT uzturēšana/remonts (OMT remonta, uzturēšanas izdevumi gadā / kopējie izsaukumi gadā x pakalpojuma skaits gadā) (805 722/365 936*7)</t>
  </si>
  <si>
    <t>OMT rezerves daļas, iekārtu rezerves daļas (OMT rezerves daļu, iekārtu rezerves daļu izdevumi gadā / kopējie izsaukumi gadā x pakalpojuma skaits gadā) (744 599/365 936*7)</t>
  </si>
  <si>
    <t>Degviela  (vidējais nobraukums vienā izsaukumā 81 km, degvielas patēriņš 15 L/100 km, cena 1,66 euro/L. 15/100 x 81 x 1.66 = 20.169 x plānotais pakalpojumu skaits) ((15/100*81*1.66)*7)</t>
  </si>
  <si>
    <t>Atalgojums citi darbinieki (atbalsta personāla atalgojums 23% no brigāžu personāla. 0,23 x 2 stundas* pakalpojumu skaits gadā) (233.66+150.58+115.89+99.69)*0.23</t>
  </si>
  <si>
    <t>Darba devēja valsts sociālās apdrošināšanas obligātā iemaksas, sociāla rakstura pabalsti un kompensācijas (23,59%) (275.92*0.2359)</t>
  </si>
  <si>
    <t>Komandējumi, mācību braucieni (komandējumu izdevumi gadā / kopējie izsaukumi gadā x pakalpojuma skaits gadā) (23 197/365 936*7)</t>
  </si>
  <si>
    <t>Komunālie pakalpojumi (komunālo pakalpojumu izdevumi gadā / kopējie izsaukumi gadā x pakalpojuma skaits gadā) (1 250 474/365 936*7)</t>
  </si>
  <si>
    <t>Administratīvie izdevumi (administratīvie izdevumi gadā / kopējie izsaukumi gadā x pakalpojuma skaits gadā) (303 015/365 936*7)</t>
  </si>
  <si>
    <t>Iestāžu uzturēšana/telpu kārtējais remonts (iestāžu uzturēšanas izdevumi gadā / kopējie izsaukumi gadā x pakalpojuma skaits gadā) (1 443 982/365 936*7)</t>
  </si>
  <si>
    <t>IT pakalpojumi (IT sistēmu uzturēšanas izdevumi gadā / kopējie izsaukumi gadā x pakalpojuma skaits gadā) (604 971/365 936*7)</t>
  </si>
  <si>
    <t>Telpu uzturēšanas izmaksas (telpu uzturēšanas izmaksas gadā / kopējie izsaukumi gadā x pakalpojuma skaits gadā) (313 206/365 936*7)</t>
  </si>
  <si>
    <t>Izdevumi par precēm iestādes darbības nodrošināšanai, inventārs, biroja preces (inventāra, biroja preču izdevumi gadā / kopējie izsaukumi gadā x pakalpojuma skaits gadā) ((192 164/365 936*7))</t>
  </si>
  <si>
    <t>Nodokļu maksājumi (budžeta iestāžu nodokļu, nodevu un naudas sodu maksājumi gadā / kopējie izsaukumi gadā x pakalpojuma skaits gadā) ((46 272/365 936*7))</t>
  </si>
  <si>
    <t>Nemateriālie ieguldījumi (izmaksas par licencēm un programmām gadā / kopējie izsaukumi gadā x pakalpojuma skaits gadā) ((18 000/365 936*7)+0.04</t>
  </si>
  <si>
    <t>OMT amortizācija (OMT amortizācija 1,12 euro/h x plānotais pakalpojumu skaits + medicīniskā aprīkojuma un informācijas tehnoloģiju izmaksas gadā / kopējie izsaukumi gadā x pakalpojumu skaits gadā) (1.12*7+(1 894 101/365 936*7)</t>
  </si>
  <si>
    <r>
      <rPr>
        <b/>
        <sz val="12"/>
        <color theme="1"/>
        <rFont val="Times New Roman"/>
        <family val="1"/>
        <charset val="186"/>
      </rPr>
      <t xml:space="preserve">Maksas pakalpojuma veids:
</t>
    </r>
    <r>
      <rPr>
        <b/>
        <sz val="12"/>
        <color theme="1"/>
        <rFont val="Times New Roman"/>
        <family val="1"/>
      </rPr>
      <t>4.11. Operatīvā medicīniskā transportlīdzekļa degvielas izmaksas</t>
    </r>
  </si>
  <si>
    <t>Plānotais pakalpojuma sniegšanas vienību skaits: 10000</t>
  </si>
  <si>
    <t>Degviela (degvielas patēriņš 15 L/100 km, vidējā DD degvielas cena Eiropā uz 29.03.2021. - 1,572 euro/L, 15/100 x 1,572 = 0,2358 euro/1 km)</t>
  </si>
  <si>
    <t>OMT uzturēšana/remonts (OMT vienas regulārās apkopes vidējās izmaksas 866,52 euro= 0,08 euro xgb)</t>
  </si>
  <si>
    <r>
      <rPr>
        <b/>
        <sz val="12"/>
        <color theme="1"/>
        <rFont val="Times New Roman"/>
        <family val="1"/>
        <charset val="186"/>
      </rPr>
      <t xml:space="preserve">Maksas pakalpojuma veids:
</t>
    </r>
    <r>
      <rPr>
        <b/>
        <sz val="12"/>
        <color theme="1"/>
        <rFont val="Times New Roman"/>
        <family val="1"/>
      </rPr>
      <t>5.1. Reanimācijas brigādes (anesteziologs–reanimatologs, neatliekamās palīdzības ārsta palīgs, operatīvais medicīniskais transportlīdzeklis un tā vadītājs) izsaukums</t>
    </r>
  </si>
  <si>
    <t>Brigādes otrās ārstniecības personas atalgojums (16.55623*4)</t>
  </si>
  <si>
    <t>OMT vadītāja atalgojums (14.24192*4)</t>
  </si>
  <si>
    <t>Darba devēja valsts sociālās apdrošināšanas obligātā iemaksas, sociāla rakstura pabalsti un kompensācijas (23,59%) (133.52+66.22+56.97)*0.2359</t>
  </si>
  <si>
    <t>OMT uzturēšana/remonts (OMT remonta, uzturēšanas izdevumi gadā / kopējie izsaukumi gadā x pakalpojuma skaits gadā) (805 722/365 936*4)</t>
  </si>
  <si>
    <t>OMT rezerves daļas, iekārtu rezerves daļas (OMT rezerves daļu, iekārtu rezerves daļu izdevumi gadā / kopējie izsaukumi gadā x pakalpojuma skaits gadā) (744 599/365 936*4)</t>
  </si>
  <si>
    <t>Degviela  (vidējais nobraukums vienā izsaukumā 81 km, degvielas patēriņš 15 L/100 km, cena 1,66 euro/L. 15/100 x 81 x 1.66 = 20.169 x plānotais pakalpojumu skaits) ((15/100*81*1.66)*4)</t>
  </si>
  <si>
    <t>Atalgojums citiem darbiniekiem (atbalsta personāla atalgojums 0,15% no brigāžu personāla. 0,15 x pakalpojumu skaits gadā) (133.52+66.22+56.97)*0.15</t>
  </si>
  <si>
    <t>Darba devēja valsts sociālās apdrošināšanas obligātā iemaksas, sociāla rakstura pabalsti un kompensācijas (23,59%) (38.51*0.2359)</t>
  </si>
  <si>
    <t>Nemateriālie ieguldījumi (izmaksas par licencēm un programmām gadā / kopējie izsaukumi gadā x pakalpojuma skaits gadā) ((18 000/365 936*4)+0.04</t>
  </si>
  <si>
    <t>OMT amortizācija (OMT amortizācija 1,12 euro/h x plānotais pakalpojumu skaits + medicīniskā aprīkojuma un informācijas tehnoloģiju izmaksas gadā / kopējie izsaukumi gadā x pakalpojumu skaits gadā) (1.12*4+(1 894 101/365 936*4)</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</si>
  <si>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5.2. Ārsta speciālista (ārsts speciālists, operatīvais medicīniskais transportlīdzeklis un tā vadītājs) izsaukums</t>
    </r>
  </si>
  <si>
    <t>Plānotais pakalpojuma sniegšanas vienību skaits: 790</t>
  </si>
  <si>
    <t>Ārsta specialista atalgojums (33.37949*790)</t>
  </si>
  <si>
    <t>OMT vadītāja atalgojums (14.24192*790)</t>
  </si>
  <si>
    <t>Darba devēja valsts sociālās apdrošināšanas obligātā iemaksas, sociāla rakstura pabalsti un kompensācijas (23,59%) (26 369.80+ 11 251.11)*0.2359</t>
  </si>
  <si>
    <t>Sakaru pakalpojumi (sakaru un telekomunikāciju izdevumi gadā / kopējie izsaukumi gadā x pakalpojuma skaits gadā)  (376 814/365 936*790)</t>
  </si>
  <si>
    <t>Zāles/medicīniskie materiāli (medikamentu izdevumi gadā / kopējie izsaukumi gadā + papildu medikamenti reanimācijas brigādēm  x pakalpojuma skaits gadā) ((748 668/365 936)+15.12*790)</t>
  </si>
  <si>
    <t>Formas tērpi, speciālais apģērbs (izdevumi apģērbam gadā / kopējie izsaukumi gadā x pakalpojuma skaits gadā) (391 717/365 936*790</t>
  </si>
  <si>
    <t>OMT uzturēšana/remonts (OMT remonta, uzturēšanas izdevumi gadā / kopējie izsaukumi gadā x pakalpojuma skaits gadā) (805 722/365 936*790)</t>
  </si>
  <si>
    <t>OMT rezerves daļas, iekārtu rezerves daļas (OMT rezerves daļu, iekārtu rezerves daļu izdevumi gadā / kopējie izsaukumi gadā x pakalpojuma skaits gadā) (744 599/365 936*790)</t>
  </si>
  <si>
    <t>Degviela  (vidējais nobraukums vienā izsaukumā 35 km, degvielas patēriņš 15 L/100 km, cena 1,66 euro/L. 15/100 x 35 x 1,66 = 8.715 x plānotais pakalpojumu skaits) ((15/100*35*1.66)*790)</t>
  </si>
  <si>
    <t>Atalgojums citi darbinieki (atbalsta personāla atalgojums 15% no brigāžu personāla. 0,15 x pakalpojumu skaits gadā) (26 369.80+ 11 251.11)*0.15</t>
  </si>
  <si>
    <t>Darba devēja valsts sociālās apdrošināšanas obligātā iemaksas, sociāla rakstura pabalsti un kompensācijas (23,59%) (5 643.14 *0.2359)</t>
  </si>
  <si>
    <t>Komandējumi, mācību braucieni (komandējumu izdevumi gadā / kopējie izsaukumi gadā x pakalpojuma skaits gadā) (23 197/365 936*790)</t>
  </si>
  <si>
    <t>Komunālie pakalpojumi (komunālo pakalpojumu izdevumi gadā / kopējie izsaukumi gadā x pakalpojuma skaits gadā) (1 250 474/365 936*790)</t>
  </si>
  <si>
    <t>Administratīvie izdevumi (administratīvie izdevumi gadā / kopējie izsaukumi gadā x pakalpojuma skaits gadā) (303 015/365 936*790)</t>
  </si>
  <si>
    <t>Iestāžu uzturēšana/telpu kārtējais remonts (iestāžu uzturēšanas izdevumi gadā / kopējie izsaukumi gadā x pakalpojuma skaits gadā) (1 443 982/365 936*790)</t>
  </si>
  <si>
    <t>IT pakalpojumi (IT sistēmu uzturēšanas izdevumi gadā / kopējie izsaukumi gadā x pakalpojuma skaits gadā) (604 971/365 936*790)</t>
  </si>
  <si>
    <t>Telpu uzturēšanas izmaksas (telpu uzturēšanas izmaksas gadā / kopējie izsaukumi gadā x pakalpojuma skaits gadā) (313 206/365 936*790)</t>
  </si>
  <si>
    <t>Izdevumi par precēm iestādes darbības nodrošināšanai, inventārs, biroja preces (inventāra, biroja preču izdevumi gadā / kopējie izsaukumi gadā x pakalpojuma skaits gadā) ((192 164/365 936*790))</t>
  </si>
  <si>
    <t>Nodokļu maksājumi (budžeta iestāžu nodokļu, nodevu un naudas sodu maksājumi gadā / kopējie izsaukumi gadā x pakalpojuma skaits gadā) ((46 272/365 936*790))</t>
  </si>
  <si>
    <t>Nemateriālie ieguldījumi (izmaksas par licencēm un programmām gadā / kopējie izsaukumi gadā x pakalpojuma skaits gadā) ((18 000/365 936*790)+3.08</t>
  </si>
  <si>
    <t>OMT amortizācija (OMT amortizācija 1,12 euro/h x plānotais pakalpojumu skaits + medicīniskā aprīkojuma un informācijas tehnoloģiju izmaksas gadā / kopējie izsaukumi gadā x pakalpojumu skaits gadā) (1.12*790+(1 894 101/365 936*790)</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</si>
  <si>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5.3. Ārsta speciālista izsaukums, neizmantojot operatīvo medicīnisko transportlīdzekli</t>
    </r>
  </si>
  <si>
    <t>Plānotais pakalpojuma sniegšanas vienību skaits: 840</t>
  </si>
  <si>
    <t>Ārsta specialista atalgojums (33.37949*840)</t>
  </si>
  <si>
    <t>Darba devēja valsts sociālās apdrošināšanas obligātā iemaksas, sociāla rakstura pabalsti un kompensācijas (23,59%) (28 038.77*0.2359)</t>
  </si>
  <si>
    <t>Sakaru pakalpojumi (sakaru un telekomunikāciju izdevumi gadā / kopējie izsaukumi gadā x pakalpojuma skaits gadā)  (376 814/365 936*840)</t>
  </si>
  <si>
    <t>Zāles/medicīniskie materiāli (medikamentu izdevumi gadā / kopējie izsaukumi gadā + papildu medikamenti reanimācijas brigādēm  x pakalpojuma skaits gadā) ((748 668/365 936)+12.10*840)</t>
  </si>
  <si>
    <t>Formas tērpi, speciālais apģērbs (izdevumi apģērbam gadā / kopējie izsaukumi gadā x pakalpojuma skaits gadā) (391 717/365 936*840)</t>
  </si>
  <si>
    <t>Atalgojums citi darbinieki (atbalsta personāla atalgojums 0,15% no brigāžu personāla. 0,15 x pakalpojumu skaits gadā) (28 038.77*0.15)</t>
  </si>
  <si>
    <t>Darba devēja valsts sociālās apdrošināšanas obligātā iemaksas, sociāla rakstura pabalsti un kompensācijas (23,59%) (4 205.82*0.2359)</t>
  </si>
  <si>
    <t>Komandējumi, mācību braucieni (komandējumu izdevumi gadā / kopējie izsaukumi gadā x pakalpojuma skaits gadā) (23 197/365 936*840)</t>
  </si>
  <si>
    <t>Komunālie pakalpojumi (komunālo pakalpojumu izdevumi gadā / kopējie izsaukumi gadā x pakalpojuma skaits gadā) (1 250 474/365 936*840)</t>
  </si>
  <si>
    <t>Administratīvie izdevumi (administratīvie izdevumi gadā / kopējie izsaukumi gadā x pakalpojuma skaits gadā) (303 015/365 936*840)</t>
  </si>
  <si>
    <t>Iestāžu uzturēšana/telpu kārtējais remonts (iestāžu uzturēšanas izdevumi gadā / kopējie izsaukumi gadā x pakalpojuma skaits gadā) (1 443 982/365 936*840)</t>
  </si>
  <si>
    <t>IT pakalpojumi (IT sistēmu uzturēšanas izdevumi gadā / kopējie izsaukumi gadā x pakalpojuma skaits gadā) (604 971/365 936*840)</t>
  </si>
  <si>
    <t>Telpu uzturēšanas izmaksas (telpu uzturēšanas izmaksas gadā / kopējie izsaukumi gadā x pakalpojuma skaits gadā) (313 206/365 936*840)</t>
  </si>
  <si>
    <t>Izdevumi par precēm iestādes darbības nodrošināšanai, inventārs, biroja preces (inventāra, biroja preču izdevumi gadā / kopējie izsaukumi gadā x pakalpojuma skaits gadā) ((192 164/365 936*840))</t>
  </si>
  <si>
    <t>Nodokļu maksājumi (budžeta iestāžu nodokļu, nodevu un naudas sodu maksājumi gadā / kopējie izsaukumi gadā x pakalpojuma skaits gadā) ((46 272/365 936*840))</t>
  </si>
  <si>
    <t>Nemateriālie ieguldījumi (izmaksas par licencēm un programmām gadā / kopējie izsaukumi gadā x pakalpojuma skaits gadā) ((18 000/365 936*840)+2.84</t>
  </si>
  <si>
    <t>Aprīkojuma amortizācija (aprīkojuma amortizājija 1,8 eur/h x plānotais pakalpojumu skaits)</t>
  </si>
  <si>
    <r>
      <rPr>
        <b/>
        <sz val="12"/>
        <color theme="1"/>
        <rFont val="Times New Roman"/>
        <family val="1"/>
        <charset val="186"/>
      </rPr>
      <t xml:space="preserve">Maksas pakalpojuma veids:
</t>
    </r>
    <r>
      <rPr>
        <b/>
        <sz val="12"/>
        <color theme="1"/>
        <rFont val="Times New Roman"/>
        <family val="1"/>
      </rPr>
      <t>5.4. Intensīvās terapijas/neatliekamās medicīnas palīdzības ārsta brigādes (neatliekamās medicīnas (palīdzības) ārsts, neatliekamās palīdzības ārsta palīgs, operatīvais medicīniskais transportlīdzeklis un tā vadītājs) izsaukums</t>
    </r>
  </si>
  <si>
    <t>Plānotais pakalpojuma sniegšanas vienību skaits: 8</t>
  </si>
  <si>
    <t>NMP ārsta atalgojums (24.50271*8)</t>
  </si>
  <si>
    <t>Brigādes otrās ārstniecības personas atalgojums (15.98230*8)</t>
  </si>
  <si>
    <t xml:space="preserve"> OMTvadītāja atalgojums (11.97054*8)</t>
  </si>
  <si>
    <t>Darba devēja valsts sociālās apdrošināšanas obligātā iemaksas, sociāla rakstura pabalsti un kompensācijas (23,59%) (196.02+86.56+67.92)*0.2359</t>
  </si>
  <si>
    <t>Sakaru pakalpojumi (sakaru un telekomunikāciju izdevumi gadā / kopējie izsaukumi gadā x pakalpojuma skaits gadā)  (376 814/365 936*8)</t>
  </si>
  <si>
    <t>Zāles/medicīniskie materiāli (medikamentu izdevumi gadā / kopējie izsaukumi gadā + papildu medikamenti reanimācijas brigādēm  x pakalpojuma skaits gadā) ((748 668/365 936)+9.07*8)</t>
  </si>
  <si>
    <t>Formas tērpi, speciālais apģērbs (izdevumi apģērbam gadā / kopējie izsaukumi gadā x pakalpojuma skaits gadā) (391 717/365 936*8)</t>
  </si>
  <si>
    <t>OMT uzturēšana/remonts (OMT remonta, uzturēšanas izdevumi gadā / kopējie izsaukumi gadā x pakalpojuma skaits gadā) (805 722/365 936*8)</t>
  </si>
  <si>
    <t>OMT rezerves daļas, iekārtu rezerves daļas (OMT rezerves daļu, iekārtu rezerves daļu izdevumi gadā / kopējie izsaukumi gadā x pakalpojuma skaits gadā) (744 599/365 936*8)</t>
  </si>
  <si>
    <t>Degviela  (vidējais nobraukums vienā izsaukumā 81 km, degvielas patēriņš 15 L/100 km, cena 1,66 euro/L. 15/100 x 81 x 1.66 = 20.169 x plānotais pakalpojumu skaits) ((15/100*81*1.66)*8)</t>
  </si>
  <si>
    <t>Atalgojums citiem darbiniekiem (atbalsta personāla atalgojums 10% no brigāžu personāla. 0,1 x pakalpojumu skaits gadā) (196.02+86.56+67.92)*0.10</t>
  </si>
  <si>
    <t>Darba devēja valsts sociālās apdrošināšanas obligātā iemaksas, sociāla rakstura pabalsti un kompensācijas (23,59%) (35.06*0.2359)</t>
  </si>
  <si>
    <t>Komunālie pakalpojumi (komunālo pakalpojumu izdevumi gadā / kopējie izsaukumi gadā x pakalpojuma skaits gadā) (1 250 474/365 936*8)</t>
  </si>
  <si>
    <t>Iestāžu uzturēšana/telpu kārtējais remonts (iestāžu uzturēšanas izdevumi gadā / kopējie izsaukumi gadā x pakalpojuma skaits gadā) (1 443 982/365 936*8)</t>
  </si>
  <si>
    <t>IT pakalpojumi (IT sistēmu uzturēšanas izdevumi gadā / kopējie izsaukumi gadā x pakalpojuma skaits gadā) (604 971/365 936*8)</t>
  </si>
  <si>
    <t>Telpu uzturēšanas izmaksas (telpu uzturēšanas izmaksas gadā / kopējie izsaukumi gadā x pakalpojuma skaits gadā) (313 206/365 936*8)</t>
  </si>
  <si>
    <t>Izdevumi par precēm iestādes darbības nodrošināšanai, inventārs, biroja preces (inventāra, biroja preču izdevumi gadā / kopējie izsaukumi gadā x pakalpojuma skaits gadā) ((192 164/365 936*8))</t>
  </si>
  <si>
    <t>Nemateriālie ieguldījumi (izmaksas par licencēm un programmām gadā / kopējie izsaukumi gadā x pakalpojuma skaits gadā) ((18 000/365 936*8)-0.04</t>
  </si>
  <si>
    <t>OMT amortizācija (OMT amortizācija 1,12 euro/h x plānotais pakalpojumu skaits + medicīniskā aprīkojuma un informācijas tehnoloģiju izmaksas gadā / kopējie izsaukumi gadā x pakalpojumu skaits gadā) (1.12*8+(1 894 101/365 936*8)</t>
  </si>
  <si>
    <t>Plānotais pakalpojuma sniegšanas vienību skaits: 12</t>
  </si>
  <si>
    <t>Ārsta/specialista atalgojums (33.37949*12)</t>
  </si>
  <si>
    <t>Administratīvo darbinieku iesaiste (15% no likmes 2,3 stundas x pakalpojumu skaits) (12.95*0.15*2.3*12)</t>
  </si>
  <si>
    <t>Darba devēja valsts sociālās apdrošināšanas obligātā iemaksas, sociāla rakstura pabalsti un kompensācijas (23,59%) (53.61*0.2359)</t>
  </si>
  <si>
    <t>Sakaru pakalpojumi (sakaru un telekomunikāciju izdevumi vienam pakalpojumam 4,32 eur x pakalpojuma skaits gadā) (4.32*12+0.03)</t>
  </si>
  <si>
    <t>Plānotais pakalpojuma sniegšanas vienību skaits: 64</t>
  </si>
  <si>
    <t>Atalgojums darbiniekam (stundas likme 9.07 euro * pakalpojumu skaits)</t>
  </si>
  <si>
    <t>Darba devēja valsts sociālās apdrošināšanas obligātā iemaksas, sociāla rakstura pabalsti un kompensācijas (23,59%)</t>
  </si>
  <si>
    <t>Administratīvie izdevumi (0,13 euro x pakalpojumu skaits gadā)+0.02</t>
  </si>
  <si>
    <t>EKK 2312</t>
  </si>
  <si>
    <t>Inventārs (darba apģērbs 110 euro/ 120stundas=0,92 euro, vienreiz lietojamie cimdi, sejas maska, dezinfekcijas līdzekļi 6 euro/120 st=0.05 euro x pakalpojumu skaits gadā)</t>
  </si>
  <si>
    <t>Plānotais pakalpojuma sniegšanas vienību skaits: 700</t>
  </si>
  <si>
    <t>Atalgojums NMP ārstam (stundas likme 11.98 euro*25%* pakalpojumu skaits)</t>
  </si>
  <si>
    <t>Administratīvie izdevumi (0,13 euro x pakalpojumu skaits gadā)-1.06</t>
  </si>
  <si>
    <t>Inventārs (darba apģērbs 110 euro/ 120 stundas=0,92 euro, vienreiz lietojamie cimdi, sejas maska, dezinfekcijas līdzekļi 6 euro/120 st=0.05 euro x pakalpojumu skaits gadā)</t>
  </si>
  <si>
    <t>Plānotais pakalpojuma sniegšanas vienību skaits: 6300</t>
  </si>
  <si>
    <t>Atalgojums ārsta palīgam (stundas likme 9.07 euro * 25%* pakalpojumu skaits)</t>
  </si>
  <si>
    <t>Administratīvie izdevumi (0.13*6300-15.14)</t>
  </si>
  <si>
    <t>Inventārs (darba apģērbs 110euro/ 120stundas=0,92euro, vienreiz lietojamie cimdi, sejas maska, dezinfekcijas līdzekļi 6euro/120 st=0.05euro x pakalpojumu skaits gadā)</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</si>
  <si>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6.4. Izziņas (medicīniskās) sagatavošana privātpersonām</t>
    </r>
  </si>
  <si>
    <t>Atalgojums darbiniekam (5% no iesaistītā darbinieka atalgojuma = 1500 euro x 5%=75euro)</t>
  </si>
  <si>
    <t>Biroja preces un inventārs (1.304*10-0.03)</t>
  </si>
  <si>
    <r>
      <rPr>
        <b/>
        <sz val="12"/>
        <color theme="1"/>
        <rFont val="Times New Roman"/>
        <family val="1"/>
        <charset val="186"/>
      </rPr>
      <t xml:space="preserve">Maksas pakalpojuma veids:
</t>
    </r>
    <r>
      <rPr>
        <b/>
        <sz val="12"/>
        <color theme="1"/>
        <rFont val="Times New Roman"/>
        <family val="1"/>
      </rPr>
      <t>6.5. Pirmās palīdzības pasniedzēju apmācības kurss</t>
    </r>
  </si>
  <si>
    <r>
      <rPr>
        <b/>
        <sz val="12"/>
        <color theme="1"/>
        <rFont val="Times New Roman"/>
        <family val="1"/>
        <charset val="186"/>
      </rPr>
      <t>Laikaposms:</t>
    </r>
    <r>
      <rPr>
        <sz val="12"/>
        <color theme="1"/>
        <rFont val="Times New Roman"/>
        <family val="1"/>
        <charset val="186"/>
      </rPr>
      <t xml:space="preserve"> 1 gads </t>
    </r>
  </si>
  <si>
    <t>Atalgojums pasniedzējam (20 eur/st., ilgums 68 st., 11 dalībnieki. 20 x 68/11 = 123,64 x pakalpojumu skaits gadā)</t>
  </si>
  <si>
    <t>Atalgojums pasniedzēja asistentam (14 eur/st., ilgums 68 st., 11 dalībnieki. 14 x 68/11 = 86,55 x pakalpojumu skaits gadā)</t>
  </si>
  <si>
    <t>Atalgojums pasniedzējam par mācību materiālu sagatavošanu  (20 eur/st., ilgums 10 st, 11 dalībnieki. 20 x 10/11 = 18,18 x pakalpojumu skaits gadā)</t>
  </si>
  <si>
    <t>Administratīvie izdevumi  (kafijas pauze 11 dalībniekiem, 2 pasniedzējiem, 16 reizes. 3,00 eur x 13 x 16 = 624/13 = 48 eur x pakalpojumu skaits gadā</t>
  </si>
  <si>
    <t>Telpu izmantošana (telpu uzturēšanas izmaksas 10 eur/h. 10 x 68 st. = 680/11 = 61,82 eur x pakalpojumu skaits gadā</t>
  </si>
  <si>
    <t>EKK 2311</t>
  </si>
  <si>
    <t>Biroja preces (kancelejas preces 11 dalībniekiem. 30/11 = 2,73 eur x pakalpojumu skaits gadā)</t>
  </si>
  <si>
    <t>Inventārs (paklāji treniņiem 4 gab, 8 eur, elpināšanas masku komplekts 15 eur, aptieciņas 12 gab. 180 eur, motocikla ķivere 1 gab. 25 eur, dezinfekcijas līdzekļi 70 eur. Respiratori 32 gab.x 5 eur = 160 eur, sejas maskas 10 gab.x 0,20 eur = 2 eur; 8+15+180+25+70+160+2 = 460/11 = 41,82 eur x pakalpojumu skaits gadā)</t>
  </si>
  <si>
    <t>EKK 5220</t>
  </si>
  <si>
    <t>Tehnoloģiskās iekārtas (amortizācija: manekens ar datorpieslēgumu 2 gab. 165,17 euro, manekena plauša 8eur x13=104 eur, manekena seja 1,5 eur x 13 = 19,5 eur,  aizrīšanās treniņu manekens 16,27 eur, bērna manekens 32,80 eur + manekena plauša 8 eurx13=104 eur + manekena seja 1.50 eur x 13 gab=19,50 eur, zīdaiņa manekens 2 gab. 45,93 eur, manekena plauša 8 eur + manekena seja 1,50eur x 13 gab=19,50 eur.  165,17+104+19,5+16,27+32,80+104+19,50+45,93 104+19,5= 631,1/11 = 57,37 euro x pakalpojumu skaits gadā)</t>
  </si>
  <si>
    <t>EKK 5230</t>
  </si>
  <si>
    <t>Pārējie pamatlīdzekļi (amortizācija - dators, portatīvais dators, projektors, TV un DVD, 0,20 eur/st. x pakalpojumu skaits gadā)</t>
  </si>
  <si>
    <r>
      <t xml:space="preserve">Maksas pakalpojuma izcenojums (euro) </t>
    </r>
    <r>
      <rPr>
        <i/>
        <sz val="12"/>
        <color rgb="FF000000"/>
        <rFont val="Times New Roman"/>
        <family val="1"/>
        <charset val="186"/>
      </rPr>
      <t>(pakalpojuma izmaksas kopā, dalītas ar maksas pakalpojuma vienību skaitu noteiktā laikaposmā)</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</si>
  <si>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 xml:space="preserve">6.6.Pirmās palīdzības pasniedzēju kvalifikācijas paaugstināšanas seminārs (1 diena </t>
    </r>
    <r>
      <rPr>
        <b/>
        <sz val="12"/>
        <rFont val="Times New Roman"/>
        <family val="1"/>
      </rPr>
      <t>4h)</t>
    </r>
    <r>
      <rPr>
        <b/>
        <sz val="12"/>
        <color theme="1"/>
        <rFont val="Times New Roman"/>
        <family val="1"/>
      </rPr>
      <t xml:space="preserve"> </t>
    </r>
    <r>
      <rPr>
        <b/>
        <sz val="12"/>
        <rFont val="Times New Roman"/>
        <family val="1"/>
      </rPr>
      <t>klātiene</t>
    </r>
  </si>
  <si>
    <t>Plānotais pakalpojuma sniegšanas vienību skaits: 100</t>
  </si>
  <si>
    <t>Atalgojums pasniedzējam (20 eur/st., ilgums 4 st., 25 dalībnieki. 20 x 4/25 = 3,20 eur x pakalpojumu skaits gadā)</t>
  </si>
  <si>
    <t>Atalgojums kursa vadītājam (20 eur/st., ilgums 4 st., 25 dalībnieki. 20 x 4/25 = 3,20 eur x pakalpojumu skaits gadā)</t>
  </si>
  <si>
    <t>Atalgojums pasniedzējam par mācību materiālu sagatavošanu  (20 eur/st., ilgums 4 st., 25 dalībnieki. 20 x 4/25 = 3,20 x pakalpojumu skaits gadā)</t>
  </si>
  <si>
    <t>Administratīvie izdevumi  (kafijas pauze 25 dalībniekiem, 3 pasniedzējiem,1 reizes. 3,0 eur x 28 x 1 = 84/25 = 3,36eur x pakalpojumu skaits gadā)-0.464</t>
  </si>
  <si>
    <t>Telpu izmantošana (telpu uzturēšanas izmaksas 10 eur/h. 10 x 4 st. = 40/25 = 1,6 eur x pakalpojumu skaits gadā</t>
  </si>
  <si>
    <t>Biroja preces (kancelejas preces 25 dalībniekiem. 30/25 = 1,20 eur x pakalpojumu skaits gadā)</t>
  </si>
  <si>
    <t>Inventārs (paklāji treniņiem 6.gab 12 eur, pārsienamais materiāls 30 eur, motociklista ķivere 2 gab. 50 eur, elpināšanas masku komplekts 5 eur, aptieciņas 2 gab. 30 eur, dezinfekcijas līdzekļi 10 eur. 12+30+50+5+30+10 = 137/25 = 5,48 eur x pakalpojumu skaits gadā)</t>
  </si>
  <si>
    <t>Tehnoloģiskās iekārtas (amortizācija - manekens ar datorpieslēgumu 1 gab. 50 eur, aizrīšanās treniņu manekens 10 eur, bērna manekens 10 eur, zīdaiņa manekens 2 gab., 20 eur. 50+10+10+20 = 90/25 = 3,6 eur x pakalpojumu skaits gadā)</t>
  </si>
  <si>
    <r>
      <t xml:space="preserve">Maksas pakalpojuma veids:
</t>
    </r>
    <r>
      <rPr>
        <b/>
        <sz val="12"/>
        <color theme="1"/>
        <rFont val="Times New Roman"/>
        <family val="1"/>
      </rPr>
      <t>6.7. Pirmās palīdzības pasniedzēju kvalifikācijas paaugstināšanas seminārs (1 diena</t>
    </r>
    <r>
      <rPr>
        <b/>
        <sz val="12"/>
        <rFont val="Times New Roman"/>
        <family val="1"/>
      </rPr>
      <t xml:space="preserve"> 4h</t>
    </r>
    <r>
      <rPr>
        <b/>
        <sz val="12"/>
        <color theme="1"/>
        <rFont val="Times New Roman"/>
        <family val="1"/>
      </rPr>
      <t xml:space="preserve">) </t>
    </r>
    <r>
      <rPr>
        <b/>
        <sz val="12"/>
        <rFont val="Times New Roman"/>
        <family val="1"/>
      </rPr>
      <t>attālināti</t>
    </r>
  </si>
  <si>
    <t>Telpu izmantošana (telpu uzturēšanas izmaksas 10 eur/h. 10 x 4 st. = 40/25 =1,6 eur x pakalpojumu skaits gadā-0.232</t>
  </si>
  <si>
    <t>Pārējie pamatlīdzekļi (amortizācija - dators, portatīvais dators, projektors, TV un DVD, 0,20 eur/st. x pakalpojumu skaits gadā)-0.232</t>
  </si>
  <si>
    <t>Atalgojums pasniedzējam (20 eur/st., ilgums 8 st., 25 dalībnieki. 20 x 8/25 = 6,40 eur x pakalpojumu skaits gadā)</t>
  </si>
  <si>
    <t>Atalgojums kursa vadītājam (20 eur/st., ilgums 8 st., 25 dalībnieki. 20 x 8/25 = 6,40 eur x pakalpojumu skaits gadā)</t>
  </si>
  <si>
    <t>Atalgojums pasniedzējam par mācību materiālu sagatavošanu  (20 eur/st., ilgums 8 st., 25 dalībnieki. 20 x 8/25 = 6,40 x pakalpojumu skaits gadā)</t>
  </si>
  <si>
    <t>Atalgojums kursu organizētājiem (2 darbinieki 11,01+8,42 eur/st *8*2/25=12,44 x pakalpojumu skaits gadā</t>
  </si>
  <si>
    <t>Administratīvie izdevumi  (kafijas pauze 25 dalībniekiem, 3 pasniedzējiem, 2 reizes. 3,0 eur x 28 x 2 = 168/25 = 6,72 eur x pakalpojumu skaits gadā)-0.63</t>
  </si>
  <si>
    <t>Telpu izmantošana (telpu uzturēšanas izmaksas 10 eur/h. 10 x 10 st. = 80/25 = 3,2 eur x pakalpojumu skaits gadā</t>
  </si>
  <si>
    <t>Biroja preces (kancelejas preces 25 dalībniekiem. 34/25 = 1,36 eur x pakalpojumu skaits gadā)</t>
  </si>
  <si>
    <t>Inventārs (paklāji treniņiem 6.gab 12 eur, pārsienamais materiāls 30 eur, motociklista ķivere 2 gab. 50eur, elpināšanas masku komplekts 5 eur, aptieciņas 2 gab. 30 eur, dezinfekcijas līdzekļi 10 eur. 12+30+10+5+30+10 = 97/25 = 3,88 eur x pakalpojumu skaits gadā)</t>
  </si>
  <si>
    <t>Pārējie pamatlīdzekļi (amortizācija - dators, portatīvais dators, projektors, TV un DVD, 0,29 eur/st. x pakalpojumu skaits gadā)</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</si>
  <si>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 xml:space="preserve">6.9.Pirmās palīdzības pasniedzēju kvalifikācijas paaugstināšanas seminārs (1 diena) </t>
    </r>
    <r>
      <rPr>
        <b/>
        <sz val="12"/>
        <rFont val="Times New Roman"/>
        <family val="1"/>
      </rPr>
      <t>attālināti</t>
    </r>
  </si>
  <si>
    <t>Plānotais pakalpojuma sniegšanas vienību skaits: 50</t>
  </si>
  <si>
    <t>Telpu izmantošana (telpu uzturēšanas izmaksas 10 eur/h. 10 x 8 st. = 80/25 = 3,2 eur x pakalpojumu skaits gadā+0.54</t>
  </si>
  <si>
    <t>Atalgojums pasniedzējam (20 eur/st., ilgums 16 st., 12 dalībnieki. 20 x 16/12 = 26,67 x pakalpojumu skaits gadā)</t>
  </si>
  <si>
    <t>Atalgojums pasniedzēja asistentam (14 eur/st., ilgums 16 st., 12 dalībnieki. 14 x 16/12 = 18,67 x pakalpojumu skaits gadā)</t>
  </si>
  <si>
    <t>Atalgojums pasniedzējam par mācību materiālu sagatavošanu  (20 eur/st., ilgums 10 st., 12 dalībnieki. 20 x 10/12 =16,67 x pakalpojumu skaits gadā)</t>
  </si>
  <si>
    <t>Atalgojums kursu organizētājiem (2 darbinieki 11,01+8,42 eur/st *8*2/12=25,91 x pakalpojumu skaits gadā</t>
  </si>
  <si>
    <t>Administratīvie izdevumi  (kafijas pauze 12 dalībniekiem, 3 pasniedzējiem, 4 reizes. 2,5 eur x 15 x 4 = 150/12 = 12,50 eur x pakalpojumu skaits gadā-0.01</t>
  </si>
  <si>
    <t>Telpu izmantošana (telpu uzturēšanas izmaksas 10 eur/h. 10 x 16 st. = 160/12 = 13,33 eur x pakalpojumu skaits gadā</t>
  </si>
  <si>
    <t>Biroja preces (kancelejas preces 12 dalībniekiem. 30/12 = 2,50 eur x pakalpojumu skaits gadā)</t>
  </si>
  <si>
    <t>Inventārs (paklāji treniņiem 6.gab 12 eur, pārsienamais materiāls 30 eur, motociklista ķivere 1 gab. 25 eur, elpināšanas masku komplekts 5 eur, aptieciņas 2 gab. 30 eur, dezinfekcijas līdzekļi 20 eur. 12+30+25+5+30+20 = 122/12 = 10,17 eur x pakalpojumu skaits gadā)</t>
  </si>
  <si>
    <t>Tehnoloģiskās iekārtas (amortizācija - manekens ar datorpieslēgumu 1 gab. 50 eur, bērna manekens 10 eur, zīdaiņa manekens 2 gab., 20 eur. 50+10+20 = 80/12 = 6,67 eur x pakalpojumu skaits gadā)</t>
  </si>
  <si>
    <t>Pārējie pamatlīdzekļi (amortizācija - dators, portatīvais dators, projektors, TV un DVD, 0,20 eur/st. x stundu skaits 16 x pakalpojumu skaits gadā)</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</si>
  <si>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6.11. Apmācītājorganizācijas novērtēšana par atbilstību prasībām, lai nodarbotos ar apmācību pirmās palīdzības sniegšanā</t>
    </r>
  </si>
  <si>
    <t>Plānotais pakalpojuma sniegšanas vienību skaits: 1</t>
  </si>
  <si>
    <t>Atalgojums komisijas locekļiem (20 eur/st., 10 komisijas locekļi, ilgums 3 st., 20 x 10 x 3 = 600,00 eur x pakalpojumu skaits gadā)</t>
  </si>
  <si>
    <t>Telpu izmantošana (telpu uzturēšanas izmaksas 10 eur/h., 3 st., 10 x 3 = 30,00 eur x pakalpojumu skaits gadā)</t>
  </si>
  <si>
    <t>Pārējie pamatlīdzekļi (amortizācija: dators, portatīvais dators, projektors, TV un DVD, 0,20 eur/st. x 3 st. x pakalpojumus skaits gadā)</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</si>
  <si>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6.12. Atkārtota apmācītājorganizācijas novērtēšana par atbilstību prasībām, lai nodarbotos ar apmācību pirmās palīdzības sniegšanā</t>
    </r>
  </si>
  <si>
    <t>Plānotais pakalpojuma sniegšanas vienību skaits: 3</t>
  </si>
  <si>
    <t>Atalgojums komisijas locekļiem (20 eur/st., 10 komisijas locekļi, ilgums 2 st.  20 x 10 x 2 = 400,00 euro x pakalpojumu skaits gadā)</t>
  </si>
  <si>
    <t>Telpu izmantošana (telpu uzturēšanas izmaksas 10 eur/h., 2 st., 10 x 2 = 20,00 eur x pakalpojumu skaits gadā)</t>
  </si>
  <si>
    <t>Pārējie pamatlīdzekļi (amortizācija - dators, portatīvais dators, projektors, TV un DVD, 0,20 eur/st. x 2 st. x pakalpojumu skaits gadā)</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</si>
  <si>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6.13. Tiesību piešķiršana nodarboties ar apmācību pirmās palīdzības sniegšanā fiziskām personām</t>
    </r>
  </si>
  <si>
    <t>Plānotais pakalpojuma sniegšanas vienību skaits: 11</t>
  </si>
  <si>
    <t>Atalgojums komisijas locekļiem (20 eur/st., 10 komisijas locekļi, ilgums 10 st., 10 dalībnieki, 20 x 10 x 10 = 2000,00/10 = 200  x pakalpojumu skaits gadā)</t>
  </si>
  <si>
    <t>Atalgojums pasniedzējam par eksāmena materiālu sagatavošanu   (20 eur/st., ilgums 4 st. 20 x 4 = 80,00/10 = 8  x pakalpojumu skaits gadā)</t>
  </si>
  <si>
    <t>Atalgojums kursu organizētājiem (2 darbinieki 11,01+8,42 eur/st *8*2/10=31,09 x pakalpojumu skaits gadā</t>
  </si>
  <si>
    <t>Administratīvie izdevumi  (kafijas pauze 10 dalībniekiem, 10 komisijas locekļi,  2 reizes. 3 eur x 20 x 2 = 120/10 = 12 eur x pakalpojumu skaits gadā -0.02</t>
  </si>
  <si>
    <t>Telpu izmantošana (telpu uzturēšanas izmaksas 10 eur/h. 10 x 8 st. = 80/10 = 8 eur x pakalpojumu skaits gadā</t>
  </si>
  <si>
    <t>Biroja preces (kancelejas preces 10 dalībniekiem. 30/10 = 3 eur x pakalpojumu skaits gadā)</t>
  </si>
  <si>
    <t>Inventārs (paklāji treniņiem 6 gab 12 eur, respirātori, vienreiz lietojamie cimdi 100 eur, motociklista ķivere 1 gab. 25 eur, elpināšanas masku komplekts 5 eur, aptieciņas 10 gab. 150 eur, dezinfekcijas līdzekļi 20 eur. 12+30+25+5+30+10 = 112/10 = 11,2 eur x pakalpojumu skaits gadā)</t>
  </si>
  <si>
    <t xml:space="preserve">Tehnoloģiskās iekārtas (amortizācija - manekens ar datorpieslēgumu 1 gab. 50 eur, manekena plauša 20 gab 160 eur, aizrīšanās treniņu manekens 10 eur, pusaudža manekens  un plauša 18 eur, zīdaiņa manekens 2 gab un manekena plauša 2 gab., 20 eur. 50+16+10+10+20 = 106/10 =10,6 eur x pakalpojumu skaits gadā) </t>
  </si>
  <si>
    <t>Pārējie pamatlīdzekļi (amortizācija - dators, portatīvais dators, projektors, TV un DVD, video kamera filmēšanai  0,30 eur/st. x pakalpojumu skaits gadā)</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</si>
  <si>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6.14. Atkārtota tiesību piešķiršana nodarboties ar apmācību pirmās palīdzības sniegšanā fiziskām personām</t>
    </r>
  </si>
  <si>
    <t>Atalgojums komisijas locekļiem (20 eur/st., 10 komisijas locekļi, ilgums 6 st., 13 dalībnieki. 20 x 10 x 6 = 1200/13 = 92,31 eur x pakalpojumu skaits gadā)</t>
  </si>
  <si>
    <t>Administratīvie izdevumi  (kafijas pauze 10 komisijas locekļi, 1 reize.3,0 eur x 10 x 1 = 30/13 = 2,31 eur x pakalpojumu skaits gadā</t>
  </si>
  <si>
    <t>Telpu izmantošana (telpu uzturēšanas izmaksas 10 eur/h. 10 x 6 st. = 60/13 =4,62 eur x pakalpojumu skaits gadā - 0.02</t>
  </si>
  <si>
    <r>
      <t xml:space="preserve">Maksas pakalpojuma veids:
</t>
    </r>
    <r>
      <rPr>
        <b/>
        <sz val="12"/>
        <rFont val="Times New Roman"/>
        <family val="1"/>
      </rPr>
      <t>6.15. Instruktora palīga, instruktora tiesību piešķiršana</t>
    </r>
  </si>
  <si>
    <t>Atalgojums komisijas locekļiem (20 eur/st., 10 komisijas locekļi, ilgums 4 st., 5 dalībnieki. 20 x 10 x 4 = 800/5 = 160 eur x pakalpojumu skaits gadā)</t>
  </si>
  <si>
    <t>Darba devēja valsts sociālās apdrošināšanas obligātā iemaksas, sociāla rakstura pabalsti un kompensācijas (23,59 %)</t>
  </si>
  <si>
    <t>Administratīvie izdevumi  (kafijas pauze 5 dalībniekiem, 10 komisijas locekļi, 1 reize. 3,0 eur x 15 x 1 = 45/5 = 9,0 eur x pakalpojumu skaits gadā</t>
  </si>
  <si>
    <t>Telpu izmantošana (telpu uzturēšanas izmaksas 10 eur/h. 10 x 4 st. = 40/5 = 8 eur x pakalpojumu skaits gadā</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</si>
  <si>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6.16. Apliecība par pirmās palīdzības apmācības kursu</t>
    </r>
  </si>
  <si>
    <t>Plānotais pakalpojuma sniegšanas vienību skaits: 40 000</t>
  </si>
  <si>
    <t>Iestādes administratīvie izdevumi un ar iestādes darbības nodrošināšanu saistītie izdevumi (tipogrāfijas pakalpojumi 1,15 eur/gab. x pakalpojumu skaits gadā)</t>
  </si>
  <si>
    <t>Biroja preces</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</si>
  <si>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5.5. Ārsta/Neatliekamās medicīniskās palīdzības dienesta speciālista telefona konsultācija</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</si>
  <si>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 xml:space="preserve">6.1. Ārstniecības personu praktisko iemaņu pilnveide neatliekamās medicīniskās palīdzības sniegšanā un organizēšanā Neatliekamās medicīniskās palīdzības dienesta brigādes sastāvā vai Operatīvās vadības centrā (viena persona/stundas) </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</si>
  <si>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6.2. Prakses nodrošināšana personai, kura apgūst izglītības programmu neatliekamās medicīniskās palīdzības sniegšanā un organizēšanā, sertificēta neatliekamās medicīniskās palīdzības ārsta vadībā (kontaktstundas)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</si>
  <si>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 xml:space="preserve">6.3. Prakses nodrošināšana personai, kura apgūst izglītības programmu neatliekamās medicīniskās palīdzības sniegšanā un organizēšanā, sertificēta neatliekamās medicīniskās palīdzības ārsta palīga vadībā (kontaktstundas) </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</si>
  <si>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6.10. Pirmās palīdzības pasniedzēju kvalifikācijas paaugstināšanas seminārs (2 dienas)</t>
    </r>
    <r>
      <rPr>
        <b/>
        <sz val="12"/>
        <color rgb="FFFF0000"/>
        <rFont val="Times New Roman"/>
        <family val="1"/>
      </rPr>
      <t xml:space="preserve"> </t>
    </r>
  </si>
  <si>
    <r>
      <t xml:space="preserve">Maksas pakalpojuma veids:
</t>
    </r>
    <r>
      <rPr>
        <b/>
        <sz val="12"/>
        <color theme="1"/>
        <rFont val="Times New Roman"/>
        <family val="1"/>
      </rPr>
      <t xml:space="preserve">6.8. Pirmās palīdzības pasniedzēju kvalifikācijas paaugstināšanas seminārs (1 diena) </t>
    </r>
  </si>
  <si>
    <t>Maksas pakalpojumu veida Nr.</t>
  </si>
  <si>
    <t>Maksas pakalpojumu veids</t>
  </si>
  <si>
    <t>EKK</t>
  </si>
  <si>
    <t>Aprēķins</t>
  </si>
  <si>
    <t>Summa, euro</t>
  </si>
  <si>
    <t>% likme</t>
  </si>
  <si>
    <t>Paskaidrojums par atbalsta personāla darba apjomu</t>
  </si>
  <si>
    <t>Neatliekamās medicīniskās palīdzības brigādes izsaukums pie personas medicīniskās palīdzības sniegšanai, kas nav uzskatāma par neatliekamu</t>
  </si>
  <si>
    <t>Pakalpojumu sniedz ikdienas grafikā iekļautais resurss. Ārpuskārtas plānošanas un organizēšanas darbs atbalsta personālam nav jāveic. Atbalsta personāls veic ievērojama apjoma darbu ar personu datu informācijas bāzēm, precizējot klienta- privātpersonas tiesisko statusu, kontaktonformāciju, adreses atbilstību, rēķina izsniegšanu un maksājumu piesaistīšanu (Medicīnisko maksas pakalpojumu nodaļas vecākā speciālista un vecākās grāmatvedes alga), veic informācijas apstrādi parādu piedziņas procesa uzsākšanai (Medicīnisko maksas pakalpojumu nodaļas vecākā speciālista alga), padziļināti analizē klienta izsaukuma informāciju un izsaukumu kopējo vēsturi un iesaistīts lēmuma pieņemšanā par rēķina izsniegšanas pamatotību (Medicīnisko maksas pakalpojumu nodaļas galvenā speciālista alga).</t>
  </si>
  <si>
    <t>Neatliekamās medicīniskās palīdzības brigādes izsaukums pie personas, kura nesaņem no valsts budžeta apmaksātus veselības aprūpes pakalpojumus, neatliekamās medicīniskās palīdzības sniegšanai</t>
  </si>
  <si>
    <t>Pakalpojumu sniedz ārpuskārtas grafikā iekļautais resurss. Atbalsta personāls veic ievērojama apjoma darbu ar personu datu informācijas bāzēm, precizējot klienta- privātpersonas tiesisko statusu, kontaktonformāciju, adreses atbilstību, apsrādā brigādes izsniegtos rēķinus, kontrolē to sastādīšanas atbilstību, veic maksājumu piesasitīšanu (Medicīnisko maksas pakalpojumu nodaļas vecākā speciālista un vecākās grāmatvedes alga), veic informācijas apstrādi parādu piedziņas procesa uzsākšanai (Medicīnisko maksas pakalpojumu nodaļas vecākā speciālista alga). Veic saziņu ar apdrošināšanas kompānijām (apmaksai nepieciešamo dokumentu sagatavošana, precizēšana - Medicīnisko maksas pakalpojumu nodaļas galvenā speciālista alga), saziņu ar Nacionālo veselības dienestu (Medicīnisko maksas pakalpojumu nodaļas vecākā speciālista alga).</t>
  </si>
  <si>
    <t>Pacienta transportēšana uz nākamo tuvāko stacionāru, kurā var sniegt atbilstošu neatliekamo medicīnisko palīdzību, pēc pacienta pieprasījuma, ja pacientam nav medicīnisku kontrindikāciju</t>
  </si>
  <si>
    <t>Pakalpojumu sniedz ikdienas grafikā iekļautais resurss. Atbalsta personāls pirms pakalpojuma sniegšanas apzin operatīvo situāciju kopumā un plāno brigāžu darbu nākamo izsaukumu apkalpošanai (Operatīvā vadības centra galvenā speciālista alga), precizē klienta kontaktonformāciju, adreses atbilstību, rēķina izsniegšanu un maksājumu piesasitīšanu (Medicīnisko maksas pakalpojumu nodaļas vecākā speciālista un vecākās grāmatvedes alga), veic informācijas apstrādi parādu piedziņas procesa uzsākšanai (Medicīnisko maksas pakalpojumu nodaļas vecākā speciālista alga)</t>
  </si>
  <si>
    <t>Neatliekamās palīdzības ārsta palīga brigādes (divi neatliekamās palīdzības ārsta palīgi, operatīvais medicīniskais transportlīdzeklis un tā vadītājs) izsaukums Latvijas robežās</t>
  </si>
  <si>
    <t>Pakalpojumu pieteikumus saņem un apstrādā Medicīnisko maksas pakalpojumu nodaļas nodaļas vadītājs un galvenais speciālists. Pakalpojumu sniedz ikdienas grafikā iekļautais resurss, vienlaikus apzinot operatīvo situāciju nākamo izsaukumu izpildē. Ja paredzams liels izsaukuma laiks, tiek organizēti resursi ārpus ikdienas grafika (Brigāžu atbalsta centra Galvenais ārsta palīgs). Atbalsta personāls rēķina sagatavošanu un izsniegšanu un maksājumu piesasitīšanu (Medicīnisko maksas pakalpojumu nodaļas vecākais speciālista un vecākās grāmatvedes alga), veic darbu maksājumu kavējumu novēršanai (Medicīnisko maksas pakalpojumu nodaļas vecākais speciālista  alga).</t>
  </si>
  <si>
    <t>Neatliekamās palīdzības ārsta palīga brigādes (divi neatliekamās palīdzības ārsta palīgi, operatīvais medicīniskais transportlīdzeklis un tā vadītājs) izsaukums ārpus Latvijas robežām</t>
  </si>
  <si>
    <t>Pakalpojumu pieteikumus saņem un apstrādā Medicīnisko maksas pakalpojumu nodaļas nodaļas vadītājs, tiek veikta intensīva saziņa ar ārvalstu ārstniecibas iestādēm, apdrošināšanas kompānijām, plānots brigādes izbraukuma  ceļš, atpūtas vietas u.c. Pakalpojuma sniegšanai resursi  tiek organizēti ārpus plānotā grafika (Brigāžu atbalsta centra vadītāja /  galvenā ārsta palīga /vecākā ārsta palīga alga).  Atbalsta personāls organizē transportu un autovadītāju loģistiku (Transporta pārvaldības departamenta alga), komplektēts speciāls aprīkojums,  (Brigāžu atbalsta centra vecākās Ārstniecības personas/Medicīniskā nodrošinājuma nodaļas galvenā speciālista alga), rēķinu sagatavošana, izsniegšana un maksājumu piesasitīšana (Medicīnisko maksas pakalpojumu nodaļas vecākā speciālista un vecākās grāmatvedes alga), veic darbu maksājumu kavējumu novēršanai (Medicīnisko maksas pakalpojumu nodaļas vecākā speciālista alga).</t>
  </si>
  <si>
    <t>Intensīvās terapijas/neatliekamās medicīnas palīdzības ārsta brigādes (neatliekamās medicīnas (palīdzības) ārsts, neatliekamās palīdzības ārsta palīgs, operatīvais medicīniskais transportlīdzeklis un tā vadītājs) izsaukums Latvijas robežās</t>
  </si>
  <si>
    <t>Pakalpojumu pieteikumus saņem un apstrādā Medicīnisko maksas pakalpojumu nodaļas nodaļas vadītājs/galvenais speciālists. Izpildei resursi tiek plānoti ikdienas grafikā, vienlaikus apzinot operatīvo situāciju nākamo izsaukumu izpildē. Ja paredzams liels izsaukuma laiks, tiek organizēti resursi ārpus ikdienas grafika (Brigāžu atblasta centra Galvenā ārsta palīgs). Papildus resursu organizēšanai jāveic intensīvs un ilgstošs meklēšanas darbs ierobežotā specuālistu skaita dēļ  (Brigāžu atbalsta centra vadītājs, Galvenais ārsta palīgs). Atbalsta personāls veic rēķina sagatavošanu, izsniegšanu un maksājumu piesasitīšanu (Medicīnisko maksas pakalpojumu nodaļas vecākā speciālista un vecākās grāmatvedes alga), veic darbu maksājumu kavējumu novēršanai (Medicīnisko maksas pakalpojumu nodaļas vecākā speciālista alga).</t>
  </si>
  <si>
    <t>Intensīvās terapijas/neatliekamās medicīnas palīdzības ārsta brigādes (neatliekamās medicīnas (palīdzības) ārsts, neatliekamās palīdzības ārsta palīgs, operatīvais medicīniskais transportlīdzeklis un tā vadītājs) izsaukums ārpus Latvijas robežām</t>
  </si>
  <si>
    <t>Pakalpojumu pieteikumus saņem un apstrādā Medicīnisko maksas pakalpojumu nodaļas nodaļas vadītājs, tiek veikta intensīva saziņa ar ārvalstu ārstniecibas iestāēm, apdrošināšanas kompānijām, plānots brigādes izbraukuma  ceļš, atpūtas vietas u.c. Pakalpojuma sniegšanai resursi  tiek organizēti ārpus plānotā grafika, intensīvs un ilgstošs meklēšanas darbs ierobežotā specuālistu skaita dēļ (grafiku saskaņo, paredzot  atrašanos ārpus valsts) (Brigāžu atbalsta centra vadītāja /  galvenā ārsta palīga /vecākā ārsta palīga alga).  Atbalsta personāls organizē transportu un autovadītāju loģistiku (Transporta nodrošinājuma departamenta alga), komplektēts speciāls aprīkojums,  (Brigāžu atbalsta centra vecākās ārsta palīga/Medicīniskā nodrošinājuma nodaļas galvenā speciālista alga), rēķinu sagatavošana, izsniegšana un maksājumu piesasitīšana (Medicīnisko maksas pakalpojumu nodaļas vecākā speciālista un vecākās grāmatvedes alga), veic darbu maksājumu kavējumu novēršanai (Medicīnisko maksas pakalpojumu nodaļas vecākā speciālista alga).</t>
  </si>
  <si>
    <t>Specializētās brigādes (ārsts speciālists, neatliekamās palīdzības ārsta palīgs, operatīvais medicīniskais transportlīdzeklis un tā vadītājs) izsaukums Latvijas robežās</t>
  </si>
  <si>
    <t>Specializētās brigādes (ārsts speciālists, neatliekamās palīdzības ārsta palīgs, operatīvais medicīniskais transportlīdzeklis un tā vadītājs) izsaukums ārpus Latvijas robežām</t>
  </si>
  <si>
    <t>Pakalpojumu pieteikumus saņem un apstrādā Medicīnisko maksas pakalpojumu nodaļas nodaļas vadītājs, tiek veikta intensīva saziņa ar ārvalstu ārstniecibas iestāēm, apdrošināšanas kompānijām, plānots brigādes izbraukuma  ceļš, atpūtas vietas u.c. Pakalpojuma sniegšanai resursi  tiek organizēti ārpus plānotā grafika, intensīvs un ilgstošs meklēšanas darbs ierobežotā specuālistu skaita dēļ (grafiku saskaņo, paredzot  atrašanos ārpus valsts) (Brigāžu atbalsta centra vadītāja /  galvenā ārsta palīga /vecākā ārsta palīga alga).  Atbalsta personāls organizē transportu un autovadītāju loģistiku (Transporta nodrošinājuma departamenta alga), komplektēts speciāls aprīkojums,  (Brigāžu atbalsta centra vecākās Ārstniecības personas/Medicīniskā nodrošinājuma nodaļas galvenā speciālista alga), rēķinu sagatavošana, izsniegšana un maksājumu piesasitīšana (Medicīnisko maksas pakalpojumu nodaļas vecākā speciālista un vecākās grāmatvedes alga), veic darbu maksājumu kavējumu novēršanai (Medicīnisko maksas pakalpojumu nodaļas vecākā speciālista alga).</t>
  </si>
  <si>
    <t>Reanimācijas brigādes (anesteziologs–reanimatologs, neatliekamās palīdzības ārsta palīgs, operatīvais medicīniskais transportlīdzeklis un tā vadītājs) izsaukums Latvijas robežās</t>
  </si>
  <si>
    <t>Pakalpojumu sniedz ikdienas grafikā iekļautais resurss. Ņemot vērā, ka grafikā paredzēts ierobežots šī profila resurss, atbalsta personāls apzin iespējamos papildus piesaistāmos resursus ārpus ikdienas grafika (Specializētās medicīnas centra Galvenā ārsta palīga alga). Atbalsta personāls veic rēķina sagatavošanu un izsniegšanu un maksājumu piesasitīšanu (Medicīnisko maksas pakalpojumu nodaļas vecākā speciālista un vecākās grāmatvedes alga)</t>
  </si>
  <si>
    <t>Reanimācijas brigādes (anesteziologs–reanimatologs, neatliekamās palīdzības ārsta palīgs, operatīvais medicīniskais transportlīdzeklis un tā vadītājs) izsaukums ārpus Latvijas robežām</t>
  </si>
  <si>
    <t>Neatliekamās medicīniskās palīdzības ārsta palīga brigādes (divi neatliekamās palīdzības ārsta palīgi, operatīvais medicīniskais transportlīdzeklis un tā vadītājs) izsaukums</t>
  </si>
  <si>
    <t>Pakalpojuma sniegšanā, atkarībā no paredzamā dežūras ilguma var tikt iesaistīts gan ikdienas grafikā iekļautais, gan papildus organizētais resurss (Brigāžu atbalsta centra galvenā ārsta palīga /vecākā ārsta palīga alga). Atbalsta personāls veic rēķina sagatavošanu un izsniegšanu un maksājumu piesasitīšanu (Medicīnisko maksas pakalpojumu nodaļas vecākā speciālista un vecākās grāmatvedes alga), veic darbu maksājumu kavējumu novēršanai (Medicīnisko maksas pakalpojumu nodaļas vecākā speciālista alga).</t>
  </si>
  <si>
    <t>Intensīvās terapijas/neatliekamās medicīnas palīdzības ārsta brigādes (neatliekamās medicīnas (palīdzības) ārsts, neatliekamās palīdzības ārsta palīgs, operatīvais medicīniskais transportlīdzeklis un tā vadītājs) izsaukums</t>
  </si>
  <si>
    <t>Pakalpojumu pieteikumus saņem un apstrādā Medicīnisko maksas pakalpojumu nodaļas nodaļas vadītājs, tiek veikta intensīva saziņa ar ārvalstu ārstniecibas iestādēm, apdrošināšanas kompānijām, plānots brigādes izbraukuma  ceļš, atpūtas vietas u.c. Pakalpojuma sniegšanai resursi  tiek organizēti ārpus plānotā grafika, intensīvs un ilgstošs meklēšanas darbs ierobežotā specuālistu skaita dēļ (grafiku saskaņo, paredzot  atrašanos ārpus valsts) (Brigāžu atbalsta centra vadītāja /  galvenā ārsta palīga /vecākā ārsta palīga alga).  Atbalsta personāls organizē transportu un autovadītāju loģistiku (Transporta nodrošinājuma departamenta alga), komplektēts speciāls aprīkojums,  (Brigāžu atbalsta centra vecākās Ārstniecības personas/Medicīniskā nodrošinājuma nodaļas galvenā speciālista alga), rēķinu sagatavošana, izsniegšana un maksājumu piesasitīšana (Medicīnisko maksas pakalpojumu nodaļas vecākā speciālista un vecākās grāmatvedes alga), veic darbu maksājumu kavējumu novēršanai (Medicīnisko maksas pakalpojumu nodaļas vecākā speciālista alga).</t>
  </si>
  <si>
    <t>Specializētā brigādes (ārsts speciālists, neatliekamās palīdzības ārsta palīgs, operatīvais medicīniskais transportlīdzeklis un tā vadītājs) izsaukums</t>
  </si>
  <si>
    <t>Pakalpojuma sniegšanai resursi  tiek organizēti ārpus plānotā grafika (Brigāžu atbalsta centra vadītāja /  galvenā ārsta palīga /vecākā ārsta palīga alga). Ņemot vērā salīdzinoši nelielo atbilstošās specializācijas darbinieku skaitu, papildus resursu plānošanu nepieciešams veikt biežāk ar intensīvāku resursu meklēšanu (telefonsaziņa, grafiku saskaņošana utml.) (Brigāžu atbalsta centra Galvenā ārsta palīga / vecākā ārsta palīga alga). Atbalsta personāls organizē transportu un autovadītāju loģistiku (Transporta nodrošinājuma departamenta alga), komplektēts speciāls aprīkojums, piem., traumatologam, kardiologam (Brigāžu atbalsta centra vecākā ārsta palīga /Medicīniskā nodrošinājuma nodaļas galvenā speciālista alga), rēķinu sagatavošana, izsniegšana un maksājumu piesasitīšana (Medicīnisko maksas pakalpojumu nodaļas vecākā speciālista un vecākās grāmatvedes alga), veic darbu maksājumu kavējumu novēršanai (Medicīnisko maksas pakalpojumu nodaļas vecākā speciālista alga).</t>
  </si>
  <si>
    <t>Reanimācijas brigādes (anesteziologs–reanimatologs, neatliekamās palīdzības ārsta palīgs, operatīvais medicīniskais transportlīdzeklis un tā vadītājs) izsaukums</t>
  </si>
  <si>
    <t>Pakalpojuma sniegšanā, atkarībā no paredzamā dežūras ilguma var tikt iesaistīts gan ikdienas grafikā iekļautais, gan papildus organizētais resurss (Brigāžu atbalsta centra galvenā ārsta palīga /vecākā ārsta palīga alga). Ņemot vērā salīdzinoši nelielo brigādei atbilstošās specializācijas darbinieku skaitu, papildus resursu plānošanu nepieciešams veikt biežāk ar intensīvāku resursu meklēšanu (telefonsaziņa, grafiku saskaņošana utml.) (Brigāžu atbalsta centra Galvenā ārsta palīga / vecākā ārsta palīga alga). Atbalsta personāls rēķina sagatavošanu un izsniegšanu un maksājumu piesasitīšanu (Medicīnisko maksas pakalpojumu nodaļas vecākā speciālista un vecākās grāmatvedes alga), veic darbu maksājumu kavējumu novēršanai (Medicīnisko maksas pakalpojumu nodaļas vecākā speciālista alga).</t>
  </si>
  <si>
    <t>Anesteziologa– reanimatologa nodrošināšana, neizmantojot operatīvo medicīnisko transportlīdzekli (izsaukums)</t>
  </si>
  <si>
    <t>Pakalpojuma sniegšanai resursi  tiek organizēti ārpus plānotā grafika (Brigāžu atbalsta centra vadītāja /  galvenā ārsta palīga /vecākā ārsta palīga alga). Ņemot vērā salīdzinoši nelielo brigādei atbilstošās specializācijas darbinieku skaitu, papildus resursu plānošanu nepieciešams veikt biežāk ar intensīvāku resursu meklēšanu (telefonsaziņa, grafiku saskaņošana utml.) (Brigāžu atbalsta centra Galvenā ārsta palīga / vecākā ārsta palīga alga). Atbalsta personāls rēķina sagatavošanu un izsniegšanu un maksājumu piesaistīšanu (Medicīnisko maksas pakalpojumu nodaļas vecākā speciālista un vecākās grāmatvedes alga), veic darbu maksājumu kavējumu novēršanai (Medicīnisko maksas pakalpojumu nodaļas vecākā speciālista alga).</t>
  </si>
  <si>
    <t>Medicīniskās palīdzības sniegšanas vietas (medpunkta) izveidošana un medicīniskās palīdzības nodrošināšana</t>
  </si>
  <si>
    <t>Pakalpojuma sniegšanu plāno un ar klientu saskaņo Medicīnisko maksas pakalpojumu nodaļas vadītājs (tiek slēgts līgums par Neatliekamo medicīnisko palīdzību konkrētā plaša mēroga pasākumā, iesaistīts Juridiskais departaments). Resursi tiek plānoti ārpus ikdienas grafika (Brigāžu atbalsta centra Galvenā ārsta palīga, vadītāja, vecākā ārstniecības persona, par aprīkojumu atbildīgie - Specializētās medicīnas centra galvenie ārsta palīgi, Medicīniskā nodrošinājuma nodaļas galvenais speciālista). Transporta nodrošinājuma departaments plāno un organizē personālu telts uztādīšanai, demontāžai, tehniskajam atbalstam). Atbalsta personāls veic rēķina sagatavošanu un izsniegšanu un maksājumu piesasitīšanu (Medicīnisko maksas pakalpojumu nodaļas vecākā speciālista un vecākās grāmatvedes alga), veic darbu maksājumu kavējumu novēršanai (Medicīnisko maksas pakalpojumu nodaļas vecākā speciālista alga).</t>
  </si>
  <si>
    <t>Ārsta speciālista nodrošināšana, neizmantojot operatīvo medicīnisko transportlīdzekli (izsaukums)</t>
  </si>
  <si>
    <t>Pakalpojuma sniegšanai resursi  tiek organizēti ārpus plānotā grafika (Brigāžu atbalsta centra vadītāja /  galvenā ārsta palīga /vecākā ārsta palīga alga). Ņemot vērā salīdzinoši nelielo atbilstošās specializācijas darbinieku skaitu, papildus resursu plānošanu nepieciešams veikt biežāk ar intensīvāku resursu meklēšanu (telefonsaziņa, grafiku saskaņošana utml.) (Brigāžu atbalsta centra Galvenā ārsta palīga / vecākā ārsta palīga alga). Tiek komplektēts papildus aprīkojums, plānota aprīkojuma izvietošana darbam paredzētajā vietā (Brigāžu atbalsta centra vecākās Ārstniecības personas/Medicīniskā nodrošinājuma nodaļas galvenā speciālista alga).   Atbalsta personāls veic rēķina sagatavošanu un izsniegšanu un maksājumu piesasitīšanu (Medicīnisko maksas pakalpojumu nodaļas vecākā speciālista un vecākās grāmatvedes alga), veic darbu maksājumu kavējumu novēršanai (Medicīnisko maksas pakalpojumu nodaļas vecākā speciālista alga).</t>
  </si>
  <si>
    <t>Neatliekamās medicīnas (palīdzības) ārsta nodrošināšana, neizmantojot operatīvo medicīnisko transportlīdzekli (izsaukums)</t>
  </si>
  <si>
    <t xml:space="preserve">Neatliekamās palīdzības ārsta palīga nodrošināšana, neizmantojot operatīvo medicīnisko transportlīdzekli (izsaukums) </t>
  </si>
  <si>
    <t>Pakalpojuma sniegšanai resursi  tiek organizēti ārpus plānotā grafika  (telefonsaziņa, grafiku saskaņošana utml.) (Brigāžu atbalsta centra vadītāja/ Galvenā ārsta palīga / vecākā ārsta palīga alga). Tiek komplektēts papildus aprīkojums, plānota aprīkojuma izvietošana darbam paredzētajā vietā (Brigāžu atbalsta centra vecākā ārsta palīga/Medicīniskā nodrošinājuma nodaļas galvenā speciālista alga).   Atbalsta personāls veic rēķina sagatavošanu un izsniegšanu un maksājumu piesasitīšanu (Medicīnisko maksas pakalpojumu nodaļas vecākā speciālista un vecākās grāmatvedes alga), veic darbu maksājumu kavējumu novēršanai (Medicīnisko maksas pakalpojumu nodaļas vecākā speciālista alga).</t>
  </si>
  <si>
    <t xml:space="preserve"> Operatīvā medicīniskā transportlīdzekļa izmantošana (ar tā vadītāju) (izsaukums) </t>
  </si>
  <si>
    <t>Pakalpojuma snieegšanai tiek novirzīti ārpus ikdienas grafikā esošie resursi (piemēram, donororgānu transports, asins pagatavojumu transports, citas iestādes ārstu transplantologu neatliekama nogādāšana), vienlaikus organizējot (izsaucot darbā) aizvietojošo resursu  ārpus plānotā grafika  (telefonsaziņa, grafiku saskaņošana utml.) (Transporta nodrošinājuma departamenta darbinieku - tehniskā dispečera / nodaļas vadītāja alga). Tiek komplektēts papildus aprīkojums (piem., ledussomas) un tā nostiprināšana OMT (Transporta nodrošinājuma departaments).   Atbalsta personāls veic rēķina sagatavošanu un izsniegšanu un maksājumu piesasitīšanu (Medicīnisko maksas pakalpojumu nodaļas vecākā speciālista un vecākās grāmatvedes alga), veic darbu maksājumu kavējumu novēršanai (Medicīnisko maksas pakalpojumu nodaļas vecākā speciālista alga).</t>
  </si>
  <si>
    <t>Pakalpojumu sniedz ārpus ikdienas grafikā iekļautais resurss. Atbalsta personāls veic rēķina izsniegšanu un maksājumu piesaistīšanu (Medicīnisko maksas pakalpojumu nodaļas vecākā speciālista un vecākās grāmatvedes alga).</t>
  </si>
  <si>
    <t>Ārsta speciālista (ārsts speciālists, operatīvais medicīniskais transportlīdzeklis un tā vadītājs) izsaukums</t>
  </si>
  <si>
    <t>Ārsta speciālista izsaukums, neizmantojot operatīvo medicīnisko transportlīdzekli</t>
  </si>
  <si>
    <t>Pakalpojuma sniegšanā, atkarībā no paredzamā izsaukuma ilguma var tikt iesaistīts gan ikdienas grafikā iekļautais, gan papildus organizētais resurss (Brigāžu atbalsta centra galvenā ārsta palīga /vecākā ārsta palīga alga). Ņemot vērā salīdzinoši nelielo brigādei atbilstošās specializācijas darbinieku skaitu, papildus resursu plānošanu nepieciešams veikt biežāk ar intensīvāku resursu meklēšanu (telefonsaziņa, grafiku saskaņošana utml.) (Brigāžu atbalsta centra Galvenā ārsta palīga / vecākā ārsta palīga alga). Atbalsta personāls veic rēķina sagatavošanu un izsniegšanu un maksājumu piesasitīšanu (Medicīnisko maksas pakalpojumu nodaļas vecākā speciālista un vecākās grāmatvedes alga), veic darbu maksājumu kavējumu novēršanai (Medicīnisko maksas pakalpojumu nodaļas vecākā speciālista alga).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</si>
</sst>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charset val="186"/>
      <scheme val="minor"/>
    </font>
    <font>
      <sz val="12"/>
      <color theme="1"/>
      <name val="Times New Roman"/>
      <family val="1"/>
      <charset val="186"/>
    </font>
    <font>
      <b/>
      <sz val="12"/>
      <color theme="1"/>
      <name val="Times New Roman"/>
      <family val="1"/>
      <charset val="186"/>
    </font>
    <font>
      <b/>
      <sz val="12"/>
      <name val="Times New Roman"/>
      <family val="1"/>
      <charset val="186"/>
    </font>
    <font>
      <sz val="12"/>
      <name val="Times New Roman"/>
      <family val="1"/>
      <charset val="186"/>
    </font>
    <font>
      <sz val="10"/>
      <name val="Arial"/>
      <family val="2"/>
      <charset val="186"/>
    </font>
    <font>
      <sz val="10"/>
      <color theme="1"/>
      <name val="Times New Roman"/>
      <family val="1"/>
      <charset val="186"/>
    </font>
    <font>
      <sz val="10"/>
      <name val="Times New Roman"/>
      <family val="1"/>
      <charset val="186"/>
    </font>
    <font>
      <b/>
      <sz val="12"/>
      <color rgb="FF000000"/>
      <name val="Times New Roman"/>
      <family val="1"/>
      <charset val="186"/>
    </font>
    <font>
      <sz val="12"/>
      <color rgb="FF000000"/>
      <name val="Times New Roman"/>
      <family val="1"/>
      <charset val="186"/>
    </font>
    <font>
      <i/>
      <sz val="12"/>
      <color rgb="FF000000"/>
      <name val="Times New Roman"/>
      <family val="1"/>
      <charset val="186"/>
    </font>
    <font>
      <sz val="10"/>
      <name val="Arial"/>
      <family val="2"/>
    </font>
    <font>
      <sz val="10"/>
      <name val="BaltHelvetica"/>
    </font>
    <font>
      <sz val="12"/>
      <color rgb="FFFF0000"/>
      <name val="Times New Roman"/>
      <family val="1"/>
      <charset val="186"/>
    </font>
    <font>
      <sz val="12"/>
      <color rgb="FFC00000"/>
      <name val="Times New Roman"/>
      <family val="1"/>
      <charset val="186"/>
    </font>
    <font>
      <sz val="10"/>
      <color rgb="FFFF0000"/>
      <name val="Times New Roman"/>
      <family val="1"/>
      <charset val="186"/>
    </font>
    <font>
      <i/>
      <sz val="12"/>
      <name val="Times New Roman"/>
      <family val="1"/>
      <charset val="186"/>
    </font>
    <font>
      <sz val="8"/>
      <color rgb="FFFF0000"/>
      <name val="Times New Roman"/>
      <family val="1"/>
      <charset val="186"/>
    </font>
    <font>
      <b/>
      <sz val="12"/>
      <color theme="1"/>
      <name val="Times New Roman"/>
      <family val="1"/>
    </font>
    <font>
      <b/>
      <sz val="12"/>
      <name val="Times New Roman"/>
      <family val="1"/>
    </font>
    <font>
      <sz val="12"/>
      <name val="Times New Roman"/>
      <family val="1"/>
    </font>
    <font>
      <sz val="12"/>
      <color rgb="FF000000"/>
      <name val="Times New Roman"/>
      <family val="1"/>
    </font>
    <font>
      <b/>
      <sz val="12"/>
      <color rgb="FFFF0000"/>
      <name val="Times New Roman"/>
      <family val="1"/>
    </font>
    <font>
      <sz val="8"/>
      <name val="Calibri"/>
      <family val="2"/>
      <charset val="186"/>
      <scheme val="minor"/>
    </font>
    <font>
      <sz val="9"/>
      <color theme="1"/>
      <name val="Times New Roman"/>
      <family val="1"/>
      <charset val="186"/>
    </font>
  </fonts>
  <fills count="3">
    <fill>
      <patternFill patternType="none"/>
    </fill>
    <fill>
      <patternFill patternType="gray125"/>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6">
    <xf numFmtId="0" fontId="0" fillId="0" borderId="0"/>
    <xf numFmtId="0" fontId="5" fillId="0" borderId="0"/>
    <xf numFmtId="0" fontId="11" fillId="0" borderId="0"/>
    <xf numFmtId="0" fontId="11" fillId="0" borderId="0"/>
    <xf numFmtId="0" fontId="11" fillId="0" borderId="0"/>
    <xf numFmtId="0" fontId="12" fillId="0" borderId="0"/>
  </cellStyleXfs>
  <cellXfs count="168">
    <xf numFmtId="0" fontId="0" fillId="0" borderId="0" xfId="0"/>
    <xf numFmtId="0" fontId="1" fillId="0" borderId="0" xfId="0" applyFont="1"/>
    <xf numFmtId="2" fontId="1" fillId="0" borderId="0" xfId="0" applyNumberFormat="1" applyFont="1"/>
    <xf numFmtId="0" fontId="6" fillId="0" borderId="0" xfId="0" applyFont="1"/>
    <xf numFmtId="0" fontId="7" fillId="0" borderId="0" xfId="0" applyFont="1"/>
    <xf numFmtId="0" fontId="2" fillId="0" borderId="0" xfId="0" applyFont="1"/>
    <xf numFmtId="0" fontId="4" fillId="0" borderId="0" xfId="0" applyFont="1"/>
    <xf numFmtId="0" fontId="1" fillId="0" borderId="0" xfId="0" applyFont="1" applyAlignment="1">
      <alignment horizontal="center" vertical="center"/>
    </xf>
    <xf numFmtId="0" fontId="6" fillId="0" borderId="0" xfId="0" applyFont="1" applyAlignment="1">
      <alignment horizontal="center" vertical="center"/>
    </xf>
    <xf numFmtId="2" fontId="6" fillId="0" borderId="0" xfId="0" applyNumberFormat="1" applyFont="1"/>
    <xf numFmtId="2" fontId="6" fillId="0" borderId="0" xfId="0" applyNumberFormat="1" applyFont="1" applyAlignment="1">
      <alignment horizontal="center"/>
    </xf>
    <xf numFmtId="0" fontId="6" fillId="0" borderId="0" xfId="0" applyFont="1" applyAlignment="1">
      <alignment horizontal="center"/>
    </xf>
    <xf numFmtId="2" fontId="6" fillId="0" borderId="0" xfId="0" applyNumberFormat="1" applyFont="1" applyAlignment="1">
      <alignment horizontal="center" vertical="center"/>
    </xf>
    <xf numFmtId="0" fontId="14" fillId="0" borderId="0" xfId="0" applyFont="1" applyAlignment="1">
      <alignment horizontal="center" vertical="center"/>
    </xf>
    <xf numFmtId="0" fontId="1" fillId="0" borderId="0" xfId="0" applyFont="1" applyAlignment="1">
      <alignment vertical="top"/>
    </xf>
    <xf numFmtId="2" fontId="1" fillId="0" borderId="0" xfId="0" applyNumberFormat="1" applyFont="1" applyAlignment="1">
      <alignment vertical="top"/>
    </xf>
    <xf numFmtId="0" fontId="13" fillId="0" borderId="0" xfId="0" applyFont="1"/>
    <xf numFmtId="2" fontId="4" fillId="0" borderId="0" xfId="0" applyNumberFormat="1" applyFont="1"/>
    <xf numFmtId="4" fontId="1" fillId="0" borderId="0" xfId="0" applyNumberFormat="1" applyFont="1"/>
    <xf numFmtId="4" fontId="4" fillId="0" borderId="0" xfId="0" applyNumberFormat="1" applyFont="1"/>
    <xf numFmtId="0" fontId="13" fillId="0" borderId="0" xfId="0" applyFont="1" applyAlignment="1">
      <alignment horizontal="justify" vertical="center"/>
    </xf>
    <xf numFmtId="0" fontId="17" fillId="0" borderId="0" xfId="0" applyFont="1" applyAlignment="1">
      <alignment horizontal="justify" vertical="center"/>
    </xf>
    <xf numFmtId="0" fontId="15" fillId="0" borderId="0" xfId="0" applyFont="1" applyAlignment="1">
      <alignment horizontal="justify" vertical="center"/>
    </xf>
    <xf numFmtId="0" fontId="8" fillId="0" borderId="0" xfId="0" applyFont="1" applyAlignment="1">
      <alignment horizontal="left"/>
    </xf>
    <xf numFmtId="0" fontId="3" fillId="0" borderId="0" xfId="0" applyFont="1" applyAlignment="1">
      <alignment horizontal="left"/>
    </xf>
    <xf numFmtId="0" fontId="3" fillId="0" borderId="0" xfId="0" applyFont="1" applyAlignment="1">
      <alignment horizontal="left" vertical="top"/>
    </xf>
    <xf numFmtId="0" fontId="8" fillId="0" borderId="0" xfId="0" applyFont="1" applyAlignment="1">
      <alignment horizontal="left" vertical="top"/>
    </xf>
    <xf numFmtId="0" fontId="1" fillId="0" borderId="2" xfId="0" applyFont="1" applyBorder="1" applyAlignment="1">
      <alignment horizontal="center" vertical="center" wrapText="1"/>
    </xf>
    <xf numFmtId="0" fontId="4" fillId="0" borderId="2" xfId="0" applyFont="1" applyBorder="1" applyAlignment="1">
      <alignment horizontal="justify" vertical="top"/>
    </xf>
    <xf numFmtId="4" fontId="4" fillId="0" borderId="2" xfId="0" applyNumberFormat="1" applyFont="1" applyBorder="1" applyAlignment="1">
      <alignment horizontal="center" vertical="center" wrapText="1"/>
    </xf>
    <xf numFmtId="0" fontId="1" fillId="0" borderId="2" xfId="0" applyFont="1" applyBorder="1" applyAlignment="1">
      <alignment horizontal="justify" vertical="top"/>
    </xf>
    <xf numFmtId="4" fontId="1" fillId="0" borderId="2" xfId="0" applyNumberFormat="1" applyFont="1" applyBorder="1" applyAlignment="1">
      <alignment horizontal="center" vertical="center" wrapText="1"/>
    </xf>
    <xf numFmtId="0" fontId="4" fillId="0" borderId="2" xfId="0" applyFont="1" applyBorder="1" applyAlignment="1">
      <alignment horizontal="center" vertical="center" wrapText="1"/>
    </xf>
    <xf numFmtId="4" fontId="3" fillId="0" borderId="2" xfId="0" applyNumberFormat="1" applyFont="1" applyBorder="1" applyAlignment="1">
      <alignment horizontal="center" vertical="center" wrapText="1"/>
    </xf>
    <xf numFmtId="0" fontId="4" fillId="0" borderId="2" xfId="0" applyFont="1" applyBorder="1" applyAlignment="1">
      <alignment horizontal="left" vertical="top" wrapText="1"/>
    </xf>
    <xf numFmtId="0" fontId="4" fillId="2" borderId="2" xfId="0" applyFont="1" applyFill="1" applyBorder="1" applyAlignment="1">
      <alignment horizontal="justify" vertical="top"/>
    </xf>
    <xf numFmtId="0" fontId="4" fillId="0" borderId="1" xfId="0" applyFont="1" applyBorder="1" applyAlignment="1">
      <alignment horizontal="center" vertical="center"/>
    </xf>
    <xf numFmtId="2" fontId="3" fillId="0" borderId="1" xfId="0" applyNumberFormat="1" applyFont="1" applyBorder="1" applyAlignment="1">
      <alignment horizontal="center" vertical="center"/>
    </xf>
    <xf numFmtId="2" fontId="4" fillId="0" borderId="2" xfId="0" applyNumberFormat="1" applyFont="1" applyBorder="1" applyAlignment="1">
      <alignment horizontal="center" vertical="center" wrapText="1"/>
    </xf>
    <xf numFmtId="2" fontId="3" fillId="0" borderId="2" xfId="0" applyNumberFormat="1" applyFont="1" applyBorder="1" applyAlignment="1">
      <alignment horizontal="center" vertical="center" wrapText="1"/>
    </xf>
    <xf numFmtId="0" fontId="4" fillId="0" borderId="2" xfId="0" applyFont="1" applyBorder="1" applyAlignment="1">
      <alignment horizontal="justify" vertical="top" wrapText="1"/>
    </xf>
    <xf numFmtId="2" fontId="4" fillId="2" borderId="2" xfId="0" applyNumberFormat="1" applyFont="1" applyFill="1" applyBorder="1" applyAlignment="1">
      <alignment horizontal="center" vertical="center" wrapText="1"/>
    </xf>
    <xf numFmtId="0" fontId="3" fillId="0" borderId="2" xfId="0" applyFont="1" applyBorder="1" applyAlignment="1">
      <alignment horizontal="right" vertical="center" wrapText="1"/>
    </xf>
    <xf numFmtId="4" fontId="4" fillId="2" borderId="2" xfId="0" applyNumberFormat="1" applyFont="1" applyFill="1" applyBorder="1" applyAlignment="1">
      <alignment horizontal="center" vertical="center" wrapText="1"/>
    </xf>
    <xf numFmtId="0" fontId="19" fillId="0" borderId="1" xfId="0" applyFont="1" applyBorder="1" applyAlignment="1">
      <alignment horizontal="center" vertical="center"/>
    </xf>
    <xf numFmtId="2" fontId="19" fillId="0" borderId="1" xfId="0" applyNumberFormat="1" applyFont="1" applyBorder="1" applyAlignment="1">
      <alignment horizontal="center" vertical="center"/>
    </xf>
    <xf numFmtId="0" fontId="20" fillId="0" borderId="1" xfId="0" applyFont="1" applyBorder="1" applyAlignment="1">
      <alignment horizontal="center" vertical="center"/>
    </xf>
    <xf numFmtId="2" fontId="20" fillId="0" borderId="1" xfId="0" applyNumberFormat="1" applyFont="1" applyBorder="1" applyAlignment="1">
      <alignment horizontal="center" vertical="center"/>
    </xf>
    <xf numFmtId="2" fontId="21" fillId="0" borderId="1" xfId="0" applyNumberFormat="1" applyFont="1" applyBorder="1" applyAlignment="1">
      <alignment horizontal="center" vertical="center"/>
    </xf>
    <xf numFmtId="49" fontId="4" fillId="0" borderId="2" xfId="0" applyNumberFormat="1" applyFont="1" applyBorder="1" applyAlignment="1">
      <alignment horizontal="justify" vertical="top" wrapText="1"/>
    </xf>
    <xf numFmtId="0" fontId="4" fillId="2" borderId="2" xfId="0" applyFont="1" applyFill="1" applyBorder="1" applyAlignment="1">
      <alignment horizontal="justify" vertical="top" wrapText="1"/>
    </xf>
    <xf numFmtId="4" fontId="3" fillId="0" borderId="2" xfId="0" applyNumberFormat="1" applyFont="1" applyBorder="1" applyAlignment="1">
      <alignment horizontal="center" vertical="center"/>
    </xf>
    <xf numFmtId="2"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1" fontId="20" fillId="0" borderId="1" xfId="0" applyNumberFormat="1" applyFont="1" applyBorder="1" applyAlignment="1">
      <alignment horizontal="center" vertical="center"/>
    </xf>
    <xf numFmtId="4" fontId="20" fillId="0" borderId="1" xfId="0" applyNumberFormat="1" applyFont="1" applyBorder="1" applyAlignment="1">
      <alignment horizontal="center" vertical="center"/>
    </xf>
    <xf numFmtId="4" fontId="21" fillId="0" borderId="1" xfId="0" applyNumberFormat="1" applyFont="1" applyBorder="1" applyAlignment="1">
      <alignment horizontal="center" vertical="center"/>
    </xf>
    <xf numFmtId="4" fontId="3" fillId="2" borderId="2" xfId="0" applyNumberFormat="1" applyFont="1" applyFill="1" applyBorder="1" applyAlignment="1">
      <alignment horizontal="center" vertical="center" wrapText="1"/>
    </xf>
    <xf numFmtId="2" fontId="1" fillId="0" borderId="2" xfId="0" applyNumberFormat="1" applyFont="1" applyBorder="1" applyAlignment="1">
      <alignment horizontal="center" vertical="center" wrapText="1"/>
    </xf>
    <xf numFmtId="0" fontId="4" fillId="0" borderId="2" xfId="0" applyFont="1" applyBorder="1" applyAlignment="1">
      <alignment horizontal="justify"/>
    </xf>
    <xf numFmtId="0" fontId="1" fillId="0" borderId="2" xfId="0" applyFont="1" applyBorder="1" applyAlignment="1">
      <alignment horizontal="justify"/>
    </xf>
    <xf numFmtId="0" fontId="1" fillId="0" borderId="2" xfId="0" applyFont="1" applyBorder="1" applyAlignment="1">
      <alignment horizontal="center" vertical="top" wrapText="1"/>
    </xf>
    <xf numFmtId="2" fontId="4" fillId="0" borderId="2" xfId="0" applyNumberFormat="1" applyFont="1" applyBorder="1" applyAlignment="1">
      <alignment horizontal="center" vertical="top" wrapText="1"/>
    </xf>
    <xf numFmtId="2" fontId="1" fillId="0" borderId="2" xfId="0" applyNumberFormat="1" applyFont="1" applyBorder="1" applyAlignment="1">
      <alignment horizontal="center" vertical="top" wrapText="1"/>
    </xf>
    <xf numFmtId="2" fontId="2" fillId="0" borderId="2" xfId="0" applyNumberFormat="1" applyFont="1" applyBorder="1" applyAlignment="1">
      <alignment horizontal="center" vertical="top" wrapText="1"/>
    </xf>
    <xf numFmtId="2" fontId="1" fillId="2" borderId="2" xfId="0" applyNumberFormat="1" applyFont="1" applyFill="1" applyBorder="1" applyAlignment="1">
      <alignment horizontal="center" vertical="top" wrapText="1"/>
    </xf>
    <xf numFmtId="4" fontId="2" fillId="0" borderId="2" xfId="0" applyNumberFormat="1" applyFont="1" applyBorder="1" applyAlignment="1">
      <alignment horizontal="center" vertical="top" wrapText="1"/>
    </xf>
    <xf numFmtId="4" fontId="4" fillId="0" borderId="2" xfId="0" applyNumberFormat="1" applyFont="1" applyBorder="1" applyAlignment="1">
      <alignment horizontal="center" vertical="top" wrapText="1"/>
    </xf>
    <xf numFmtId="4" fontId="1" fillId="0" borderId="2" xfId="0" applyNumberFormat="1" applyFont="1" applyBorder="1" applyAlignment="1">
      <alignment horizontal="center" vertical="top" wrapText="1"/>
    </xf>
    <xf numFmtId="0" fontId="20" fillId="0" borderId="1" xfId="0" applyFont="1" applyBorder="1" applyAlignment="1">
      <alignment horizontal="center" vertical="top"/>
    </xf>
    <xf numFmtId="2" fontId="1" fillId="2" borderId="2" xfId="0" applyNumberFormat="1" applyFont="1" applyFill="1" applyBorder="1" applyAlignment="1">
      <alignment horizontal="center" vertical="center" wrapText="1"/>
    </xf>
    <xf numFmtId="0" fontId="1" fillId="0" borderId="2" xfId="0" applyFont="1" applyBorder="1" applyAlignment="1">
      <alignment vertical="top" wrapText="1"/>
    </xf>
    <xf numFmtId="0" fontId="4" fillId="0" borderId="2" xfId="0" applyFont="1" applyBorder="1" applyAlignment="1">
      <alignment vertical="top" wrapText="1"/>
    </xf>
    <xf numFmtId="2" fontId="21" fillId="0" borderId="1" xfId="0" applyNumberFormat="1" applyFont="1" applyBorder="1" applyAlignment="1">
      <alignment horizontal="center" vertical="top"/>
    </xf>
    <xf numFmtId="3" fontId="20" fillId="0" borderId="1" xfId="0" applyNumberFormat="1" applyFont="1" applyBorder="1" applyAlignment="1">
      <alignment horizontal="center" vertical="center"/>
    </xf>
    <xf numFmtId="4" fontId="6" fillId="0" borderId="0" xfId="0" applyNumberFormat="1" applyFont="1" applyAlignment="1">
      <alignment horizontal="center"/>
    </xf>
    <xf numFmtId="0" fontId="4" fillId="0" borderId="6" xfId="0" applyFont="1" applyBorder="1" applyAlignment="1">
      <alignment horizontal="justify" vertical="top"/>
    </xf>
    <xf numFmtId="0" fontId="4" fillId="0" borderId="7" xfId="0" applyFont="1" applyBorder="1" applyAlignment="1">
      <alignment horizontal="justify" vertical="top"/>
    </xf>
    <xf numFmtId="0" fontId="4" fillId="0" borderId="8" xfId="0" applyFont="1" applyBorder="1" applyAlignment="1">
      <alignment horizontal="justify" vertical="top"/>
    </xf>
    <xf numFmtId="0" fontId="1" fillId="0" borderId="9" xfId="0" applyFont="1" applyBorder="1" applyAlignment="1">
      <alignment horizontal="justify" vertical="top"/>
    </xf>
    <xf numFmtId="0" fontId="4" fillId="0" borderId="9" xfId="0" applyFont="1" applyBorder="1" applyAlignment="1">
      <alignment horizontal="justify" vertical="top"/>
    </xf>
    <xf numFmtId="4" fontId="4" fillId="0" borderId="9" xfId="0" applyNumberFormat="1" applyFont="1" applyBorder="1" applyAlignment="1">
      <alignment horizontal="center" vertical="center" wrapText="1"/>
    </xf>
    <xf numFmtId="0" fontId="4" fillId="0" borderId="9" xfId="0" applyFont="1" applyBorder="1" applyAlignment="1">
      <alignment horizontal="justify" vertical="top" wrapText="1"/>
    </xf>
    <xf numFmtId="0" fontId="4" fillId="0" borderId="9" xfId="0" applyFont="1" applyBorder="1" applyAlignment="1">
      <alignment horizontal="left" vertical="top" wrapText="1"/>
    </xf>
    <xf numFmtId="0" fontId="4" fillId="2" borderId="9" xfId="0" applyFont="1" applyFill="1" applyBorder="1" applyAlignment="1">
      <alignment horizontal="justify" vertical="top"/>
    </xf>
    <xf numFmtId="0" fontId="4" fillId="0" borderId="10" xfId="0" applyFont="1" applyBorder="1" applyAlignment="1">
      <alignment horizontal="center" vertical="center" wrapText="1"/>
    </xf>
    <xf numFmtId="2" fontId="4" fillId="0" borderId="9" xfId="0" applyNumberFormat="1" applyFont="1" applyBorder="1" applyAlignment="1">
      <alignment horizontal="center" vertical="center" wrapText="1"/>
    </xf>
    <xf numFmtId="0" fontId="4" fillId="2" borderId="9" xfId="0" applyFont="1" applyFill="1" applyBorder="1" applyAlignment="1">
      <alignment horizontal="justify" vertical="top" wrapText="1"/>
    </xf>
    <xf numFmtId="0" fontId="1" fillId="0" borderId="3" xfId="0" applyFont="1" applyBorder="1" applyAlignment="1">
      <alignment horizontal="center" vertical="center" wrapText="1"/>
    </xf>
    <xf numFmtId="0" fontId="4" fillId="0" borderId="4" xfId="0" applyFont="1" applyBorder="1" applyAlignment="1">
      <alignment horizontal="justify" vertical="top" wrapText="1"/>
    </xf>
    <xf numFmtId="0" fontId="1" fillId="0" borderId="0" xfId="0" applyFont="1" applyAlignment="1">
      <alignment horizontal="right" vertical="top" wrapText="1"/>
    </xf>
    <xf numFmtId="0" fontId="2" fillId="0" borderId="2" xfId="0" applyFont="1" applyBorder="1" applyAlignment="1">
      <alignment horizontal="center" vertical="center" wrapText="1"/>
    </xf>
    <xf numFmtId="0" fontId="3" fillId="0" borderId="2" xfId="0" applyFont="1" applyBorder="1" applyAlignment="1">
      <alignment horizontal="center" vertical="top"/>
    </xf>
    <xf numFmtId="0" fontId="4" fillId="0" borderId="0" xfId="0" applyFont="1" applyAlignment="1">
      <alignment horizontal="left" vertical="center" wrapText="1"/>
    </xf>
    <xf numFmtId="0" fontId="2" fillId="0" borderId="0" xfId="0" applyFont="1" applyAlignment="1">
      <alignment horizontal="center"/>
    </xf>
    <xf numFmtId="0" fontId="1" fillId="0" borderId="0" xfId="0" applyFont="1" applyAlignment="1">
      <alignment horizontal="left" vertical="center" wrapText="1"/>
    </xf>
    <xf numFmtId="0" fontId="18" fillId="0" borderId="0" xfId="0" applyFont="1" applyAlignment="1">
      <alignment horizontal="left" vertical="center" wrapText="1"/>
    </xf>
    <xf numFmtId="0" fontId="8" fillId="0" borderId="0" xfId="0" applyFont="1" applyAlignment="1">
      <alignment horizontal="left"/>
    </xf>
    <xf numFmtId="0" fontId="1" fillId="0" borderId="2"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5" xfId="0" applyFont="1" applyBorder="1" applyAlignment="1">
      <alignment horizontal="center" vertical="top"/>
    </xf>
    <xf numFmtId="0" fontId="3" fillId="0" borderId="0" xfId="0" applyFont="1" applyAlignment="1">
      <alignment horizontal="left"/>
    </xf>
    <xf numFmtId="0" fontId="9" fillId="0" borderId="0" xfId="0" applyFont="1" applyAlignment="1">
      <alignment horizontal="left" vertical="center" wrapText="1"/>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3" fillId="0" borderId="4" xfId="0" applyFont="1" applyBorder="1" applyAlignment="1">
      <alignment horizontal="center" vertical="center"/>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3" fillId="0" borderId="3" xfId="0" applyFont="1" applyBorder="1" applyAlignment="1">
      <alignment horizontal="center" vertical="top" wrapText="1"/>
    </xf>
    <xf numFmtId="0" fontId="3" fillId="0" borderId="4" xfId="0" applyFont="1" applyBorder="1" applyAlignment="1">
      <alignment horizontal="center" vertical="top" wrapText="1"/>
    </xf>
    <xf numFmtId="0" fontId="3" fillId="0" borderId="5" xfId="0" applyFont="1" applyBorder="1" applyAlignment="1">
      <alignment horizontal="center" vertical="top" wrapText="1"/>
    </xf>
    <xf numFmtId="0" fontId="1" fillId="0" borderId="0" xfId="0" applyFont="1" applyAlignment="1">
      <alignment horizontal="left" vertical="top" wrapText="1"/>
    </xf>
    <xf numFmtId="0" fontId="3" fillId="0" borderId="0" xfId="0" applyFont="1" applyAlignment="1">
      <alignment horizontal="center"/>
    </xf>
    <xf numFmtId="0" fontId="2" fillId="0" borderId="0" xfId="0" applyFont="1" applyAlignment="1">
      <alignment horizontal="left" vertical="center"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5"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9" fillId="0" borderId="0" xfId="0" applyFont="1" applyAlignment="1">
      <alignment horizontal="left" vertical="top" wrapText="1"/>
    </xf>
    <xf numFmtId="0" fontId="2" fillId="0" borderId="3" xfId="0" applyFont="1" applyBorder="1" applyAlignment="1">
      <alignment horizontal="center" vertical="top"/>
    </xf>
    <xf numFmtId="0" fontId="2" fillId="0" borderId="4" xfId="0" applyFont="1" applyBorder="1" applyAlignment="1">
      <alignment horizontal="center" vertical="top"/>
    </xf>
    <xf numFmtId="0" fontId="2" fillId="0" borderId="5" xfId="0" applyFont="1" applyBorder="1" applyAlignment="1">
      <alignment horizontal="center" vertical="top"/>
    </xf>
    <xf numFmtId="0" fontId="2" fillId="0" borderId="0" xfId="0" applyFont="1" applyAlignment="1">
      <alignment horizontal="center" vertical="top"/>
    </xf>
    <xf numFmtId="0" fontId="3" fillId="0" borderId="0" xfId="0" applyFont="1" applyAlignment="1">
      <alignment horizontal="left" vertical="top"/>
    </xf>
    <xf numFmtId="0" fontId="2" fillId="0" borderId="0" xfId="0" applyFont="1" applyAlignment="1">
      <alignment horizontal="left" vertical="top" wrapText="1"/>
    </xf>
    <xf numFmtId="0" fontId="2" fillId="0" borderId="2" xfId="0" applyFont="1" applyBorder="1" applyAlignment="1">
      <alignment horizontal="center"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8" fillId="0" borderId="0" xfId="0" applyFont="1" applyAlignment="1">
      <alignment horizontal="left" vertical="top"/>
    </xf>
    <xf numFmtId="0" fontId="0" fillId="0" borderId="0" xfId="0" applyAlignment="1">
      <alignment horizontal="center"/>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vertical="center" wrapText="1"/>
    </xf>
    <xf numFmtId="0" fontId="4" fillId="0" borderId="15" xfId="0" applyFont="1" applyBorder="1" applyAlignment="1">
      <alignment horizontal="center" vertical="center" wrapText="1"/>
    </xf>
    <xf numFmtId="0" fontId="4" fillId="0" borderId="15" xfId="0" applyFont="1" applyBorder="1" applyAlignment="1">
      <alignment horizontal="left" vertical="center" wrapText="1"/>
    </xf>
    <xf numFmtId="4" fontId="4" fillId="0" borderId="15" xfId="0" applyNumberFormat="1" applyFont="1" applyBorder="1" applyAlignment="1">
      <alignment horizontal="center" vertical="center" wrapText="1"/>
    </xf>
    <xf numFmtId="1" fontId="15" fillId="0" borderId="15" xfId="0" applyNumberFormat="1" applyFont="1" applyBorder="1" applyAlignment="1">
      <alignment horizontal="center" vertical="center"/>
    </xf>
    <xf numFmtId="0" fontId="24" fillId="0" borderId="16" xfId="0" applyFont="1" applyBorder="1" applyAlignment="1">
      <alignment vertical="center" wrapText="1"/>
    </xf>
    <xf numFmtId="0" fontId="1" fillId="0" borderId="17" xfId="0" applyFont="1" applyBorder="1" applyAlignment="1">
      <alignment horizontal="center" vertical="center"/>
    </xf>
    <xf numFmtId="0" fontId="1"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4" fontId="4" fillId="0" borderId="1" xfId="0" applyNumberFormat="1" applyFont="1" applyBorder="1" applyAlignment="1">
      <alignment horizontal="center" vertical="center" wrapText="1"/>
    </xf>
    <xf numFmtId="1" fontId="15" fillId="0" borderId="1" xfId="0" applyNumberFormat="1" applyFont="1" applyBorder="1" applyAlignment="1">
      <alignment horizontal="center" vertical="center"/>
    </xf>
    <xf numFmtId="0" fontId="24" fillId="0" borderId="18" xfId="0" applyFont="1" applyBorder="1" applyAlignment="1">
      <alignment vertical="center" wrapText="1"/>
    </xf>
    <xf numFmtId="2" fontId="4" fillId="0" borderId="1" xfId="0" applyNumberFormat="1" applyFont="1" applyBorder="1" applyAlignment="1">
      <alignment horizontal="center" vertical="center" wrapText="1"/>
    </xf>
    <xf numFmtId="2" fontId="15"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2" fontId="1" fillId="0" borderId="17" xfId="0" applyNumberFormat="1"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vertical="center" wrapText="1"/>
    </xf>
    <xf numFmtId="0" fontId="4" fillId="0" borderId="20" xfId="0" applyFont="1" applyBorder="1" applyAlignment="1">
      <alignment horizontal="center" vertical="center" wrapText="1"/>
    </xf>
    <xf numFmtId="0" fontId="4" fillId="0" borderId="20" xfId="0" applyFont="1" applyBorder="1" applyAlignment="1">
      <alignment horizontal="left" vertical="center" wrapText="1"/>
    </xf>
    <xf numFmtId="2" fontId="4" fillId="0" borderId="20" xfId="0" applyNumberFormat="1" applyFont="1" applyBorder="1" applyAlignment="1">
      <alignment horizontal="center" vertical="center" wrapText="1"/>
    </xf>
    <xf numFmtId="1" fontId="15" fillId="0" borderId="20" xfId="0" applyNumberFormat="1" applyFont="1" applyBorder="1" applyAlignment="1">
      <alignment horizontal="center" vertical="center"/>
    </xf>
    <xf numFmtId="0" fontId="24" fillId="0" borderId="21" xfId="0" applyFont="1" applyBorder="1" applyAlignment="1">
      <alignment vertical="center" wrapText="1"/>
    </xf>
  </cellXfs>
  <cellStyles count="6">
    <cellStyle name="Normal" xfId="0" builtinId="0"/>
    <cellStyle name="Normal 2" xfId="1" xr:uid="{00000000-0005-0000-0000-000002000000}"/>
    <cellStyle name="Normal 2 2 2" xfId="2" xr:uid="{00000000-0005-0000-0000-000003000000}"/>
    <cellStyle name="Normal 3" xfId="3" xr:uid="{00000000-0005-0000-0000-000004000000}"/>
    <cellStyle name="Normal 4" xfId="4" xr:uid="{00000000-0005-0000-0000-000005000000}"/>
    <cellStyle name="Parastais_FMLikp01_p05_221205_pap_afp_makp" xfId="5" xr:uid="{00000000-0005-0000-0000-000007000000}"/>
  </cellStyles>
  <dxfs count="12">
    <dxf>
      <font>
        <b val="0"/>
        <i val="0"/>
        <strike val="0"/>
        <condense val="0"/>
        <extend val="0"/>
        <outline val="0"/>
        <shadow val="0"/>
        <u val="none"/>
        <vertAlign val="baseline"/>
        <sz val="12"/>
        <color rgb="FFFF0000"/>
        <name val="Times New Roman"/>
        <family val="1"/>
        <charset val="186"/>
        <scheme val="none"/>
      </font>
      <alignment vertical="center" textRotation="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FF0000"/>
        <name val="Times New Roman"/>
        <family val="1"/>
        <charset val="186"/>
        <scheme val="none"/>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Times New Roman"/>
        <family val="1"/>
        <charset val="186"/>
        <scheme val="none"/>
      </font>
      <numFmt numFmtId="2"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Times New Roman"/>
        <family val="1"/>
        <charset val="186"/>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Times New Roman"/>
        <family val="1"/>
        <charset val="186"/>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Times New Roman"/>
        <family val="1"/>
        <charset val="186"/>
        <scheme val="none"/>
      </font>
      <alignment horizontal="center" vertical="center" textRotation="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bottom style="medium">
          <color indexed="64"/>
        </bottom>
      </border>
    </dxf>
    <dxf>
      <border diagonalUp="0" diagonalDown="0">
        <left style="medium">
          <color indexed="64"/>
        </left>
        <right style="medium">
          <color indexed="64"/>
        </right>
        <top style="medium">
          <color indexed="64"/>
        </top>
        <bottom style="medium">
          <color indexed="64"/>
        </bottom>
      </border>
    </dxf>
    <dxf>
      <alignment vertical="center" textRotation="0" indent="0" justifyLastLine="0" shrinkToFit="0" readingOrder="0"/>
    </dxf>
    <dxf>
      <font>
        <b val="0"/>
        <i val="0"/>
        <strike val="0"/>
        <condense val="0"/>
        <extend val="0"/>
        <outline val="0"/>
        <shadow val="0"/>
        <u val="none"/>
        <vertAlign val="baseline"/>
        <sz val="12"/>
        <color theme="1"/>
        <name val="Times New Roman"/>
        <family val="1"/>
        <charset val="186"/>
        <scheme val="none"/>
      </font>
      <alignment horizontal="center" vertical="center" textRotation="0" indent="0" justifyLastLine="0" shrinkToFit="0" readingOrder="0"/>
      <border diagonalUp="0" diagonalDown="0">
        <left style="thin">
          <color indexed="64"/>
        </left>
        <right style="thin">
          <color indexed="64"/>
        </right>
        <top/>
        <bottom/>
        <vertical style="thin">
          <color indexed="64"/>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theme" Target="theme/theme1.xml"/><Relationship Id="rId5" Type="http://schemas.openxmlformats.org/officeDocument/2006/relationships/externalLink" Target="externalLinks/externalLink3.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zandberga\Downloads\NMPDmaks_060923_paskaidr%20(2).xlsx" TargetMode="External"/><Relationship Id="rId1" Type="http://schemas.openxmlformats.org/officeDocument/2006/relationships/externalLinkPath" Target="file:///C:\Users\lzandberga\Downloads\NMPDmaks_060923_paskaidr%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mbulatoro_pakalpojumu_nodala/Planosana_2013/SAVA/P&#256;RPLANO&#352;ANA/parplanosana_9menesi/R0020%20-SAVA_izpilde_veiktais_darbs_09201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Finansu_planosanas_nodala\BUD&#381;ETS\2019\33_finansejums_2018_2021g.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kaidrojums"/>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364E162-955D-4B77-A9B2-F515F61301E6}" name="Table2" displayName="Table2" ref="B3:H28" totalsRowShown="0" headerRowDxfId="11" dataDxfId="10" headerRowBorderDxfId="8" tableBorderDxfId="9" totalsRowBorderDxfId="7">
  <autoFilter ref="B3:H28" xr:uid="{748601F8-632F-41D7-8CCB-C7212E9C9B7E}"/>
  <sortState xmlns:xlrd2="http://schemas.microsoft.com/office/spreadsheetml/2017/richdata2" ref="B4:H28">
    <sortCondition ref="B3:B28"/>
  </sortState>
  <tableColumns count="7">
    <tableColumn id="1" xr3:uid="{7D81F959-F5CB-4B83-805E-B9AEB1CD232F}" name="Maksas pakalpojumu veida Nr." dataDxfId="6"/>
    <tableColumn id="7" xr3:uid="{E2D2D16D-88E0-4213-896A-474655520E10}" name="Maksas pakalpojumu veids" dataDxfId="5">
      <calculatedColumnFormula>VLOOKUP(Table2[[#This Row],[Maksas pakalpojumu veida Nr.]],#REF!,2,0)</calculatedColumnFormula>
    </tableColumn>
    <tableColumn id="2" xr3:uid="{42B71990-B42F-43AC-B3DA-21D5D6D02ABE}" name="EKK" dataDxfId="4"/>
    <tableColumn id="3" xr3:uid="{747619EC-C8F8-4ECE-9229-A9F21431B619}" name="Aprēķins" dataDxfId="3"/>
    <tableColumn id="4" xr3:uid="{67F10DDF-2CCF-4608-8030-D031BCEC6124}" name="Summa, euro" dataDxfId="2"/>
    <tableColumn id="5" xr3:uid="{F6AC3342-EB64-45AD-8F22-D88023EBA733}" name="% likme" dataDxfId="1"/>
    <tableColumn id="6" xr3:uid="{5D793BF2-DD31-4653-9766-950EA952358A}" name="Paskaidrojums par atbalsta personāla darba apjomu"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G1524"/>
  <sheetViews>
    <sheetView view="pageBreakPreview" zoomScale="60" zoomScaleNormal="100" workbookViewId="0">
      <selection activeCell="A23" sqref="A23:C23"/>
    </sheetView>
  </sheetViews>
  <sheetFormatPr defaultColWidth="8.85546875" defaultRowHeight="15.75"/>
  <cols>
    <col min="1" max="1" width="15.5703125" style="1" customWidth="1"/>
    <col min="2" max="2" width="98.28515625" style="1" customWidth="1"/>
    <col min="3" max="3" width="19.85546875" style="1" customWidth="1"/>
    <col min="4" max="4" width="11.5703125" style="1" customWidth="1"/>
    <col min="5" max="5" width="14.85546875" style="1" customWidth="1"/>
    <col min="6" max="6" width="10.140625" style="1" bestFit="1" customWidth="1"/>
    <col min="7" max="7" width="14.85546875" style="1" customWidth="1"/>
    <col min="8" max="16384" width="8.85546875" style="1"/>
  </cols>
  <sheetData>
    <row r="1" spans="1:7">
      <c r="B1" s="90" t="s">
        <v>0</v>
      </c>
      <c r="C1" s="90"/>
    </row>
    <row r="3" spans="1:7">
      <c r="A3" s="94" t="s">
        <v>1</v>
      </c>
      <c r="B3" s="94"/>
      <c r="C3" s="94"/>
      <c r="D3" s="5"/>
      <c r="E3" s="5"/>
    </row>
    <row r="5" spans="1:7">
      <c r="A5" s="95" t="s">
        <v>2</v>
      </c>
      <c r="B5" s="95"/>
      <c r="C5" s="95"/>
    </row>
    <row r="6" spans="1:7" ht="48" customHeight="1">
      <c r="A6" s="96" t="s">
        <v>3</v>
      </c>
      <c r="B6" s="96"/>
      <c r="C6" s="96"/>
    </row>
    <row r="7" spans="1:7">
      <c r="A7" s="95" t="s">
        <v>4</v>
      </c>
      <c r="B7" s="95"/>
      <c r="C7" s="95"/>
    </row>
    <row r="8" spans="1:7">
      <c r="A8" s="97" t="s">
        <v>5</v>
      </c>
      <c r="B8" s="97"/>
    </row>
    <row r="9" spans="1:7">
      <c r="A9" s="23"/>
      <c r="B9" s="23"/>
    </row>
    <row r="10" spans="1:7" ht="78.75">
      <c r="A10" s="27" t="s">
        <v>6</v>
      </c>
      <c r="B10" s="27" t="s">
        <v>7</v>
      </c>
      <c r="C10" s="27" t="s">
        <v>8</v>
      </c>
    </row>
    <row r="11" spans="1:7" ht="16.5" thickBot="1">
      <c r="A11" s="91" t="s">
        <v>9</v>
      </c>
      <c r="B11" s="91"/>
      <c r="C11" s="91"/>
      <c r="D11" s="11"/>
    </row>
    <row r="12" spans="1:7">
      <c r="A12" s="98" t="s">
        <v>10</v>
      </c>
      <c r="B12" s="76" t="s">
        <v>11</v>
      </c>
      <c r="C12" s="29">
        <v>11929.26</v>
      </c>
      <c r="D12" s="12"/>
      <c r="G12" s="18"/>
    </row>
    <row r="13" spans="1:7">
      <c r="A13" s="98"/>
      <c r="B13" s="77" t="s">
        <v>12</v>
      </c>
      <c r="C13" s="29">
        <v>8787.5</v>
      </c>
      <c r="D13" s="8"/>
      <c r="G13" s="18"/>
    </row>
    <row r="14" spans="1:7" ht="16.5" thickBot="1">
      <c r="A14" s="98"/>
      <c r="B14" s="78" t="s">
        <v>13</v>
      </c>
      <c r="C14" s="29">
        <v>7559.14</v>
      </c>
      <c r="D14" s="12"/>
      <c r="G14" s="18"/>
    </row>
    <row r="15" spans="1:7" ht="32.25" thickBot="1">
      <c r="A15" s="27" t="s">
        <v>14</v>
      </c>
      <c r="B15" s="79" t="s">
        <v>15</v>
      </c>
      <c r="C15" s="31">
        <v>6670.29</v>
      </c>
      <c r="G15" s="18"/>
    </row>
    <row r="16" spans="1:7" ht="32.25" thickBot="1">
      <c r="A16" s="32" t="s">
        <v>16</v>
      </c>
      <c r="B16" s="80" t="s">
        <v>17</v>
      </c>
      <c r="C16" s="29">
        <v>916.46</v>
      </c>
      <c r="G16" s="18"/>
    </row>
    <row r="17" spans="1:7" ht="32.25" thickBot="1">
      <c r="A17" s="32" t="s">
        <v>18</v>
      </c>
      <c r="B17" s="82" t="s">
        <v>19</v>
      </c>
      <c r="C17" s="29">
        <v>9894.93</v>
      </c>
      <c r="D17" s="13"/>
      <c r="G17" s="18"/>
    </row>
    <row r="18" spans="1:7" ht="32.25" thickBot="1">
      <c r="A18" s="32" t="s">
        <v>20</v>
      </c>
      <c r="B18" s="80" t="s">
        <v>21</v>
      </c>
      <c r="C18" s="29">
        <v>960</v>
      </c>
      <c r="G18" s="18"/>
    </row>
    <row r="19" spans="1:7" ht="32.25" thickBot="1">
      <c r="A19" s="32" t="s">
        <v>22</v>
      </c>
      <c r="B19" s="80" t="s">
        <v>23</v>
      </c>
      <c r="C19" s="29">
        <v>1959.61200865725</v>
      </c>
      <c r="G19" s="18"/>
    </row>
    <row r="20" spans="1:7" ht="32.25" thickBot="1">
      <c r="A20" s="32" t="s">
        <v>24</v>
      </c>
      <c r="B20" s="80" t="s">
        <v>25</v>
      </c>
      <c r="C20" s="29">
        <v>1810.96</v>
      </c>
      <c r="G20" s="18"/>
    </row>
    <row r="21" spans="1:7" ht="32.25" thickBot="1">
      <c r="A21" s="32" t="s">
        <v>26</v>
      </c>
      <c r="B21" s="80" t="s">
        <v>27</v>
      </c>
      <c r="C21" s="29">
        <f>(15/100*35*1.66)*890</f>
        <v>7756.3499999999995</v>
      </c>
      <c r="D21" s="2"/>
      <c r="G21" s="18"/>
    </row>
    <row r="22" spans="1:7">
      <c r="A22" s="92" t="s">
        <v>28</v>
      </c>
      <c r="B22" s="92"/>
      <c r="C22" s="33">
        <f>SUM(C12:C21)</f>
        <v>58244.502008657248</v>
      </c>
      <c r="G22" s="18"/>
    </row>
    <row r="23" spans="1:7">
      <c r="A23" s="92" t="s">
        <v>29</v>
      </c>
      <c r="B23" s="92"/>
      <c r="C23" s="92"/>
    </row>
    <row r="24" spans="1:7" ht="32.25" thickBot="1">
      <c r="A24" s="32" t="s">
        <v>30</v>
      </c>
      <c r="B24" s="83" t="s">
        <v>31</v>
      </c>
      <c r="C24" s="29">
        <f>(11929.26+8787.5+7559.14)*0.07</f>
        <v>1979.3130000000003</v>
      </c>
      <c r="D24" s="22"/>
    </row>
    <row r="25" spans="1:7" ht="32.25" thickBot="1">
      <c r="A25" s="32" t="s">
        <v>14</v>
      </c>
      <c r="B25" s="80" t="s">
        <v>32</v>
      </c>
      <c r="C25" s="29">
        <v>466.92</v>
      </c>
    </row>
    <row r="26" spans="1:7" ht="32.25" thickBot="1">
      <c r="A26" s="32" t="s">
        <v>33</v>
      </c>
      <c r="B26" s="80" t="s">
        <v>34</v>
      </c>
      <c r="C26" s="29">
        <v>3041.31</v>
      </c>
    </row>
    <row r="27" spans="1:7" ht="32.25" thickBot="1">
      <c r="A27" s="32" t="s">
        <v>35</v>
      </c>
      <c r="B27" s="84" t="s">
        <v>36</v>
      </c>
      <c r="C27" s="29">
        <v>3511.94</v>
      </c>
    </row>
    <row r="28" spans="1:7" ht="32.25" thickBot="1">
      <c r="A28" s="32" t="s">
        <v>37</v>
      </c>
      <c r="B28" s="80" t="s">
        <v>38</v>
      </c>
      <c r="C28" s="29">
        <v>1471.37</v>
      </c>
    </row>
    <row r="29" spans="1:7" ht="32.25" thickBot="1">
      <c r="A29" s="32" t="s">
        <v>39</v>
      </c>
      <c r="B29" s="80" t="s">
        <v>40</v>
      </c>
      <c r="C29" s="29">
        <v>761.75</v>
      </c>
    </row>
    <row r="30" spans="1:7" ht="32.25" thickBot="1">
      <c r="A30" s="32" t="s">
        <v>41</v>
      </c>
      <c r="B30" s="80" t="s">
        <v>42</v>
      </c>
      <c r="C30" s="29">
        <v>467.37</v>
      </c>
    </row>
    <row r="31" spans="1:7" ht="32.25" thickBot="1">
      <c r="A31" s="32" t="s">
        <v>43</v>
      </c>
      <c r="B31" s="80" t="s">
        <v>44</v>
      </c>
      <c r="C31" s="29">
        <v>39.75</v>
      </c>
    </row>
    <row r="32" spans="1:7" ht="48" thickBot="1">
      <c r="A32" s="32" t="s">
        <v>45</v>
      </c>
      <c r="B32" s="80" t="s">
        <v>46</v>
      </c>
      <c r="C32" s="29">
        <f>(1.12*890+(1894101/365936*890))</f>
        <v>5603.4795559879321</v>
      </c>
      <c r="G32" s="2"/>
    </row>
    <row r="33" spans="1:6">
      <c r="A33" s="92" t="s">
        <v>47</v>
      </c>
      <c r="B33" s="92"/>
      <c r="C33" s="33">
        <f>SUM(C24:C32)</f>
        <v>17343.202555987933</v>
      </c>
    </row>
    <row r="34" spans="1:6">
      <c r="A34" s="99" t="s">
        <v>48</v>
      </c>
      <c r="B34" s="99"/>
      <c r="C34" s="33">
        <f>C33+C22</f>
        <v>75587.704564645188</v>
      </c>
    </row>
    <row r="35" spans="1:6">
      <c r="A35" s="6"/>
      <c r="B35" s="6"/>
      <c r="C35" s="17"/>
    </row>
    <row r="36" spans="1:6">
      <c r="A36" s="93" t="s">
        <v>49</v>
      </c>
      <c r="B36" s="93"/>
      <c r="C36" s="36">
        <v>890</v>
      </c>
    </row>
    <row r="37" spans="1:6">
      <c r="A37" s="93" t="s">
        <v>50</v>
      </c>
      <c r="B37" s="93"/>
      <c r="C37" s="37">
        <f>ROUND(C34/C36,2)</f>
        <v>84.93</v>
      </c>
      <c r="D37" s="18"/>
    </row>
    <row r="38" spans="1:6">
      <c r="D38" s="18"/>
    </row>
    <row r="39" spans="1:6">
      <c r="C39" s="18"/>
    </row>
    <row r="40" spans="1:6">
      <c r="A40" s="94" t="s">
        <v>1</v>
      </c>
      <c r="B40" s="94"/>
      <c r="C40" s="94"/>
      <c r="D40" s="5"/>
      <c r="E40" s="5"/>
    </row>
    <row r="42" spans="1:6">
      <c r="A42" s="95" t="s">
        <v>2</v>
      </c>
      <c r="B42" s="95"/>
      <c r="C42" s="95"/>
    </row>
    <row r="43" spans="1:6" ht="45.75" customHeight="1">
      <c r="A43" s="95" t="s">
        <v>51</v>
      </c>
      <c r="B43" s="95"/>
      <c r="C43" s="95"/>
    </row>
    <row r="44" spans="1:6">
      <c r="A44" s="95" t="s">
        <v>4</v>
      </c>
      <c r="B44" s="95"/>
      <c r="C44" s="95"/>
    </row>
    <row r="45" spans="1:6">
      <c r="A45" s="97" t="s">
        <v>52</v>
      </c>
      <c r="B45" s="97"/>
    </row>
    <row r="46" spans="1:6">
      <c r="A46" s="23"/>
      <c r="B46" s="23"/>
    </row>
    <row r="47" spans="1:6" ht="78.75">
      <c r="A47" s="32" t="s">
        <v>6</v>
      </c>
      <c r="B47" s="32" t="s">
        <v>7</v>
      </c>
      <c r="C47" s="32" t="s">
        <v>8</v>
      </c>
    </row>
    <row r="48" spans="1:6" ht="16.5" thickBot="1">
      <c r="A48" s="101" t="s">
        <v>9</v>
      </c>
      <c r="B48" s="102"/>
      <c r="C48" s="103"/>
      <c r="D48" s="11"/>
      <c r="E48" s="3"/>
      <c r="F48" s="3"/>
    </row>
    <row r="49" spans="1:6">
      <c r="A49" s="100" t="s">
        <v>10</v>
      </c>
      <c r="B49" s="76" t="s">
        <v>53</v>
      </c>
      <c r="C49" s="29">
        <v>23736.526946107784</v>
      </c>
      <c r="D49" s="10"/>
      <c r="E49" s="10"/>
      <c r="F49" s="10"/>
    </row>
    <row r="50" spans="1:6">
      <c r="A50" s="100"/>
      <c r="B50" s="77" t="s">
        <v>54</v>
      </c>
      <c r="C50" s="29">
        <v>13244.982035928144</v>
      </c>
      <c r="D50" s="11"/>
      <c r="E50" s="10"/>
      <c r="F50" s="10"/>
    </row>
    <row r="51" spans="1:6" ht="16.5" thickBot="1">
      <c r="A51" s="100"/>
      <c r="B51" s="78" t="s">
        <v>55</v>
      </c>
      <c r="C51" s="29">
        <v>11393.532934131736</v>
      </c>
      <c r="D51" s="11"/>
      <c r="E51" s="10"/>
      <c r="F51" s="10"/>
    </row>
    <row r="52" spans="1:6" ht="32.25" thickBot="1">
      <c r="A52" s="32" t="s">
        <v>14</v>
      </c>
      <c r="B52" s="80" t="s">
        <v>56</v>
      </c>
      <c r="C52" s="29">
        <v>11411.672388023951</v>
      </c>
    </row>
    <row r="53" spans="1:6" ht="32.25" thickBot="1">
      <c r="A53" s="32" t="s">
        <v>16</v>
      </c>
      <c r="B53" s="80" t="s">
        <v>57</v>
      </c>
      <c r="C53" s="29">
        <v>823.79</v>
      </c>
      <c r="F53" s="18"/>
    </row>
    <row r="54" spans="1:6" ht="32.25" thickBot="1">
      <c r="A54" s="32" t="s">
        <v>18</v>
      </c>
      <c r="B54" s="82" t="s">
        <v>58</v>
      </c>
      <c r="C54" s="29">
        <v>13732.72</v>
      </c>
      <c r="D54" s="7"/>
      <c r="F54" s="18"/>
    </row>
    <row r="55" spans="1:6" ht="32.25" thickBot="1">
      <c r="A55" s="32" t="s">
        <v>20</v>
      </c>
      <c r="B55" s="80" t="s">
        <v>59</v>
      </c>
      <c r="C55" s="29">
        <v>862.93</v>
      </c>
    </row>
    <row r="56" spans="1:6" ht="32.25" thickBot="1">
      <c r="A56" s="32" t="s">
        <v>22</v>
      </c>
      <c r="B56" s="80" t="s">
        <v>60</v>
      </c>
      <c r="C56" s="29">
        <v>1761.448996545844</v>
      </c>
    </row>
    <row r="57" spans="1:6" ht="32.25" thickBot="1">
      <c r="A57" s="32" t="s">
        <v>24</v>
      </c>
      <c r="B57" s="80" t="s">
        <v>61</v>
      </c>
      <c r="C57" s="29">
        <v>1627.83</v>
      </c>
    </row>
    <row r="58" spans="1:6" ht="32.25" thickBot="1">
      <c r="A58" s="32" t="s">
        <v>26</v>
      </c>
      <c r="B58" s="80" t="s">
        <v>27</v>
      </c>
      <c r="C58" s="29">
        <v>6972</v>
      </c>
    </row>
    <row r="59" spans="1:6">
      <c r="A59" s="104" t="s">
        <v>28</v>
      </c>
      <c r="B59" s="105"/>
      <c r="C59" s="33">
        <f>SUM(C49:C58)</f>
        <v>85567.433300737452</v>
      </c>
    </row>
    <row r="60" spans="1:6">
      <c r="A60" s="104" t="s">
        <v>29</v>
      </c>
      <c r="B60" s="106"/>
      <c r="C60" s="105"/>
    </row>
    <row r="61" spans="1:6" ht="32.25" thickBot="1">
      <c r="A61" s="32" t="s">
        <v>30</v>
      </c>
      <c r="B61" s="83" t="s">
        <v>62</v>
      </c>
      <c r="C61" s="29">
        <v>12093.76</v>
      </c>
      <c r="D61" s="20"/>
    </row>
    <row r="62" spans="1:6" ht="32.25" thickBot="1">
      <c r="A62" s="32" t="s">
        <v>14</v>
      </c>
      <c r="B62" s="82" t="s">
        <v>63</v>
      </c>
      <c r="C62" s="29">
        <v>2852.92</v>
      </c>
    </row>
    <row r="63" spans="1:6" ht="32.25" thickBot="1">
      <c r="A63" s="32" t="s">
        <v>64</v>
      </c>
      <c r="B63" s="80" t="s">
        <v>65</v>
      </c>
      <c r="C63" s="29">
        <v>50.72</v>
      </c>
    </row>
    <row r="64" spans="1:6" ht="32.25" thickBot="1">
      <c r="A64" s="32" t="s">
        <v>33</v>
      </c>
      <c r="B64" s="80" t="s">
        <v>66</v>
      </c>
      <c r="C64" s="29">
        <v>2733.76</v>
      </c>
    </row>
    <row r="65" spans="1:4" ht="32.25" thickBot="1">
      <c r="A65" s="32" t="s">
        <v>67</v>
      </c>
      <c r="B65" s="80" t="s">
        <v>68</v>
      </c>
      <c r="C65" s="29">
        <v>662.45</v>
      </c>
    </row>
    <row r="66" spans="1:4" ht="32.25" thickBot="1">
      <c r="A66" s="32" t="s">
        <v>35</v>
      </c>
      <c r="B66" s="84" t="s">
        <v>69</v>
      </c>
      <c r="C66" s="29">
        <v>3156.8</v>
      </c>
    </row>
    <row r="67" spans="1:4" ht="32.25" thickBot="1">
      <c r="A67" s="32" t="s">
        <v>37</v>
      </c>
      <c r="B67" s="80" t="s">
        <v>70</v>
      </c>
      <c r="C67" s="29">
        <v>1322.58</v>
      </c>
    </row>
    <row r="68" spans="1:4" ht="32.25" thickBot="1">
      <c r="A68" s="32" t="s">
        <v>39</v>
      </c>
      <c r="B68" s="80" t="s">
        <v>71</v>
      </c>
      <c r="C68" s="29">
        <v>684.72</v>
      </c>
    </row>
    <row r="69" spans="1:4" ht="32.25" thickBot="1">
      <c r="A69" s="32" t="s">
        <v>41</v>
      </c>
      <c r="B69" s="80" t="s">
        <v>72</v>
      </c>
      <c r="C69" s="43">
        <v>420.11</v>
      </c>
    </row>
    <row r="70" spans="1:4" ht="32.25" thickBot="1">
      <c r="A70" s="32" t="s">
        <v>73</v>
      </c>
      <c r="B70" s="80" t="s">
        <v>74</v>
      </c>
      <c r="C70" s="29">
        <v>101.16000000000001</v>
      </c>
    </row>
    <row r="71" spans="1:4" ht="16.5" thickBot="1">
      <c r="A71" s="32" t="s">
        <v>75</v>
      </c>
      <c r="B71" s="84" t="s">
        <v>76</v>
      </c>
      <c r="C71" s="43">
        <v>38624</v>
      </c>
    </row>
    <row r="72" spans="1:4" ht="32.25" thickBot="1">
      <c r="A72" s="32" t="s">
        <v>43</v>
      </c>
      <c r="B72" s="80" t="s">
        <v>77</v>
      </c>
      <c r="C72" s="29">
        <v>36.75</v>
      </c>
    </row>
    <row r="73" spans="1:4" ht="48" thickBot="1">
      <c r="A73" s="32" t="s">
        <v>45</v>
      </c>
      <c r="B73" s="80" t="s">
        <v>78</v>
      </c>
      <c r="C73" s="29">
        <v>5036.8355559442089</v>
      </c>
    </row>
    <row r="74" spans="1:4">
      <c r="A74" s="101" t="s">
        <v>47</v>
      </c>
      <c r="B74" s="103"/>
      <c r="C74" s="33">
        <f>SUM(C61:C73)</f>
        <v>67776.565555944209</v>
      </c>
    </row>
    <row r="75" spans="1:4">
      <c r="A75" s="101" t="s">
        <v>48</v>
      </c>
      <c r="B75" s="103"/>
      <c r="C75" s="33">
        <f>C74+C59</f>
        <v>153343.99885668166</v>
      </c>
    </row>
    <row r="76" spans="1:4">
      <c r="A76" s="6"/>
      <c r="B76" s="6"/>
      <c r="C76" s="17"/>
    </row>
    <row r="77" spans="1:4">
      <c r="A77" s="6"/>
      <c r="B77" s="6"/>
      <c r="C77" s="17"/>
    </row>
    <row r="78" spans="1:4">
      <c r="A78" s="93" t="s">
        <v>49</v>
      </c>
      <c r="B78" s="93"/>
      <c r="C78" s="46">
        <v>800</v>
      </c>
    </row>
    <row r="79" spans="1:4">
      <c r="A79" s="93" t="s">
        <v>50</v>
      </c>
      <c r="B79" s="93"/>
      <c r="C79" s="47">
        <f>ROUND(C75/C78,2)</f>
        <v>191.68</v>
      </c>
      <c r="D79" s="18"/>
    </row>
    <row r="82" spans="1:5">
      <c r="A82" s="94" t="s">
        <v>1</v>
      </c>
      <c r="B82" s="94"/>
      <c r="C82" s="94"/>
      <c r="D82" s="5"/>
    </row>
    <row r="84" spans="1:5">
      <c r="A84" s="95" t="s">
        <v>2</v>
      </c>
      <c r="B84" s="95"/>
      <c r="C84" s="95"/>
    </row>
    <row r="85" spans="1:5" ht="55.5" customHeight="1">
      <c r="A85" s="93" t="s">
        <v>79</v>
      </c>
      <c r="B85" s="93"/>
      <c r="C85" s="93"/>
    </row>
    <row r="86" spans="1:5">
      <c r="A86" s="93" t="s">
        <v>80</v>
      </c>
      <c r="B86" s="93"/>
      <c r="C86" s="93"/>
    </row>
    <row r="87" spans="1:5">
      <c r="A87" s="107" t="s">
        <v>81</v>
      </c>
      <c r="B87" s="107"/>
      <c r="C87" s="6"/>
    </row>
    <row r="88" spans="1:5">
      <c r="A88" s="24"/>
      <c r="B88" s="24"/>
      <c r="C88" s="6"/>
    </row>
    <row r="89" spans="1:5" ht="78.75">
      <c r="A89" s="32" t="s">
        <v>6</v>
      </c>
      <c r="B89" s="32" t="s">
        <v>7</v>
      </c>
      <c r="C89" s="32" t="s">
        <v>8</v>
      </c>
    </row>
    <row r="90" spans="1:5" ht="16.5" thickBot="1">
      <c r="A90" s="101" t="s">
        <v>9</v>
      </c>
      <c r="B90" s="102"/>
      <c r="C90" s="103"/>
      <c r="E90" s="3"/>
    </row>
    <row r="91" spans="1:5">
      <c r="A91" s="100" t="s">
        <v>10</v>
      </c>
      <c r="B91" s="76" t="s">
        <v>82</v>
      </c>
      <c r="C91" s="29">
        <v>2948.806886227545</v>
      </c>
      <c r="D91" s="9"/>
      <c r="E91" s="10"/>
    </row>
    <row r="92" spans="1:5">
      <c r="A92" s="100"/>
      <c r="B92" s="77" t="s">
        <v>83</v>
      </c>
      <c r="C92" s="29">
        <v>2172.1904191616768</v>
      </c>
      <c r="D92" s="3"/>
      <c r="E92" s="10"/>
    </row>
    <row r="93" spans="1:5">
      <c r="A93" s="100"/>
      <c r="B93" s="77" t="s">
        <v>13</v>
      </c>
      <c r="C93" s="29">
        <v>1868.5508982035899</v>
      </c>
      <c r="D93" s="3"/>
      <c r="E93" s="10"/>
    </row>
    <row r="94" spans="1:5" ht="32.25" thickBot="1">
      <c r="A94" s="32" t="s">
        <v>14</v>
      </c>
      <c r="B94" s="80" t="s">
        <v>84</v>
      </c>
      <c r="C94" s="29">
        <v>1648.8344212275449</v>
      </c>
    </row>
    <row r="95" spans="1:5" ht="32.25" thickBot="1">
      <c r="A95" s="32" t="s">
        <v>16</v>
      </c>
      <c r="B95" s="80" t="s">
        <v>85</v>
      </c>
      <c r="C95" s="29">
        <v>226.54</v>
      </c>
    </row>
    <row r="96" spans="1:5" ht="32.25" thickBot="1">
      <c r="A96" s="32" t="s">
        <v>20</v>
      </c>
      <c r="B96" s="80" t="s">
        <v>86</v>
      </c>
      <c r="C96" s="29">
        <v>237.30308032005595</v>
      </c>
    </row>
    <row r="97" spans="1:5" ht="32.25" thickBot="1">
      <c r="A97" s="32" t="s">
        <v>22</v>
      </c>
      <c r="B97" s="80" t="s">
        <v>87</v>
      </c>
      <c r="C97" s="29">
        <v>484.4</v>
      </c>
    </row>
    <row r="98" spans="1:5" ht="32.25" thickBot="1">
      <c r="A98" s="32" t="s">
        <v>24</v>
      </c>
      <c r="B98" s="80" t="s">
        <v>88</v>
      </c>
      <c r="C98" s="29">
        <v>447.65144724760614</v>
      </c>
    </row>
    <row r="99" spans="1:5" ht="32.25" thickBot="1">
      <c r="A99" s="32" t="s">
        <v>26</v>
      </c>
      <c r="B99" s="80" t="s">
        <v>89</v>
      </c>
      <c r="C99" s="29">
        <v>4437.18</v>
      </c>
      <c r="E99" s="2"/>
    </row>
    <row r="100" spans="1:5">
      <c r="A100" s="104" t="s">
        <v>28</v>
      </c>
      <c r="B100" s="105"/>
      <c r="C100" s="33">
        <f>SUM(C91:C99)</f>
        <v>14471.45715238802</v>
      </c>
    </row>
    <row r="101" spans="1:5">
      <c r="A101" s="104" t="s">
        <v>29</v>
      </c>
      <c r="B101" s="106"/>
      <c r="C101" s="105"/>
    </row>
    <row r="102" spans="1:5" ht="31.5">
      <c r="A102" s="32" t="s">
        <v>30</v>
      </c>
      <c r="B102" s="34" t="s">
        <v>90</v>
      </c>
      <c r="C102" s="29">
        <v>698.95</v>
      </c>
      <c r="D102" s="22"/>
    </row>
    <row r="103" spans="1:5" ht="31.5">
      <c r="A103" s="32" t="s">
        <v>14</v>
      </c>
      <c r="B103" s="28" t="s">
        <v>91</v>
      </c>
      <c r="C103" s="29">
        <v>164.882305</v>
      </c>
    </row>
    <row r="104" spans="1:5" ht="31.5">
      <c r="A104" s="32" t="s">
        <v>33</v>
      </c>
      <c r="B104" s="28" t="s">
        <v>92</v>
      </c>
      <c r="C104" s="29">
        <v>751.79</v>
      </c>
    </row>
    <row r="105" spans="1:5" ht="31.5">
      <c r="A105" s="32" t="s">
        <v>67</v>
      </c>
      <c r="B105" s="28" t="s">
        <v>93</v>
      </c>
      <c r="C105" s="29">
        <v>182.17999999999998</v>
      </c>
    </row>
    <row r="106" spans="1:5" ht="31.5">
      <c r="A106" s="32" t="s">
        <v>35</v>
      </c>
      <c r="B106" s="28" t="s">
        <v>94</v>
      </c>
      <c r="C106" s="29">
        <v>868.12</v>
      </c>
    </row>
    <row r="107" spans="1:5" ht="31.5">
      <c r="A107" s="32" t="s">
        <v>37</v>
      </c>
      <c r="B107" s="35" t="s">
        <v>95</v>
      </c>
      <c r="C107" s="29">
        <v>363.71</v>
      </c>
    </row>
    <row r="108" spans="1:5" ht="31.5">
      <c r="A108" s="32" t="s">
        <v>39</v>
      </c>
      <c r="B108" s="28" t="s">
        <v>96</v>
      </c>
      <c r="C108" s="29">
        <v>188.3</v>
      </c>
    </row>
    <row r="109" spans="1:5" ht="31.5">
      <c r="A109" s="32" t="s">
        <v>41</v>
      </c>
      <c r="B109" s="28" t="s">
        <v>97</v>
      </c>
      <c r="C109" s="29">
        <v>115.53</v>
      </c>
    </row>
    <row r="110" spans="1:5" ht="31.5">
      <c r="A110" s="32" t="s">
        <v>43</v>
      </c>
      <c r="B110" s="28" t="s">
        <v>98</v>
      </c>
      <c r="C110" s="29">
        <v>11.55</v>
      </c>
    </row>
    <row r="111" spans="1:5" ht="47.25">
      <c r="A111" s="32" t="s">
        <v>45</v>
      </c>
      <c r="B111" s="28" t="s">
        <v>99</v>
      </c>
      <c r="C111" s="29">
        <v>1385.1297778846574</v>
      </c>
    </row>
    <row r="112" spans="1:5">
      <c r="A112" s="101" t="s">
        <v>47</v>
      </c>
      <c r="B112" s="103"/>
      <c r="C112" s="33">
        <f>SUM(C102:C111)</f>
        <v>4730.1420828846585</v>
      </c>
    </row>
    <row r="113" spans="1:5">
      <c r="A113" s="101" t="s">
        <v>48</v>
      </c>
      <c r="B113" s="103"/>
      <c r="C113" s="33">
        <f>C112+C100</f>
        <v>19201.599235272679</v>
      </c>
    </row>
    <row r="114" spans="1:5">
      <c r="A114" s="6"/>
      <c r="B114" s="6"/>
      <c r="C114" s="17"/>
    </row>
    <row r="115" spans="1:5">
      <c r="A115" s="6"/>
      <c r="B115" s="6"/>
      <c r="C115" s="17"/>
    </row>
    <row r="116" spans="1:5">
      <c r="A116" s="93" t="s">
        <v>49</v>
      </c>
      <c r="B116" s="93"/>
      <c r="C116" s="44">
        <v>220</v>
      </c>
    </row>
    <row r="117" spans="1:5">
      <c r="A117" s="93" t="s">
        <v>100</v>
      </c>
      <c r="B117" s="93"/>
      <c r="C117" s="45">
        <f>ROUND(C113/C116,2)</f>
        <v>87.28</v>
      </c>
      <c r="D117" s="18"/>
    </row>
    <row r="120" spans="1:5">
      <c r="A120" s="94" t="s">
        <v>1</v>
      </c>
      <c r="B120" s="94"/>
      <c r="C120" s="94"/>
      <c r="D120" s="5"/>
      <c r="E120" s="5"/>
    </row>
    <row r="122" spans="1:5">
      <c r="A122" s="95" t="s">
        <v>2</v>
      </c>
      <c r="B122" s="95"/>
      <c r="C122" s="95"/>
    </row>
    <row r="123" spans="1:5" ht="48" customHeight="1">
      <c r="A123" s="95" t="s">
        <v>101</v>
      </c>
      <c r="B123" s="95"/>
      <c r="C123" s="95"/>
    </row>
    <row r="124" spans="1:5">
      <c r="A124" s="95" t="s">
        <v>4</v>
      </c>
      <c r="B124" s="95"/>
      <c r="C124" s="95"/>
    </row>
    <row r="125" spans="1:5">
      <c r="A125" s="97" t="s">
        <v>102</v>
      </c>
      <c r="B125" s="97"/>
    </row>
    <row r="126" spans="1:5">
      <c r="A126" s="23"/>
      <c r="B126" s="23"/>
    </row>
    <row r="127" spans="1:5" ht="78.75">
      <c r="A127" s="32" t="s">
        <v>6</v>
      </c>
      <c r="B127" s="32" t="s">
        <v>7</v>
      </c>
      <c r="C127" s="32" t="s">
        <v>8</v>
      </c>
    </row>
    <row r="128" spans="1:5">
      <c r="A128" s="109" t="s">
        <v>9</v>
      </c>
      <c r="B128" s="110"/>
      <c r="C128" s="111"/>
      <c r="E128" s="11"/>
    </row>
    <row r="129" spans="1:5">
      <c r="A129" s="100" t="s">
        <v>10</v>
      </c>
      <c r="B129" s="28" t="s">
        <v>103</v>
      </c>
      <c r="C129" s="29">
        <v>20105.501497005989</v>
      </c>
      <c r="D129" s="10"/>
      <c r="E129" s="11"/>
    </row>
    <row r="130" spans="1:5">
      <c r="A130" s="100"/>
      <c r="B130" s="28" t="s">
        <v>104</v>
      </c>
      <c r="C130" s="29">
        <v>14810.389221556889</v>
      </c>
      <c r="D130" s="11"/>
      <c r="E130" s="11"/>
    </row>
    <row r="131" spans="1:5">
      <c r="A131" s="100"/>
      <c r="B131" s="28" t="s">
        <v>105</v>
      </c>
      <c r="C131" s="29">
        <v>12740.119760479041</v>
      </c>
      <c r="D131" s="11"/>
      <c r="E131" s="11"/>
    </row>
    <row r="132" spans="1:5" ht="31.5">
      <c r="A132" s="32" t="s">
        <v>14</v>
      </c>
      <c r="B132" s="28" t="s">
        <v>106</v>
      </c>
      <c r="C132" s="29">
        <v>11242.052872005999</v>
      </c>
    </row>
    <row r="133" spans="1:5" ht="31.5">
      <c r="A133" s="32" t="s">
        <v>16</v>
      </c>
      <c r="B133" s="28" t="s">
        <v>107</v>
      </c>
      <c r="C133" s="29">
        <v>1544.59</v>
      </c>
    </row>
    <row r="134" spans="1:5" ht="31.5">
      <c r="A134" s="32" t="s">
        <v>18</v>
      </c>
      <c r="B134" s="28" t="s">
        <v>108</v>
      </c>
      <c r="C134" s="29">
        <v>3068.84</v>
      </c>
    </row>
    <row r="135" spans="1:5" ht="31.5">
      <c r="A135" s="32" t="s">
        <v>20</v>
      </c>
      <c r="B135" s="28" t="s">
        <v>109</v>
      </c>
      <c r="C135" s="29">
        <v>1617.98</v>
      </c>
    </row>
    <row r="136" spans="1:5" ht="31.5">
      <c r="A136" s="32" t="s">
        <v>22</v>
      </c>
      <c r="B136" s="28" t="s">
        <v>110</v>
      </c>
      <c r="C136" s="29">
        <v>3302.7168685234574</v>
      </c>
    </row>
    <row r="137" spans="1:5" ht="31.5">
      <c r="A137" s="32" t="s">
        <v>24</v>
      </c>
      <c r="B137" s="28" t="s">
        <v>111</v>
      </c>
      <c r="C137" s="29">
        <v>3052.17</v>
      </c>
    </row>
    <row r="138" spans="1:5" ht="31.5">
      <c r="A138" s="32" t="s">
        <v>26</v>
      </c>
      <c r="B138" s="28" t="s">
        <v>112</v>
      </c>
      <c r="C138" s="29">
        <v>13072.5</v>
      </c>
    </row>
    <row r="139" spans="1:5">
      <c r="A139" s="104" t="s">
        <v>28</v>
      </c>
      <c r="B139" s="105"/>
      <c r="C139" s="33">
        <f>SUM(C129:C138)</f>
        <v>84556.860219571376</v>
      </c>
    </row>
    <row r="140" spans="1:5">
      <c r="A140" s="104" t="s">
        <v>29</v>
      </c>
      <c r="B140" s="106"/>
      <c r="C140" s="105"/>
    </row>
    <row r="141" spans="1:5" ht="31.5">
      <c r="A141" s="32" t="s">
        <v>30</v>
      </c>
      <c r="B141" s="34" t="s">
        <v>113</v>
      </c>
      <c r="C141" s="29">
        <v>9531.2000000000007</v>
      </c>
      <c r="D141" s="21"/>
    </row>
    <row r="142" spans="1:5" ht="31.5">
      <c r="A142" s="32" t="s">
        <v>14</v>
      </c>
      <c r="B142" s="28" t="s">
        <v>114</v>
      </c>
      <c r="C142" s="29">
        <v>2248.4100800000001</v>
      </c>
    </row>
    <row r="143" spans="1:5" ht="31.5">
      <c r="A143" s="32" t="s">
        <v>33</v>
      </c>
      <c r="B143" s="28" t="s">
        <v>115</v>
      </c>
      <c r="C143" s="29">
        <v>5125.79</v>
      </c>
    </row>
    <row r="144" spans="1:5" ht="31.5">
      <c r="A144" s="32" t="s">
        <v>67</v>
      </c>
      <c r="B144" s="28" t="s">
        <v>116</v>
      </c>
      <c r="C144" s="29">
        <v>1242.0899999999999</v>
      </c>
    </row>
    <row r="145" spans="1:5" ht="31.5">
      <c r="A145" s="32" t="s">
        <v>35</v>
      </c>
      <c r="B145" s="28" t="s">
        <v>117</v>
      </c>
      <c r="C145" s="29">
        <v>5919</v>
      </c>
    </row>
    <row r="146" spans="1:5" ht="31.5">
      <c r="A146" s="32" t="s">
        <v>37</v>
      </c>
      <c r="B146" s="35" t="s">
        <v>118</v>
      </c>
      <c r="C146" s="29">
        <v>2479.8300000000004</v>
      </c>
    </row>
    <row r="147" spans="1:5" ht="31.5">
      <c r="A147" s="32" t="s">
        <v>39</v>
      </c>
      <c r="B147" s="28" t="s">
        <v>119</v>
      </c>
      <c r="C147" s="29">
        <v>1283.8599999999999</v>
      </c>
    </row>
    <row r="148" spans="1:5" ht="31.5">
      <c r="A148" s="32" t="s">
        <v>41</v>
      </c>
      <c r="B148" s="28" t="s">
        <v>120</v>
      </c>
      <c r="C148" s="29">
        <v>787.7</v>
      </c>
    </row>
    <row r="149" spans="1:5" ht="31.5">
      <c r="A149" s="32" t="s">
        <v>43</v>
      </c>
      <c r="B149" s="28" t="s">
        <v>121</v>
      </c>
      <c r="C149" s="29">
        <v>81.19</v>
      </c>
    </row>
    <row r="150" spans="1:5" ht="47.25">
      <c r="A150" s="32" t="s">
        <v>45</v>
      </c>
      <c r="B150" s="28" t="s">
        <v>122</v>
      </c>
      <c r="C150" s="29">
        <v>9444.0666673953892</v>
      </c>
    </row>
    <row r="151" spans="1:5">
      <c r="A151" s="101" t="s">
        <v>47</v>
      </c>
      <c r="B151" s="103"/>
      <c r="C151" s="33">
        <f>SUM(C141:C150)</f>
        <v>38143.136747395387</v>
      </c>
    </row>
    <row r="152" spans="1:5">
      <c r="A152" s="101" t="s">
        <v>48</v>
      </c>
      <c r="B152" s="103"/>
      <c r="C152" s="33">
        <f>C151+C139</f>
        <v>122699.99696696676</v>
      </c>
    </row>
    <row r="153" spans="1:5">
      <c r="A153" s="6"/>
      <c r="B153" s="6"/>
      <c r="C153" s="17"/>
    </row>
    <row r="154" spans="1:5">
      <c r="A154" s="6"/>
      <c r="B154" s="6"/>
      <c r="C154" s="17"/>
    </row>
    <row r="155" spans="1:5">
      <c r="A155" s="93" t="s">
        <v>49</v>
      </c>
      <c r="B155" s="93"/>
      <c r="C155" s="46">
        <v>1500</v>
      </c>
    </row>
    <row r="156" spans="1:5">
      <c r="A156" s="108" t="s">
        <v>123</v>
      </c>
      <c r="B156" s="108"/>
      <c r="C156" s="48">
        <f>ROUND(C152/C155,2)</f>
        <v>81.8</v>
      </c>
      <c r="D156" s="2"/>
    </row>
    <row r="159" spans="1:5">
      <c r="A159" s="94" t="s">
        <v>1</v>
      </c>
      <c r="B159" s="94"/>
      <c r="C159" s="94"/>
      <c r="D159" s="5"/>
      <c r="E159" s="5"/>
    </row>
    <row r="161" spans="1:5">
      <c r="A161" s="95" t="s">
        <v>2</v>
      </c>
      <c r="B161" s="95"/>
      <c r="C161" s="95"/>
    </row>
    <row r="162" spans="1:5" ht="50.25" customHeight="1">
      <c r="A162" s="95" t="s">
        <v>124</v>
      </c>
      <c r="B162" s="95"/>
      <c r="C162" s="95"/>
    </row>
    <row r="163" spans="1:5">
      <c r="A163" s="95" t="s">
        <v>4</v>
      </c>
      <c r="B163" s="95"/>
      <c r="C163" s="95"/>
    </row>
    <row r="164" spans="1:5">
      <c r="A164" s="97" t="s">
        <v>125</v>
      </c>
      <c r="B164" s="97"/>
    </row>
    <row r="165" spans="1:5">
      <c r="A165" s="23"/>
      <c r="B165" s="23"/>
    </row>
    <row r="166" spans="1:5" ht="78.75">
      <c r="A166" s="27" t="s">
        <v>6</v>
      </c>
      <c r="B166" s="27" t="s">
        <v>7</v>
      </c>
      <c r="C166" s="27" t="s">
        <v>8</v>
      </c>
    </row>
    <row r="167" spans="1:5">
      <c r="A167" s="112" t="s">
        <v>9</v>
      </c>
      <c r="B167" s="113"/>
      <c r="C167" s="114"/>
      <c r="E167" s="11"/>
    </row>
    <row r="168" spans="1:5">
      <c r="A168" s="100" t="s">
        <v>10</v>
      </c>
      <c r="B168" s="28" t="s">
        <v>126</v>
      </c>
      <c r="C168" s="29">
        <v>539.41257485029928</v>
      </c>
      <c r="D168" s="10"/>
      <c r="E168" s="11"/>
    </row>
    <row r="169" spans="1:5">
      <c r="A169" s="100"/>
      <c r="B169" s="28" t="s">
        <v>127</v>
      </c>
      <c r="C169" s="29">
        <v>397.3494610778443</v>
      </c>
      <c r="D169" s="10"/>
      <c r="E169" s="11"/>
    </row>
    <row r="170" spans="1:5">
      <c r="A170" s="100"/>
      <c r="B170" s="40" t="s">
        <v>128</v>
      </c>
      <c r="C170" s="29">
        <v>341.80598802395207</v>
      </c>
      <c r="D170" s="11"/>
      <c r="E170" s="11"/>
    </row>
    <row r="171" spans="1:5" ht="31.5">
      <c r="A171" s="32" t="s">
        <v>14</v>
      </c>
      <c r="B171" s="28" t="s">
        <v>129</v>
      </c>
      <c r="C171" s="29">
        <v>301.61419685029938</v>
      </c>
    </row>
    <row r="172" spans="1:5" ht="31.5">
      <c r="A172" s="32" t="s">
        <v>16</v>
      </c>
      <c r="B172" s="40" t="s">
        <v>130</v>
      </c>
      <c r="C172" s="29">
        <v>24.720000000000002</v>
      </c>
    </row>
    <row r="173" spans="1:5" ht="31.5">
      <c r="A173" s="32" t="s">
        <v>18</v>
      </c>
      <c r="B173" s="28" t="s">
        <v>131</v>
      </c>
      <c r="C173" s="29">
        <v>49.11</v>
      </c>
    </row>
    <row r="174" spans="1:5" ht="31.5">
      <c r="A174" s="32" t="s">
        <v>20</v>
      </c>
      <c r="B174" s="28" t="s">
        <v>132</v>
      </c>
      <c r="C174" s="29">
        <v>25.89</v>
      </c>
    </row>
    <row r="175" spans="1:5" ht="31.5">
      <c r="A175" s="32" t="s">
        <v>22</v>
      </c>
      <c r="B175" s="40" t="s">
        <v>133</v>
      </c>
      <c r="C175" s="29">
        <v>52.843469896375318</v>
      </c>
    </row>
    <row r="176" spans="1:5" ht="31.5">
      <c r="A176" s="32" t="s">
        <v>24</v>
      </c>
      <c r="B176" s="40" t="s">
        <v>134</v>
      </c>
      <c r="C176" s="29">
        <v>48.839999999999996</v>
      </c>
    </row>
    <row r="177" spans="1:7" ht="31.5">
      <c r="A177" s="32" t="s">
        <v>26</v>
      </c>
      <c r="B177" s="28" t="s">
        <v>135</v>
      </c>
      <c r="C177" s="29">
        <v>484.06</v>
      </c>
    </row>
    <row r="178" spans="1:7">
      <c r="A178" s="115" t="s">
        <v>28</v>
      </c>
      <c r="B178" s="116"/>
      <c r="C178" s="33">
        <f>SUM(C168:C177)</f>
        <v>2265.6456906987705</v>
      </c>
    </row>
    <row r="179" spans="1:7">
      <c r="A179" s="115" t="s">
        <v>29</v>
      </c>
      <c r="B179" s="117"/>
      <c r="C179" s="116"/>
    </row>
    <row r="180" spans="1:7" ht="31.5">
      <c r="A180" s="32" t="s">
        <v>30</v>
      </c>
      <c r="B180" s="34" t="s">
        <v>136</v>
      </c>
      <c r="C180" s="29">
        <v>255.71</v>
      </c>
      <c r="D180" s="20"/>
    </row>
    <row r="181" spans="1:7" ht="31.5">
      <c r="A181" s="32" t="s">
        <v>14</v>
      </c>
      <c r="B181" s="28" t="s">
        <v>137</v>
      </c>
      <c r="C181" s="29">
        <v>60.321989000000002</v>
      </c>
    </row>
    <row r="182" spans="1:7" ht="31.5">
      <c r="A182" s="32" t="s">
        <v>64</v>
      </c>
      <c r="B182" s="49" t="s">
        <v>138</v>
      </c>
      <c r="C182" s="29">
        <v>1.53</v>
      </c>
    </row>
    <row r="183" spans="1:7" ht="31.5">
      <c r="A183" s="32" t="s">
        <v>33</v>
      </c>
      <c r="B183" s="40" t="s">
        <v>139</v>
      </c>
      <c r="C183" s="29">
        <v>82.02000000000001</v>
      </c>
    </row>
    <row r="184" spans="1:7" ht="31.5">
      <c r="A184" s="32" t="s">
        <v>67</v>
      </c>
      <c r="B184" s="28" t="s">
        <v>140</v>
      </c>
      <c r="C184" s="29">
        <v>19.880000000000003</v>
      </c>
      <c r="D184" s="6"/>
    </row>
    <row r="185" spans="1:7" ht="31.5">
      <c r="A185" s="32" t="s">
        <v>35</v>
      </c>
      <c r="B185" s="50" t="s">
        <v>141</v>
      </c>
      <c r="C185" s="29">
        <v>94.710000000000008</v>
      </c>
    </row>
    <row r="186" spans="1:7" ht="31.5">
      <c r="A186" s="32" t="s">
        <v>37</v>
      </c>
      <c r="B186" s="28" t="s">
        <v>142</v>
      </c>
      <c r="C186" s="29">
        <v>39.68</v>
      </c>
    </row>
    <row r="187" spans="1:7" ht="31.5">
      <c r="A187" s="32" t="s">
        <v>39</v>
      </c>
      <c r="B187" s="28" t="s">
        <v>143</v>
      </c>
      <c r="C187" s="29">
        <v>20.54</v>
      </c>
    </row>
    <row r="188" spans="1:7" ht="31.5">
      <c r="A188" s="32" t="s">
        <v>41</v>
      </c>
      <c r="B188" s="40" t="s">
        <v>144</v>
      </c>
      <c r="C188" s="29">
        <v>12.61</v>
      </c>
    </row>
    <row r="189" spans="1:7" ht="31.5">
      <c r="A189" s="32" t="s">
        <v>73</v>
      </c>
      <c r="B189" s="40" t="s">
        <v>145</v>
      </c>
      <c r="C189" s="29">
        <v>3.0399999999999996</v>
      </c>
    </row>
    <row r="190" spans="1:7" ht="31.5">
      <c r="A190" s="32" t="s">
        <v>43</v>
      </c>
      <c r="B190" s="28" t="s">
        <v>146</v>
      </c>
      <c r="C190" s="29">
        <v>1.19</v>
      </c>
    </row>
    <row r="191" spans="1:7" ht="47.25">
      <c r="A191" s="32" t="s">
        <v>45</v>
      </c>
      <c r="B191" s="28" t="s">
        <v>147</v>
      </c>
      <c r="C191" s="29">
        <v>151.04506667832626</v>
      </c>
      <c r="G191" s="2"/>
    </row>
    <row r="192" spans="1:7">
      <c r="A192" s="101" t="s">
        <v>47</v>
      </c>
      <c r="B192" s="103"/>
      <c r="C192" s="33">
        <f>SUM(C180:C191)</f>
        <v>742.27705567832629</v>
      </c>
    </row>
    <row r="193" spans="1:5">
      <c r="A193" s="101" t="s">
        <v>48</v>
      </c>
      <c r="B193" s="103"/>
      <c r="C193" s="33">
        <f>C192+C178</f>
        <v>3007.9227463770967</v>
      </c>
    </row>
    <row r="194" spans="1:5">
      <c r="A194" s="6"/>
      <c r="B194" s="6"/>
      <c r="C194" s="17"/>
    </row>
    <row r="195" spans="1:5">
      <c r="A195" s="6"/>
      <c r="B195" s="6"/>
      <c r="C195" s="17"/>
    </row>
    <row r="196" spans="1:5">
      <c r="A196" s="93" t="s">
        <v>49</v>
      </c>
      <c r="B196" s="93"/>
      <c r="C196" s="46">
        <v>24</v>
      </c>
    </row>
    <row r="197" spans="1:5">
      <c r="A197" s="93" t="s">
        <v>50</v>
      </c>
      <c r="B197" s="93"/>
      <c r="C197" s="47">
        <f>ROUND(C193/C196,2)</f>
        <v>125.33</v>
      </c>
      <c r="D197" s="18"/>
    </row>
    <row r="200" spans="1:5">
      <c r="A200" s="94" t="s">
        <v>1</v>
      </c>
      <c r="B200" s="94"/>
      <c r="C200" s="94"/>
      <c r="D200" s="5"/>
      <c r="E200" s="5"/>
    </row>
    <row r="202" spans="1:5">
      <c r="A202" s="95" t="s">
        <v>2</v>
      </c>
      <c r="B202" s="95"/>
      <c r="C202" s="95"/>
    </row>
    <row r="203" spans="1:5" ht="48.75" customHeight="1">
      <c r="A203" s="95" t="s">
        <v>148</v>
      </c>
      <c r="B203" s="95"/>
      <c r="C203" s="95"/>
    </row>
    <row r="204" spans="1:5">
      <c r="A204" s="95" t="s">
        <v>4</v>
      </c>
      <c r="B204" s="95"/>
      <c r="C204" s="95"/>
    </row>
    <row r="205" spans="1:5">
      <c r="A205" s="97" t="s">
        <v>149</v>
      </c>
      <c r="B205" s="97"/>
    </row>
    <row r="206" spans="1:5">
      <c r="A206" s="23"/>
      <c r="B206" s="23"/>
    </row>
    <row r="207" spans="1:5" ht="78.75">
      <c r="A207" s="32" t="s">
        <v>6</v>
      </c>
      <c r="B207" s="32" t="s">
        <v>7</v>
      </c>
      <c r="C207" s="32" t="s">
        <v>8</v>
      </c>
    </row>
    <row r="208" spans="1:5">
      <c r="A208" s="101" t="s">
        <v>9</v>
      </c>
      <c r="B208" s="102"/>
      <c r="C208" s="103"/>
      <c r="E208" s="11"/>
    </row>
    <row r="209" spans="1:5">
      <c r="A209" s="100" t="s">
        <v>10</v>
      </c>
      <c r="B209" s="40" t="s">
        <v>150</v>
      </c>
      <c r="C209" s="29">
        <v>1415.5688622754492</v>
      </c>
      <c r="D209" s="10"/>
      <c r="E209" s="3"/>
    </row>
    <row r="210" spans="1:5">
      <c r="A210" s="100"/>
      <c r="B210" s="40" t="s">
        <v>151</v>
      </c>
      <c r="C210" s="29">
        <v>789.88742514970068</v>
      </c>
      <c r="D210" s="11"/>
      <c r="E210" s="3"/>
    </row>
    <row r="211" spans="1:5">
      <c r="A211" s="100"/>
      <c r="B211" s="40" t="s">
        <v>152</v>
      </c>
      <c r="C211" s="29">
        <v>679.4730538922156</v>
      </c>
      <c r="D211" s="11"/>
      <c r="E211" s="3"/>
    </row>
    <row r="212" spans="1:5" ht="31.5">
      <c r="A212" s="32" t="s">
        <v>14</v>
      </c>
      <c r="B212" s="28" t="s">
        <v>153</v>
      </c>
      <c r="C212" s="29">
        <v>680.55483161676648</v>
      </c>
    </row>
    <row r="213" spans="1:5" ht="31.5">
      <c r="A213" s="32" t="s">
        <v>16</v>
      </c>
      <c r="B213" s="40" t="s">
        <v>154</v>
      </c>
      <c r="C213" s="29">
        <v>82.38000000000001</v>
      </c>
    </row>
    <row r="214" spans="1:5" ht="31.5">
      <c r="A214" s="32" t="s">
        <v>18</v>
      </c>
      <c r="B214" s="40" t="s">
        <v>155</v>
      </c>
      <c r="C214" s="29">
        <v>889.43999999999994</v>
      </c>
    </row>
    <row r="215" spans="1:5" ht="31.5">
      <c r="A215" s="32" t="s">
        <v>20</v>
      </c>
      <c r="B215" s="28" t="s">
        <v>156</v>
      </c>
      <c r="C215" s="29">
        <v>86.300000000000011</v>
      </c>
    </row>
    <row r="216" spans="1:5" ht="31.5">
      <c r="A216" s="32" t="s">
        <v>22</v>
      </c>
      <c r="B216" s="40" t="s">
        <v>157</v>
      </c>
      <c r="C216" s="29">
        <v>176.14489965458438</v>
      </c>
    </row>
    <row r="217" spans="1:5" ht="31.5">
      <c r="A217" s="32" t="s">
        <v>24</v>
      </c>
      <c r="B217" s="40" t="s">
        <v>158</v>
      </c>
      <c r="C217" s="29">
        <v>162.79</v>
      </c>
    </row>
    <row r="218" spans="1:5" ht="31.5">
      <c r="A218" s="32" t="s">
        <v>26</v>
      </c>
      <c r="B218" s="28" t="s">
        <v>159</v>
      </c>
      <c r="C218" s="29">
        <v>697.2</v>
      </c>
    </row>
    <row r="219" spans="1:5">
      <c r="A219" s="115" t="s">
        <v>28</v>
      </c>
      <c r="B219" s="116"/>
      <c r="C219" s="33">
        <f>SUM(C209:C218)</f>
        <v>5659.7390725887162</v>
      </c>
    </row>
    <row r="220" spans="1:5">
      <c r="A220" s="115" t="s">
        <v>29</v>
      </c>
      <c r="B220" s="117"/>
      <c r="C220" s="116"/>
    </row>
    <row r="221" spans="1:5" ht="31.5">
      <c r="A221" s="32" t="s">
        <v>30</v>
      </c>
      <c r="B221" s="34" t="s">
        <v>160</v>
      </c>
      <c r="C221" s="29">
        <v>721.23</v>
      </c>
      <c r="D221" s="20"/>
    </row>
    <row r="222" spans="1:5" ht="31.5">
      <c r="A222" s="32" t="s">
        <v>14</v>
      </c>
      <c r="B222" s="28" t="s">
        <v>161</v>
      </c>
      <c r="C222" s="29">
        <v>170.13815700000001</v>
      </c>
    </row>
    <row r="223" spans="1:5" ht="31.5">
      <c r="A223" s="32" t="s">
        <v>64</v>
      </c>
      <c r="B223" s="40" t="s">
        <v>162</v>
      </c>
      <c r="C223" s="29">
        <v>5.08</v>
      </c>
    </row>
    <row r="224" spans="1:5" ht="31.5">
      <c r="A224" s="32" t="s">
        <v>33</v>
      </c>
      <c r="B224" s="40" t="s">
        <v>163</v>
      </c>
      <c r="C224" s="29">
        <v>273.38</v>
      </c>
    </row>
    <row r="225" spans="1:7" ht="31.5">
      <c r="A225" s="32" t="s">
        <v>67</v>
      </c>
      <c r="B225" s="28" t="s">
        <v>164</v>
      </c>
      <c r="C225" s="29">
        <v>66.25</v>
      </c>
    </row>
    <row r="226" spans="1:7" ht="31.5">
      <c r="A226" s="32" t="s">
        <v>35</v>
      </c>
      <c r="B226" s="50" t="s">
        <v>165</v>
      </c>
      <c r="C226" s="29">
        <v>315.68</v>
      </c>
    </row>
    <row r="227" spans="1:7" ht="31.5">
      <c r="A227" s="32" t="s">
        <v>37</v>
      </c>
      <c r="B227" s="28" t="s">
        <v>166</v>
      </c>
      <c r="C227" s="29">
        <v>132.26</v>
      </c>
    </row>
    <row r="228" spans="1:7" ht="31.5">
      <c r="A228" s="32" t="s">
        <v>39</v>
      </c>
      <c r="B228" s="28" t="s">
        <v>167</v>
      </c>
      <c r="C228" s="29">
        <v>68.47</v>
      </c>
    </row>
    <row r="229" spans="1:7" ht="31.5">
      <c r="A229" s="32" t="s">
        <v>41</v>
      </c>
      <c r="B229" s="40" t="s">
        <v>168</v>
      </c>
      <c r="C229" s="29">
        <v>42.019999999999996</v>
      </c>
    </row>
    <row r="230" spans="1:7" ht="31.5">
      <c r="A230" s="32" t="s">
        <v>73</v>
      </c>
      <c r="B230" s="40" t="s">
        <v>169</v>
      </c>
      <c r="C230" s="29">
        <v>10.119999999999999</v>
      </c>
    </row>
    <row r="231" spans="1:7" ht="31.5">
      <c r="A231" s="32" t="s">
        <v>43</v>
      </c>
      <c r="B231" s="28" t="s">
        <v>170</v>
      </c>
      <c r="C231" s="29">
        <v>3.94</v>
      </c>
    </row>
    <row r="232" spans="1:7" ht="47.25">
      <c r="A232" s="32" t="s">
        <v>45</v>
      </c>
      <c r="B232" s="28" t="s">
        <v>171</v>
      </c>
      <c r="C232" s="29">
        <v>503.6935555944209</v>
      </c>
      <c r="G232" s="2"/>
    </row>
    <row r="233" spans="1:7">
      <c r="A233" s="101" t="s">
        <v>47</v>
      </c>
      <c r="B233" s="103"/>
      <c r="C233" s="33">
        <f>SUM(C221:C232)</f>
        <v>2312.2617125944207</v>
      </c>
    </row>
    <row r="234" spans="1:7">
      <c r="A234" s="101" t="s">
        <v>48</v>
      </c>
      <c r="B234" s="103"/>
      <c r="C234" s="33">
        <f>C233+C219</f>
        <v>7972.0007851831369</v>
      </c>
    </row>
    <row r="235" spans="1:7">
      <c r="A235" s="6"/>
      <c r="B235" s="6"/>
      <c r="C235" s="17"/>
    </row>
    <row r="236" spans="1:7">
      <c r="A236" s="6"/>
      <c r="B236" s="6"/>
      <c r="C236" s="17"/>
    </row>
    <row r="237" spans="1:7">
      <c r="A237" s="93" t="s">
        <v>49</v>
      </c>
      <c r="B237" s="93"/>
      <c r="C237" s="46">
        <v>80</v>
      </c>
    </row>
    <row r="238" spans="1:7">
      <c r="A238" s="93" t="s">
        <v>100</v>
      </c>
      <c r="B238" s="93"/>
      <c r="C238" s="47">
        <f>ROUND(C234/C237,2)</f>
        <v>99.65</v>
      </c>
      <c r="D238" s="18"/>
    </row>
    <row r="241" spans="1:5">
      <c r="A241" s="94" t="s">
        <v>1</v>
      </c>
      <c r="B241" s="94"/>
      <c r="C241" s="94"/>
      <c r="D241" s="5"/>
      <c r="E241" s="5"/>
    </row>
    <row r="243" spans="1:5">
      <c r="A243" s="95" t="s">
        <v>2</v>
      </c>
      <c r="B243" s="95"/>
      <c r="C243" s="95"/>
    </row>
    <row r="244" spans="1:5" ht="51" customHeight="1">
      <c r="A244" s="118" t="s">
        <v>172</v>
      </c>
      <c r="B244" s="118"/>
      <c r="C244" s="118"/>
    </row>
    <row r="245" spans="1:5">
      <c r="A245" s="95" t="s">
        <v>4</v>
      </c>
      <c r="B245" s="95"/>
      <c r="C245" s="95"/>
    </row>
    <row r="246" spans="1:5">
      <c r="A246" s="97" t="s">
        <v>173</v>
      </c>
      <c r="B246" s="97"/>
    </row>
    <row r="247" spans="1:5">
      <c r="A247" s="23"/>
      <c r="B247" s="23"/>
    </row>
    <row r="248" spans="1:5" ht="78.75">
      <c r="A248" s="27" t="s">
        <v>6</v>
      </c>
      <c r="B248" s="27" t="s">
        <v>7</v>
      </c>
      <c r="C248" s="27" t="s">
        <v>8</v>
      </c>
    </row>
    <row r="249" spans="1:5">
      <c r="A249" s="101" t="s">
        <v>9</v>
      </c>
      <c r="B249" s="102"/>
      <c r="C249" s="103"/>
    </row>
    <row r="250" spans="1:5">
      <c r="A250" s="100" t="s">
        <v>10</v>
      </c>
      <c r="B250" s="40" t="s">
        <v>174</v>
      </c>
      <c r="C250" s="29">
        <v>296.70658682634729</v>
      </c>
    </row>
    <row r="251" spans="1:5">
      <c r="A251" s="100"/>
      <c r="B251" s="40" t="s">
        <v>175</v>
      </c>
      <c r="C251" s="29">
        <v>165.56227544910178</v>
      </c>
    </row>
    <row r="252" spans="1:5">
      <c r="A252" s="100"/>
      <c r="B252" s="40" t="s">
        <v>176</v>
      </c>
      <c r="C252" s="29">
        <v>142.4191616766467</v>
      </c>
    </row>
    <row r="253" spans="1:5" ht="31.5">
      <c r="A253" s="32" t="s">
        <v>14</v>
      </c>
      <c r="B253" s="28" t="s">
        <v>177</v>
      </c>
      <c r="C253" s="29">
        <v>142.64590485029942</v>
      </c>
    </row>
    <row r="254" spans="1:5" ht="31.5">
      <c r="A254" s="32" t="s">
        <v>16</v>
      </c>
      <c r="B254" s="40" t="s">
        <v>178</v>
      </c>
      <c r="C254" s="29">
        <v>10.299999999999999</v>
      </c>
    </row>
    <row r="255" spans="1:5" ht="31.5">
      <c r="A255" s="32" t="s">
        <v>18</v>
      </c>
      <c r="B255" s="40" t="s">
        <v>179</v>
      </c>
      <c r="C255" s="29">
        <v>111.18</v>
      </c>
    </row>
    <row r="256" spans="1:5" ht="31.5">
      <c r="A256" s="32" t="s">
        <v>20</v>
      </c>
      <c r="B256" s="28" t="s">
        <v>180</v>
      </c>
      <c r="C256" s="29">
        <v>10.79</v>
      </c>
    </row>
    <row r="257" spans="1:3" ht="31.5">
      <c r="A257" s="32" t="s">
        <v>22</v>
      </c>
      <c r="B257" s="40" t="s">
        <v>181</v>
      </c>
      <c r="C257" s="29">
        <v>22.018112456823047</v>
      </c>
    </row>
    <row r="258" spans="1:3" ht="31.5">
      <c r="A258" s="32" t="s">
        <v>24</v>
      </c>
      <c r="B258" s="40" t="s">
        <v>182</v>
      </c>
      <c r="C258" s="29">
        <v>20.350000000000001</v>
      </c>
    </row>
    <row r="259" spans="1:3" ht="31.5">
      <c r="A259" s="32" t="s">
        <v>26</v>
      </c>
      <c r="B259" s="28" t="s">
        <v>183</v>
      </c>
      <c r="C259" s="29">
        <v>201.69</v>
      </c>
    </row>
    <row r="260" spans="1:3">
      <c r="A260" s="115" t="s">
        <v>28</v>
      </c>
      <c r="B260" s="116"/>
      <c r="C260" s="33">
        <f>SUM(C250:C259)</f>
        <v>1123.6620412592181</v>
      </c>
    </row>
    <row r="261" spans="1:3">
      <c r="A261" s="115" t="s">
        <v>29</v>
      </c>
      <c r="B261" s="117"/>
      <c r="C261" s="116"/>
    </row>
    <row r="262" spans="1:3" ht="31.5">
      <c r="A262" s="32" t="s">
        <v>30</v>
      </c>
      <c r="B262" s="34" t="s">
        <v>184</v>
      </c>
      <c r="C262" s="29">
        <v>151.20999999999998</v>
      </c>
    </row>
    <row r="263" spans="1:3" ht="31.5">
      <c r="A263" s="32" t="s">
        <v>14</v>
      </c>
      <c r="B263" s="40" t="s">
        <v>185</v>
      </c>
      <c r="C263" s="29">
        <v>35.670438999999995</v>
      </c>
    </row>
    <row r="264" spans="1:3" ht="31.5">
      <c r="A264" s="32" t="s">
        <v>64</v>
      </c>
      <c r="B264" s="40" t="s">
        <v>186</v>
      </c>
      <c r="C264" s="29">
        <v>0.64</v>
      </c>
    </row>
    <row r="265" spans="1:3" ht="31.5">
      <c r="A265" s="32" t="s">
        <v>33</v>
      </c>
      <c r="B265" s="40" t="s">
        <v>187</v>
      </c>
      <c r="C265" s="29">
        <v>34.18</v>
      </c>
    </row>
    <row r="266" spans="1:3" ht="31.5">
      <c r="A266" s="32" t="s">
        <v>67</v>
      </c>
      <c r="B266" s="28" t="s">
        <v>188</v>
      </c>
      <c r="C266" s="29">
        <v>8.2899999999999991</v>
      </c>
    </row>
    <row r="267" spans="1:3" ht="31.5">
      <c r="A267" s="32" t="s">
        <v>35</v>
      </c>
      <c r="B267" s="50" t="s">
        <v>189</v>
      </c>
      <c r="C267" s="29">
        <v>39.46</v>
      </c>
    </row>
    <row r="268" spans="1:3" ht="31.5">
      <c r="A268" s="32" t="s">
        <v>37</v>
      </c>
      <c r="B268" s="28" t="s">
        <v>190</v>
      </c>
      <c r="C268" s="29">
        <v>16.540000000000003</v>
      </c>
    </row>
    <row r="269" spans="1:3" ht="31.5">
      <c r="A269" s="32" t="s">
        <v>39</v>
      </c>
      <c r="B269" s="28" t="s">
        <v>191</v>
      </c>
      <c r="C269" s="29">
        <v>8.56</v>
      </c>
    </row>
    <row r="270" spans="1:3" ht="31.5">
      <c r="A270" s="32" t="s">
        <v>41</v>
      </c>
      <c r="B270" s="40" t="s">
        <v>192</v>
      </c>
      <c r="C270" s="29">
        <v>5.26</v>
      </c>
    </row>
    <row r="271" spans="1:3" ht="31.5">
      <c r="A271" s="32" t="s">
        <v>73</v>
      </c>
      <c r="B271" s="40" t="s">
        <v>193</v>
      </c>
      <c r="C271" s="29">
        <v>1.27</v>
      </c>
    </row>
    <row r="272" spans="1:3" ht="31.5">
      <c r="A272" s="32" t="s">
        <v>43</v>
      </c>
      <c r="B272" s="28" t="s">
        <v>194</v>
      </c>
      <c r="C272" s="29">
        <v>0.5</v>
      </c>
    </row>
    <row r="273" spans="1:7" ht="47.25">
      <c r="A273" s="32" t="s">
        <v>45</v>
      </c>
      <c r="B273" s="28" t="s">
        <v>195</v>
      </c>
      <c r="C273" s="29">
        <v>62.960444449302614</v>
      </c>
      <c r="G273" s="2"/>
    </row>
    <row r="274" spans="1:7">
      <c r="A274" s="101" t="s">
        <v>47</v>
      </c>
      <c r="B274" s="103"/>
      <c r="C274" s="33">
        <f>SUM(C262:C273)</f>
        <v>364.54088344930256</v>
      </c>
    </row>
    <row r="275" spans="1:7">
      <c r="A275" s="101" t="s">
        <v>48</v>
      </c>
      <c r="B275" s="103"/>
      <c r="C275" s="33">
        <f>C274+C260</f>
        <v>1488.2029247085206</v>
      </c>
    </row>
    <row r="276" spans="1:7">
      <c r="A276" s="6"/>
      <c r="B276" s="6"/>
      <c r="C276" s="17"/>
    </row>
    <row r="277" spans="1:7">
      <c r="A277" s="6"/>
      <c r="B277" s="6"/>
      <c r="C277" s="17"/>
    </row>
    <row r="278" spans="1:7">
      <c r="A278" s="93" t="s">
        <v>49</v>
      </c>
      <c r="B278" s="93"/>
      <c r="C278" s="46">
        <v>10</v>
      </c>
    </row>
    <row r="279" spans="1:7">
      <c r="A279" s="93" t="s">
        <v>50</v>
      </c>
      <c r="B279" s="93"/>
      <c r="C279" s="47">
        <f>ROUND(C275/C278,2)</f>
        <v>148.82</v>
      </c>
      <c r="D279" s="18"/>
    </row>
    <row r="282" spans="1:7">
      <c r="A282" s="94" t="s">
        <v>1</v>
      </c>
      <c r="B282" s="94"/>
      <c r="C282" s="94"/>
      <c r="D282" s="5"/>
      <c r="E282" s="5"/>
    </row>
    <row r="284" spans="1:7">
      <c r="A284" s="95" t="s">
        <v>2</v>
      </c>
      <c r="B284" s="95"/>
      <c r="C284" s="95"/>
    </row>
    <row r="285" spans="1:7" ht="47.25" customHeight="1">
      <c r="A285" s="95" t="s">
        <v>196</v>
      </c>
      <c r="B285" s="95"/>
      <c r="C285" s="95"/>
    </row>
    <row r="286" spans="1:7">
      <c r="A286" s="95" t="s">
        <v>4</v>
      </c>
      <c r="B286" s="95"/>
      <c r="C286" s="95"/>
    </row>
    <row r="287" spans="1:7">
      <c r="A287" s="97" t="s">
        <v>197</v>
      </c>
      <c r="B287" s="97"/>
    </row>
    <row r="288" spans="1:7">
      <c r="A288" s="23"/>
      <c r="B288" s="23"/>
    </row>
    <row r="289" spans="1:5" ht="78.75">
      <c r="A289" s="32" t="s">
        <v>6</v>
      </c>
      <c r="B289" s="32" t="s">
        <v>7</v>
      </c>
      <c r="C289" s="32" t="s">
        <v>8</v>
      </c>
    </row>
    <row r="290" spans="1:5">
      <c r="A290" s="101" t="s">
        <v>9</v>
      </c>
      <c r="B290" s="102"/>
      <c r="C290" s="103"/>
      <c r="E290" s="11"/>
    </row>
    <row r="291" spans="1:5">
      <c r="A291" s="100" t="s">
        <v>10</v>
      </c>
      <c r="B291" s="40" t="s">
        <v>198</v>
      </c>
      <c r="C291" s="38">
        <v>39.812874251497007</v>
      </c>
      <c r="D291" s="10"/>
      <c r="E291" s="11"/>
    </row>
    <row r="292" spans="1:5">
      <c r="A292" s="100"/>
      <c r="B292" s="40" t="s">
        <v>199</v>
      </c>
      <c r="C292" s="38">
        <v>19.747185628742518</v>
      </c>
      <c r="D292" s="11"/>
      <c r="E292" s="11"/>
    </row>
    <row r="293" spans="1:5">
      <c r="A293" s="100"/>
      <c r="B293" s="40" t="s">
        <v>200</v>
      </c>
      <c r="C293" s="38">
        <v>16.986826347305389</v>
      </c>
      <c r="D293" s="11"/>
      <c r="E293" s="10"/>
    </row>
    <row r="294" spans="1:5" ht="31.5">
      <c r="A294" s="32" t="s">
        <v>14</v>
      </c>
      <c r="B294" s="28" t="s">
        <v>201</v>
      </c>
      <c r="C294" s="38">
        <v>18.057410461077847</v>
      </c>
    </row>
    <row r="295" spans="1:5" ht="31.5">
      <c r="A295" s="32" t="s">
        <v>16</v>
      </c>
      <c r="B295" s="40" t="s">
        <v>202</v>
      </c>
      <c r="C295" s="38">
        <v>2.0599999999999996</v>
      </c>
    </row>
    <row r="296" spans="1:5" ht="31.5">
      <c r="A296" s="32" t="s">
        <v>18</v>
      </c>
      <c r="B296" s="40" t="s">
        <v>203</v>
      </c>
      <c r="C296" s="38">
        <v>28.290000000000003</v>
      </c>
    </row>
    <row r="297" spans="1:5" ht="31.5">
      <c r="A297" s="32" t="s">
        <v>20</v>
      </c>
      <c r="B297" s="28" t="s">
        <v>204</v>
      </c>
      <c r="C297" s="38">
        <v>2.1599999999999997</v>
      </c>
    </row>
    <row r="298" spans="1:5" ht="31.5">
      <c r="A298" s="32" t="s">
        <v>22</v>
      </c>
      <c r="B298" s="40" t="s">
        <v>205</v>
      </c>
      <c r="C298" s="38">
        <v>4.4036224913646098</v>
      </c>
    </row>
    <row r="299" spans="1:5" ht="31.5">
      <c r="A299" s="32" t="s">
        <v>24</v>
      </c>
      <c r="B299" s="40" t="s">
        <v>206</v>
      </c>
      <c r="C299" s="38">
        <v>4.0699999999999994</v>
      </c>
    </row>
    <row r="300" spans="1:5" ht="31.5">
      <c r="A300" s="32" t="s">
        <v>26</v>
      </c>
      <c r="B300" s="28" t="s">
        <v>207</v>
      </c>
      <c r="C300" s="38">
        <v>17.43</v>
      </c>
    </row>
    <row r="301" spans="1:5">
      <c r="A301" s="115" t="s">
        <v>28</v>
      </c>
      <c r="B301" s="116"/>
      <c r="C301" s="39">
        <f>SUM(C291:C300)</f>
        <v>153.01791917998739</v>
      </c>
    </row>
    <row r="302" spans="1:5">
      <c r="A302" s="115" t="s">
        <v>29</v>
      </c>
      <c r="B302" s="117"/>
      <c r="C302" s="116"/>
    </row>
    <row r="303" spans="1:5" ht="32.25" thickBot="1">
      <c r="A303" s="85" t="s">
        <v>30</v>
      </c>
      <c r="B303" s="83" t="s">
        <v>208</v>
      </c>
      <c r="C303" s="86">
        <v>19.14</v>
      </c>
      <c r="D303" s="16"/>
    </row>
    <row r="304" spans="1:5" ht="32.25" thickBot="1">
      <c r="A304" s="85" t="s">
        <v>14</v>
      </c>
      <c r="B304" s="82" t="s">
        <v>209</v>
      </c>
      <c r="C304" s="86">
        <v>4.5151260000000004</v>
      </c>
    </row>
    <row r="305" spans="1:3" ht="32.25" thickBot="1">
      <c r="A305" s="85" t="s">
        <v>64</v>
      </c>
      <c r="B305" s="82" t="s">
        <v>210</v>
      </c>
      <c r="C305" s="81">
        <v>0.13</v>
      </c>
    </row>
    <row r="306" spans="1:3" ht="32.25" thickBot="1">
      <c r="A306" s="85" t="s">
        <v>33</v>
      </c>
      <c r="B306" s="82" t="s">
        <v>211</v>
      </c>
      <c r="C306" s="81">
        <v>6.84</v>
      </c>
    </row>
    <row r="307" spans="1:3" ht="32.25" thickBot="1">
      <c r="A307" s="85" t="s">
        <v>35</v>
      </c>
      <c r="B307" s="87" t="s">
        <v>212</v>
      </c>
      <c r="C307" s="81">
        <v>7.8999999999999995</v>
      </c>
    </row>
    <row r="308" spans="1:3" ht="32.25" thickBot="1">
      <c r="A308" s="85" t="s">
        <v>37</v>
      </c>
      <c r="B308" s="80" t="s">
        <v>213</v>
      </c>
      <c r="C308" s="81">
        <v>3.3099999999999996</v>
      </c>
    </row>
    <row r="309" spans="1:3" ht="32.25" thickBot="1">
      <c r="A309" s="85" t="s">
        <v>39</v>
      </c>
      <c r="B309" s="80" t="s">
        <v>214</v>
      </c>
      <c r="C309" s="81">
        <v>1.71</v>
      </c>
    </row>
    <row r="310" spans="1:3" ht="32.25" thickBot="1">
      <c r="A310" s="85" t="s">
        <v>41</v>
      </c>
      <c r="B310" s="82" t="s">
        <v>215</v>
      </c>
      <c r="C310" s="81">
        <v>1.06</v>
      </c>
    </row>
    <row r="311" spans="1:3" ht="32.25" thickBot="1">
      <c r="A311" s="85" t="s">
        <v>43</v>
      </c>
      <c r="B311" s="80" t="s">
        <v>216</v>
      </c>
      <c r="C311" s="81">
        <v>9.9999999999999992E-2</v>
      </c>
    </row>
    <row r="312" spans="1:3" ht="48" thickBot="1">
      <c r="A312" s="85" t="s">
        <v>45</v>
      </c>
      <c r="B312" s="80" t="s">
        <v>217</v>
      </c>
      <c r="C312" s="81">
        <v>12.592088889860522</v>
      </c>
    </row>
    <row r="313" spans="1:3">
      <c r="A313" s="101" t="s">
        <v>47</v>
      </c>
      <c r="B313" s="103"/>
      <c r="C313" s="39">
        <f>SUM(C303:C312)</f>
        <v>57.297214889860527</v>
      </c>
    </row>
    <row r="314" spans="1:3">
      <c r="A314" s="101" t="s">
        <v>48</v>
      </c>
      <c r="B314" s="103"/>
      <c r="C314" s="39">
        <f>C313+C301</f>
        <v>210.31513406984791</v>
      </c>
    </row>
    <row r="315" spans="1:3">
      <c r="A315" s="6"/>
      <c r="B315" s="6"/>
      <c r="C315" s="17"/>
    </row>
    <row r="316" spans="1:3">
      <c r="A316" s="6"/>
      <c r="B316" s="6"/>
      <c r="C316" s="17"/>
    </row>
    <row r="317" spans="1:3">
      <c r="A317" s="93" t="s">
        <v>49</v>
      </c>
      <c r="B317" s="93"/>
      <c r="C317" s="46">
        <v>2</v>
      </c>
    </row>
    <row r="318" spans="1:3">
      <c r="A318" s="93" t="s">
        <v>50</v>
      </c>
      <c r="B318" s="93"/>
      <c r="C318" s="47">
        <f>ROUND(C314/C317,2)</f>
        <v>105.16</v>
      </c>
    </row>
    <row r="321" spans="1:5">
      <c r="A321" s="94" t="s">
        <v>1</v>
      </c>
      <c r="B321" s="94"/>
      <c r="C321" s="94"/>
      <c r="D321" s="5"/>
      <c r="E321" s="5"/>
    </row>
    <row r="323" spans="1:5">
      <c r="A323" s="95" t="s">
        <v>2</v>
      </c>
      <c r="B323" s="95"/>
      <c r="C323" s="95"/>
    </row>
    <row r="324" spans="1:5" ht="45.75" customHeight="1">
      <c r="A324" s="95" t="s">
        <v>218</v>
      </c>
      <c r="B324" s="95"/>
      <c r="C324" s="95"/>
    </row>
    <row r="325" spans="1:5">
      <c r="A325" s="95" t="s">
        <v>4</v>
      </c>
      <c r="B325" s="95"/>
      <c r="C325" s="95"/>
    </row>
    <row r="326" spans="1:5">
      <c r="A326" s="97" t="s">
        <v>173</v>
      </c>
      <c r="B326" s="97"/>
    </row>
    <row r="327" spans="1:5">
      <c r="A327" s="23"/>
      <c r="B327" s="23"/>
    </row>
    <row r="328" spans="1:5" ht="78.75">
      <c r="A328" s="32" t="s">
        <v>6</v>
      </c>
      <c r="B328" s="32" t="s">
        <v>7</v>
      </c>
      <c r="C328" s="32" t="s">
        <v>8</v>
      </c>
    </row>
    <row r="329" spans="1:5">
      <c r="A329" s="101" t="s">
        <v>9</v>
      </c>
      <c r="B329" s="102"/>
      <c r="C329" s="103"/>
    </row>
    <row r="330" spans="1:5">
      <c r="A330" s="100" t="s">
        <v>10</v>
      </c>
      <c r="B330" s="40" t="s">
        <v>219</v>
      </c>
      <c r="C330" s="29">
        <v>333.79491017964074</v>
      </c>
    </row>
    <row r="331" spans="1:5">
      <c r="A331" s="100"/>
      <c r="B331" s="40" t="s">
        <v>175</v>
      </c>
      <c r="C331" s="29">
        <v>165.56227544910178</v>
      </c>
    </row>
    <row r="332" spans="1:5">
      <c r="A332" s="100"/>
      <c r="B332" s="40" t="s">
        <v>176</v>
      </c>
      <c r="C332" s="43">
        <v>142.4191616766467</v>
      </c>
    </row>
    <row r="333" spans="1:5" ht="31.5">
      <c r="A333" s="32" t="s">
        <v>14</v>
      </c>
      <c r="B333" s="28" t="s">
        <v>220</v>
      </c>
      <c r="C333" s="29">
        <v>151.39504032934133</v>
      </c>
    </row>
    <row r="334" spans="1:5" ht="31.5">
      <c r="A334" s="32" t="s">
        <v>16</v>
      </c>
      <c r="B334" s="40" t="s">
        <v>178</v>
      </c>
      <c r="C334" s="29">
        <v>10.299999999999999</v>
      </c>
    </row>
    <row r="335" spans="1:5" ht="31.5">
      <c r="A335" s="32" t="s">
        <v>18</v>
      </c>
      <c r="B335" s="40" t="s">
        <v>221</v>
      </c>
      <c r="C335" s="29">
        <v>141.41999999999999</v>
      </c>
    </row>
    <row r="336" spans="1:5" ht="31.5">
      <c r="A336" s="32" t="s">
        <v>20</v>
      </c>
      <c r="B336" s="28" t="s">
        <v>180</v>
      </c>
      <c r="C336" s="29">
        <v>10.79</v>
      </c>
    </row>
    <row r="337" spans="1:3" ht="31.5">
      <c r="A337" s="32" t="s">
        <v>22</v>
      </c>
      <c r="B337" s="40" t="s">
        <v>181</v>
      </c>
      <c r="C337" s="29">
        <v>22.018112456823047</v>
      </c>
    </row>
    <row r="338" spans="1:3" ht="31.5">
      <c r="A338" s="32" t="s">
        <v>24</v>
      </c>
      <c r="B338" s="40" t="s">
        <v>222</v>
      </c>
      <c r="C338" s="29">
        <v>20.350000000000001</v>
      </c>
    </row>
    <row r="339" spans="1:3" ht="31.5">
      <c r="A339" s="32" t="s">
        <v>26</v>
      </c>
      <c r="B339" s="28" t="s">
        <v>183</v>
      </c>
      <c r="C339" s="29">
        <v>201.69</v>
      </c>
    </row>
    <row r="340" spans="1:3">
      <c r="A340" s="115" t="s">
        <v>28</v>
      </c>
      <c r="B340" s="116"/>
      <c r="C340" s="33">
        <f>SUM(C330:C339)</f>
        <v>1199.7395000915535</v>
      </c>
    </row>
    <row r="341" spans="1:3">
      <c r="A341" s="115" t="s">
        <v>29</v>
      </c>
      <c r="B341" s="117"/>
      <c r="C341" s="116"/>
    </row>
    <row r="342" spans="1:3" ht="31.5">
      <c r="A342" s="32" t="s">
        <v>30</v>
      </c>
      <c r="B342" s="34" t="s">
        <v>223</v>
      </c>
      <c r="C342" s="29">
        <v>128.35526946107785</v>
      </c>
    </row>
    <row r="343" spans="1:3" ht="31.5">
      <c r="A343" s="32" t="s">
        <v>14</v>
      </c>
      <c r="B343" s="28" t="s">
        <v>224</v>
      </c>
      <c r="C343" s="29">
        <v>30.279008065868265</v>
      </c>
    </row>
    <row r="344" spans="1:3" ht="31.5">
      <c r="A344" s="32" t="s">
        <v>64</v>
      </c>
      <c r="B344" s="40" t="s">
        <v>186</v>
      </c>
      <c r="C344" s="29">
        <v>0.64</v>
      </c>
    </row>
    <row r="345" spans="1:3" ht="31.5">
      <c r="A345" s="32" t="s">
        <v>33</v>
      </c>
      <c r="B345" s="40" t="s">
        <v>211</v>
      </c>
      <c r="C345" s="29">
        <v>34.18</v>
      </c>
    </row>
    <row r="346" spans="1:3" ht="31.5">
      <c r="A346" s="32" t="s">
        <v>67</v>
      </c>
      <c r="B346" s="28" t="s">
        <v>188</v>
      </c>
      <c r="C346" s="29">
        <v>8.2899999999999991</v>
      </c>
    </row>
    <row r="347" spans="1:3" ht="31.5">
      <c r="A347" s="32" t="s">
        <v>35</v>
      </c>
      <c r="B347" s="50" t="s">
        <v>225</v>
      </c>
      <c r="C347" s="29">
        <v>39.46</v>
      </c>
    </row>
    <row r="348" spans="1:3" ht="31.5">
      <c r="A348" s="32" t="s">
        <v>37</v>
      </c>
      <c r="B348" s="28" t="s">
        <v>226</v>
      </c>
      <c r="C348" s="29">
        <v>16.540000000000003</v>
      </c>
    </row>
    <row r="349" spans="1:3" ht="31.5">
      <c r="A349" s="32" t="s">
        <v>39</v>
      </c>
      <c r="B349" s="40" t="s">
        <v>227</v>
      </c>
      <c r="C349" s="29">
        <v>8.56</v>
      </c>
    </row>
    <row r="350" spans="1:3" ht="31.5">
      <c r="A350" s="32" t="s">
        <v>41</v>
      </c>
      <c r="B350" s="40" t="s">
        <v>192</v>
      </c>
      <c r="C350" s="29">
        <v>5.26</v>
      </c>
    </row>
    <row r="351" spans="1:3" ht="31.5">
      <c r="A351" s="32" t="s">
        <v>73</v>
      </c>
      <c r="B351" s="40" t="s">
        <v>193</v>
      </c>
      <c r="C351" s="29">
        <v>1.24</v>
      </c>
    </row>
    <row r="352" spans="1:3" ht="31.5">
      <c r="A352" s="32" t="s">
        <v>43</v>
      </c>
      <c r="B352" s="28" t="s">
        <v>194</v>
      </c>
      <c r="C352" s="29">
        <v>0.5</v>
      </c>
    </row>
    <row r="353" spans="1:7" ht="47.25">
      <c r="A353" s="32" t="s">
        <v>45</v>
      </c>
      <c r="B353" s="28" t="s">
        <v>195</v>
      </c>
      <c r="C353" s="29">
        <v>62.960444449302614</v>
      </c>
      <c r="G353" s="2"/>
    </row>
    <row r="354" spans="1:7">
      <c r="A354" s="101" t="s">
        <v>47</v>
      </c>
      <c r="B354" s="103"/>
      <c r="C354" s="33">
        <f>SUM(C342:C353)</f>
        <v>336.26472197624872</v>
      </c>
    </row>
    <row r="355" spans="1:7">
      <c r="A355" s="101" t="s">
        <v>48</v>
      </c>
      <c r="B355" s="103"/>
      <c r="C355" s="33">
        <f>C354+C340</f>
        <v>1536.0042220678022</v>
      </c>
    </row>
    <row r="356" spans="1:7">
      <c r="A356" s="6"/>
      <c r="B356" s="6"/>
      <c r="C356" s="17"/>
    </row>
    <row r="357" spans="1:7">
      <c r="A357" s="6"/>
      <c r="B357" s="6"/>
      <c r="C357" s="17"/>
    </row>
    <row r="358" spans="1:7">
      <c r="A358" s="93" t="s">
        <v>49</v>
      </c>
      <c r="B358" s="93"/>
      <c r="C358" s="46">
        <v>10</v>
      </c>
    </row>
    <row r="359" spans="1:7">
      <c r="A359" s="93" t="s">
        <v>50</v>
      </c>
      <c r="B359" s="93"/>
      <c r="C359" s="47">
        <f>ROUND(C355/C358,2)</f>
        <v>153.6</v>
      </c>
      <c r="D359" s="18"/>
    </row>
    <row r="362" spans="1:7">
      <c r="A362" s="94" t="s">
        <v>1</v>
      </c>
      <c r="B362" s="94"/>
      <c r="C362" s="94"/>
      <c r="D362" s="5"/>
      <c r="E362" s="5"/>
    </row>
    <row r="364" spans="1:7">
      <c r="A364" s="95" t="s">
        <v>2</v>
      </c>
      <c r="B364" s="95"/>
      <c r="C364" s="95"/>
    </row>
    <row r="365" spans="1:7" ht="51" customHeight="1">
      <c r="A365" s="95" t="s">
        <v>228</v>
      </c>
      <c r="B365" s="95"/>
      <c r="C365" s="95"/>
    </row>
    <row r="366" spans="1:7">
      <c r="A366" s="93" t="s">
        <v>80</v>
      </c>
      <c r="B366" s="93"/>
      <c r="C366" s="93"/>
    </row>
    <row r="367" spans="1:7">
      <c r="A367" s="107" t="s">
        <v>229</v>
      </c>
      <c r="B367" s="107"/>
      <c r="C367" s="6"/>
    </row>
    <row r="368" spans="1:7">
      <c r="A368" s="24"/>
      <c r="B368" s="24"/>
      <c r="C368" s="6"/>
    </row>
    <row r="369" spans="1:5" ht="78.75">
      <c r="A369" s="32" t="s">
        <v>6</v>
      </c>
      <c r="B369" s="32" t="s">
        <v>7</v>
      </c>
      <c r="C369" s="32" t="s">
        <v>8</v>
      </c>
    </row>
    <row r="370" spans="1:5">
      <c r="A370" s="101" t="s">
        <v>9</v>
      </c>
      <c r="B370" s="102"/>
      <c r="C370" s="103"/>
      <c r="E370" s="11"/>
    </row>
    <row r="371" spans="1:5">
      <c r="A371" s="100" t="s">
        <v>10</v>
      </c>
      <c r="B371" s="40" t="s">
        <v>230</v>
      </c>
      <c r="C371" s="29">
        <v>1930.9244011976048</v>
      </c>
      <c r="D371" s="10"/>
      <c r="E371" s="11"/>
    </row>
    <row r="372" spans="1:5">
      <c r="A372" s="100"/>
      <c r="B372" s="40" t="s">
        <v>231</v>
      </c>
      <c r="C372" s="29">
        <v>957.73850299401215</v>
      </c>
      <c r="D372" s="11"/>
      <c r="E372" s="11"/>
    </row>
    <row r="373" spans="1:5">
      <c r="A373" s="100"/>
      <c r="B373" s="40" t="s">
        <v>232</v>
      </c>
      <c r="C373" s="29">
        <v>823.86107784431135</v>
      </c>
      <c r="D373" s="11"/>
      <c r="E373" s="11"/>
    </row>
    <row r="374" spans="1:5" ht="31.5">
      <c r="A374" s="32" t="s">
        <v>14</v>
      </c>
      <c r="B374" s="28" t="s">
        <v>233</v>
      </c>
      <c r="C374" s="29">
        <v>875.78440736227537</v>
      </c>
    </row>
    <row r="375" spans="1:5" ht="31.5">
      <c r="A375" s="32" t="s">
        <v>16</v>
      </c>
      <c r="B375" s="40" t="s">
        <v>234</v>
      </c>
      <c r="C375" s="29">
        <v>99.89</v>
      </c>
    </row>
    <row r="376" spans="1:5" ht="31.5">
      <c r="A376" s="32" t="s">
        <v>18</v>
      </c>
      <c r="B376" s="40" t="s">
        <v>235</v>
      </c>
      <c r="C376" s="29">
        <v>1665.1</v>
      </c>
    </row>
    <row r="377" spans="1:5" ht="31.5">
      <c r="A377" s="32" t="s">
        <v>20</v>
      </c>
      <c r="B377" s="28" t="s">
        <v>236</v>
      </c>
      <c r="C377" s="29">
        <v>104.63000000000001</v>
      </c>
    </row>
    <row r="378" spans="1:5" ht="31.5">
      <c r="A378" s="32" t="s">
        <v>22</v>
      </c>
      <c r="B378" s="40" t="s">
        <v>237</v>
      </c>
      <c r="C378" s="29">
        <v>213.57569083118358</v>
      </c>
    </row>
    <row r="379" spans="1:5" ht="31.5">
      <c r="A379" s="32" t="s">
        <v>24</v>
      </c>
      <c r="B379" s="40" t="s">
        <v>238</v>
      </c>
      <c r="C379" s="29">
        <v>197.38</v>
      </c>
    </row>
    <row r="380" spans="1:5" ht="31.5">
      <c r="A380" s="32" t="s">
        <v>26</v>
      </c>
      <c r="B380" s="28" t="s">
        <v>239</v>
      </c>
      <c r="C380" s="29">
        <v>845.36</v>
      </c>
    </row>
    <row r="381" spans="1:5">
      <c r="A381" s="115" t="s">
        <v>28</v>
      </c>
      <c r="B381" s="116"/>
      <c r="C381" s="33">
        <f>SUM(C371:C380)</f>
        <v>7714.2440802293868</v>
      </c>
    </row>
    <row r="382" spans="1:5">
      <c r="A382" s="115" t="s">
        <v>29</v>
      </c>
      <c r="B382" s="117"/>
      <c r="C382" s="116"/>
    </row>
    <row r="383" spans="1:5" ht="31.5">
      <c r="A383" s="32" t="s">
        <v>30</v>
      </c>
      <c r="B383" s="34" t="s">
        <v>240</v>
      </c>
      <c r="C383" s="29">
        <v>927.75</v>
      </c>
      <c r="D383" s="16"/>
    </row>
    <row r="384" spans="1:5" ht="31.5">
      <c r="A384" s="32" t="s">
        <v>14</v>
      </c>
      <c r="B384" s="28" t="s">
        <v>241</v>
      </c>
      <c r="C384" s="29">
        <v>218.85622499999999</v>
      </c>
    </row>
    <row r="385" spans="1:7" ht="31.5">
      <c r="A385" s="32" t="s">
        <v>64</v>
      </c>
      <c r="B385" s="40" t="s">
        <v>242</v>
      </c>
      <c r="C385" s="29">
        <v>6.1499999999999995</v>
      </c>
    </row>
    <row r="386" spans="1:7" ht="31.5">
      <c r="A386" s="32" t="s">
        <v>33</v>
      </c>
      <c r="B386" s="40" t="s">
        <v>243</v>
      </c>
      <c r="C386" s="29">
        <v>331.46999999999997</v>
      </c>
    </row>
    <row r="387" spans="1:7" ht="31.5">
      <c r="A387" s="32" t="s">
        <v>67</v>
      </c>
      <c r="B387" s="28" t="s">
        <v>244</v>
      </c>
      <c r="C387" s="29">
        <v>80.33</v>
      </c>
    </row>
    <row r="388" spans="1:7" ht="31.5">
      <c r="A388" s="32" t="s">
        <v>35</v>
      </c>
      <c r="B388" s="50" t="s">
        <v>245</v>
      </c>
      <c r="C388" s="29">
        <v>382.77</v>
      </c>
    </row>
    <row r="389" spans="1:7" ht="31.5">
      <c r="A389" s="32" t="s">
        <v>37</v>
      </c>
      <c r="B389" s="28" t="s">
        <v>246</v>
      </c>
      <c r="C389" s="29">
        <v>160.37</v>
      </c>
    </row>
    <row r="390" spans="1:7" ht="31.5">
      <c r="A390" s="32" t="s">
        <v>39</v>
      </c>
      <c r="B390" s="28" t="s">
        <v>247</v>
      </c>
      <c r="C390" s="29">
        <v>83.02</v>
      </c>
    </row>
    <row r="391" spans="1:7" ht="31.5">
      <c r="A391" s="32" t="s">
        <v>41</v>
      </c>
      <c r="B391" s="40" t="s">
        <v>248</v>
      </c>
      <c r="C391" s="29">
        <v>50.94</v>
      </c>
    </row>
    <row r="392" spans="1:7" ht="31.5">
      <c r="A392" s="32" t="s">
        <v>73</v>
      </c>
      <c r="B392" s="40" t="s">
        <v>249</v>
      </c>
      <c r="C392" s="29">
        <v>12.27</v>
      </c>
    </row>
    <row r="393" spans="1:7" ht="31.5">
      <c r="A393" s="32" t="s">
        <v>43</v>
      </c>
      <c r="B393" s="28" t="s">
        <v>250</v>
      </c>
      <c r="C393" s="29">
        <v>4.7799999999999994</v>
      </c>
    </row>
    <row r="394" spans="1:7" ht="47.25">
      <c r="A394" s="32" t="s">
        <v>45</v>
      </c>
      <c r="B394" s="28" t="s">
        <v>251</v>
      </c>
      <c r="C394" s="29">
        <v>610.71631115823527</v>
      </c>
      <c r="G394" s="2"/>
    </row>
    <row r="395" spans="1:7">
      <c r="A395" s="101" t="s">
        <v>47</v>
      </c>
      <c r="B395" s="103"/>
      <c r="C395" s="33">
        <f>SUM(C383:C394)</f>
        <v>2869.4225361582357</v>
      </c>
    </row>
    <row r="396" spans="1:7">
      <c r="A396" s="101" t="s">
        <v>48</v>
      </c>
      <c r="B396" s="103"/>
      <c r="C396" s="51">
        <f>C395+C381</f>
        <v>10583.666616387622</v>
      </c>
    </row>
    <row r="397" spans="1:7">
      <c r="A397" s="6"/>
      <c r="B397" s="6"/>
      <c r="C397" s="17"/>
    </row>
    <row r="398" spans="1:7">
      <c r="A398" s="6"/>
      <c r="B398" s="6"/>
      <c r="C398" s="17"/>
    </row>
    <row r="399" spans="1:7">
      <c r="A399" s="93" t="s">
        <v>49</v>
      </c>
      <c r="B399" s="93"/>
      <c r="C399" s="46">
        <v>97</v>
      </c>
    </row>
    <row r="400" spans="1:7">
      <c r="A400" s="93" t="s">
        <v>50</v>
      </c>
      <c r="B400" s="93"/>
      <c r="C400" s="47">
        <f>ROUND(C396/C399,2)</f>
        <v>109.11</v>
      </c>
      <c r="D400" s="18"/>
    </row>
    <row r="403" spans="1:5">
      <c r="A403" s="94" t="s">
        <v>1</v>
      </c>
      <c r="B403" s="94"/>
      <c r="C403" s="94"/>
      <c r="D403" s="5"/>
      <c r="E403" s="5"/>
    </row>
    <row r="405" spans="1:5">
      <c r="A405" s="95" t="s">
        <v>2</v>
      </c>
      <c r="B405" s="95"/>
      <c r="C405" s="95"/>
    </row>
    <row r="406" spans="1:5" ht="51" customHeight="1">
      <c r="A406" s="95" t="s">
        <v>252</v>
      </c>
      <c r="B406" s="95"/>
      <c r="C406" s="95"/>
    </row>
    <row r="407" spans="1:5">
      <c r="A407" s="95" t="s">
        <v>4</v>
      </c>
      <c r="B407" s="95"/>
      <c r="C407" s="95"/>
    </row>
    <row r="408" spans="1:5">
      <c r="A408" s="97" t="s">
        <v>149</v>
      </c>
      <c r="B408" s="97"/>
    </row>
    <row r="409" spans="1:5">
      <c r="A409" s="23"/>
      <c r="B409" s="23"/>
    </row>
    <row r="410" spans="1:5" ht="78.75">
      <c r="A410" s="27" t="s">
        <v>6</v>
      </c>
      <c r="B410" s="27" t="s">
        <v>7</v>
      </c>
      <c r="C410" s="27" t="s">
        <v>8</v>
      </c>
    </row>
    <row r="411" spans="1:5">
      <c r="A411" s="112" t="s">
        <v>9</v>
      </c>
      <c r="B411" s="113"/>
      <c r="C411" s="114"/>
      <c r="D411" s="11"/>
      <c r="E411" s="11"/>
    </row>
    <row r="412" spans="1:5">
      <c r="A412" s="98" t="s">
        <v>10</v>
      </c>
      <c r="B412" s="40" t="s">
        <v>253</v>
      </c>
      <c r="C412" s="29">
        <v>2670.3592814371259</v>
      </c>
      <c r="D412" s="10"/>
      <c r="E412" s="11"/>
    </row>
    <row r="413" spans="1:5">
      <c r="A413" s="98"/>
      <c r="B413" s="40" t="s">
        <v>254</v>
      </c>
      <c r="C413" s="29">
        <v>1720.8982035928143</v>
      </c>
      <c r="D413" s="11"/>
      <c r="E413" s="11"/>
    </row>
    <row r="414" spans="1:5">
      <c r="A414" s="98"/>
      <c r="B414" s="40" t="s">
        <v>255</v>
      </c>
      <c r="C414" s="29">
        <v>1139.3532934131736</v>
      </c>
      <c r="D414" s="11"/>
      <c r="E414" s="11"/>
    </row>
    <row r="415" spans="1:5" ht="31.5">
      <c r="A415" s="27" t="s">
        <v>14</v>
      </c>
      <c r="B415" s="34" t="s">
        <v>256</v>
      </c>
      <c r="C415" s="29">
        <v>1304.6710826347307</v>
      </c>
    </row>
    <row r="416" spans="1:5" ht="31.5">
      <c r="A416" s="27" t="s">
        <v>16</v>
      </c>
      <c r="B416" s="40" t="s">
        <v>257</v>
      </c>
      <c r="C416" s="29">
        <v>82.38000000000001</v>
      </c>
    </row>
    <row r="417" spans="1:4" ht="31.5">
      <c r="A417" s="27" t="s">
        <v>18</v>
      </c>
      <c r="B417" s="40" t="s">
        <v>258</v>
      </c>
      <c r="C417" s="29">
        <v>1373.28</v>
      </c>
    </row>
    <row r="418" spans="1:4" ht="31.5">
      <c r="A418" s="32" t="s">
        <v>20</v>
      </c>
      <c r="B418" s="28" t="s">
        <v>156</v>
      </c>
      <c r="C418" s="29">
        <v>86.300000000000011</v>
      </c>
    </row>
    <row r="419" spans="1:4" ht="31.5">
      <c r="A419" s="27" t="s">
        <v>22</v>
      </c>
      <c r="B419" s="40" t="s">
        <v>157</v>
      </c>
      <c r="C419" s="29">
        <v>176.14489965458438</v>
      </c>
    </row>
    <row r="420" spans="1:4" ht="31.5">
      <c r="A420" s="27" t="s">
        <v>24</v>
      </c>
      <c r="B420" s="40" t="s">
        <v>158</v>
      </c>
      <c r="C420" s="29">
        <v>162.79</v>
      </c>
    </row>
    <row r="421" spans="1:4" ht="31.5">
      <c r="A421" s="27" t="s">
        <v>26</v>
      </c>
      <c r="B421" s="28" t="s">
        <v>259</v>
      </c>
      <c r="C421" s="29">
        <v>1613.52</v>
      </c>
    </row>
    <row r="422" spans="1:4">
      <c r="A422" s="115" t="s">
        <v>28</v>
      </c>
      <c r="B422" s="116"/>
      <c r="C422" s="33">
        <f>SUM(C412:C421)</f>
        <v>10329.69676073243</v>
      </c>
    </row>
    <row r="423" spans="1:4">
      <c r="A423" s="115" t="s">
        <v>29</v>
      </c>
      <c r="B423" s="117"/>
      <c r="C423" s="116"/>
    </row>
    <row r="424" spans="1:4" ht="31.5">
      <c r="A424" s="27" t="s">
        <v>30</v>
      </c>
      <c r="B424" s="34" t="s">
        <v>260</v>
      </c>
      <c r="C424" s="29">
        <v>1106.0899999999999</v>
      </c>
      <c r="D424" s="16"/>
    </row>
    <row r="425" spans="1:4" ht="31.5">
      <c r="A425" s="27" t="s">
        <v>14</v>
      </c>
      <c r="B425" s="40" t="s">
        <v>261</v>
      </c>
      <c r="C425" s="29">
        <v>260.92663099999999</v>
      </c>
    </row>
    <row r="426" spans="1:4" ht="31.5">
      <c r="A426" s="27" t="s">
        <v>64</v>
      </c>
      <c r="B426" s="40" t="s">
        <v>162</v>
      </c>
      <c r="C426" s="29">
        <v>5.08</v>
      </c>
    </row>
    <row r="427" spans="1:4" ht="31.5">
      <c r="A427" s="27" t="s">
        <v>33</v>
      </c>
      <c r="B427" s="40" t="s">
        <v>163</v>
      </c>
      <c r="C427" s="29">
        <v>273.38</v>
      </c>
    </row>
    <row r="428" spans="1:4" ht="31.5">
      <c r="A428" s="27" t="s">
        <v>67</v>
      </c>
      <c r="B428" s="28" t="s">
        <v>164</v>
      </c>
      <c r="C428" s="29">
        <v>66.25</v>
      </c>
    </row>
    <row r="429" spans="1:4" ht="31.5">
      <c r="A429" s="27" t="s">
        <v>35</v>
      </c>
      <c r="B429" s="50" t="s">
        <v>165</v>
      </c>
      <c r="C429" s="29">
        <v>315.68</v>
      </c>
    </row>
    <row r="430" spans="1:4" ht="31.5">
      <c r="A430" s="27" t="s">
        <v>37</v>
      </c>
      <c r="B430" s="40" t="s">
        <v>166</v>
      </c>
      <c r="C430" s="29">
        <v>132.26</v>
      </c>
    </row>
    <row r="431" spans="1:4" ht="31.5">
      <c r="A431" s="27" t="s">
        <v>39</v>
      </c>
      <c r="B431" s="28" t="s">
        <v>167</v>
      </c>
      <c r="C431" s="29">
        <v>68.47</v>
      </c>
    </row>
    <row r="432" spans="1:4" ht="31.5">
      <c r="A432" s="27" t="s">
        <v>41</v>
      </c>
      <c r="B432" s="40" t="s">
        <v>168</v>
      </c>
      <c r="C432" s="29">
        <v>42.019999999999996</v>
      </c>
    </row>
    <row r="433" spans="1:7" ht="31.5">
      <c r="A433" s="27" t="s">
        <v>73</v>
      </c>
      <c r="B433" s="40" t="s">
        <v>169</v>
      </c>
      <c r="C433" s="29">
        <v>10.119999999999999</v>
      </c>
    </row>
    <row r="434" spans="1:7" ht="31.5">
      <c r="A434" s="27" t="s">
        <v>43</v>
      </c>
      <c r="B434" s="28" t="s">
        <v>170</v>
      </c>
      <c r="C434" s="29">
        <v>3.94</v>
      </c>
    </row>
    <row r="435" spans="1:7" ht="47.25">
      <c r="A435" s="27" t="s">
        <v>45</v>
      </c>
      <c r="B435" s="28" t="s">
        <v>262</v>
      </c>
      <c r="C435" s="29">
        <v>503.68355559442091</v>
      </c>
      <c r="G435" s="2"/>
    </row>
    <row r="436" spans="1:7">
      <c r="A436" s="112" t="s">
        <v>47</v>
      </c>
      <c r="B436" s="114"/>
      <c r="C436" s="53">
        <f>SUM(C424:C435)</f>
        <v>2787.9001865944206</v>
      </c>
    </row>
    <row r="437" spans="1:7">
      <c r="A437" s="112" t="s">
        <v>48</v>
      </c>
      <c r="B437" s="114"/>
      <c r="C437" s="53">
        <f>C436+C422</f>
        <v>13117.596947326851</v>
      </c>
    </row>
    <row r="438" spans="1:7">
      <c r="C438" s="2"/>
    </row>
    <row r="439" spans="1:7">
      <c r="C439" s="2"/>
    </row>
    <row r="440" spans="1:7">
      <c r="A440" s="108" t="s">
        <v>49</v>
      </c>
      <c r="B440" s="108"/>
      <c r="C440" s="46">
        <v>80</v>
      </c>
    </row>
    <row r="441" spans="1:7">
      <c r="A441" s="108" t="s">
        <v>123</v>
      </c>
      <c r="B441" s="108"/>
      <c r="C441" s="48">
        <f>ROUND(C437/C440,2)</f>
        <v>163.97</v>
      </c>
    </row>
    <row r="444" spans="1:7">
      <c r="A444" s="94" t="s">
        <v>1</v>
      </c>
      <c r="B444" s="94"/>
      <c r="C444" s="94"/>
      <c r="D444" s="5"/>
      <c r="E444" s="5"/>
    </row>
    <row r="446" spans="1:7">
      <c r="A446" s="95" t="s">
        <v>2</v>
      </c>
      <c r="B446" s="95"/>
      <c r="C446" s="95"/>
    </row>
    <row r="447" spans="1:7" ht="49.5" customHeight="1">
      <c r="A447" s="95" t="s">
        <v>263</v>
      </c>
      <c r="B447" s="95"/>
      <c r="C447" s="95"/>
    </row>
    <row r="448" spans="1:7">
      <c r="A448" s="95" t="s">
        <v>4</v>
      </c>
      <c r="B448" s="95"/>
      <c r="C448" s="95"/>
    </row>
    <row r="449" spans="1:5">
      <c r="A449" s="97" t="s">
        <v>264</v>
      </c>
      <c r="B449" s="97"/>
    </row>
    <row r="450" spans="1:5">
      <c r="A450" s="23"/>
      <c r="B450" s="23"/>
    </row>
    <row r="451" spans="1:5" ht="78.75">
      <c r="A451" s="32" t="s">
        <v>6</v>
      </c>
      <c r="B451" s="32" t="s">
        <v>7</v>
      </c>
      <c r="C451" s="32" t="s">
        <v>8</v>
      </c>
      <c r="D451" s="6"/>
    </row>
    <row r="452" spans="1:5">
      <c r="A452" s="101" t="s">
        <v>9</v>
      </c>
      <c r="B452" s="102"/>
      <c r="C452" s="103"/>
      <c r="D452" s="4"/>
      <c r="E452" s="11"/>
    </row>
    <row r="453" spans="1:5">
      <c r="A453" s="100" t="s">
        <v>10</v>
      </c>
      <c r="B453" s="40" t="s">
        <v>265</v>
      </c>
      <c r="C453" s="29">
        <v>23599.300149700597</v>
      </c>
      <c r="D453" s="4"/>
      <c r="E453" s="75"/>
    </row>
    <row r="454" spans="1:5">
      <c r="A454" s="100"/>
      <c r="B454" s="40" t="s">
        <v>266</v>
      </c>
      <c r="C454" s="29">
        <v>17384.038922155687</v>
      </c>
      <c r="D454" s="4"/>
      <c r="E454" s="75"/>
    </row>
    <row r="455" spans="1:5">
      <c r="A455" s="100"/>
      <c r="B455" s="40" t="s">
        <v>267</v>
      </c>
      <c r="C455" s="29">
        <v>14954.011976047903</v>
      </c>
      <c r="D455" s="4"/>
      <c r="E455" s="75"/>
    </row>
    <row r="456" spans="1:5" ht="31.5">
      <c r="A456" s="32" t="s">
        <v>14</v>
      </c>
      <c r="B456" s="28" t="s">
        <v>268</v>
      </c>
      <c r="C456" s="29">
        <v>13195.630000000001</v>
      </c>
      <c r="D456" s="4"/>
    </row>
    <row r="457" spans="1:5" ht="31.5">
      <c r="A457" s="32" t="s">
        <v>16</v>
      </c>
      <c r="B457" s="40" t="s">
        <v>269</v>
      </c>
      <c r="C457" s="29">
        <v>1081.22</v>
      </c>
      <c r="D457" s="4"/>
    </row>
    <row r="458" spans="1:5" ht="31.5">
      <c r="A458" s="32" t="s">
        <v>18</v>
      </c>
      <c r="B458" s="40" t="s">
        <v>270</v>
      </c>
      <c r="C458" s="29">
        <v>2148.19</v>
      </c>
      <c r="D458" s="4"/>
    </row>
    <row r="459" spans="1:5" ht="31.5">
      <c r="A459" s="32" t="s">
        <v>20</v>
      </c>
      <c r="B459" s="28" t="s">
        <v>271</v>
      </c>
      <c r="C459" s="29">
        <v>1132.5899999999999</v>
      </c>
      <c r="D459" s="4"/>
    </row>
    <row r="460" spans="1:5" ht="31.5">
      <c r="A460" s="32" t="s">
        <v>22</v>
      </c>
      <c r="B460" s="40" t="s">
        <v>272</v>
      </c>
      <c r="C460" s="29">
        <v>2311.9018079664202</v>
      </c>
      <c r="D460" s="4"/>
    </row>
    <row r="461" spans="1:5" ht="31.5">
      <c r="A461" s="32" t="s">
        <v>24</v>
      </c>
      <c r="B461" s="40" t="s">
        <v>273</v>
      </c>
      <c r="C461" s="29">
        <v>2136.5200000000004</v>
      </c>
      <c r="D461" s="4"/>
    </row>
    <row r="462" spans="1:5" ht="31.5">
      <c r="A462" s="32" t="s">
        <v>26</v>
      </c>
      <c r="B462" s="28" t="s">
        <v>274</v>
      </c>
      <c r="C462" s="29">
        <v>9150.75</v>
      </c>
      <c r="D462" s="4"/>
    </row>
    <row r="463" spans="1:5">
      <c r="A463" s="115" t="s">
        <v>28</v>
      </c>
      <c r="B463" s="116"/>
      <c r="C463" s="33">
        <f>SUM(C453:C462)</f>
        <v>87094.15285587062</v>
      </c>
      <c r="D463" s="4"/>
    </row>
    <row r="464" spans="1:5">
      <c r="A464" s="115" t="s">
        <v>29</v>
      </c>
      <c r="B464" s="117"/>
      <c r="C464" s="116"/>
      <c r="D464" s="4"/>
    </row>
    <row r="465" spans="1:4" ht="32.25" thickBot="1">
      <c r="A465" s="85" t="s">
        <v>30</v>
      </c>
      <c r="B465" s="83" t="s">
        <v>275</v>
      </c>
      <c r="C465" s="86">
        <v>3915.61</v>
      </c>
      <c r="D465" s="20"/>
    </row>
    <row r="466" spans="1:4" ht="32.25" thickBot="1">
      <c r="A466" s="85" t="s">
        <v>14</v>
      </c>
      <c r="B466" s="82" t="s">
        <v>276</v>
      </c>
      <c r="C466" s="86">
        <v>923.69239900000002</v>
      </c>
      <c r="D466" s="4"/>
    </row>
    <row r="467" spans="1:4" ht="32.25" thickBot="1">
      <c r="A467" s="85" t="s">
        <v>33</v>
      </c>
      <c r="B467" s="40" t="s">
        <v>277</v>
      </c>
      <c r="C467" s="81">
        <v>3588.0600000000004</v>
      </c>
      <c r="D467" s="4"/>
    </row>
    <row r="468" spans="1:4" ht="32.25" thickBot="1">
      <c r="A468" s="85" t="s">
        <v>35</v>
      </c>
      <c r="B468" s="50" t="s">
        <v>278</v>
      </c>
      <c r="C468" s="81">
        <v>4143.3</v>
      </c>
      <c r="D468" s="4"/>
    </row>
    <row r="469" spans="1:4" ht="32.25" thickBot="1">
      <c r="A469" s="85" t="s">
        <v>37</v>
      </c>
      <c r="B469" s="40" t="s">
        <v>279</v>
      </c>
      <c r="C469" s="81">
        <v>1735.8799999999999</v>
      </c>
      <c r="D469" s="4"/>
    </row>
    <row r="470" spans="1:4" ht="32.25" thickBot="1">
      <c r="A470" s="85" t="s">
        <v>39</v>
      </c>
      <c r="B470" s="28" t="s">
        <v>280</v>
      </c>
      <c r="C470" s="81">
        <v>898.7</v>
      </c>
      <c r="D470" s="4"/>
    </row>
    <row r="471" spans="1:4" ht="32.25" thickBot="1">
      <c r="A471" s="85" t="s">
        <v>41</v>
      </c>
      <c r="B471" s="40" t="s">
        <v>281</v>
      </c>
      <c r="C471" s="81">
        <v>551.39</v>
      </c>
      <c r="D471" s="4"/>
    </row>
    <row r="472" spans="1:4" ht="32.25" thickBot="1">
      <c r="A472" s="85" t="s">
        <v>43</v>
      </c>
      <c r="B472" s="28" t="s">
        <v>282</v>
      </c>
      <c r="C472" s="81">
        <v>53.37</v>
      </c>
      <c r="D472" s="4"/>
    </row>
    <row r="473" spans="1:4" ht="48" thickBot="1">
      <c r="A473" s="85" t="s">
        <v>45</v>
      </c>
      <c r="B473" s="28" t="s">
        <v>283</v>
      </c>
      <c r="C473" s="81">
        <v>6610.8466671767737</v>
      </c>
      <c r="D473" s="4"/>
    </row>
    <row r="474" spans="1:4">
      <c r="A474" s="101" t="s">
        <v>47</v>
      </c>
      <c r="B474" s="103"/>
      <c r="C474" s="33">
        <f>SUM(C465:C473)</f>
        <v>22420.849066176776</v>
      </c>
      <c r="D474" s="4"/>
    </row>
    <row r="475" spans="1:4">
      <c r="A475" s="101" t="s">
        <v>48</v>
      </c>
      <c r="B475" s="103"/>
      <c r="C475" s="33">
        <f>C474+C463</f>
        <v>109515.00192204739</v>
      </c>
      <c r="D475" s="4"/>
    </row>
    <row r="476" spans="1:4">
      <c r="A476" s="6"/>
      <c r="B476" s="6"/>
      <c r="C476" s="17"/>
      <c r="D476" s="4"/>
    </row>
    <row r="477" spans="1:4">
      <c r="A477" s="6"/>
      <c r="B477" s="6"/>
      <c r="C477" s="17"/>
      <c r="D477" s="6"/>
    </row>
    <row r="478" spans="1:4">
      <c r="A478" s="93" t="s">
        <v>49</v>
      </c>
      <c r="B478" s="93"/>
      <c r="C478" s="54">
        <v>1050</v>
      </c>
      <c r="D478" s="6"/>
    </row>
    <row r="479" spans="1:4">
      <c r="A479" s="93" t="s">
        <v>50</v>
      </c>
      <c r="B479" s="93"/>
      <c r="C479" s="47">
        <f>ROUND(C475/C478,2)</f>
        <v>104.3</v>
      </c>
      <c r="D479" s="19"/>
    </row>
    <row r="482" spans="1:5">
      <c r="A482" s="94" t="s">
        <v>1</v>
      </c>
      <c r="B482" s="94"/>
      <c r="C482" s="94"/>
      <c r="D482" s="5"/>
      <c r="E482" s="5"/>
    </row>
    <row r="484" spans="1:5">
      <c r="A484" s="95" t="s">
        <v>2</v>
      </c>
      <c r="B484" s="95"/>
      <c r="C484" s="95"/>
    </row>
    <row r="485" spans="1:5" ht="48.75" customHeight="1">
      <c r="A485" s="95" t="s">
        <v>284</v>
      </c>
      <c r="B485" s="95"/>
      <c r="C485" s="95"/>
    </row>
    <row r="486" spans="1:5">
      <c r="A486" s="95" t="s">
        <v>4</v>
      </c>
      <c r="B486" s="95"/>
      <c r="C486" s="95"/>
    </row>
    <row r="487" spans="1:5">
      <c r="A487" s="97" t="s">
        <v>285</v>
      </c>
      <c r="B487" s="97"/>
    </row>
    <row r="488" spans="1:5">
      <c r="A488" s="23"/>
      <c r="B488" s="23"/>
    </row>
    <row r="489" spans="1:5" ht="78.75">
      <c r="A489" s="27" t="s">
        <v>6</v>
      </c>
      <c r="B489" s="27" t="s">
        <v>7</v>
      </c>
      <c r="C489" s="27" t="s">
        <v>8</v>
      </c>
    </row>
    <row r="490" spans="1:5">
      <c r="A490" s="112" t="s">
        <v>9</v>
      </c>
      <c r="B490" s="113"/>
      <c r="C490" s="114"/>
      <c r="D490" s="11"/>
      <c r="E490" s="11"/>
    </row>
    <row r="491" spans="1:5">
      <c r="A491" s="98" t="s">
        <v>10</v>
      </c>
      <c r="B491" s="40" t="s">
        <v>286</v>
      </c>
      <c r="C491" s="29">
        <v>735.08139970059869</v>
      </c>
      <c r="D491" s="10"/>
      <c r="E491" s="11"/>
    </row>
    <row r="492" spans="1:5">
      <c r="A492" s="98"/>
      <c r="B492" s="40" t="s">
        <v>287</v>
      </c>
      <c r="C492" s="29">
        <v>479.46909431137726</v>
      </c>
      <c r="D492" s="11"/>
      <c r="E492" s="11"/>
    </row>
    <row r="493" spans="1:5">
      <c r="A493" s="98"/>
      <c r="B493" s="40" t="s">
        <v>288</v>
      </c>
      <c r="C493" s="29">
        <v>359.11616766467068</v>
      </c>
      <c r="D493" s="10"/>
      <c r="E493" s="11"/>
    </row>
    <row r="494" spans="1:5" ht="31.5">
      <c r="A494" s="32" t="s">
        <v>14</v>
      </c>
      <c r="B494" s="28" t="s">
        <v>289</v>
      </c>
      <c r="C494" s="29">
        <v>371.2279654895209</v>
      </c>
    </row>
    <row r="495" spans="1:5" ht="31.5">
      <c r="A495" s="32" t="s">
        <v>16</v>
      </c>
      <c r="B495" s="40" t="s">
        <v>290</v>
      </c>
      <c r="C495" s="29">
        <v>30.900000000000002</v>
      </c>
    </row>
    <row r="496" spans="1:5" ht="31.5">
      <c r="A496" s="32" t="s">
        <v>18</v>
      </c>
      <c r="B496" s="40" t="s">
        <v>291</v>
      </c>
      <c r="C496" s="29">
        <v>333.53999999999996</v>
      </c>
    </row>
    <row r="497" spans="1:3" ht="31.5">
      <c r="A497" s="32" t="s">
        <v>20</v>
      </c>
      <c r="B497" s="28" t="s">
        <v>292</v>
      </c>
      <c r="C497" s="29">
        <v>32.36</v>
      </c>
    </row>
    <row r="498" spans="1:3" ht="31.5">
      <c r="A498" s="32" t="s">
        <v>22</v>
      </c>
      <c r="B498" s="40" t="s">
        <v>293</v>
      </c>
      <c r="C498" s="29">
        <v>66.054337370469142</v>
      </c>
    </row>
    <row r="499" spans="1:3" ht="31.5">
      <c r="A499" s="32" t="s">
        <v>24</v>
      </c>
      <c r="B499" s="40" t="s">
        <v>294</v>
      </c>
      <c r="C499" s="43">
        <v>61.05</v>
      </c>
    </row>
    <row r="500" spans="1:3" ht="31.5">
      <c r="A500" s="32" t="s">
        <v>26</v>
      </c>
      <c r="B500" s="28" t="s">
        <v>295</v>
      </c>
      <c r="C500" s="29">
        <v>261.45</v>
      </c>
    </row>
    <row r="501" spans="1:3">
      <c r="A501" s="115" t="s">
        <v>28</v>
      </c>
      <c r="B501" s="116"/>
      <c r="C501" s="33">
        <f>SUM(C491:C500)</f>
        <v>2730.2489645366368</v>
      </c>
    </row>
    <row r="502" spans="1:3">
      <c r="A502" s="115" t="s">
        <v>29</v>
      </c>
      <c r="B502" s="117"/>
      <c r="C502" s="116"/>
    </row>
    <row r="503" spans="1:3" ht="31.5">
      <c r="A503" s="32" t="s">
        <v>30</v>
      </c>
      <c r="B503" s="34" t="s">
        <v>296</v>
      </c>
      <c r="C503" s="29">
        <v>157.36000000000001</v>
      </c>
    </row>
    <row r="504" spans="1:3" ht="31.5">
      <c r="A504" s="32" t="s">
        <v>14</v>
      </c>
      <c r="B504" s="28" t="s">
        <v>297</v>
      </c>
      <c r="C504" s="29">
        <v>37.121224000000005</v>
      </c>
    </row>
    <row r="505" spans="1:3" ht="31.5">
      <c r="A505" s="32" t="s">
        <v>64</v>
      </c>
      <c r="B505" s="40" t="s">
        <v>298</v>
      </c>
      <c r="C505" s="29">
        <v>1.91</v>
      </c>
    </row>
    <row r="506" spans="1:3" ht="31.5">
      <c r="A506" s="32" t="s">
        <v>33</v>
      </c>
      <c r="B506" s="40" t="s">
        <v>299</v>
      </c>
      <c r="C506" s="29">
        <v>102.52000000000001</v>
      </c>
    </row>
    <row r="507" spans="1:3" ht="31.5">
      <c r="A507" s="32" t="s">
        <v>67</v>
      </c>
      <c r="B507" s="28" t="s">
        <v>300</v>
      </c>
      <c r="C507" s="29">
        <v>24.85</v>
      </c>
    </row>
    <row r="508" spans="1:3" ht="31.5">
      <c r="A508" s="32" t="s">
        <v>35</v>
      </c>
      <c r="B508" s="50" t="s">
        <v>301</v>
      </c>
      <c r="C508" s="29">
        <v>118.38000000000001</v>
      </c>
    </row>
    <row r="509" spans="1:3" ht="31.5">
      <c r="A509" s="32" t="s">
        <v>37</v>
      </c>
      <c r="B509" s="40" t="s">
        <v>302</v>
      </c>
      <c r="C509" s="29">
        <v>49.6</v>
      </c>
    </row>
    <row r="510" spans="1:3" ht="31.5">
      <c r="A510" s="32" t="s">
        <v>39</v>
      </c>
      <c r="B510" s="28" t="s">
        <v>303</v>
      </c>
      <c r="C510" s="29">
        <v>25.68</v>
      </c>
    </row>
    <row r="511" spans="1:3" ht="31.5">
      <c r="A511" s="32" t="s">
        <v>41</v>
      </c>
      <c r="B511" s="40" t="s">
        <v>304</v>
      </c>
      <c r="C511" s="29">
        <v>15.76</v>
      </c>
    </row>
    <row r="512" spans="1:3" ht="31.5">
      <c r="A512" s="32" t="s">
        <v>73</v>
      </c>
      <c r="B512" s="40" t="s">
        <v>305</v>
      </c>
      <c r="C512" s="29">
        <v>3.8</v>
      </c>
    </row>
    <row r="513" spans="1:7" ht="31.5">
      <c r="A513" s="32" t="s">
        <v>43</v>
      </c>
      <c r="B513" s="28" t="s">
        <v>306</v>
      </c>
      <c r="C513" s="29">
        <v>1.39</v>
      </c>
    </row>
    <row r="514" spans="1:7" ht="47.25">
      <c r="A514" s="32" t="s">
        <v>45</v>
      </c>
      <c r="B514" s="28" t="s">
        <v>307</v>
      </c>
      <c r="C514" s="29">
        <v>188.88133334790783</v>
      </c>
      <c r="G514" s="2"/>
    </row>
    <row r="515" spans="1:7">
      <c r="A515" s="101" t="s">
        <v>47</v>
      </c>
      <c r="B515" s="103"/>
      <c r="C515" s="33">
        <f>SUM(C503:C514)</f>
        <v>727.25255734790778</v>
      </c>
    </row>
    <row r="516" spans="1:7">
      <c r="A516" s="101" t="s">
        <v>48</v>
      </c>
      <c r="B516" s="103"/>
      <c r="C516" s="33">
        <f>C515+C501</f>
        <v>3457.5015218845447</v>
      </c>
    </row>
    <row r="517" spans="1:7">
      <c r="A517" s="6"/>
      <c r="B517" s="6"/>
      <c r="C517" s="17"/>
    </row>
    <row r="518" spans="1:7">
      <c r="A518" s="6"/>
      <c r="B518" s="6"/>
      <c r="C518" s="17"/>
    </row>
    <row r="519" spans="1:7">
      <c r="A519" s="93" t="s">
        <v>49</v>
      </c>
      <c r="B519" s="93"/>
      <c r="C519" s="74">
        <v>30</v>
      </c>
    </row>
    <row r="520" spans="1:7">
      <c r="A520" s="93" t="s">
        <v>50</v>
      </c>
      <c r="B520" s="93"/>
      <c r="C520" s="55">
        <f>ROUND(C516/C519,2)</f>
        <v>115.25</v>
      </c>
      <c r="D520" s="18"/>
    </row>
    <row r="523" spans="1:7">
      <c r="A523" s="119" t="s">
        <v>1</v>
      </c>
      <c r="B523" s="119"/>
      <c r="C523" s="119"/>
      <c r="D523" s="5"/>
      <c r="E523" s="5"/>
    </row>
    <row r="524" spans="1:7">
      <c r="A524" s="6"/>
      <c r="B524" s="6"/>
      <c r="C524" s="6"/>
    </row>
    <row r="525" spans="1:7">
      <c r="A525" s="93" t="s">
        <v>308</v>
      </c>
      <c r="B525" s="93"/>
      <c r="C525" s="93"/>
    </row>
    <row r="526" spans="1:7" ht="51" customHeight="1">
      <c r="A526" s="93" t="s">
        <v>309</v>
      </c>
      <c r="B526" s="93"/>
      <c r="C526" s="93"/>
    </row>
    <row r="527" spans="1:7">
      <c r="A527" s="93" t="s">
        <v>80</v>
      </c>
      <c r="B527" s="93"/>
      <c r="C527" s="93"/>
    </row>
    <row r="528" spans="1:7">
      <c r="A528" s="107" t="s">
        <v>310</v>
      </c>
      <c r="B528" s="107"/>
      <c r="C528" s="6"/>
    </row>
    <row r="529" spans="1:5">
      <c r="A529" s="24"/>
      <c r="B529" s="24"/>
      <c r="C529" s="6"/>
    </row>
    <row r="530" spans="1:5" ht="78.75">
      <c r="A530" s="32" t="s">
        <v>6</v>
      </c>
      <c r="B530" s="32" t="s">
        <v>7</v>
      </c>
      <c r="C530" s="32" t="s">
        <v>8</v>
      </c>
    </row>
    <row r="531" spans="1:5">
      <c r="A531" s="101" t="s">
        <v>9</v>
      </c>
      <c r="B531" s="102"/>
      <c r="C531" s="103"/>
      <c r="D531" s="11"/>
      <c r="E531" s="11"/>
    </row>
    <row r="532" spans="1:5">
      <c r="A532" s="100" t="s">
        <v>10</v>
      </c>
      <c r="B532" s="40" t="s">
        <v>311</v>
      </c>
      <c r="C532" s="38">
        <v>130.68113772455089</v>
      </c>
      <c r="D532" s="10"/>
      <c r="E532" s="10"/>
    </row>
    <row r="533" spans="1:5">
      <c r="A533" s="100"/>
      <c r="B533" s="40" t="s">
        <v>312</v>
      </c>
      <c r="C533" s="38">
        <v>79.911515718562882</v>
      </c>
      <c r="D533" s="11"/>
      <c r="E533" s="11"/>
    </row>
    <row r="534" spans="1:5">
      <c r="A534" s="100"/>
      <c r="B534" s="40" t="s">
        <v>313</v>
      </c>
      <c r="C534" s="38">
        <v>59.85269461077845</v>
      </c>
      <c r="D534" s="11"/>
      <c r="E534" s="10"/>
    </row>
    <row r="535" spans="1:5" ht="31.5">
      <c r="A535" s="32" t="s">
        <v>14</v>
      </c>
      <c r="B535" s="28" t="s">
        <v>314</v>
      </c>
      <c r="C535" s="38">
        <v>63.798057605913165</v>
      </c>
    </row>
    <row r="536" spans="1:5" ht="31.5">
      <c r="A536" s="32" t="s">
        <v>16</v>
      </c>
      <c r="B536" s="40" t="s">
        <v>315</v>
      </c>
      <c r="C536" s="38">
        <v>5.1499999999999995</v>
      </c>
    </row>
    <row r="537" spans="1:5" ht="31.5">
      <c r="A537" s="32" t="s">
        <v>18</v>
      </c>
      <c r="B537" s="40" t="s">
        <v>316</v>
      </c>
      <c r="C537" s="38">
        <v>70.710000000000008</v>
      </c>
    </row>
    <row r="538" spans="1:5" ht="31.5">
      <c r="A538" s="32" t="s">
        <v>20</v>
      </c>
      <c r="B538" s="28" t="s">
        <v>317</v>
      </c>
      <c r="C538" s="38">
        <v>5.3999999999999995</v>
      </c>
    </row>
    <row r="539" spans="1:5" ht="31.5">
      <c r="A539" s="32" t="s">
        <v>22</v>
      </c>
      <c r="B539" s="40" t="s">
        <v>318</v>
      </c>
      <c r="C539" s="38">
        <v>11.009056228411524</v>
      </c>
    </row>
    <row r="540" spans="1:5" ht="31.5">
      <c r="A540" s="32" t="s">
        <v>24</v>
      </c>
      <c r="B540" s="40" t="s">
        <v>319</v>
      </c>
      <c r="C540" s="38">
        <v>10.18</v>
      </c>
    </row>
    <row r="541" spans="1:5" ht="31.5">
      <c r="A541" s="32" t="s">
        <v>26</v>
      </c>
      <c r="B541" s="40" t="s">
        <v>320</v>
      </c>
      <c r="C541" s="38">
        <v>68.48</v>
      </c>
    </row>
    <row r="542" spans="1:5">
      <c r="A542" s="115" t="s">
        <v>28</v>
      </c>
      <c r="B542" s="116"/>
      <c r="C542" s="39">
        <f>SUM(C532:C541)</f>
        <v>505.1724618882169</v>
      </c>
    </row>
    <row r="543" spans="1:5">
      <c r="A543" s="115" t="s">
        <v>29</v>
      </c>
      <c r="B543" s="117"/>
      <c r="C543" s="116"/>
    </row>
    <row r="544" spans="1:5" ht="31.5">
      <c r="A544" s="32" t="s">
        <v>30</v>
      </c>
      <c r="B544" s="34" t="s">
        <v>321</v>
      </c>
      <c r="C544" s="38">
        <v>40.566802208083828</v>
      </c>
    </row>
    <row r="545" spans="1:7" ht="31.5">
      <c r="A545" s="32" t="s">
        <v>14</v>
      </c>
      <c r="B545" s="28" t="s">
        <v>322</v>
      </c>
      <c r="C545" s="38">
        <v>9.5697086408869758</v>
      </c>
    </row>
    <row r="546" spans="1:7" ht="31.5">
      <c r="A546" s="32" t="s">
        <v>64</v>
      </c>
      <c r="B546" s="40" t="s">
        <v>323</v>
      </c>
      <c r="C546" s="38">
        <v>0.32</v>
      </c>
    </row>
    <row r="547" spans="1:7" ht="31.5">
      <c r="A547" s="32" t="s">
        <v>33</v>
      </c>
      <c r="B547" s="40" t="s">
        <v>324</v>
      </c>
      <c r="C547" s="38">
        <v>17.09</v>
      </c>
    </row>
    <row r="548" spans="1:7" ht="31.5">
      <c r="A548" s="32" t="s">
        <v>67</v>
      </c>
      <c r="B548" s="28" t="s">
        <v>325</v>
      </c>
      <c r="C548" s="38">
        <v>4.1499999999999995</v>
      </c>
    </row>
    <row r="549" spans="1:7" ht="31.5">
      <c r="A549" s="32" t="s">
        <v>35</v>
      </c>
      <c r="B549" s="50" t="s">
        <v>326</v>
      </c>
      <c r="C549" s="38">
        <v>19.73</v>
      </c>
    </row>
    <row r="550" spans="1:7" ht="31.5">
      <c r="A550" s="32" t="s">
        <v>37</v>
      </c>
      <c r="B550" s="40" t="s">
        <v>327</v>
      </c>
      <c r="C550" s="38">
        <v>8.27</v>
      </c>
    </row>
    <row r="551" spans="1:7" ht="31.5">
      <c r="A551" s="32" t="s">
        <v>39</v>
      </c>
      <c r="B551" s="28" t="s">
        <v>328</v>
      </c>
      <c r="C551" s="38">
        <v>4.28</v>
      </c>
    </row>
    <row r="552" spans="1:7" ht="31.5">
      <c r="A552" s="32" t="s">
        <v>41</v>
      </c>
      <c r="B552" s="40" t="s">
        <v>329</v>
      </c>
      <c r="C552" s="38">
        <v>2.63</v>
      </c>
    </row>
    <row r="553" spans="1:7" ht="31.5">
      <c r="A553" s="32" t="s">
        <v>73</v>
      </c>
      <c r="B553" s="40" t="s">
        <v>330</v>
      </c>
      <c r="C553" s="38">
        <v>0.64</v>
      </c>
    </row>
    <row r="554" spans="1:7" ht="31.5">
      <c r="A554" s="32" t="s">
        <v>43</v>
      </c>
      <c r="B554" s="28" t="s">
        <v>331</v>
      </c>
      <c r="C554" s="38">
        <v>0.25</v>
      </c>
    </row>
    <row r="555" spans="1:7" ht="47.25">
      <c r="A555" s="32" t="s">
        <v>45</v>
      </c>
      <c r="B555" s="28" t="s">
        <v>332</v>
      </c>
      <c r="C555" s="38">
        <v>31.480222224651307</v>
      </c>
      <c r="G555" s="2"/>
    </row>
    <row r="556" spans="1:7">
      <c r="A556" s="112" t="s">
        <v>47</v>
      </c>
      <c r="B556" s="114"/>
      <c r="C556" s="52">
        <f>SUM(C544:C555)</f>
        <v>138.97673307362211</v>
      </c>
    </row>
    <row r="557" spans="1:7">
      <c r="A557" s="112" t="s">
        <v>48</v>
      </c>
      <c r="B557" s="114"/>
      <c r="C557" s="52">
        <f>C556+C542</f>
        <v>644.14919496183904</v>
      </c>
    </row>
    <row r="558" spans="1:7">
      <c r="C558" s="2"/>
    </row>
    <row r="559" spans="1:7">
      <c r="C559" s="2"/>
    </row>
    <row r="560" spans="1:7">
      <c r="A560" s="108" t="s">
        <v>49</v>
      </c>
      <c r="B560" s="108"/>
      <c r="C560" s="46">
        <v>5</v>
      </c>
    </row>
    <row r="561" spans="1:5">
      <c r="A561" s="108" t="s">
        <v>123</v>
      </c>
      <c r="B561" s="108"/>
      <c r="C561" s="48">
        <f>ROUND(C557/C560,2)</f>
        <v>128.83000000000001</v>
      </c>
    </row>
    <row r="564" spans="1:5">
      <c r="A564" s="94" t="s">
        <v>1</v>
      </c>
      <c r="B564" s="94"/>
      <c r="C564" s="94"/>
      <c r="D564" s="5"/>
      <c r="E564" s="5"/>
    </row>
    <row r="566" spans="1:5">
      <c r="A566" s="95" t="s">
        <v>2</v>
      </c>
      <c r="B566" s="95"/>
      <c r="C566" s="95"/>
    </row>
    <row r="567" spans="1:5" ht="48" customHeight="1">
      <c r="A567" s="95" t="s">
        <v>333</v>
      </c>
      <c r="B567" s="95"/>
      <c r="C567" s="95"/>
    </row>
    <row r="568" spans="1:5">
      <c r="A568" s="95" t="s">
        <v>4</v>
      </c>
      <c r="B568" s="95"/>
      <c r="C568" s="95"/>
    </row>
    <row r="569" spans="1:5">
      <c r="A569" s="97" t="s">
        <v>149</v>
      </c>
      <c r="B569" s="97"/>
    </row>
    <row r="570" spans="1:5">
      <c r="A570" s="23"/>
      <c r="B570" s="23"/>
    </row>
    <row r="571" spans="1:5" ht="78.75">
      <c r="A571" s="27" t="s">
        <v>6</v>
      </c>
      <c r="B571" s="27" t="s">
        <v>7</v>
      </c>
      <c r="C571" s="27" t="s">
        <v>8</v>
      </c>
    </row>
    <row r="572" spans="1:5">
      <c r="A572" s="112" t="s">
        <v>9</v>
      </c>
      <c r="B572" s="113"/>
      <c r="C572" s="114"/>
    </row>
    <row r="573" spans="1:5">
      <c r="A573" s="98" t="s">
        <v>10</v>
      </c>
      <c r="B573" s="40" t="s">
        <v>334</v>
      </c>
      <c r="C573" s="29">
        <v>2403.5928143712572</v>
      </c>
    </row>
    <row r="574" spans="1:5">
      <c r="A574" s="98"/>
      <c r="B574" s="40" t="s">
        <v>335</v>
      </c>
      <c r="C574" s="29">
        <v>1548.9820359281434</v>
      </c>
    </row>
    <row r="575" spans="1:5">
      <c r="A575" s="98"/>
      <c r="B575" s="40" t="s">
        <v>336</v>
      </c>
      <c r="C575" s="29"/>
      <c r="D575" s="16"/>
    </row>
    <row r="576" spans="1:5">
      <c r="A576" s="98"/>
      <c r="B576" s="40" t="s">
        <v>337</v>
      </c>
      <c r="C576" s="29">
        <v>1025.5329341317365</v>
      </c>
    </row>
    <row r="577" spans="1:4" ht="31.5">
      <c r="A577" s="32" t="s">
        <v>14</v>
      </c>
      <c r="B577" s="28" t="s">
        <v>338</v>
      </c>
      <c r="C577" s="29">
        <v>1174.3356263473052</v>
      </c>
      <c r="D577" s="6"/>
    </row>
    <row r="578" spans="1:4" ht="31.5">
      <c r="A578" s="32" t="s">
        <v>16</v>
      </c>
      <c r="B578" s="40" t="s">
        <v>257</v>
      </c>
      <c r="C578" s="29">
        <v>82.38000000000001</v>
      </c>
      <c r="D578" s="6"/>
    </row>
    <row r="579" spans="1:4" ht="31.5">
      <c r="A579" s="32" t="s">
        <v>18</v>
      </c>
      <c r="B579" s="40" t="s">
        <v>258</v>
      </c>
      <c r="C579" s="29">
        <v>1373.28</v>
      </c>
      <c r="D579" s="6"/>
    </row>
    <row r="580" spans="1:4" ht="31.5">
      <c r="A580" s="32" t="s">
        <v>20</v>
      </c>
      <c r="B580" s="28" t="s">
        <v>156</v>
      </c>
      <c r="C580" s="29">
        <v>86.300000000000011</v>
      </c>
      <c r="D580" s="6"/>
    </row>
    <row r="581" spans="1:4" ht="31.5">
      <c r="A581" s="32" t="s">
        <v>22</v>
      </c>
      <c r="B581" s="40" t="s">
        <v>157</v>
      </c>
      <c r="C581" s="29">
        <v>176.14489965458438</v>
      </c>
      <c r="D581" s="6"/>
    </row>
    <row r="582" spans="1:4" ht="31.5">
      <c r="A582" s="32" t="s">
        <v>24</v>
      </c>
      <c r="B582" s="40" t="s">
        <v>158</v>
      </c>
      <c r="C582" s="29">
        <v>162.79</v>
      </c>
      <c r="D582" s="6"/>
    </row>
    <row r="583" spans="1:4" ht="31.5">
      <c r="A583" s="32" t="s">
        <v>26</v>
      </c>
      <c r="B583" s="40" t="s">
        <v>339</v>
      </c>
      <c r="C583" s="29">
        <v>1095.5999999999999</v>
      </c>
      <c r="D583" s="6"/>
    </row>
    <row r="584" spans="1:4">
      <c r="A584" s="115" t="s">
        <v>28</v>
      </c>
      <c r="B584" s="116"/>
      <c r="C584" s="33">
        <f>SUM(C573:C583)</f>
        <v>9128.9383104330263</v>
      </c>
      <c r="D584" s="6"/>
    </row>
    <row r="585" spans="1:4">
      <c r="A585" s="115" t="s">
        <v>29</v>
      </c>
      <c r="B585" s="117"/>
      <c r="C585" s="116"/>
      <c r="D585" s="6"/>
    </row>
    <row r="586" spans="1:4" ht="31.5">
      <c r="A586" s="32" t="s">
        <v>30</v>
      </c>
      <c r="B586" s="34" t="s">
        <v>340</v>
      </c>
      <c r="C586" s="29">
        <v>497.81</v>
      </c>
      <c r="D586" s="20"/>
    </row>
    <row r="587" spans="1:4" ht="31.5">
      <c r="A587" s="32" t="s">
        <v>14</v>
      </c>
      <c r="B587" s="28" t="s">
        <v>341</v>
      </c>
      <c r="C587" s="29">
        <v>117.433379</v>
      </c>
      <c r="D587" s="6"/>
    </row>
    <row r="588" spans="1:4" ht="31.5">
      <c r="A588" s="32" t="s">
        <v>64</v>
      </c>
      <c r="B588" s="40" t="s">
        <v>162</v>
      </c>
      <c r="C588" s="29">
        <v>5.08</v>
      </c>
      <c r="D588" s="6"/>
    </row>
    <row r="589" spans="1:4" ht="31.5">
      <c r="A589" s="32" t="s">
        <v>33</v>
      </c>
      <c r="B589" s="40" t="s">
        <v>163</v>
      </c>
      <c r="C589" s="29">
        <v>273.38</v>
      </c>
      <c r="D589" s="6"/>
    </row>
    <row r="590" spans="1:4" ht="31.5">
      <c r="A590" s="32" t="s">
        <v>67</v>
      </c>
      <c r="B590" s="28" t="s">
        <v>164</v>
      </c>
      <c r="C590" s="29">
        <v>66.25</v>
      </c>
      <c r="D590" s="6"/>
    </row>
    <row r="591" spans="1:4" ht="31.5">
      <c r="A591" s="32" t="s">
        <v>35</v>
      </c>
      <c r="B591" s="50" t="s">
        <v>165</v>
      </c>
      <c r="C591" s="29">
        <v>315.68</v>
      </c>
      <c r="D591" s="6"/>
    </row>
    <row r="592" spans="1:4" ht="31.5">
      <c r="A592" s="32" t="s">
        <v>37</v>
      </c>
      <c r="B592" s="40" t="s">
        <v>166</v>
      </c>
      <c r="C592" s="29">
        <v>132.26</v>
      </c>
      <c r="D592" s="6"/>
    </row>
    <row r="593" spans="1:7" ht="31.5">
      <c r="A593" s="32" t="s">
        <v>39</v>
      </c>
      <c r="B593" s="28" t="s">
        <v>167</v>
      </c>
      <c r="C593" s="29">
        <v>68.47</v>
      </c>
      <c r="D593" s="6"/>
    </row>
    <row r="594" spans="1:7" ht="31.5">
      <c r="A594" s="32" t="s">
        <v>41</v>
      </c>
      <c r="B594" s="40" t="s">
        <v>168</v>
      </c>
      <c r="C594" s="29">
        <v>42.019999999999996</v>
      </c>
      <c r="D594" s="6"/>
    </row>
    <row r="595" spans="1:7" ht="31.5">
      <c r="A595" s="32" t="s">
        <v>73</v>
      </c>
      <c r="B595" s="40" t="s">
        <v>169</v>
      </c>
      <c r="C595" s="29">
        <v>10.119999999999999</v>
      </c>
      <c r="D595" s="6"/>
    </row>
    <row r="596" spans="1:7" ht="31.5">
      <c r="A596" s="32" t="s">
        <v>43</v>
      </c>
      <c r="B596" s="28" t="s">
        <v>342</v>
      </c>
      <c r="C596" s="29">
        <v>3.67</v>
      </c>
      <c r="D596" s="6"/>
    </row>
    <row r="597" spans="1:7" ht="47.25">
      <c r="A597" s="32" t="s">
        <v>45</v>
      </c>
      <c r="B597" s="28" t="s">
        <v>262</v>
      </c>
      <c r="C597" s="29">
        <v>503.68355559442091</v>
      </c>
      <c r="D597" s="6"/>
      <c r="G597" s="2"/>
    </row>
    <row r="598" spans="1:7">
      <c r="A598" s="101" t="s">
        <v>47</v>
      </c>
      <c r="B598" s="103"/>
      <c r="C598" s="33">
        <f>SUM(C586:C597)</f>
        <v>2035.8569345944211</v>
      </c>
      <c r="D598" s="6"/>
    </row>
    <row r="599" spans="1:7">
      <c r="A599" s="101" t="s">
        <v>48</v>
      </c>
      <c r="B599" s="103"/>
      <c r="C599" s="33">
        <f>C598+C584</f>
        <v>11164.795245027448</v>
      </c>
      <c r="D599" s="6"/>
    </row>
    <row r="600" spans="1:7">
      <c r="A600" s="6"/>
      <c r="B600" s="6"/>
      <c r="C600" s="17"/>
      <c r="D600" s="6"/>
    </row>
    <row r="601" spans="1:7">
      <c r="A601" s="6"/>
      <c r="B601" s="6"/>
      <c r="C601" s="17"/>
      <c r="D601" s="6"/>
    </row>
    <row r="602" spans="1:7">
      <c r="A602" s="93" t="s">
        <v>49</v>
      </c>
      <c r="B602" s="93"/>
      <c r="C602" s="46">
        <v>80</v>
      </c>
      <c r="D602" s="6"/>
    </row>
    <row r="603" spans="1:7">
      <c r="A603" s="93" t="s">
        <v>50</v>
      </c>
      <c r="B603" s="93"/>
      <c r="C603" s="47">
        <f>ROUND(C599/C602,2)</f>
        <v>139.56</v>
      </c>
      <c r="D603" s="19"/>
    </row>
    <row r="606" spans="1:7">
      <c r="A606" s="94" t="s">
        <v>1</v>
      </c>
      <c r="B606" s="94"/>
      <c r="C606" s="94"/>
      <c r="D606" s="5"/>
    </row>
    <row r="607" spans="1:7">
      <c r="A607" s="6"/>
      <c r="B607" s="6"/>
      <c r="C607" s="6"/>
    </row>
    <row r="608" spans="1:7">
      <c r="A608" s="93" t="s">
        <v>308</v>
      </c>
      <c r="B608" s="93"/>
      <c r="C608" s="93"/>
    </row>
    <row r="609" spans="1:4" ht="34.5" customHeight="1">
      <c r="A609" s="93" t="s">
        <v>343</v>
      </c>
      <c r="B609" s="93"/>
      <c r="C609" s="93"/>
    </row>
    <row r="610" spans="1:4">
      <c r="A610" s="93" t="s">
        <v>80</v>
      </c>
      <c r="B610" s="93"/>
      <c r="C610" s="93"/>
    </row>
    <row r="611" spans="1:4">
      <c r="A611" s="107" t="s">
        <v>344</v>
      </c>
      <c r="B611" s="107"/>
      <c r="C611" s="6"/>
    </row>
    <row r="612" spans="1:4">
      <c r="A612" s="24"/>
      <c r="B612" s="24"/>
      <c r="C612" s="6"/>
    </row>
    <row r="613" spans="1:4" ht="78.75">
      <c r="A613" s="32" t="s">
        <v>6</v>
      </c>
      <c r="B613" s="32" t="s">
        <v>7</v>
      </c>
      <c r="C613" s="32" t="s">
        <v>8</v>
      </c>
    </row>
    <row r="614" spans="1:4">
      <c r="A614" s="101" t="s">
        <v>9</v>
      </c>
      <c r="B614" s="102"/>
      <c r="C614" s="103"/>
      <c r="D614" s="11"/>
    </row>
    <row r="615" spans="1:4">
      <c r="A615" s="32" t="s">
        <v>10</v>
      </c>
      <c r="B615" s="40" t="s">
        <v>345</v>
      </c>
      <c r="C615" s="38">
        <v>133.51796407185628</v>
      </c>
      <c r="D615" s="11"/>
    </row>
    <row r="616" spans="1:4" ht="31.5">
      <c r="A616" s="32" t="s">
        <v>14</v>
      </c>
      <c r="B616" s="28" t="s">
        <v>346</v>
      </c>
      <c r="C616" s="38">
        <v>31.496887724550898</v>
      </c>
    </row>
    <row r="617" spans="1:4" ht="31.5">
      <c r="A617" s="32" t="s">
        <v>16</v>
      </c>
      <c r="B617" s="40" t="s">
        <v>347</v>
      </c>
      <c r="C617" s="38">
        <v>4.12</v>
      </c>
    </row>
    <row r="618" spans="1:4" ht="31.5">
      <c r="A618" s="32" t="s">
        <v>18</v>
      </c>
      <c r="B618" s="40" t="s">
        <v>348</v>
      </c>
      <c r="C618" s="38">
        <v>68.67</v>
      </c>
    </row>
    <row r="619" spans="1:4" ht="31.5">
      <c r="A619" s="32" t="s">
        <v>20</v>
      </c>
      <c r="B619" s="28" t="s">
        <v>349</v>
      </c>
      <c r="C619" s="38">
        <v>4.3199999999999994</v>
      </c>
    </row>
    <row r="620" spans="1:4">
      <c r="A620" s="115" t="s">
        <v>28</v>
      </c>
      <c r="B620" s="116"/>
      <c r="C620" s="39">
        <f>SUM(C615:C619)</f>
        <v>242.1248517964072</v>
      </c>
    </row>
    <row r="621" spans="1:4">
      <c r="A621" s="115" t="s">
        <v>29</v>
      </c>
      <c r="B621" s="117"/>
      <c r="C621" s="116"/>
    </row>
    <row r="622" spans="1:4" ht="31.5">
      <c r="A622" s="32" t="s">
        <v>30</v>
      </c>
      <c r="B622" s="34" t="s">
        <v>350</v>
      </c>
      <c r="C622" s="38">
        <v>13.35</v>
      </c>
    </row>
    <row r="623" spans="1:4" ht="31.5">
      <c r="A623" s="32" t="s">
        <v>14</v>
      </c>
      <c r="B623" s="40" t="s">
        <v>351</v>
      </c>
      <c r="C623" s="38">
        <v>3.1492649999999998</v>
      </c>
    </row>
    <row r="624" spans="1:4" ht="31.5">
      <c r="A624" s="32" t="s">
        <v>64</v>
      </c>
      <c r="B624" s="40" t="s">
        <v>352</v>
      </c>
      <c r="C624" s="38">
        <v>0.26</v>
      </c>
    </row>
    <row r="625" spans="1:6" ht="31.5">
      <c r="A625" s="32" t="s">
        <v>33</v>
      </c>
      <c r="B625" s="40" t="s">
        <v>353</v>
      </c>
      <c r="C625" s="38">
        <v>13.67</v>
      </c>
    </row>
    <row r="626" spans="1:6" ht="31.5">
      <c r="A626" s="32" t="s">
        <v>67</v>
      </c>
      <c r="B626" s="28" t="s">
        <v>354</v>
      </c>
      <c r="C626" s="38">
        <v>3.32</v>
      </c>
    </row>
    <row r="627" spans="1:6" ht="31.5">
      <c r="A627" s="32" t="s">
        <v>35</v>
      </c>
      <c r="B627" s="50" t="s">
        <v>355</v>
      </c>
      <c r="C627" s="38">
        <v>15.79</v>
      </c>
    </row>
    <row r="628" spans="1:6" ht="31.5">
      <c r="A628" s="32" t="s">
        <v>37</v>
      </c>
      <c r="B628" s="40" t="s">
        <v>356</v>
      </c>
      <c r="C628" s="38">
        <v>6.62</v>
      </c>
    </row>
    <row r="629" spans="1:6" ht="31.5">
      <c r="A629" s="32" t="s">
        <v>39</v>
      </c>
      <c r="B629" s="28" t="s">
        <v>357</v>
      </c>
      <c r="C629" s="38">
        <v>3.42</v>
      </c>
    </row>
    <row r="630" spans="1:6" ht="31.5">
      <c r="A630" s="32" t="s">
        <v>41</v>
      </c>
      <c r="B630" s="40" t="s">
        <v>358</v>
      </c>
      <c r="C630" s="38">
        <v>2.11</v>
      </c>
    </row>
    <row r="631" spans="1:6" ht="31.5">
      <c r="A631" s="32" t="s">
        <v>73</v>
      </c>
      <c r="B631" s="40" t="s">
        <v>359</v>
      </c>
      <c r="C631" s="38">
        <v>0.51</v>
      </c>
    </row>
    <row r="632" spans="1:6" ht="31.5">
      <c r="A632" s="32" t="s">
        <v>43</v>
      </c>
      <c r="B632" s="28" t="s">
        <v>360</v>
      </c>
      <c r="C632" s="38">
        <v>0.2</v>
      </c>
    </row>
    <row r="633" spans="1:6">
      <c r="A633" s="32" t="s">
        <v>45</v>
      </c>
      <c r="B633" s="40" t="s">
        <v>361</v>
      </c>
      <c r="C633" s="38">
        <v>2</v>
      </c>
      <c r="F633" s="2"/>
    </row>
    <row r="634" spans="1:6">
      <c r="A634" s="101" t="s">
        <v>47</v>
      </c>
      <c r="B634" s="103"/>
      <c r="C634" s="39">
        <f>SUM(C622:C633)</f>
        <v>64.399265</v>
      </c>
    </row>
    <row r="635" spans="1:6">
      <c r="A635" s="101" t="s">
        <v>48</v>
      </c>
      <c r="B635" s="103"/>
      <c r="C635" s="39">
        <f>C634+C620</f>
        <v>306.52411679640721</v>
      </c>
    </row>
    <row r="636" spans="1:6">
      <c r="C636" s="2"/>
    </row>
    <row r="637" spans="1:6">
      <c r="C637" s="2"/>
    </row>
    <row r="638" spans="1:6">
      <c r="A638" s="108" t="s">
        <v>49</v>
      </c>
      <c r="B638" s="108"/>
      <c r="C638" s="46">
        <v>4</v>
      </c>
    </row>
    <row r="639" spans="1:6">
      <c r="A639" s="108" t="s">
        <v>123</v>
      </c>
      <c r="B639" s="108"/>
      <c r="C639" s="48">
        <f>ROUND(C635/C638,2)</f>
        <v>76.63</v>
      </c>
    </row>
    <row r="642" spans="1:5">
      <c r="A642" s="94" t="s">
        <v>1</v>
      </c>
      <c r="B642" s="94"/>
      <c r="C642" s="94"/>
      <c r="D642" s="5"/>
      <c r="E642" s="5"/>
    </row>
    <row r="644" spans="1:5">
      <c r="A644" s="95" t="s">
        <v>2</v>
      </c>
      <c r="B644" s="95"/>
      <c r="C644" s="95"/>
    </row>
    <row r="645" spans="1:5" ht="38.25" customHeight="1">
      <c r="A645" s="95" t="s">
        <v>362</v>
      </c>
      <c r="B645" s="95"/>
      <c r="C645" s="95"/>
    </row>
    <row r="646" spans="1:5">
      <c r="A646" s="95" t="s">
        <v>4</v>
      </c>
      <c r="B646" s="95"/>
      <c r="C646" s="95"/>
    </row>
    <row r="647" spans="1:5">
      <c r="A647" s="97" t="s">
        <v>363</v>
      </c>
      <c r="B647" s="97"/>
    </row>
    <row r="648" spans="1:5">
      <c r="A648" s="23"/>
      <c r="B648" s="23"/>
    </row>
    <row r="649" spans="1:5" ht="78.75">
      <c r="A649" s="32" t="s">
        <v>6</v>
      </c>
      <c r="B649" s="32" t="s">
        <v>7</v>
      </c>
      <c r="C649" s="32" t="s">
        <v>8</v>
      </c>
    </row>
    <row r="650" spans="1:5">
      <c r="A650" s="101" t="s">
        <v>9</v>
      </c>
      <c r="B650" s="102"/>
      <c r="C650" s="103"/>
      <c r="D650" s="3"/>
      <c r="E650" s="11"/>
    </row>
    <row r="651" spans="1:5">
      <c r="A651" s="32" t="s">
        <v>10</v>
      </c>
      <c r="B651" s="40" t="s">
        <v>364</v>
      </c>
      <c r="C651" s="29">
        <v>1335.179640718563</v>
      </c>
      <c r="D651" s="10"/>
      <c r="E651" s="10"/>
    </row>
    <row r="652" spans="1:5" ht="31.5">
      <c r="A652" s="32" t="s">
        <v>14</v>
      </c>
      <c r="B652" s="28" t="s">
        <v>365</v>
      </c>
      <c r="C652" s="29">
        <v>314.96887724550902</v>
      </c>
    </row>
    <row r="653" spans="1:5" ht="31.5">
      <c r="A653" s="32" t="s">
        <v>16</v>
      </c>
      <c r="B653" s="40" t="s">
        <v>366</v>
      </c>
      <c r="C653" s="29">
        <v>41.19</v>
      </c>
    </row>
    <row r="654" spans="1:5" ht="31.5">
      <c r="A654" s="32" t="s">
        <v>18</v>
      </c>
      <c r="B654" s="40" t="s">
        <v>367</v>
      </c>
      <c r="C654" s="29">
        <v>565.67999999999995</v>
      </c>
    </row>
    <row r="655" spans="1:5" ht="31.5">
      <c r="A655" s="32" t="s">
        <v>20</v>
      </c>
      <c r="B655" s="28" t="s">
        <v>368</v>
      </c>
      <c r="C655" s="29">
        <v>43.15</v>
      </c>
    </row>
    <row r="656" spans="1:5">
      <c r="A656" s="115" t="s">
        <v>28</v>
      </c>
      <c r="B656" s="116"/>
      <c r="C656" s="33">
        <f>SUM(C651:C655)</f>
        <v>2300.1685179640722</v>
      </c>
    </row>
    <row r="657" spans="1:7">
      <c r="A657" s="115" t="s">
        <v>29</v>
      </c>
      <c r="B657" s="117"/>
      <c r="C657" s="116"/>
    </row>
    <row r="658" spans="1:7" ht="31.5">
      <c r="A658" s="32" t="s">
        <v>30</v>
      </c>
      <c r="B658" s="34" t="s">
        <v>369</v>
      </c>
      <c r="C658" s="38">
        <v>133.51</v>
      </c>
      <c r="D658" s="20"/>
    </row>
    <row r="659" spans="1:7" ht="31.5">
      <c r="A659" s="32" t="s">
        <v>14</v>
      </c>
      <c r="B659" s="28" t="s">
        <v>370</v>
      </c>
      <c r="C659" s="38">
        <v>31.495008999999996</v>
      </c>
    </row>
    <row r="660" spans="1:7" ht="31.5">
      <c r="A660" s="32" t="s">
        <v>64</v>
      </c>
      <c r="B660" s="40" t="s">
        <v>371</v>
      </c>
      <c r="C660" s="38">
        <v>2.5399999999999996</v>
      </c>
    </row>
    <row r="661" spans="1:7" ht="31.5">
      <c r="A661" s="32" t="s">
        <v>33</v>
      </c>
      <c r="B661" s="40" t="s">
        <v>372</v>
      </c>
      <c r="C661" s="38">
        <v>136.69</v>
      </c>
    </row>
    <row r="662" spans="1:7" ht="31.5">
      <c r="A662" s="32" t="s">
        <v>67</v>
      </c>
      <c r="B662" s="28" t="s">
        <v>373</v>
      </c>
      <c r="C662" s="38"/>
    </row>
    <row r="663" spans="1:7" ht="31.5">
      <c r="A663" s="32" t="s">
        <v>35</v>
      </c>
      <c r="B663" s="50" t="s">
        <v>374</v>
      </c>
      <c r="C663" s="38">
        <v>157.84</v>
      </c>
    </row>
    <row r="664" spans="1:7" ht="31.5">
      <c r="A664" s="32" t="s">
        <v>37</v>
      </c>
      <c r="B664" s="40" t="s">
        <v>375</v>
      </c>
      <c r="C664" s="38">
        <v>66.13000000000001</v>
      </c>
    </row>
    <row r="665" spans="1:7" ht="31.5">
      <c r="A665" s="32" t="s">
        <v>39</v>
      </c>
      <c r="B665" s="28" t="s">
        <v>376</v>
      </c>
      <c r="C665" s="38">
        <v>34.24</v>
      </c>
    </row>
    <row r="666" spans="1:7" ht="31.5">
      <c r="A666" s="32" t="s">
        <v>41</v>
      </c>
      <c r="B666" s="40" t="s">
        <v>377</v>
      </c>
      <c r="C666" s="38">
        <v>20.990000000000002</v>
      </c>
    </row>
    <row r="667" spans="1:7" ht="31.5">
      <c r="A667" s="32" t="s">
        <v>73</v>
      </c>
      <c r="B667" s="40" t="s">
        <v>378</v>
      </c>
      <c r="C667" s="38"/>
    </row>
    <row r="668" spans="1:7" ht="31.5">
      <c r="A668" s="32" t="s">
        <v>43</v>
      </c>
      <c r="B668" s="28" t="s">
        <v>379</v>
      </c>
      <c r="C668" s="38"/>
    </row>
    <row r="669" spans="1:7">
      <c r="A669" s="32" t="s">
        <v>45</v>
      </c>
      <c r="B669" s="40" t="s">
        <v>380</v>
      </c>
      <c r="C669" s="38">
        <v>20</v>
      </c>
      <c r="G669" s="2"/>
    </row>
    <row r="670" spans="1:7">
      <c r="A670" s="101" t="s">
        <v>47</v>
      </c>
      <c r="B670" s="103"/>
      <c r="C670" s="39">
        <f>SUM(C658:C669)</f>
        <v>603.43500900000004</v>
      </c>
    </row>
    <row r="671" spans="1:7">
      <c r="A671" s="101" t="s">
        <v>48</v>
      </c>
      <c r="B671" s="103"/>
      <c r="C671" s="33">
        <f>C670+C656</f>
        <v>2903.6035269640724</v>
      </c>
    </row>
    <row r="672" spans="1:7">
      <c r="A672" s="6"/>
      <c r="B672" s="6"/>
      <c r="C672" s="17"/>
    </row>
    <row r="673" spans="1:5">
      <c r="A673" s="6"/>
      <c r="B673" s="6"/>
      <c r="C673" s="17"/>
    </row>
    <row r="674" spans="1:5">
      <c r="A674" s="93" t="s">
        <v>49</v>
      </c>
      <c r="B674" s="93"/>
      <c r="C674" s="46">
        <v>40</v>
      </c>
    </row>
    <row r="675" spans="1:5">
      <c r="A675" s="93" t="s">
        <v>50</v>
      </c>
      <c r="B675" s="93"/>
      <c r="C675" s="47">
        <f>ROUND(C671/C674,2)</f>
        <v>72.59</v>
      </c>
      <c r="D675" s="18"/>
    </row>
    <row r="678" spans="1:5">
      <c r="A678" s="94" t="s">
        <v>1</v>
      </c>
      <c r="B678" s="94"/>
      <c r="C678" s="94"/>
      <c r="D678" s="5"/>
      <c r="E678" s="5"/>
    </row>
    <row r="680" spans="1:5">
      <c r="A680" s="95" t="s">
        <v>2</v>
      </c>
      <c r="B680" s="95"/>
      <c r="C680" s="95"/>
    </row>
    <row r="681" spans="1:5" ht="39" customHeight="1">
      <c r="A681" s="95" t="s">
        <v>381</v>
      </c>
      <c r="B681" s="95"/>
      <c r="C681" s="95"/>
    </row>
    <row r="682" spans="1:5">
      <c r="A682" s="95" t="s">
        <v>4</v>
      </c>
      <c r="B682" s="95"/>
      <c r="C682" s="95"/>
    </row>
    <row r="683" spans="1:5">
      <c r="A683" s="107" t="s">
        <v>344</v>
      </c>
      <c r="B683" s="107"/>
      <c r="C683" s="6"/>
    </row>
    <row r="684" spans="1:5">
      <c r="A684" s="24"/>
      <c r="B684" s="24"/>
      <c r="C684" s="6"/>
    </row>
    <row r="685" spans="1:5" ht="78.75">
      <c r="A685" s="32" t="s">
        <v>6</v>
      </c>
      <c r="B685" s="32" t="s">
        <v>7</v>
      </c>
      <c r="C685" s="32" t="s">
        <v>8</v>
      </c>
    </row>
    <row r="686" spans="1:5">
      <c r="A686" s="101" t="s">
        <v>9</v>
      </c>
      <c r="B686" s="102"/>
      <c r="C686" s="103"/>
      <c r="D686" s="3"/>
      <c r="E686" s="3"/>
    </row>
    <row r="687" spans="1:5">
      <c r="A687" s="32" t="s">
        <v>10</v>
      </c>
      <c r="B687" s="40" t="s">
        <v>382</v>
      </c>
      <c r="C687" s="38">
        <v>118.68263473053892</v>
      </c>
      <c r="D687" s="10"/>
      <c r="E687" s="11"/>
    </row>
    <row r="688" spans="1:5" ht="31.5">
      <c r="A688" s="32" t="s">
        <v>14</v>
      </c>
      <c r="B688" s="28" t="s">
        <v>383</v>
      </c>
      <c r="C688" s="38">
        <v>27.997233532934132</v>
      </c>
    </row>
    <row r="689" spans="1:3" ht="31.5">
      <c r="A689" s="32" t="s">
        <v>16</v>
      </c>
      <c r="B689" s="40" t="s">
        <v>347</v>
      </c>
      <c r="C689" s="38">
        <v>4.12</v>
      </c>
    </row>
    <row r="690" spans="1:3" ht="31.5">
      <c r="A690" s="32" t="s">
        <v>18</v>
      </c>
      <c r="B690" s="40" t="s">
        <v>384</v>
      </c>
      <c r="C690" s="38">
        <v>44.48</v>
      </c>
    </row>
    <row r="691" spans="1:3" ht="31.5">
      <c r="A691" s="32" t="s">
        <v>20</v>
      </c>
      <c r="B691" s="28" t="s">
        <v>349</v>
      </c>
      <c r="C691" s="38">
        <v>4.3199999999999994</v>
      </c>
    </row>
    <row r="692" spans="1:3">
      <c r="A692" s="115" t="s">
        <v>28</v>
      </c>
      <c r="B692" s="116"/>
      <c r="C692" s="39">
        <f>SUM(C687:C691)</f>
        <v>199.59986826347304</v>
      </c>
    </row>
    <row r="693" spans="1:3">
      <c r="A693" s="115" t="s">
        <v>29</v>
      </c>
      <c r="B693" s="117"/>
      <c r="C693" s="116"/>
    </row>
    <row r="694" spans="1:3" ht="31.5">
      <c r="A694" s="32" t="s">
        <v>30</v>
      </c>
      <c r="B694" s="34" t="s">
        <v>385</v>
      </c>
      <c r="C694" s="38">
        <v>11.868263473053894</v>
      </c>
    </row>
    <row r="695" spans="1:3" ht="31.5">
      <c r="A695" s="32" t="s">
        <v>14</v>
      </c>
      <c r="B695" s="28" t="s">
        <v>386</v>
      </c>
      <c r="C695" s="38">
        <v>2.7997233532934134</v>
      </c>
    </row>
    <row r="696" spans="1:3" ht="31.5">
      <c r="A696" s="32" t="s">
        <v>64</v>
      </c>
      <c r="B696" s="40" t="s">
        <v>352</v>
      </c>
      <c r="C696" s="38">
        <v>0.26</v>
      </c>
    </row>
    <row r="697" spans="1:3" ht="31.5">
      <c r="A697" s="32" t="s">
        <v>33</v>
      </c>
      <c r="B697" s="40" t="s">
        <v>353</v>
      </c>
      <c r="C697" s="38">
        <v>13.67</v>
      </c>
    </row>
    <row r="698" spans="1:3" ht="31.5">
      <c r="A698" s="32" t="s">
        <v>67</v>
      </c>
      <c r="B698" s="28" t="s">
        <v>354</v>
      </c>
      <c r="C698" s="38">
        <v>3.32</v>
      </c>
    </row>
    <row r="699" spans="1:3" ht="31.5">
      <c r="A699" s="32" t="s">
        <v>35</v>
      </c>
      <c r="B699" s="50" t="s">
        <v>355</v>
      </c>
      <c r="C699" s="38">
        <v>15.79</v>
      </c>
    </row>
    <row r="700" spans="1:3" ht="31.5">
      <c r="A700" s="32" t="s">
        <v>37</v>
      </c>
      <c r="B700" s="40" t="s">
        <v>356</v>
      </c>
      <c r="C700" s="38">
        <v>6.62</v>
      </c>
    </row>
    <row r="701" spans="1:3" ht="31.5">
      <c r="A701" s="32" t="s">
        <v>39</v>
      </c>
      <c r="B701" s="28" t="s">
        <v>357</v>
      </c>
      <c r="C701" s="38">
        <v>3.42</v>
      </c>
    </row>
    <row r="702" spans="1:3" ht="31.5">
      <c r="A702" s="32" t="s">
        <v>41</v>
      </c>
      <c r="B702" s="40" t="s">
        <v>358</v>
      </c>
      <c r="C702" s="38">
        <v>2.11</v>
      </c>
    </row>
    <row r="703" spans="1:3" ht="31.5">
      <c r="A703" s="32" t="s">
        <v>73</v>
      </c>
      <c r="B703" s="40" t="s">
        <v>359</v>
      </c>
      <c r="C703" s="38">
        <v>0.51</v>
      </c>
    </row>
    <row r="704" spans="1:3" ht="31.5">
      <c r="A704" s="32" t="s">
        <v>43</v>
      </c>
      <c r="B704" s="28" t="s">
        <v>387</v>
      </c>
      <c r="C704" s="38">
        <v>0.19</v>
      </c>
    </row>
    <row r="705" spans="1:7">
      <c r="A705" s="32" t="s">
        <v>45</v>
      </c>
      <c r="B705" s="40" t="s">
        <v>361</v>
      </c>
      <c r="C705" s="38">
        <v>2</v>
      </c>
      <c r="G705" s="2"/>
    </row>
    <row r="706" spans="1:7">
      <c r="A706" s="101" t="s">
        <v>47</v>
      </c>
      <c r="B706" s="103"/>
      <c r="C706" s="39">
        <f>SUM(C694:C705)</f>
        <v>62.557986826347303</v>
      </c>
    </row>
    <row r="707" spans="1:7">
      <c r="A707" s="101" t="s">
        <v>48</v>
      </c>
      <c r="B707" s="103"/>
      <c r="C707" s="39">
        <f>C706+C692</f>
        <v>262.15785508982037</v>
      </c>
    </row>
    <row r="708" spans="1:7">
      <c r="A708" s="6"/>
      <c r="B708" s="6"/>
      <c r="C708" s="17"/>
    </row>
    <row r="709" spans="1:7">
      <c r="A709" s="6"/>
      <c r="B709" s="6"/>
      <c r="C709" s="17"/>
    </row>
    <row r="710" spans="1:7">
      <c r="A710" s="93" t="s">
        <v>49</v>
      </c>
      <c r="B710" s="93"/>
      <c r="C710" s="46">
        <v>4</v>
      </c>
    </row>
    <row r="711" spans="1:7">
      <c r="A711" s="93" t="s">
        <v>50</v>
      </c>
      <c r="B711" s="93"/>
      <c r="C711" s="47">
        <f>ROUND(C707/C710,2)</f>
        <v>65.540000000000006</v>
      </c>
    </row>
    <row r="714" spans="1:7">
      <c r="A714" s="94" t="s">
        <v>1</v>
      </c>
      <c r="B714" s="94"/>
      <c r="C714" s="94"/>
      <c r="D714" s="5"/>
    </row>
    <row r="716" spans="1:7">
      <c r="A716" s="95" t="s">
        <v>2</v>
      </c>
      <c r="B716" s="95"/>
      <c r="C716" s="95"/>
    </row>
    <row r="717" spans="1:7" ht="36.75" customHeight="1">
      <c r="A717" s="95" t="s">
        <v>388</v>
      </c>
      <c r="B717" s="95"/>
      <c r="C717" s="95"/>
    </row>
    <row r="718" spans="1:7">
      <c r="A718" s="95" t="s">
        <v>4</v>
      </c>
      <c r="B718" s="95"/>
      <c r="C718" s="95"/>
    </row>
    <row r="719" spans="1:7">
      <c r="A719" s="107" t="s">
        <v>389</v>
      </c>
      <c r="B719" s="107"/>
      <c r="C719" s="6"/>
    </row>
    <row r="720" spans="1:7">
      <c r="A720" s="24"/>
      <c r="B720" s="24"/>
      <c r="C720" s="6"/>
    </row>
    <row r="721" spans="1:4" ht="78.75">
      <c r="A721" s="32" t="s">
        <v>6</v>
      </c>
      <c r="B721" s="32" t="s">
        <v>7</v>
      </c>
      <c r="C721" s="32" t="s">
        <v>8</v>
      </c>
    </row>
    <row r="722" spans="1:4">
      <c r="A722" s="101" t="s">
        <v>9</v>
      </c>
      <c r="B722" s="102"/>
      <c r="C722" s="103"/>
      <c r="D722" s="11"/>
    </row>
    <row r="723" spans="1:4">
      <c r="A723" s="32" t="s">
        <v>10</v>
      </c>
      <c r="B723" s="40" t="s">
        <v>390</v>
      </c>
      <c r="C723" s="29">
        <v>11237.761976047903</v>
      </c>
      <c r="D723" s="11"/>
    </row>
    <row r="724" spans="1:4" ht="31.5">
      <c r="A724" s="32" t="s">
        <v>14</v>
      </c>
      <c r="B724" s="28" t="s">
        <v>391</v>
      </c>
      <c r="C724" s="29">
        <v>2650.9900000000002</v>
      </c>
    </row>
    <row r="725" spans="1:4" ht="31.5">
      <c r="A725" s="32" t="s">
        <v>16</v>
      </c>
      <c r="B725" s="40" t="s">
        <v>392</v>
      </c>
      <c r="C725" s="29">
        <v>514.87</v>
      </c>
    </row>
    <row r="726" spans="1:4" ht="31.5">
      <c r="A726" s="32" t="s">
        <v>18</v>
      </c>
      <c r="B726" s="40" t="s">
        <v>393</v>
      </c>
      <c r="C726" s="29">
        <v>1022.95</v>
      </c>
    </row>
    <row r="727" spans="1:4" ht="31.5">
      <c r="A727" s="32" t="s">
        <v>20</v>
      </c>
      <c r="B727" s="28" t="s">
        <v>394</v>
      </c>
      <c r="C727" s="29">
        <v>539.33000000000004</v>
      </c>
    </row>
    <row r="728" spans="1:4">
      <c r="A728" s="115" t="s">
        <v>28</v>
      </c>
      <c r="B728" s="116"/>
      <c r="C728" s="33">
        <f>SUM(C723:C727)</f>
        <v>15965.901976047904</v>
      </c>
    </row>
    <row r="729" spans="1:4">
      <c r="A729" s="115" t="s">
        <v>29</v>
      </c>
      <c r="B729" s="117"/>
      <c r="C729" s="116"/>
    </row>
    <row r="730" spans="1:4" ht="31.5">
      <c r="A730" s="32" t="s">
        <v>30</v>
      </c>
      <c r="B730" s="34" t="s">
        <v>395</v>
      </c>
      <c r="C730" s="29">
        <v>1123.77</v>
      </c>
    </row>
    <row r="731" spans="1:4" ht="31.5">
      <c r="A731" s="32" t="s">
        <v>14</v>
      </c>
      <c r="B731" s="28" t="s">
        <v>396</v>
      </c>
      <c r="C731" s="29">
        <v>265.09734299999997</v>
      </c>
    </row>
    <row r="732" spans="1:4" ht="31.5">
      <c r="A732" s="32" t="s">
        <v>64</v>
      </c>
      <c r="B732" s="40" t="s">
        <v>397</v>
      </c>
      <c r="C732" s="29">
        <v>31.700000000000003</v>
      </c>
    </row>
    <row r="733" spans="1:4" ht="31.5">
      <c r="A733" s="32" t="s">
        <v>33</v>
      </c>
      <c r="B733" s="40" t="s">
        <v>398</v>
      </c>
      <c r="C733" s="29">
        <v>1708.6</v>
      </c>
    </row>
    <row r="734" spans="1:4" ht="31.5">
      <c r="A734" s="32" t="s">
        <v>67</v>
      </c>
      <c r="B734" s="28" t="s">
        <v>399</v>
      </c>
      <c r="C734" s="29">
        <v>414.03</v>
      </c>
    </row>
    <row r="735" spans="1:4" ht="31.5">
      <c r="A735" s="32" t="s">
        <v>35</v>
      </c>
      <c r="B735" s="50" t="s">
        <v>400</v>
      </c>
      <c r="C735" s="29">
        <v>1973</v>
      </c>
    </row>
    <row r="736" spans="1:4" ht="31.5">
      <c r="A736" s="32" t="s">
        <v>37</v>
      </c>
      <c r="B736" s="40" t="s">
        <v>401</v>
      </c>
      <c r="C736" s="29">
        <v>826.61</v>
      </c>
    </row>
    <row r="737" spans="1:4" ht="31.5">
      <c r="A737" s="32" t="s">
        <v>39</v>
      </c>
      <c r="B737" s="28" t="s">
        <v>402</v>
      </c>
      <c r="C737" s="29">
        <v>427.95</v>
      </c>
    </row>
    <row r="738" spans="1:4" ht="31.5">
      <c r="A738" s="32" t="s">
        <v>41</v>
      </c>
      <c r="B738" s="40" t="s">
        <v>403</v>
      </c>
      <c r="C738" s="29">
        <v>262.57</v>
      </c>
    </row>
    <row r="739" spans="1:4" ht="31.5">
      <c r="A739" s="32" t="s">
        <v>43</v>
      </c>
      <c r="B739" s="28" t="s">
        <v>404</v>
      </c>
      <c r="C739" s="29">
        <v>25.770000000000003</v>
      </c>
    </row>
    <row r="740" spans="1:4">
      <c r="A740" s="32" t="s">
        <v>45</v>
      </c>
      <c r="B740" s="40" t="s">
        <v>405</v>
      </c>
      <c r="C740" s="29">
        <v>250</v>
      </c>
    </row>
    <row r="741" spans="1:4">
      <c r="A741" s="101" t="s">
        <v>47</v>
      </c>
      <c r="B741" s="103"/>
      <c r="C741" s="33">
        <f>SUM(C730:C740)</f>
        <v>7309.0973429999995</v>
      </c>
    </row>
    <row r="742" spans="1:4">
      <c r="A742" s="101" t="s">
        <v>48</v>
      </c>
      <c r="B742" s="103"/>
      <c r="C742" s="33">
        <f>C741+C728</f>
        <v>23274.999319047904</v>
      </c>
    </row>
    <row r="743" spans="1:4">
      <c r="A743" s="6"/>
      <c r="B743" s="6"/>
      <c r="C743" s="17"/>
    </row>
    <row r="744" spans="1:4">
      <c r="A744" s="6"/>
      <c r="B744" s="6"/>
      <c r="C744" s="17"/>
    </row>
    <row r="745" spans="1:4">
      <c r="A745" s="93" t="s">
        <v>49</v>
      </c>
      <c r="B745" s="93"/>
      <c r="C745" s="46">
        <v>500</v>
      </c>
    </row>
    <row r="746" spans="1:4">
      <c r="A746" s="93" t="s">
        <v>50</v>
      </c>
      <c r="B746" s="93"/>
      <c r="C746" s="47">
        <f>ROUND(C742/C745,2)</f>
        <v>46.55</v>
      </c>
      <c r="D746" s="18"/>
    </row>
    <row r="749" spans="1:4">
      <c r="A749" s="94" t="s">
        <v>1</v>
      </c>
      <c r="B749" s="94"/>
      <c r="C749" s="94"/>
      <c r="D749" s="5"/>
    </row>
    <row r="751" spans="1:4">
      <c r="A751" s="95" t="s">
        <v>2</v>
      </c>
      <c r="B751" s="95"/>
      <c r="C751" s="95"/>
    </row>
    <row r="752" spans="1:4" ht="38.25" customHeight="1">
      <c r="A752" s="95" t="s">
        <v>406</v>
      </c>
      <c r="B752" s="95"/>
      <c r="C752" s="95"/>
    </row>
    <row r="753" spans="1:4">
      <c r="A753" s="95" t="s">
        <v>4</v>
      </c>
      <c r="B753" s="95"/>
      <c r="C753" s="95"/>
    </row>
    <row r="754" spans="1:4">
      <c r="A754" s="97" t="s">
        <v>389</v>
      </c>
      <c r="B754" s="97"/>
    </row>
    <row r="755" spans="1:4">
      <c r="A755" s="23"/>
      <c r="B755" s="23"/>
    </row>
    <row r="756" spans="1:4" ht="78.75">
      <c r="A756" s="32" t="s">
        <v>6</v>
      </c>
      <c r="B756" s="32" t="s">
        <v>7</v>
      </c>
      <c r="C756" s="32" t="s">
        <v>8</v>
      </c>
    </row>
    <row r="757" spans="1:4">
      <c r="A757" s="101" t="s">
        <v>9</v>
      </c>
      <c r="B757" s="102"/>
      <c r="C757" s="103"/>
      <c r="D757" s="11"/>
    </row>
    <row r="758" spans="1:4">
      <c r="A758" s="32" t="s">
        <v>10</v>
      </c>
      <c r="B758" s="40" t="s">
        <v>407</v>
      </c>
      <c r="C758" s="43">
        <v>7120.9580838323345</v>
      </c>
      <c r="D758" s="11"/>
    </row>
    <row r="759" spans="1:4" ht="31.5">
      <c r="A759" s="32" t="s">
        <v>14</v>
      </c>
      <c r="B759" s="28" t="s">
        <v>408</v>
      </c>
      <c r="C759" s="29">
        <v>1679.8340119760478</v>
      </c>
    </row>
    <row r="760" spans="1:4" ht="31.5">
      <c r="A760" s="32" t="s">
        <v>16</v>
      </c>
      <c r="B760" s="40" t="s">
        <v>392</v>
      </c>
      <c r="C760" s="29">
        <v>514.87</v>
      </c>
    </row>
    <row r="761" spans="1:4" ht="31.5">
      <c r="A761" s="32" t="s">
        <v>22</v>
      </c>
      <c r="B761" s="40" t="s">
        <v>409</v>
      </c>
      <c r="C761" s="29">
        <v>1100.9056228411525</v>
      </c>
    </row>
    <row r="762" spans="1:4" ht="31.5">
      <c r="A762" s="32" t="s">
        <v>24</v>
      </c>
      <c r="B762" s="40" t="s">
        <v>410</v>
      </c>
      <c r="C762" s="29">
        <v>1017.39</v>
      </c>
    </row>
    <row r="763" spans="1:4" ht="31.5">
      <c r="A763" s="32" t="s">
        <v>26</v>
      </c>
      <c r="B763" s="28" t="s">
        <v>411</v>
      </c>
      <c r="C763" s="29">
        <v>4357.5</v>
      </c>
    </row>
    <row r="764" spans="1:4">
      <c r="A764" s="115" t="s">
        <v>28</v>
      </c>
      <c r="B764" s="116"/>
      <c r="C764" s="33">
        <f>SUM(C758:C763)</f>
        <v>15791.457718649533</v>
      </c>
    </row>
    <row r="765" spans="1:4">
      <c r="A765" s="115" t="s">
        <v>29</v>
      </c>
      <c r="B765" s="117"/>
      <c r="C765" s="116"/>
    </row>
    <row r="766" spans="1:4" ht="31.5">
      <c r="A766" s="32" t="s">
        <v>30</v>
      </c>
      <c r="B766" s="34" t="s">
        <v>412</v>
      </c>
      <c r="C766" s="29">
        <v>712</v>
      </c>
    </row>
    <row r="767" spans="1:4" ht="31.5">
      <c r="A767" s="32" t="s">
        <v>14</v>
      </c>
      <c r="B767" s="28" t="s">
        <v>413</v>
      </c>
      <c r="C767" s="29">
        <v>167.96</v>
      </c>
    </row>
    <row r="768" spans="1:4" ht="31.5">
      <c r="A768" s="32" t="s">
        <v>33</v>
      </c>
      <c r="B768" s="40" t="s">
        <v>398</v>
      </c>
      <c r="C768" s="29">
        <v>1708.6</v>
      </c>
    </row>
    <row r="769" spans="1:3" ht="31.5">
      <c r="A769" s="32" t="s">
        <v>35</v>
      </c>
      <c r="B769" s="50" t="s">
        <v>400</v>
      </c>
      <c r="C769" s="29">
        <v>1973</v>
      </c>
    </row>
    <row r="770" spans="1:3" ht="31.5">
      <c r="A770" s="32" t="s">
        <v>37</v>
      </c>
      <c r="B770" s="40" t="s">
        <v>401</v>
      </c>
      <c r="C770" s="29">
        <v>826.61</v>
      </c>
    </row>
    <row r="771" spans="1:3">
      <c r="A771" s="32"/>
      <c r="B771" s="50"/>
      <c r="C771" s="29"/>
    </row>
    <row r="772" spans="1:3" ht="31.5">
      <c r="A772" s="32" t="s">
        <v>41</v>
      </c>
      <c r="B772" s="40" t="s">
        <v>403</v>
      </c>
      <c r="C772" s="29">
        <v>262.57</v>
      </c>
    </row>
    <row r="773" spans="1:3">
      <c r="A773" s="32"/>
      <c r="B773" s="28"/>
      <c r="C773" s="29"/>
    </row>
    <row r="774" spans="1:3" ht="31.5">
      <c r="A774" s="32" t="s">
        <v>43</v>
      </c>
      <c r="B774" s="28" t="s">
        <v>414</v>
      </c>
      <c r="C774" s="29">
        <v>24.78</v>
      </c>
    </row>
    <row r="775" spans="1:3" ht="47.25">
      <c r="A775" s="32" t="s">
        <v>45</v>
      </c>
      <c r="B775" s="40" t="s">
        <v>415</v>
      </c>
      <c r="C775" s="29">
        <v>3148.0222224651302</v>
      </c>
    </row>
    <row r="776" spans="1:3">
      <c r="A776" s="101" t="s">
        <v>47</v>
      </c>
      <c r="B776" s="103"/>
      <c r="C776" s="33">
        <f>SUM(C766:C775)</f>
        <v>8823.5422224651284</v>
      </c>
    </row>
    <row r="777" spans="1:3">
      <c r="A777" s="101" t="s">
        <v>48</v>
      </c>
      <c r="B777" s="103"/>
      <c r="C777" s="33">
        <f>C776+C764</f>
        <v>24614.999941114664</v>
      </c>
    </row>
    <row r="778" spans="1:3">
      <c r="A778" s="6"/>
      <c r="B778" s="6"/>
      <c r="C778" s="17"/>
    </row>
    <row r="779" spans="1:3">
      <c r="A779" s="6"/>
      <c r="B779" s="6"/>
      <c r="C779" s="17"/>
    </row>
    <row r="780" spans="1:3">
      <c r="A780" s="93" t="s">
        <v>49</v>
      </c>
      <c r="B780" s="93"/>
      <c r="C780" s="46">
        <v>500</v>
      </c>
    </row>
    <row r="781" spans="1:3">
      <c r="A781" s="93" t="s">
        <v>50</v>
      </c>
      <c r="B781" s="93"/>
      <c r="C781" s="47">
        <f>ROUND(C777/C780,2)</f>
        <v>49.23</v>
      </c>
    </row>
    <row r="784" spans="1:3">
      <c r="A784" s="94" t="s">
        <v>1</v>
      </c>
      <c r="B784" s="94"/>
      <c r="C784" s="94"/>
    </row>
    <row r="786" spans="1:3">
      <c r="A786" s="95" t="s">
        <v>2</v>
      </c>
      <c r="B786" s="95"/>
      <c r="C786" s="95"/>
    </row>
    <row r="787" spans="1:3" ht="35.25" customHeight="1">
      <c r="A787" s="95" t="s">
        <v>416</v>
      </c>
      <c r="B787" s="95"/>
      <c r="C787" s="95"/>
    </row>
    <row r="788" spans="1:3">
      <c r="A788" s="95" t="s">
        <v>4</v>
      </c>
      <c r="B788" s="95"/>
      <c r="C788" s="95"/>
    </row>
    <row r="789" spans="1:3">
      <c r="A789" s="97" t="s">
        <v>173</v>
      </c>
      <c r="B789" s="97"/>
    </row>
    <row r="790" spans="1:3">
      <c r="A790" s="23"/>
      <c r="B790" s="23"/>
    </row>
    <row r="791" spans="1:3" ht="78.75">
      <c r="A791" s="32" t="s">
        <v>6</v>
      </c>
      <c r="B791" s="32" t="s">
        <v>7</v>
      </c>
      <c r="C791" s="32" t="s">
        <v>8</v>
      </c>
    </row>
    <row r="792" spans="1:3">
      <c r="A792" s="101" t="s">
        <v>9</v>
      </c>
      <c r="B792" s="102"/>
      <c r="C792" s="103"/>
    </row>
    <row r="793" spans="1:3">
      <c r="A793" s="32" t="s">
        <v>10</v>
      </c>
      <c r="B793" s="40" t="s">
        <v>417</v>
      </c>
      <c r="C793" s="38">
        <v>333.79491017964074</v>
      </c>
    </row>
    <row r="794" spans="1:3" ht="31.5">
      <c r="A794" s="32" t="s">
        <v>14</v>
      </c>
      <c r="B794" s="28" t="s">
        <v>418</v>
      </c>
      <c r="C794" s="38">
        <v>78.742219311377255</v>
      </c>
    </row>
    <row r="795" spans="1:3">
      <c r="A795" s="115" t="s">
        <v>28</v>
      </c>
      <c r="B795" s="116"/>
      <c r="C795" s="39">
        <f>SUM(C793:C794)</f>
        <v>412.53712949101799</v>
      </c>
    </row>
    <row r="796" spans="1:3">
      <c r="A796" s="115" t="s">
        <v>29</v>
      </c>
      <c r="B796" s="117"/>
      <c r="C796" s="116"/>
    </row>
    <row r="797" spans="1:3" ht="31.5">
      <c r="A797" s="32" t="s">
        <v>64</v>
      </c>
      <c r="B797" s="40" t="s">
        <v>186</v>
      </c>
      <c r="C797" s="38">
        <v>0.64</v>
      </c>
    </row>
    <row r="798" spans="1:3" ht="31.5">
      <c r="A798" s="32" t="s">
        <v>67</v>
      </c>
      <c r="B798" s="28" t="s">
        <v>419</v>
      </c>
      <c r="C798" s="38">
        <v>7.7499999999999991</v>
      </c>
    </row>
    <row r="799" spans="1:3" ht="31.5">
      <c r="A799" s="32" t="s">
        <v>73</v>
      </c>
      <c r="B799" s="40" t="s">
        <v>193</v>
      </c>
      <c r="C799" s="38">
        <v>1.27</v>
      </c>
    </row>
    <row r="800" spans="1:3" ht="31.5">
      <c r="A800" s="32" t="s">
        <v>43</v>
      </c>
      <c r="B800" s="28" t="s">
        <v>194</v>
      </c>
      <c r="C800" s="38">
        <v>0.5</v>
      </c>
    </row>
    <row r="801" spans="1:3">
      <c r="A801" s="32" t="s">
        <v>45</v>
      </c>
      <c r="B801" s="28" t="s">
        <v>420</v>
      </c>
      <c r="C801" s="38">
        <v>5</v>
      </c>
    </row>
    <row r="802" spans="1:3">
      <c r="A802" s="112" t="s">
        <v>47</v>
      </c>
      <c r="B802" s="114"/>
      <c r="C802" s="52">
        <f>SUM(C797:C801)</f>
        <v>15.159999999999998</v>
      </c>
    </row>
    <row r="803" spans="1:3">
      <c r="A803" s="112" t="s">
        <v>48</v>
      </c>
      <c r="B803" s="114"/>
      <c r="C803" s="52">
        <f>C802+C795</f>
        <v>427.69712949101802</v>
      </c>
    </row>
    <row r="804" spans="1:3">
      <c r="C804" s="2"/>
    </row>
    <row r="805" spans="1:3">
      <c r="C805" s="2"/>
    </row>
    <row r="806" spans="1:3">
      <c r="A806" s="108" t="s">
        <v>49</v>
      </c>
      <c r="B806" s="108"/>
      <c r="C806" s="46">
        <v>10</v>
      </c>
    </row>
    <row r="807" spans="1:3">
      <c r="A807" s="108" t="s">
        <v>123</v>
      </c>
      <c r="B807" s="108"/>
      <c r="C807" s="48">
        <f>ROUND(C803/C806,2)</f>
        <v>42.77</v>
      </c>
    </row>
    <row r="810" spans="1:3">
      <c r="A810" s="94" t="s">
        <v>1</v>
      </c>
      <c r="B810" s="94"/>
      <c r="C810" s="94"/>
    </row>
    <row r="812" spans="1:3">
      <c r="A812" s="95" t="s">
        <v>2</v>
      </c>
      <c r="B812" s="95"/>
      <c r="C812" s="95"/>
    </row>
    <row r="813" spans="1:3" ht="33" customHeight="1">
      <c r="A813" s="120" t="s">
        <v>421</v>
      </c>
      <c r="B813" s="95"/>
      <c r="C813" s="95"/>
    </row>
    <row r="814" spans="1:3">
      <c r="A814" s="95" t="s">
        <v>4</v>
      </c>
      <c r="B814" s="95"/>
      <c r="C814" s="95"/>
    </row>
    <row r="815" spans="1:3">
      <c r="A815" s="107" t="s">
        <v>173</v>
      </c>
      <c r="B815" s="107"/>
      <c r="C815" s="6"/>
    </row>
    <row r="816" spans="1:3">
      <c r="A816" s="24"/>
      <c r="B816" s="24"/>
      <c r="C816" s="6"/>
    </row>
    <row r="817" spans="1:3" ht="78.75">
      <c r="A817" s="32" t="s">
        <v>6</v>
      </c>
      <c r="B817" s="32" t="s">
        <v>7</v>
      </c>
      <c r="C817" s="32" t="s">
        <v>8</v>
      </c>
    </row>
    <row r="818" spans="1:3">
      <c r="A818" s="101" t="s">
        <v>9</v>
      </c>
      <c r="B818" s="102"/>
      <c r="C818" s="103"/>
    </row>
    <row r="819" spans="1:3">
      <c r="A819" s="32" t="s">
        <v>10</v>
      </c>
      <c r="B819" s="40" t="s">
        <v>219</v>
      </c>
      <c r="C819" s="38">
        <v>333.79491017964074</v>
      </c>
    </row>
    <row r="820" spans="1:3" ht="31.5">
      <c r="A820" s="32" t="s">
        <v>14</v>
      </c>
      <c r="B820" s="28" t="s">
        <v>418</v>
      </c>
      <c r="C820" s="38">
        <v>78.8</v>
      </c>
    </row>
    <row r="821" spans="1:3">
      <c r="A821" s="115" t="s">
        <v>28</v>
      </c>
      <c r="B821" s="116"/>
      <c r="C821" s="39">
        <f>SUM(C819:C820)</f>
        <v>412.59491017964075</v>
      </c>
    </row>
    <row r="822" spans="1:3">
      <c r="A822" s="115" t="s">
        <v>29</v>
      </c>
      <c r="B822" s="117"/>
      <c r="C822" s="116"/>
    </row>
    <row r="823" spans="1:3" ht="31.5">
      <c r="A823" s="32" t="s">
        <v>64</v>
      </c>
      <c r="B823" s="40" t="s">
        <v>186</v>
      </c>
      <c r="C823" s="38">
        <v>0.64</v>
      </c>
    </row>
    <row r="824" spans="1:3" ht="31.5">
      <c r="A824" s="32" t="s">
        <v>67</v>
      </c>
      <c r="B824" s="28" t="s">
        <v>419</v>
      </c>
      <c r="C824" s="38">
        <v>8.2899999999999991</v>
      </c>
    </row>
    <row r="825" spans="1:3" ht="31.5">
      <c r="A825" s="32" t="s">
        <v>73</v>
      </c>
      <c r="B825" s="40" t="s">
        <v>193</v>
      </c>
      <c r="C825" s="38">
        <v>1.27</v>
      </c>
    </row>
    <row r="826" spans="1:3" ht="31.5">
      <c r="A826" s="32" t="s">
        <v>43</v>
      </c>
      <c r="B826" s="28" t="s">
        <v>194</v>
      </c>
      <c r="C826" s="38">
        <v>0.51</v>
      </c>
    </row>
    <row r="827" spans="1:3">
      <c r="A827" s="32" t="s">
        <v>45</v>
      </c>
      <c r="B827" s="40" t="s">
        <v>420</v>
      </c>
      <c r="C827" s="38">
        <v>5</v>
      </c>
    </row>
    <row r="828" spans="1:3">
      <c r="A828" s="112" t="s">
        <v>47</v>
      </c>
      <c r="B828" s="114"/>
      <c r="C828" s="52">
        <f>SUM(C823:C827)</f>
        <v>15.709999999999999</v>
      </c>
    </row>
    <row r="829" spans="1:3">
      <c r="A829" s="112" t="s">
        <v>48</v>
      </c>
      <c r="B829" s="114"/>
      <c r="C829" s="52">
        <f>C828+C821</f>
        <v>428.30491017964073</v>
      </c>
    </row>
    <row r="830" spans="1:3">
      <c r="C830" s="2"/>
    </row>
    <row r="831" spans="1:3">
      <c r="C831" s="2"/>
    </row>
    <row r="832" spans="1:3">
      <c r="A832" s="108" t="s">
        <v>49</v>
      </c>
      <c r="B832" s="108"/>
      <c r="C832" s="46">
        <v>10</v>
      </c>
    </row>
    <row r="833" spans="1:3">
      <c r="A833" s="108" t="s">
        <v>123</v>
      </c>
      <c r="B833" s="108"/>
      <c r="C833" s="48">
        <f>ROUND(C829/C832,2)</f>
        <v>42.83</v>
      </c>
    </row>
    <row r="836" spans="1:3">
      <c r="A836" s="94" t="s">
        <v>1</v>
      </c>
      <c r="B836" s="94"/>
      <c r="C836" s="94"/>
    </row>
    <row r="838" spans="1:3">
      <c r="A838" s="95" t="s">
        <v>2</v>
      </c>
      <c r="B838" s="95"/>
      <c r="C838" s="95"/>
    </row>
    <row r="839" spans="1:3" ht="33" customHeight="1">
      <c r="A839" s="95" t="s">
        <v>422</v>
      </c>
      <c r="B839" s="95"/>
      <c r="C839" s="95"/>
    </row>
    <row r="840" spans="1:3">
      <c r="A840" s="95" t="s">
        <v>4</v>
      </c>
      <c r="B840" s="95"/>
      <c r="C840" s="95"/>
    </row>
    <row r="841" spans="1:3">
      <c r="A841" s="97" t="s">
        <v>149</v>
      </c>
      <c r="B841" s="97"/>
    </row>
    <row r="842" spans="1:3">
      <c r="A842" s="23"/>
      <c r="B842" s="23"/>
    </row>
    <row r="843" spans="1:3" ht="78.75">
      <c r="A843" s="27" t="s">
        <v>6</v>
      </c>
      <c r="B843" s="27" t="s">
        <v>7</v>
      </c>
      <c r="C843" s="27" t="s">
        <v>8</v>
      </c>
    </row>
    <row r="844" spans="1:3">
      <c r="A844" s="101" t="s">
        <v>9</v>
      </c>
      <c r="B844" s="102"/>
      <c r="C844" s="103"/>
    </row>
    <row r="845" spans="1:3">
      <c r="A845" s="32" t="s">
        <v>10</v>
      </c>
      <c r="B845" s="40" t="s">
        <v>423</v>
      </c>
      <c r="C845" s="29">
        <v>1798.0419161676646</v>
      </c>
    </row>
    <row r="846" spans="1:3" ht="31.5">
      <c r="A846" s="32" t="s">
        <v>14</v>
      </c>
      <c r="B846" s="40" t="s">
        <v>424</v>
      </c>
      <c r="C846" s="29">
        <v>424.16</v>
      </c>
    </row>
    <row r="847" spans="1:3">
      <c r="A847" s="115" t="s">
        <v>28</v>
      </c>
      <c r="B847" s="116"/>
      <c r="C847" s="33">
        <f>SUM(C845:C846)</f>
        <v>2222.2019161676644</v>
      </c>
    </row>
    <row r="848" spans="1:3">
      <c r="A848" s="115" t="s">
        <v>29</v>
      </c>
      <c r="B848" s="117"/>
      <c r="C848" s="116"/>
    </row>
    <row r="849" spans="1:3" ht="31.5">
      <c r="A849" s="32" t="s">
        <v>67</v>
      </c>
      <c r="B849" s="40" t="s">
        <v>425</v>
      </c>
      <c r="C849" s="38">
        <v>3.4</v>
      </c>
    </row>
    <row r="850" spans="1:3">
      <c r="A850" s="101" t="s">
        <v>47</v>
      </c>
      <c r="B850" s="103"/>
      <c r="C850" s="39">
        <f>SUM(C849:C849)</f>
        <v>3.4</v>
      </c>
    </row>
    <row r="851" spans="1:3">
      <c r="A851" s="101" t="s">
        <v>48</v>
      </c>
      <c r="B851" s="103"/>
      <c r="C851" s="33">
        <f>C850+C847</f>
        <v>2225.6019161676645</v>
      </c>
    </row>
    <row r="852" spans="1:3">
      <c r="A852" s="6"/>
      <c r="B852" s="6"/>
      <c r="C852" s="17"/>
    </row>
    <row r="853" spans="1:3">
      <c r="A853" s="6"/>
      <c r="B853" s="6"/>
      <c r="C853" s="17"/>
    </row>
    <row r="854" spans="1:3">
      <c r="A854" s="93" t="s">
        <v>49</v>
      </c>
      <c r="B854" s="93"/>
      <c r="C854" s="54">
        <v>80</v>
      </c>
    </row>
    <row r="855" spans="1:3">
      <c r="A855" s="93" t="s">
        <v>50</v>
      </c>
      <c r="B855" s="93"/>
      <c r="C855" s="47">
        <f>ROUND(C851/C854,2)</f>
        <v>27.82</v>
      </c>
    </row>
    <row r="858" spans="1:3">
      <c r="A858" s="94" t="s">
        <v>1</v>
      </c>
      <c r="B858" s="94"/>
      <c r="C858" s="94"/>
    </row>
    <row r="860" spans="1:3">
      <c r="A860" s="95" t="s">
        <v>2</v>
      </c>
      <c r="B860" s="95"/>
      <c r="C860" s="95"/>
    </row>
    <row r="861" spans="1:3" ht="34.5" customHeight="1">
      <c r="A861" s="95" t="s">
        <v>426</v>
      </c>
      <c r="B861" s="95"/>
      <c r="C861" s="95"/>
    </row>
    <row r="862" spans="1:3">
      <c r="A862" s="95" t="s">
        <v>4</v>
      </c>
      <c r="B862" s="95"/>
      <c r="C862" s="95"/>
    </row>
    <row r="863" spans="1:3">
      <c r="A863" s="97" t="s">
        <v>427</v>
      </c>
      <c r="B863" s="97"/>
    </row>
    <row r="864" spans="1:3">
      <c r="A864" s="23"/>
      <c r="B864" s="23"/>
    </row>
    <row r="865" spans="1:3" ht="78.75">
      <c r="A865" s="27" t="s">
        <v>6</v>
      </c>
      <c r="B865" s="27" t="s">
        <v>7</v>
      </c>
      <c r="C865" s="27" t="s">
        <v>8</v>
      </c>
    </row>
    <row r="866" spans="1:3">
      <c r="A866" s="112" t="s">
        <v>9</v>
      </c>
      <c r="B866" s="113"/>
      <c r="C866" s="114"/>
    </row>
    <row r="867" spans="1:3">
      <c r="A867" s="32" t="s">
        <v>10</v>
      </c>
      <c r="B867" s="40" t="s">
        <v>428</v>
      </c>
      <c r="C867" s="29">
        <v>996.93413173652687</v>
      </c>
    </row>
    <row r="868" spans="1:3" ht="31.5">
      <c r="A868" s="32" t="s">
        <v>14</v>
      </c>
      <c r="B868" s="28" t="s">
        <v>429</v>
      </c>
      <c r="C868" s="29">
        <v>235.1</v>
      </c>
    </row>
    <row r="869" spans="1:3">
      <c r="A869" s="115" t="s">
        <v>28</v>
      </c>
      <c r="B869" s="116"/>
      <c r="C869" s="33">
        <f>SUM(C867:C868)</f>
        <v>1232.0341317365269</v>
      </c>
    </row>
    <row r="870" spans="1:3">
      <c r="A870" s="115" t="s">
        <v>29</v>
      </c>
      <c r="B870" s="117"/>
      <c r="C870" s="116"/>
    </row>
    <row r="871" spans="1:3" ht="31.5">
      <c r="A871" s="32" t="s">
        <v>64</v>
      </c>
      <c r="B871" s="40" t="s">
        <v>430</v>
      </c>
      <c r="C871" s="29">
        <v>0</v>
      </c>
    </row>
    <row r="872" spans="1:3" ht="31.5">
      <c r="A872" s="32" t="s">
        <v>67</v>
      </c>
      <c r="B872" s="28" t="s">
        <v>431</v>
      </c>
      <c r="C872" s="29">
        <v>57.66</v>
      </c>
    </row>
    <row r="873" spans="1:3" ht="31.5">
      <c r="A873" s="32" t="s">
        <v>73</v>
      </c>
      <c r="B873" s="40" t="s">
        <v>432</v>
      </c>
      <c r="C873" s="29">
        <v>8.86</v>
      </c>
    </row>
    <row r="874" spans="1:3" ht="31.5">
      <c r="A874" s="32" t="s">
        <v>43</v>
      </c>
      <c r="B874" s="28" t="s">
        <v>433</v>
      </c>
      <c r="C874" s="29">
        <v>3.4499999999999997</v>
      </c>
    </row>
    <row r="875" spans="1:3">
      <c r="A875" s="112" t="s">
        <v>47</v>
      </c>
      <c r="B875" s="114"/>
      <c r="C875" s="53">
        <f>SUM(C871:C874)</f>
        <v>69.97</v>
      </c>
    </row>
    <row r="876" spans="1:3">
      <c r="A876" s="112" t="s">
        <v>48</v>
      </c>
      <c r="B876" s="114"/>
      <c r="C876" s="53">
        <f>C875+C869</f>
        <v>1302.0041317365269</v>
      </c>
    </row>
    <row r="877" spans="1:3">
      <c r="C877" s="2"/>
    </row>
    <row r="878" spans="1:3">
      <c r="C878" s="2"/>
    </row>
    <row r="879" spans="1:3">
      <c r="A879" s="108" t="s">
        <v>49</v>
      </c>
      <c r="B879" s="108"/>
      <c r="C879" s="46">
        <v>70</v>
      </c>
    </row>
    <row r="880" spans="1:3">
      <c r="A880" s="108" t="s">
        <v>123</v>
      </c>
      <c r="B880" s="108"/>
      <c r="C880" s="48">
        <f>ROUND(C876/C879,2)</f>
        <v>18.600000000000001</v>
      </c>
    </row>
    <row r="883" spans="1:7">
      <c r="A883" s="94" t="s">
        <v>1</v>
      </c>
      <c r="B883" s="94"/>
      <c r="C883" s="94"/>
    </row>
    <row r="885" spans="1:7">
      <c r="A885" s="95" t="s">
        <v>2</v>
      </c>
      <c r="B885" s="95"/>
      <c r="C885" s="95"/>
    </row>
    <row r="886" spans="1:7" ht="30.75" customHeight="1">
      <c r="A886" s="95" t="s">
        <v>434</v>
      </c>
      <c r="B886" s="95"/>
      <c r="C886" s="95"/>
    </row>
    <row r="887" spans="1:7">
      <c r="A887" s="95" t="s">
        <v>4</v>
      </c>
      <c r="B887" s="95"/>
      <c r="C887" s="95"/>
    </row>
    <row r="888" spans="1:7">
      <c r="A888" s="97" t="s">
        <v>435</v>
      </c>
      <c r="B888" s="97"/>
    </row>
    <row r="889" spans="1:7">
      <c r="A889" s="23"/>
      <c r="B889" s="23"/>
    </row>
    <row r="890" spans="1:7" ht="78.75">
      <c r="A890" s="27" t="s">
        <v>6</v>
      </c>
      <c r="B890" s="27" t="s">
        <v>7</v>
      </c>
      <c r="C890" s="27" t="s">
        <v>8</v>
      </c>
    </row>
    <row r="891" spans="1:7">
      <c r="A891" s="112" t="s">
        <v>9</v>
      </c>
      <c r="B891" s="113"/>
      <c r="C891" s="114"/>
    </row>
    <row r="892" spans="1:7">
      <c r="A892" s="100" t="s">
        <v>10</v>
      </c>
      <c r="B892" s="40" t="s">
        <v>436</v>
      </c>
      <c r="C892" s="38">
        <v>233.65643712574848</v>
      </c>
      <c r="G892" s="2"/>
    </row>
    <row r="893" spans="1:7">
      <c r="A893" s="100"/>
      <c r="B893" s="40" t="s">
        <v>437</v>
      </c>
      <c r="C893" s="38">
        <v>150.57859281437123</v>
      </c>
      <c r="G893" s="2"/>
    </row>
    <row r="894" spans="1:7">
      <c r="A894" s="100"/>
      <c r="B894" s="40" t="s">
        <v>438</v>
      </c>
      <c r="C894" s="38">
        <v>115.89359281437126</v>
      </c>
      <c r="G894" s="2"/>
    </row>
    <row r="895" spans="1:7">
      <c r="A895" s="100"/>
      <c r="B895" s="40" t="s">
        <v>439</v>
      </c>
      <c r="C895" s="38">
        <v>99.693413173652687</v>
      </c>
      <c r="G895" s="2"/>
    </row>
    <row r="896" spans="1:7" ht="31.5">
      <c r="A896" s="32" t="s">
        <v>14</v>
      </c>
      <c r="B896" s="28" t="s">
        <v>440</v>
      </c>
      <c r="C896" s="38">
        <v>141.49801827544906</v>
      </c>
      <c r="G896" s="2"/>
    </row>
    <row r="897" spans="1:7" ht="31.5">
      <c r="A897" s="32" t="s">
        <v>16</v>
      </c>
      <c r="B897" s="40" t="s">
        <v>441</v>
      </c>
      <c r="C897" s="38">
        <v>7.21</v>
      </c>
      <c r="G897" s="2"/>
    </row>
    <row r="898" spans="1:7" ht="31.5">
      <c r="A898" s="32" t="s">
        <v>18</v>
      </c>
      <c r="B898" s="40" t="s">
        <v>442</v>
      </c>
      <c r="C898" s="38">
        <v>79.34</v>
      </c>
      <c r="G898" s="2"/>
    </row>
    <row r="899" spans="1:7" ht="31.5">
      <c r="A899" s="32" t="s">
        <v>20</v>
      </c>
      <c r="B899" s="28" t="s">
        <v>443</v>
      </c>
      <c r="C899" s="38">
        <v>7.56</v>
      </c>
      <c r="G899" s="2"/>
    </row>
    <row r="900" spans="1:7" ht="31.5">
      <c r="A900" s="32" t="s">
        <v>22</v>
      </c>
      <c r="B900" s="40" t="s">
        <v>444</v>
      </c>
      <c r="C900" s="38">
        <v>15.412678719776135</v>
      </c>
      <c r="G900" s="2"/>
    </row>
    <row r="901" spans="1:7" ht="31.5">
      <c r="A901" s="32" t="s">
        <v>24</v>
      </c>
      <c r="B901" s="40" t="s">
        <v>445</v>
      </c>
      <c r="C901" s="38">
        <v>14.25</v>
      </c>
      <c r="G901" s="2"/>
    </row>
    <row r="902" spans="1:7" ht="31.5">
      <c r="A902" s="32" t="s">
        <v>26</v>
      </c>
      <c r="B902" s="28" t="s">
        <v>446</v>
      </c>
      <c r="C902" s="38">
        <v>141.19</v>
      </c>
      <c r="G902" s="2"/>
    </row>
    <row r="903" spans="1:7">
      <c r="A903" s="115" t="s">
        <v>28</v>
      </c>
      <c r="B903" s="116"/>
      <c r="C903" s="39">
        <f>SUM(C892:C902)</f>
        <v>1006.2827329233689</v>
      </c>
      <c r="G903" s="2"/>
    </row>
    <row r="904" spans="1:7">
      <c r="A904" s="115" t="s">
        <v>29</v>
      </c>
      <c r="B904" s="117"/>
      <c r="C904" s="116"/>
      <c r="G904" s="2"/>
    </row>
    <row r="905" spans="1:7" ht="31.5">
      <c r="A905" s="32" t="s">
        <v>30</v>
      </c>
      <c r="B905" s="34" t="s">
        <v>447</v>
      </c>
      <c r="C905" s="38">
        <v>275.92</v>
      </c>
      <c r="G905" s="2"/>
    </row>
    <row r="906" spans="1:7" ht="31.5">
      <c r="A906" s="32" t="s">
        <v>14</v>
      </c>
      <c r="B906" s="28" t="s">
        <v>448</v>
      </c>
      <c r="C906" s="38">
        <v>66.469127999999998</v>
      </c>
      <c r="G906" s="2"/>
    </row>
    <row r="907" spans="1:7" ht="31.5">
      <c r="A907" s="32" t="s">
        <v>64</v>
      </c>
      <c r="B907" s="40" t="s">
        <v>449</v>
      </c>
      <c r="C907" s="38">
        <v>0.45</v>
      </c>
      <c r="G907" s="2"/>
    </row>
    <row r="908" spans="1:7" ht="31.5">
      <c r="A908" s="32" t="s">
        <v>33</v>
      </c>
      <c r="B908" s="40" t="s">
        <v>450</v>
      </c>
      <c r="C908" s="38">
        <v>23.930000000000003</v>
      </c>
      <c r="G908" s="2"/>
    </row>
    <row r="909" spans="1:7" ht="31.5">
      <c r="A909" s="32" t="s">
        <v>67</v>
      </c>
      <c r="B909" s="28" t="s">
        <v>451</v>
      </c>
      <c r="C909" s="38">
        <v>5.8</v>
      </c>
      <c r="G909" s="2"/>
    </row>
    <row r="910" spans="1:7" ht="31.5">
      <c r="A910" s="32" t="s">
        <v>35</v>
      </c>
      <c r="B910" s="50" t="s">
        <v>452</v>
      </c>
      <c r="C910" s="38">
        <v>27.630000000000003</v>
      </c>
      <c r="G910" s="2"/>
    </row>
    <row r="911" spans="1:7" ht="31.5">
      <c r="A911" s="32" t="s">
        <v>37</v>
      </c>
      <c r="B911" s="40" t="s">
        <v>453</v>
      </c>
      <c r="C911" s="38">
        <v>11.58</v>
      </c>
      <c r="G911" s="2"/>
    </row>
    <row r="912" spans="1:7" ht="31.5">
      <c r="A912" s="32" t="s">
        <v>39</v>
      </c>
      <c r="B912" s="28" t="s">
        <v>454</v>
      </c>
      <c r="C912" s="38">
        <v>5.99</v>
      </c>
      <c r="G912" s="2"/>
    </row>
    <row r="913" spans="1:7" ht="31.5">
      <c r="A913" s="32" t="s">
        <v>41</v>
      </c>
      <c r="B913" s="40" t="s">
        <v>455</v>
      </c>
      <c r="C913" s="38">
        <v>3.6799999999999997</v>
      </c>
      <c r="G913" s="2"/>
    </row>
    <row r="914" spans="1:7" ht="31.5">
      <c r="A914" s="32" t="s">
        <v>73</v>
      </c>
      <c r="B914" s="40" t="s">
        <v>456</v>
      </c>
      <c r="C914" s="38">
        <v>0.89</v>
      </c>
      <c r="G914" s="2"/>
    </row>
    <row r="915" spans="1:7" ht="31.5">
      <c r="A915" s="32" t="s">
        <v>43</v>
      </c>
      <c r="B915" s="28" t="s">
        <v>457</v>
      </c>
      <c r="C915" s="38">
        <v>0.39</v>
      </c>
      <c r="G915" s="2"/>
    </row>
    <row r="916" spans="1:7" ht="47.25">
      <c r="A916" s="32" t="s">
        <v>45</v>
      </c>
      <c r="B916" s="28" t="s">
        <v>458</v>
      </c>
      <c r="C916" s="38">
        <v>44.072311114511827</v>
      </c>
      <c r="G916" s="2"/>
    </row>
    <row r="917" spans="1:7">
      <c r="A917" s="112" t="s">
        <v>47</v>
      </c>
      <c r="B917" s="114"/>
      <c r="C917" s="52">
        <f>SUM(C905:C916)</f>
        <v>466.80143911451182</v>
      </c>
      <c r="G917" s="2"/>
    </row>
    <row r="918" spans="1:7">
      <c r="A918" s="112" t="s">
        <v>48</v>
      </c>
      <c r="B918" s="114"/>
      <c r="C918" s="53">
        <f>C917+C903</f>
        <v>1473.0841720378808</v>
      </c>
      <c r="G918" s="2"/>
    </row>
    <row r="919" spans="1:7">
      <c r="C919" s="2"/>
    </row>
    <row r="920" spans="1:7">
      <c r="C920" s="2"/>
    </row>
    <row r="921" spans="1:7">
      <c r="A921" s="108" t="s">
        <v>49</v>
      </c>
      <c r="B921" s="108"/>
      <c r="C921" s="46">
        <v>7</v>
      </c>
    </row>
    <row r="922" spans="1:7">
      <c r="A922" s="108" t="s">
        <v>123</v>
      </c>
      <c r="B922" s="108"/>
      <c r="C922" s="48">
        <f>ROUND(C918/C921,2)</f>
        <v>210.44</v>
      </c>
    </row>
    <row r="925" spans="1:7">
      <c r="A925" s="94" t="s">
        <v>1</v>
      </c>
      <c r="B925" s="94"/>
      <c r="C925" s="94"/>
    </row>
    <row r="927" spans="1:7">
      <c r="A927" s="95" t="s">
        <v>2</v>
      </c>
      <c r="B927" s="95"/>
      <c r="C927" s="95"/>
    </row>
    <row r="928" spans="1:7" ht="31.5" customHeight="1">
      <c r="A928" s="120" t="s">
        <v>459</v>
      </c>
      <c r="B928" s="95"/>
      <c r="C928" s="95"/>
    </row>
    <row r="929" spans="1:7">
      <c r="A929" s="95" t="s">
        <v>4</v>
      </c>
      <c r="B929" s="95"/>
      <c r="C929" s="95"/>
    </row>
    <row r="930" spans="1:7">
      <c r="A930" s="97" t="s">
        <v>460</v>
      </c>
      <c r="B930" s="97"/>
    </row>
    <row r="931" spans="1:7">
      <c r="A931" s="23"/>
      <c r="B931" s="23"/>
    </row>
    <row r="932" spans="1:7" ht="78.75">
      <c r="A932" s="32" t="s">
        <v>6</v>
      </c>
      <c r="B932" s="32" t="s">
        <v>7</v>
      </c>
      <c r="C932" s="32" t="s">
        <v>8</v>
      </c>
    </row>
    <row r="933" spans="1:7">
      <c r="A933" s="101" t="s">
        <v>9</v>
      </c>
      <c r="B933" s="102"/>
      <c r="C933" s="103"/>
    </row>
    <row r="934" spans="1:7" ht="31.5">
      <c r="A934" s="32" t="s">
        <v>26</v>
      </c>
      <c r="B934" s="40" t="s">
        <v>461</v>
      </c>
      <c r="C934" s="29">
        <v>2357.7857142857142</v>
      </c>
    </row>
    <row r="935" spans="1:7">
      <c r="A935" s="32" t="s">
        <v>22</v>
      </c>
      <c r="B935" s="40" t="s">
        <v>462</v>
      </c>
      <c r="C935" s="29">
        <v>842.21</v>
      </c>
    </row>
    <row r="936" spans="1:7">
      <c r="A936" s="115" t="s">
        <v>28</v>
      </c>
      <c r="B936" s="116"/>
      <c r="C936" s="33">
        <f>SUM(C934:C935)</f>
        <v>3199.9957142857143</v>
      </c>
    </row>
    <row r="937" spans="1:7">
      <c r="A937" s="115" t="s">
        <v>29</v>
      </c>
      <c r="B937" s="117"/>
      <c r="C937" s="116"/>
    </row>
    <row r="938" spans="1:7">
      <c r="A938" s="101" t="s">
        <v>47</v>
      </c>
      <c r="B938" s="103"/>
      <c r="C938" s="39">
        <v>0</v>
      </c>
      <c r="G938" s="6"/>
    </row>
    <row r="939" spans="1:7">
      <c r="A939" s="112" t="s">
        <v>48</v>
      </c>
      <c r="B939" s="114"/>
      <c r="C939" s="53">
        <f>C938+C936</f>
        <v>3199.9957142857143</v>
      </c>
    </row>
    <row r="940" spans="1:7">
      <c r="C940" s="2"/>
    </row>
    <row r="941" spans="1:7">
      <c r="C941" s="2"/>
    </row>
    <row r="942" spans="1:7">
      <c r="A942" s="108" t="s">
        <v>49</v>
      </c>
      <c r="B942" s="108"/>
      <c r="C942" s="74">
        <v>10000</v>
      </c>
    </row>
    <row r="943" spans="1:7">
      <c r="A943" s="108" t="s">
        <v>123</v>
      </c>
      <c r="B943" s="108"/>
      <c r="C943" s="56">
        <f>ROUND(C939/C942,2)</f>
        <v>0.32</v>
      </c>
    </row>
    <row r="946" spans="1:3">
      <c r="A946" s="94" t="s">
        <v>1</v>
      </c>
      <c r="B946" s="94"/>
      <c r="C946" s="94"/>
    </row>
    <row r="948" spans="1:3">
      <c r="A948" s="95" t="s">
        <v>2</v>
      </c>
      <c r="B948" s="95"/>
      <c r="C948" s="95"/>
    </row>
    <row r="949" spans="1:3" ht="48" customHeight="1">
      <c r="A949" s="120" t="s">
        <v>463</v>
      </c>
      <c r="B949" s="95"/>
      <c r="C949" s="95"/>
    </row>
    <row r="950" spans="1:3">
      <c r="A950" s="95" t="s">
        <v>4</v>
      </c>
      <c r="B950" s="95"/>
      <c r="C950" s="95"/>
    </row>
    <row r="951" spans="1:3">
      <c r="A951" s="107" t="s">
        <v>344</v>
      </c>
      <c r="B951" s="107"/>
      <c r="C951" s="6"/>
    </row>
    <row r="952" spans="1:3">
      <c r="A952" s="24"/>
      <c r="B952" s="24"/>
      <c r="C952" s="6"/>
    </row>
    <row r="953" spans="1:3" ht="78.75">
      <c r="A953" s="32" t="s">
        <v>6</v>
      </c>
      <c r="B953" s="32" t="s">
        <v>7</v>
      </c>
      <c r="C953" s="32" t="s">
        <v>8</v>
      </c>
    </row>
    <row r="954" spans="1:3">
      <c r="A954" s="101" t="s">
        <v>9</v>
      </c>
      <c r="B954" s="102"/>
      <c r="C954" s="103"/>
    </row>
    <row r="955" spans="1:3">
      <c r="A955" s="100" t="s">
        <v>10</v>
      </c>
      <c r="B955" s="40" t="s">
        <v>345</v>
      </c>
      <c r="C955" s="38">
        <v>133.51796407185628</v>
      </c>
    </row>
    <row r="956" spans="1:3">
      <c r="A956" s="100"/>
      <c r="B956" s="40" t="s">
        <v>464</v>
      </c>
      <c r="C956" s="38">
        <v>66.224910179640716</v>
      </c>
    </row>
    <row r="957" spans="1:3">
      <c r="A957" s="100"/>
      <c r="B957" s="40" t="s">
        <v>465</v>
      </c>
      <c r="C957" s="38">
        <v>56.967664670658678</v>
      </c>
    </row>
    <row r="958" spans="1:3" ht="31.5">
      <c r="A958" s="32" t="s">
        <v>14</v>
      </c>
      <c r="B958" s="28" t="s">
        <v>466</v>
      </c>
      <c r="C958" s="38">
        <v>60.55801613173653</v>
      </c>
    </row>
    <row r="959" spans="1:3" ht="31.5">
      <c r="A959" s="32" t="s">
        <v>16</v>
      </c>
      <c r="B959" s="40" t="s">
        <v>347</v>
      </c>
      <c r="C959" s="38">
        <v>4.12</v>
      </c>
    </row>
    <row r="960" spans="1:3" ht="31.5">
      <c r="A960" s="32" t="s">
        <v>18</v>
      </c>
      <c r="B960" s="40" t="s">
        <v>348</v>
      </c>
      <c r="C960" s="38">
        <v>68.67</v>
      </c>
    </row>
    <row r="961" spans="1:3" ht="31.5">
      <c r="A961" s="32" t="s">
        <v>20</v>
      </c>
      <c r="B961" s="28" t="s">
        <v>349</v>
      </c>
      <c r="C961" s="38">
        <v>4.3199999999999994</v>
      </c>
    </row>
    <row r="962" spans="1:3" ht="31.5">
      <c r="A962" s="32" t="s">
        <v>22</v>
      </c>
      <c r="B962" s="40" t="s">
        <v>467</v>
      </c>
      <c r="C962" s="38">
        <v>8.8072449827292196</v>
      </c>
    </row>
    <row r="963" spans="1:3" ht="31.5">
      <c r="A963" s="32" t="s">
        <v>24</v>
      </c>
      <c r="B963" s="40" t="s">
        <v>468</v>
      </c>
      <c r="C963" s="38">
        <v>8.14</v>
      </c>
    </row>
    <row r="964" spans="1:3" ht="31.5">
      <c r="A964" s="32" t="s">
        <v>26</v>
      </c>
      <c r="B964" s="28" t="s">
        <v>469</v>
      </c>
      <c r="C964" s="38">
        <v>80.680000000000007</v>
      </c>
    </row>
    <row r="965" spans="1:3">
      <c r="A965" s="115" t="s">
        <v>28</v>
      </c>
      <c r="B965" s="116"/>
      <c r="C965" s="39">
        <f>SUM(C955:C964)</f>
        <v>492.00580003662145</v>
      </c>
    </row>
    <row r="966" spans="1:3">
      <c r="A966" s="115" t="s">
        <v>29</v>
      </c>
      <c r="B966" s="117"/>
      <c r="C966" s="116"/>
    </row>
    <row r="967" spans="1:3" ht="31.5">
      <c r="A967" s="32" t="s">
        <v>30</v>
      </c>
      <c r="B967" s="34" t="s">
        <v>470</v>
      </c>
      <c r="C967" s="38">
        <v>38.51</v>
      </c>
    </row>
    <row r="968" spans="1:3" ht="31.5">
      <c r="A968" s="32" t="s">
        <v>14</v>
      </c>
      <c r="B968" s="40" t="s">
        <v>471</v>
      </c>
      <c r="C968" s="38">
        <v>9.0845089999999988</v>
      </c>
    </row>
    <row r="969" spans="1:3" ht="31.5">
      <c r="A969" s="32" t="s">
        <v>64</v>
      </c>
      <c r="B969" s="40" t="s">
        <v>352</v>
      </c>
      <c r="C969" s="38">
        <v>0.26</v>
      </c>
    </row>
    <row r="970" spans="1:3" ht="31.5">
      <c r="A970" s="32" t="s">
        <v>33</v>
      </c>
      <c r="B970" s="40" t="s">
        <v>353</v>
      </c>
      <c r="C970" s="38">
        <v>13.67</v>
      </c>
    </row>
    <row r="971" spans="1:3" ht="31.5">
      <c r="A971" s="32" t="s">
        <v>67</v>
      </c>
      <c r="B971" s="28" t="s">
        <v>354</v>
      </c>
      <c r="C971" s="38">
        <v>3.32</v>
      </c>
    </row>
    <row r="972" spans="1:3" ht="31.5">
      <c r="A972" s="32" t="s">
        <v>35</v>
      </c>
      <c r="B972" s="50" t="s">
        <v>355</v>
      </c>
      <c r="C972" s="38">
        <v>15.79</v>
      </c>
    </row>
    <row r="973" spans="1:3" ht="31.5">
      <c r="A973" s="32" t="s">
        <v>37</v>
      </c>
      <c r="B973" s="40" t="s">
        <v>356</v>
      </c>
      <c r="C973" s="38">
        <v>6.62</v>
      </c>
    </row>
    <row r="974" spans="1:3" ht="31.5">
      <c r="A974" s="32" t="s">
        <v>39</v>
      </c>
      <c r="B974" s="28" t="s">
        <v>357</v>
      </c>
      <c r="C974" s="38">
        <v>3.42</v>
      </c>
    </row>
    <row r="975" spans="1:3" ht="31.5">
      <c r="A975" s="32" t="s">
        <v>41</v>
      </c>
      <c r="B975" s="40" t="s">
        <v>358</v>
      </c>
      <c r="C975" s="38">
        <v>2.11</v>
      </c>
    </row>
    <row r="976" spans="1:3" ht="31.5">
      <c r="A976" s="32" t="s">
        <v>73</v>
      </c>
      <c r="B976" s="40" t="s">
        <v>359</v>
      </c>
      <c r="C976" s="38">
        <v>0.51</v>
      </c>
    </row>
    <row r="977" spans="1:7" ht="31.5">
      <c r="A977" s="32" t="s">
        <v>43</v>
      </c>
      <c r="B977" s="28" t="s">
        <v>472</v>
      </c>
      <c r="C977" s="38">
        <v>0.2</v>
      </c>
    </row>
    <row r="978" spans="1:7" ht="47.25">
      <c r="A978" s="32" t="s">
        <v>45</v>
      </c>
      <c r="B978" s="28" t="s">
        <v>473</v>
      </c>
      <c r="C978" s="38">
        <v>25.184177779721043</v>
      </c>
      <c r="G978" s="2"/>
    </row>
    <row r="979" spans="1:7">
      <c r="A979" s="112" t="s">
        <v>47</v>
      </c>
      <c r="B979" s="114"/>
      <c r="C979" s="52">
        <f>SUM(C967:C978)</f>
        <v>118.67868677972103</v>
      </c>
    </row>
    <row r="980" spans="1:7">
      <c r="A980" s="112" t="s">
        <v>48</v>
      </c>
      <c r="B980" s="114"/>
      <c r="C980" s="52">
        <f>C979+C965</f>
        <v>610.68448681634254</v>
      </c>
    </row>
    <row r="981" spans="1:7">
      <c r="C981" s="2"/>
    </row>
    <row r="982" spans="1:7">
      <c r="C982" s="2"/>
    </row>
    <row r="983" spans="1:7">
      <c r="A983" s="108" t="s">
        <v>49</v>
      </c>
      <c r="B983" s="108"/>
      <c r="C983" s="46">
        <v>4</v>
      </c>
    </row>
    <row r="984" spans="1:7">
      <c r="A984" s="108" t="s">
        <v>123</v>
      </c>
      <c r="B984" s="108"/>
      <c r="C984" s="48">
        <f>ROUND(C980/C983,2)</f>
        <v>152.66999999999999</v>
      </c>
    </row>
    <row r="987" spans="1:7">
      <c r="A987" s="94" t="s">
        <v>1</v>
      </c>
      <c r="B987" s="94"/>
      <c r="C987" s="94"/>
    </row>
    <row r="989" spans="1:7">
      <c r="A989" s="95" t="s">
        <v>2</v>
      </c>
      <c r="B989" s="95"/>
      <c r="C989" s="95"/>
    </row>
    <row r="990" spans="1:7" ht="34.5" customHeight="1">
      <c r="A990" s="95" t="s">
        <v>474</v>
      </c>
      <c r="B990" s="95"/>
      <c r="C990" s="95"/>
    </row>
    <row r="991" spans="1:7">
      <c r="A991" s="95" t="s">
        <v>4</v>
      </c>
      <c r="B991" s="95"/>
      <c r="C991" s="95"/>
    </row>
    <row r="992" spans="1:7">
      <c r="A992" s="97" t="s">
        <v>475</v>
      </c>
      <c r="B992" s="97"/>
    </row>
    <row r="993" spans="1:3">
      <c r="A993" s="23"/>
      <c r="B993" s="23"/>
    </row>
    <row r="994" spans="1:3" ht="78.75">
      <c r="A994" s="32" t="s">
        <v>6</v>
      </c>
      <c r="B994" s="32" t="s">
        <v>7</v>
      </c>
      <c r="C994" s="32" t="s">
        <v>8</v>
      </c>
    </row>
    <row r="995" spans="1:3">
      <c r="A995" s="101" t="s">
        <v>9</v>
      </c>
      <c r="B995" s="102"/>
      <c r="C995" s="103"/>
    </row>
    <row r="996" spans="1:3">
      <c r="A996" s="100" t="s">
        <v>10</v>
      </c>
      <c r="B996" s="40" t="s">
        <v>476</v>
      </c>
      <c r="C996" s="29">
        <v>26369.797904191615</v>
      </c>
    </row>
    <row r="997" spans="1:3">
      <c r="A997" s="100"/>
      <c r="B997" s="40" t="s">
        <v>477</v>
      </c>
      <c r="C997" s="29">
        <v>11251.113772455088</v>
      </c>
    </row>
    <row r="998" spans="1:3" ht="31.5">
      <c r="A998" s="32" t="s">
        <v>14</v>
      </c>
      <c r="B998" s="28" t="s">
        <v>478</v>
      </c>
      <c r="C998" s="29">
        <v>8874.7730645209576</v>
      </c>
    </row>
    <row r="999" spans="1:3" ht="31.5">
      <c r="A999" s="32" t="s">
        <v>16</v>
      </c>
      <c r="B999" s="40" t="s">
        <v>479</v>
      </c>
      <c r="C999" s="29">
        <v>813.49</v>
      </c>
    </row>
    <row r="1000" spans="1:3" ht="31.5">
      <c r="A1000" s="32" t="s">
        <v>18</v>
      </c>
      <c r="B1000" s="40" t="s">
        <v>480</v>
      </c>
      <c r="C1000" s="29">
        <v>11172.1</v>
      </c>
    </row>
    <row r="1001" spans="1:3" ht="31.5">
      <c r="A1001" s="32" t="s">
        <v>20</v>
      </c>
      <c r="B1001" s="28" t="s">
        <v>481</v>
      </c>
      <c r="C1001" s="29">
        <v>852.14</v>
      </c>
    </row>
    <row r="1002" spans="1:3" ht="31.5">
      <c r="A1002" s="32" t="s">
        <v>22</v>
      </c>
      <c r="B1002" s="40" t="s">
        <v>482</v>
      </c>
      <c r="C1002" s="29">
        <v>1739.4308840890208</v>
      </c>
    </row>
    <row r="1003" spans="1:3" ht="31.5">
      <c r="A1003" s="32" t="s">
        <v>24</v>
      </c>
      <c r="B1003" s="40" t="s">
        <v>483</v>
      </c>
      <c r="C1003" s="29">
        <v>1607.48</v>
      </c>
    </row>
    <row r="1004" spans="1:3" ht="31.5">
      <c r="A1004" s="32" t="s">
        <v>26</v>
      </c>
      <c r="B1004" s="28" t="s">
        <v>484</v>
      </c>
      <c r="C1004" s="29">
        <v>6884.85</v>
      </c>
    </row>
    <row r="1005" spans="1:3">
      <c r="A1005" s="115" t="s">
        <v>28</v>
      </c>
      <c r="B1005" s="116"/>
      <c r="C1005" s="33">
        <f>SUM(C996:C1004)</f>
        <v>69565.175625256685</v>
      </c>
    </row>
    <row r="1006" spans="1:3">
      <c r="A1006" s="115" t="s">
        <v>29</v>
      </c>
      <c r="B1006" s="117"/>
      <c r="C1006" s="116"/>
    </row>
    <row r="1007" spans="1:3" ht="31.5">
      <c r="A1007" s="32" t="s">
        <v>30</v>
      </c>
      <c r="B1007" s="34" t="s">
        <v>485</v>
      </c>
      <c r="C1007" s="29">
        <v>5643.14</v>
      </c>
    </row>
    <row r="1008" spans="1:3" ht="31.5">
      <c r="A1008" s="32" t="s">
        <v>14</v>
      </c>
      <c r="B1008" s="28" t="s">
        <v>486</v>
      </c>
      <c r="C1008" s="29">
        <v>1331.2167260000001</v>
      </c>
    </row>
    <row r="1009" spans="1:7" ht="31.5">
      <c r="A1009" s="32" t="s">
        <v>64</v>
      </c>
      <c r="B1009" s="40" t="s">
        <v>487</v>
      </c>
      <c r="C1009" s="29">
        <v>50.08</v>
      </c>
    </row>
    <row r="1010" spans="1:7" ht="31.5">
      <c r="A1010" s="32" t="s">
        <v>33</v>
      </c>
      <c r="B1010" s="40" t="s">
        <v>488</v>
      </c>
      <c r="C1010" s="29">
        <v>2699.59</v>
      </c>
    </row>
    <row r="1011" spans="1:7" ht="31.5">
      <c r="A1011" s="32" t="s">
        <v>67</v>
      </c>
      <c r="B1011" s="28" t="s">
        <v>489</v>
      </c>
      <c r="C1011" s="29">
        <v>654.16999999999996</v>
      </c>
    </row>
    <row r="1012" spans="1:7" ht="31.5">
      <c r="A1012" s="32" t="s">
        <v>35</v>
      </c>
      <c r="B1012" s="50" t="s">
        <v>490</v>
      </c>
      <c r="C1012" s="29">
        <v>3117.34</v>
      </c>
    </row>
    <row r="1013" spans="1:7" ht="31.5">
      <c r="A1013" s="32" t="s">
        <v>37</v>
      </c>
      <c r="B1013" s="40" t="s">
        <v>491</v>
      </c>
      <c r="C1013" s="29">
        <v>1306.05</v>
      </c>
    </row>
    <row r="1014" spans="1:7" ht="31.5">
      <c r="A1014" s="32" t="s">
        <v>39</v>
      </c>
      <c r="B1014" s="28" t="s">
        <v>492</v>
      </c>
      <c r="C1014" s="29">
        <v>676.16</v>
      </c>
    </row>
    <row r="1015" spans="1:7" ht="31.5">
      <c r="A1015" s="32" t="s">
        <v>41</v>
      </c>
      <c r="B1015" s="40" t="s">
        <v>493</v>
      </c>
      <c r="C1015" s="29">
        <v>414.86</v>
      </c>
    </row>
    <row r="1016" spans="1:7" ht="31.5">
      <c r="A1016" s="32" t="s">
        <v>73</v>
      </c>
      <c r="B1016" s="40" t="s">
        <v>494</v>
      </c>
      <c r="C1016" s="29">
        <v>99.9</v>
      </c>
    </row>
    <row r="1017" spans="1:7" ht="31.5">
      <c r="A1017" s="32" t="s">
        <v>43</v>
      </c>
      <c r="B1017" s="28" t="s">
        <v>495</v>
      </c>
      <c r="C1017" s="29">
        <v>41.94</v>
      </c>
    </row>
    <row r="1018" spans="1:7" ht="47.25">
      <c r="A1018" s="32" t="s">
        <v>45</v>
      </c>
      <c r="B1018" s="28" t="s">
        <v>496</v>
      </c>
      <c r="C1018" s="29">
        <v>4973.8751114949064</v>
      </c>
      <c r="G1018" s="2"/>
    </row>
    <row r="1019" spans="1:7">
      <c r="A1019" s="101" t="s">
        <v>47</v>
      </c>
      <c r="B1019" s="103"/>
      <c r="C1019" s="57">
        <f>SUM(C1007:C1018)</f>
        <v>21008.321837494907</v>
      </c>
    </row>
    <row r="1020" spans="1:7">
      <c r="A1020" s="32"/>
      <c r="B1020" s="42" t="s">
        <v>48</v>
      </c>
      <c r="C1020" s="33">
        <f>C1019+C1005</f>
        <v>90573.497462751591</v>
      </c>
    </row>
    <row r="1021" spans="1:7">
      <c r="A1021" s="6"/>
      <c r="B1021" s="6"/>
      <c r="C1021" s="17"/>
    </row>
    <row r="1022" spans="1:7">
      <c r="A1022" s="6"/>
      <c r="B1022" s="6"/>
      <c r="C1022" s="17"/>
    </row>
    <row r="1023" spans="1:7">
      <c r="A1023" s="93" t="s">
        <v>49</v>
      </c>
      <c r="B1023" s="93"/>
      <c r="C1023" s="46">
        <v>790</v>
      </c>
    </row>
    <row r="1024" spans="1:7">
      <c r="A1024" s="93" t="s">
        <v>50</v>
      </c>
      <c r="B1024" s="93"/>
      <c r="C1024" s="47">
        <f>ROUND(C1020/C1023,2)</f>
        <v>114.65</v>
      </c>
    </row>
    <row r="1027" spans="1:3">
      <c r="A1027" s="94" t="s">
        <v>1</v>
      </c>
      <c r="B1027" s="94"/>
      <c r="C1027" s="94"/>
    </row>
    <row r="1029" spans="1:3">
      <c r="A1029" s="95" t="s">
        <v>2</v>
      </c>
      <c r="B1029" s="95"/>
      <c r="C1029" s="95"/>
    </row>
    <row r="1030" spans="1:3" ht="35.25" customHeight="1">
      <c r="A1030" s="95" t="s">
        <v>497</v>
      </c>
      <c r="B1030" s="95"/>
      <c r="C1030" s="95"/>
    </row>
    <row r="1031" spans="1:3">
      <c r="A1031" s="95" t="s">
        <v>4</v>
      </c>
      <c r="B1031" s="95"/>
      <c r="C1031" s="95"/>
    </row>
    <row r="1032" spans="1:3">
      <c r="A1032" s="97" t="s">
        <v>498</v>
      </c>
      <c r="B1032" s="97"/>
    </row>
    <row r="1033" spans="1:3">
      <c r="A1033" s="23"/>
      <c r="B1033" s="23"/>
    </row>
    <row r="1034" spans="1:3" ht="78.75">
      <c r="A1034" s="32" t="s">
        <v>6</v>
      </c>
      <c r="B1034" s="32" t="s">
        <v>7</v>
      </c>
      <c r="C1034" s="32" t="s">
        <v>8</v>
      </c>
    </row>
    <row r="1035" spans="1:3">
      <c r="A1035" s="101" t="s">
        <v>9</v>
      </c>
      <c r="B1035" s="102"/>
      <c r="C1035" s="103"/>
    </row>
    <row r="1036" spans="1:3">
      <c r="A1036" s="32" t="s">
        <v>10</v>
      </c>
      <c r="B1036" s="40" t="s">
        <v>499</v>
      </c>
      <c r="C1036" s="29">
        <v>28038.77245508982</v>
      </c>
    </row>
    <row r="1037" spans="1:3" ht="31.5">
      <c r="A1037" s="32" t="s">
        <v>14</v>
      </c>
      <c r="B1037" s="28" t="s">
        <v>500</v>
      </c>
      <c r="C1037" s="29">
        <v>6614.3464221556887</v>
      </c>
    </row>
    <row r="1038" spans="1:3" ht="31.5">
      <c r="A1038" s="32" t="s">
        <v>16</v>
      </c>
      <c r="B1038" s="40" t="s">
        <v>501</v>
      </c>
      <c r="C1038" s="29">
        <v>864.98</v>
      </c>
    </row>
    <row r="1039" spans="1:3" ht="31.5">
      <c r="A1039" s="32" t="s">
        <v>18</v>
      </c>
      <c r="B1039" s="40" t="s">
        <v>502</v>
      </c>
      <c r="C1039" s="29">
        <v>11879.19</v>
      </c>
    </row>
    <row r="1040" spans="1:3" ht="31.5">
      <c r="A1040" s="32" t="s">
        <v>20</v>
      </c>
      <c r="B1040" s="28" t="s">
        <v>503</v>
      </c>
      <c r="C1040" s="29">
        <v>906.06999999999994</v>
      </c>
    </row>
    <row r="1041" spans="1:7">
      <c r="A1041" s="115" t="s">
        <v>28</v>
      </c>
      <c r="B1041" s="116"/>
      <c r="C1041" s="33">
        <f>SUM(C1036:C1040)</f>
        <v>48303.358877245511</v>
      </c>
    </row>
    <row r="1042" spans="1:7">
      <c r="A1042" s="115" t="s">
        <v>29</v>
      </c>
      <c r="B1042" s="117"/>
      <c r="C1042" s="116"/>
    </row>
    <row r="1043" spans="1:7" ht="31.5">
      <c r="A1043" s="32" t="s">
        <v>30</v>
      </c>
      <c r="B1043" s="34" t="s">
        <v>504</v>
      </c>
      <c r="C1043" s="29">
        <v>4205.8200000000006</v>
      </c>
    </row>
    <row r="1044" spans="1:7" ht="31.5">
      <c r="A1044" s="32" t="s">
        <v>14</v>
      </c>
      <c r="B1044" s="28" t="s">
        <v>505</v>
      </c>
      <c r="C1044" s="29">
        <v>992.15293800000018</v>
      </c>
    </row>
    <row r="1045" spans="1:7" ht="31.5">
      <c r="A1045" s="32" t="s">
        <v>64</v>
      </c>
      <c r="B1045" s="40" t="s">
        <v>506</v>
      </c>
      <c r="C1045" s="29">
        <v>53.25</v>
      </c>
    </row>
    <row r="1046" spans="1:7" ht="31.5">
      <c r="A1046" s="32" t="s">
        <v>33</v>
      </c>
      <c r="B1046" s="40" t="s">
        <v>507</v>
      </c>
      <c r="C1046" s="29">
        <v>2870.4500000000003</v>
      </c>
    </row>
    <row r="1047" spans="1:7" ht="31.5">
      <c r="A1047" s="32" t="s">
        <v>67</v>
      </c>
      <c r="B1047" s="28" t="s">
        <v>508</v>
      </c>
      <c r="C1047" s="29">
        <v>695.56999999999994</v>
      </c>
    </row>
    <row r="1048" spans="1:7" ht="31.5">
      <c r="A1048" s="32" t="s">
        <v>35</v>
      </c>
      <c r="B1048" s="50" t="s">
        <v>509</v>
      </c>
      <c r="C1048" s="29">
        <v>3314.6400000000003</v>
      </c>
    </row>
    <row r="1049" spans="1:7" ht="31.5">
      <c r="A1049" s="32" t="s">
        <v>37</v>
      </c>
      <c r="B1049" s="40" t="s">
        <v>510</v>
      </c>
      <c r="C1049" s="29">
        <v>1388.71</v>
      </c>
    </row>
    <row r="1050" spans="1:7" ht="31.5">
      <c r="A1050" s="32" t="s">
        <v>39</v>
      </c>
      <c r="B1050" s="28" t="s">
        <v>511</v>
      </c>
      <c r="C1050" s="29">
        <v>718.96</v>
      </c>
    </row>
    <row r="1051" spans="1:7" ht="31.5">
      <c r="A1051" s="32" t="s">
        <v>41</v>
      </c>
      <c r="B1051" s="40" t="s">
        <v>512</v>
      </c>
      <c r="C1051" s="29">
        <v>441.11</v>
      </c>
    </row>
    <row r="1052" spans="1:7" ht="31.5">
      <c r="A1052" s="32" t="s">
        <v>73</v>
      </c>
      <c r="B1052" s="40" t="s">
        <v>513</v>
      </c>
      <c r="C1052" s="29">
        <v>109.06</v>
      </c>
    </row>
    <row r="1053" spans="1:7" ht="31.5">
      <c r="A1053" s="32" t="s">
        <v>43</v>
      </c>
      <c r="B1053" s="28" t="s">
        <v>514</v>
      </c>
      <c r="C1053" s="29">
        <v>41.32</v>
      </c>
    </row>
    <row r="1054" spans="1:7">
      <c r="A1054" s="32" t="s">
        <v>45</v>
      </c>
      <c r="B1054" s="40" t="s">
        <v>515</v>
      </c>
      <c r="C1054" s="29">
        <v>1512</v>
      </c>
      <c r="G1054" s="2"/>
    </row>
    <row r="1055" spans="1:7">
      <c r="A1055" s="101" t="s">
        <v>47</v>
      </c>
      <c r="B1055" s="103"/>
      <c r="C1055" s="33">
        <f>SUM(C1043:C1054)</f>
        <v>16343.042938000001</v>
      </c>
    </row>
    <row r="1056" spans="1:7">
      <c r="A1056" s="101" t="s">
        <v>48</v>
      </c>
      <c r="B1056" s="103"/>
      <c r="C1056" s="33">
        <f>C1055+C1041</f>
        <v>64646.40181524551</v>
      </c>
    </row>
    <row r="1057" spans="1:3">
      <c r="A1057" s="6"/>
      <c r="B1057" s="6"/>
      <c r="C1057" s="17"/>
    </row>
    <row r="1058" spans="1:3">
      <c r="A1058" s="6"/>
      <c r="B1058" s="6"/>
      <c r="C1058" s="17"/>
    </row>
    <row r="1059" spans="1:3">
      <c r="A1059" s="93" t="s">
        <v>49</v>
      </c>
      <c r="B1059" s="93"/>
      <c r="C1059" s="46">
        <v>840</v>
      </c>
    </row>
    <row r="1060" spans="1:3">
      <c r="A1060" s="93" t="s">
        <v>50</v>
      </c>
      <c r="B1060" s="93"/>
      <c r="C1060" s="47">
        <f>ROUND(C1056/C1059,2)</f>
        <v>76.959999999999994</v>
      </c>
    </row>
    <row r="1063" spans="1:3">
      <c r="A1063" s="94" t="s">
        <v>1</v>
      </c>
      <c r="B1063" s="94"/>
      <c r="C1063" s="94"/>
    </row>
    <row r="1065" spans="1:3">
      <c r="A1065" s="95" t="s">
        <v>2</v>
      </c>
      <c r="B1065" s="95"/>
      <c r="C1065" s="95"/>
    </row>
    <row r="1066" spans="1:3" ht="53.25" customHeight="1">
      <c r="A1066" s="120" t="s">
        <v>516</v>
      </c>
      <c r="B1066" s="95"/>
      <c r="C1066" s="95"/>
    </row>
    <row r="1067" spans="1:3">
      <c r="A1067" s="95" t="s">
        <v>4</v>
      </c>
      <c r="B1067" s="95"/>
      <c r="C1067" s="95"/>
    </row>
    <row r="1068" spans="1:3">
      <c r="A1068" s="97" t="s">
        <v>517</v>
      </c>
      <c r="B1068" s="97"/>
    </row>
    <row r="1069" spans="1:3">
      <c r="A1069" s="23"/>
      <c r="B1069" s="23"/>
    </row>
    <row r="1070" spans="1:3" ht="78.75">
      <c r="A1070" s="32" t="s">
        <v>6</v>
      </c>
      <c r="B1070" s="32" t="s">
        <v>7</v>
      </c>
      <c r="C1070" s="32" t="s">
        <v>8</v>
      </c>
    </row>
    <row r="1071" spans="1:3">
      <c r="A1071" s="101" t="s">
        <v>9</v>
      </c>
      <c r="B1071" s="102"/>
      <c r="C1071" s="103"/>
    </row>
    <row r="1072" spans="1:3">
      <c r="A1072" s="100" t="s">
        <v>10</v>
      </c>
      <c r="B1072" s="40" t="s">
        <v>518</v>
      </c>
      <c r="C1072" s="38">
        <v>196.02170658682633</v>
      </c>
    </row>
    <row r="1073" spans="1:3">
      <c r="A1073" s="100"/>
      <c r="B1073" s="40" t="s">
        <v>519</v>
      </c>
      <c r="C1073" s="38">
        <v>86.56</v>
      </c>
    </row>
    <row r="1074" spans="1:3">
      <c r="A1074" s="100"/>
      <c r="B1074" s="40" t="s">
        <v>520</v>
      </c>
      <c r="C1074" s="38">
        <v>67.92</v>
      </c>
    </row>
    <row r="1075" spans="1:3" ht="31.5">
      <c r="A1075" s="32" t="s">
        <v>14</v>
      </c>
      <c r="B1075" s="40" t="s">
        <v>521</v>
      </c>
      <c r="C1075" s="38">
        <v>82.683352583832331</v>
      </c>
    </row>
    <row r="1076" spans="1:3" ht="31.5">
      <c r="A1076" s="32" t="s">
        <v>16</v>
      </c>
      <c r="B1076" s="40" t="s">
        <v>522</v>
      </c>
      <c r="C1076" s="38">
        <v>8.24</v>
      </c>
    </row>
    <row r="1077" spans="1:3" ht="31.5">
      <c r="A1077" s="32" t="s">
        <v>18</v>
      </c>
      <c r="B1077" s="40" t="s">
        <v>523</v>
      </c>
      <c r="C1077" s="38">
        <v>88.95</v>
      </c>
    </row>
    <row r="1078" spans="1:3" ht="31.5">
      <c r="A1078" s="32" t="s">
        <v>20</v>
      </c>
      <c r="B1078" s="28" t="s">
        <v>524</v>
      </c>
      <c r="C1078" s="38">
        <v>8.629999999999999</v>
      </c>
    </row>
    <row r="1079" spans="1:3" ht="31.5">
      <c r="A1079" s="32" t="s">
        <v>22</v>
      </c>
      <c r="B1079" s="40" t="s">
        <v>525</v>
      </c>
      <c r="C1079" s="38">
        <v>17.614489965458439</v>
      </c>
    </row>
    <row r="1080" spans="1:3" ht="31.5">
      <c r="A1080" s="32" t="s">
        <v>24</v>
      </c>
      <c r="B1080" s="40" t="s">
        <v>526</v>
      </c>
      <c r="C1080" s="38">
        <v>16.28</v>
      </c>
    </row>
    <row r="1081" spans="1:3" ht="31.5">
      <c r="A1081" s="32" t="s">
        <v>26</v>
      </c>
      <c r="B1081" s="28" t="s">
        <v>527</v>
      </c>
      <c r="C1081" s="38">
        <v>161.35999999999999</v>
      </c>
    </row>
    <row r="1082" spans="1:3">
      <c r="A1082" s="115" t="s">
        <v>28</v>
      </c>
      <c r="B1082" s="116"/>
      <c r="C1082" s="39">
        <f>SUM(C1072:C1081)</f>
        <v>734.25954913611713</v>
      </c>
    </row>
    <row r="1083" spans="1:3">
      <c r="A1083" s="115" t="s">
        <v>29</v>
      </c>
      <c r="B1083" s="117"/>
      <c r="C1083" s="116"/>
    </row>
    <row r="1084" spans="1:3" ht="31.5">
      <c r="A1084" s="32" t="s">
        <v>30</v>
      </c>
      <c r="B1084" s="34" t="s">
        <v>528</v>
      </c>
      <c r="C1084" s="38">
        <v>35.059999999999995</v>
      </c>
    </row>
    <row r="1085" spans="1:3" ht="31.5">
      <c r="A1085" s="32" t="s">
        <v>14</v>
      </c>
      <c r="B1085" s="28" t="s">
        <v>529</v>
      </c>
      <c r="C1085" s="38">
        <v>8.2706539999999986</v>
      </c>
    </row>
    <row r="1086" spans="1:3" ht="31.5">
      <c r="A1086" s="32" t="s">
        <v>33</v>
      </c>
      <c r="B1086" s="40" t="s">
        <v>530</v>
      </c>
      <c r="C1086" s="38">
        <v>27.34</v>
      </c>
    </row>
    <row r="1087" spans="1:3" ht="31.5">
      <c r="A1087" s="32" t="s">
        <v>35</v>
      </c>
      <c r="B1087" s="50" t="s">
        <v>531</v>
      </c>
      <c r="C1087" s="38">
        <v>31.57</v>
      </c>
    </row>
    <row r="1088" spans="1:3" ht="31.5">
      <c r="A1088" s="32" t="s">
        <v>37</v>
      </c>
      <c r="B1088" s="40" t="s">
        <v>532</v>
      </c>
      <c r="C1088" s="38">
        <v>13.23</v>
      </c>
    </row>
    <row r="1089" spans="1:3" ht="31.5">
      <c r="A1089" s="32" t="s">
        <v>39</v>
      </c>
      <c r="B1089" s="28" t="s">
        <v>533</v>
      </c>
      <c r="C1089" s="38">
        <v>6.85</v>
      </c>
    </row>
    <row r="1090" spans="1:3" ht="31.5">
      <c r="A1090" s="32" t="s">
        <v>41</v>
      </c>
      <c r="B1090" s="40" t="s">
        <v>534</v>
      </c>
      <c r="C1090" s="38">
        <v>4.21</v>
      </c>
    </row>
    <row r="1091" spans="1:3" ht="31.5">
      <c r="A1091" s="32" t="s">
        <v>43</v>
      </c>
      <c r="B1091" s="28" t="s">
        <v>535</v>
      </c>
      <c r="C1091" s="38">
        <v>0.36000000000000004</v>
      </c>
    </row>
    <row r="1092" spans="1:3" ht="47.25">
      <c r="A1092" s="32" t="s">
        <v>45</v>
      </c>
      <c r="B1092" s="28" t="s">
        <v>536</v>
      </c>
      <c r="C1092" s="38">
        <v>50.368355559442087</v>
      </c>
    </row>
    <row r="1093" spans="1:3">
      <c r="A1093" s="101" t="s">
        <v>47</v>
      </c>
      <c r="B1093" s="103"/>
      <c r="C1093" s="39">
        <f>SUM(C1084:C1092)</f>
        <v>177.25900955944209</v>
      </c>
    </row>
    <row r="1094" spans="1:3">
      <c r="A1094" s="112" t="s">
        <v>48</v>
      </c>
      <c r="B1094" s="114"/>
      <c r="C1094" s="52">
        <f>C1093+C1082</f>
        <v>911.51855869555925</v>
      </c>
    </row>
    <row r="1095" spans="1:3">
      <c r="C1095" s="2"/>
    </row>
    <row r="1096" spans="1:3">
      <c r="C1096" s="2"/>
    </row>
    <row r="1097" spans="1:3">
      <c r="A1097" s="108" t="s">
        <v>49</v>
      </c>
      <c r="B1097" s="108"/>
      <c r="C1097" s="46">
        <v>8</v>
      </c>
    </row>
    <row r="1098" spans="1:3">
      <c r="A1098" s="108" t="s">
        <v>123</v>
      </c>
      <c r="B1098" s="108"/>
      <c r="C1098" s="48">
        <f>ROUND(C1094/C1097,2)</f>
        <v>113.94</v>
      </c>
    </row>
    <row r="1101" spans="1:3">
      <c r="A1101" s="94" t="s">
        <v>1</v>
      </c>
      <c r="B1101" s="94"/>
      <c r="C1101" s="94"/>
    </row>
    <row r="1103" spans="1:3">
      <c r="A1103" s="95" t="s">
        <v>2</v>
      </c>
      <c r="B1103" s="95"/>
      <c r="C1103" s="95"/>
    </row>
    <row r="1104" spans="1:3" ht="40.5" customHeight="1">
      <c r="A1104" s="95" t="s">
        <v>643</v>
      </c>
      <c r="B1104" s="95"/>
      <c r="C1104" s="95"/>
    </row>
    <row r="1105" spans="1:3">
      <c r="A1105" s="95" t="s">
        <v>4</v>
      </c>
      <c r="B1105" s="95"/>
      <c r="C1105" s="95"/>
    </row>
    <row r="1106" spans="1:3">
      <c r="A1106" s="97" t="s">
        <v>537</v>
      </c>
      <c r="B1106" s="97"/>
    </row>
    <row r="1107" spans="1:3">
      <c r="A1107" s="23"/>
      <c r="B1107" s="23"/>
    </row>
    <row r="1108" spans="1:3" ht="78.75">
      <c r="A1108" s="27" t="s">
        <v>6</v>
      </c>
      <c r="B1108" s="27" t="s">
        <v>7</v>
      </c>
      <c r="C1108" s="27" t="s">
        <v>8</v>
      </c>
    </row>
    <row r="1109" spans="1:3">
      <c r="A1109" s="112" t="s">
        <v>9</v>
      </c>
      <c r="B1109" s="113"/>
      <c r="C1109" s="114"/>
    </row>
    <row r="1110" spans="1:3">
      <c r="A1110" s="27" t="s">
        <v>10</v>
      </c>
      <c r="B1110" s="40" t="s">
        <v>538</v>
      </c>
      <c r="C1110" s="38">
        <v>400.55389221556885</v>
      </c>
    </row>
    <row r="1111" spans="1:3">
      <c r="A1111" s="27" t="s">
        <v>10</v>
      </c>
      <c r="B1111" s="40" t="s">
        <v>539</v>
      </c>
      <c r="C1111" s="38">
        <v>53.613</v>
      </c>
    </row>
    <row r="1112" spans="1:3" ht="31.5">
      <c r="A1112" s="27" t="s">
        <v>14</v>
      </c>
      <c r="B1112" s="28" t="s">
        <v>540</v>
      </c>
      <c r="C1112" s="58">
        <v>107.14</v>
      </c>
    </row>
    <row r="1113" spans="1:3" ht="31.5">
      <c r="A1113" s="27" t="s">
        <v>16</v>
      </c>
      <c r="B1113" s="30" t="s">
        <v>541</v>
      </c>
      <c r="C1113" s="58">
        <v>51.890039999999999</v>
      </c>
    </row>
    <row r="1114" spans="1:3">
      <c r="A1114" s="121" t="s">
        <v>28</v>
      </c>
      <c r="B1114" s="122"/>
      <c r="C1114" s="52">
        <f>SUM(C1110:C1113)</f>
        <v>613.19693221556884</v>
      </c>
    </row>
    <row r="1115" spans="1:3">
      <c r="A1115" s="121" t="s">
        <v>29</v>
      </c>
      <c r="B1115" s="123"/>
      <c r="C1115" s="122"/>
    </row>
    <row r="1116" spans="1:3">
      <c r="A1116" s="112" t="s">
        <v>47</v>
      </c>
      <c r="B1116" s="114"/>
      <c r="C1116" s="52">
        <v>0</v>
      </c>
    </row>
    <row r="1117" spans="1:3">
      <c r="A1117" s="112" t="s">
        <v>48</v>
      </c>
      <c r="B1117" s="114"/>
      <c r="C1117" s="52">
        <f>C1116+C1114</f>
        <v>613.19693221556884</v>
      </c>
    </row>
    <row r="1118" spans="1:3">
      <c r="C1118" s="2"/>
    </row>
    <row r="1119" spans="1:3">
      <c r="C1119" s="2"/>
    </row>
    <row r="1120" spans="1:3">
      <c r="A1120" s="108" t="s">
        <v>49</v>
      </c>
      <c r="B1120" s="108"/>
      <c r="C1120" s="46">
        <v>12</v>
      </c>
    </row>
    <row r="1121" spans="1:3">
      <c r="A1121" s="108" t="s">
        <v>123</v>
      </c>
      <c r="B1121" s="108"/>
      <c r="C1121" s="48">
        <f>ROUND(C1117/C1120,2)</f>
        <v>51.1</v>
      </c>
    </row>
    <row r="1124" spans="1:3">
      <c r="A1124" s="94" t="s">
        <v>1</v>
      </c>
      <c r="B1124" s="94"/>
      <c r="C1124" s="94"/>
    </row>
    <row r="1126" spans="1:3">
      <c r="A1126" s="95" t="s">
        <v>2</v>
      </c>
      <c r="B1126" s="95"/>
      <c r="C1126" s="95"/>
    </row>
    <row r="1127" spans="1:3" ht="47.25" customHeight="1">
      <c r="A1127" s="95" t="s">
        <v>644</v>
      </c>
      <c r="B1127" s="95"/>
      <c r="C1127" s="95"/>
    </row>
    <row r="1128" spans="1:3">
      <c r="A1128" s="95" t="s">
        <v>4</v>
      </c>
      <c r="B1128" s="95"/>
      <c r="C1128" s="95"/>
    </row>
    <row r="1129" spans="1:3">
      <c r="A1129" s="97" t="s">
        <v>542</v>
      </c>
      <c r="B1129" s="97"/>
    </row>
    <row r="1130" spans="1:3">
      <c r="A1130" s="23"/>
      <c r="B1130" s="23"/>
    </row>
    <row r="1131" spans="1:3" ht="78.75">
      <c r="A1131" s="27" t="s">
        <v>6</v>
      </c>
      <c r="B1131" s="27" t="s">
        <v>7</v>
      </c>
      <c r="C1131" s="27" t="s">
        <v>8</v>
      </c>
    </row>
    <row r="1132" spans="1:3">
      <c r="A1132" s="112" t="s">
        <v>9</v>
      </c>
      <c r="B1132" s="113"/>
      <c r="C1132" s="114"/>
    </row>
    <row r="1133" spans="1:3">
      <c r="A1133" s="27" t="s">
        <v>10</v>
      </c>
      <c r="B1133" s="40" t="s">
        <v>543</v>
      </c>
      <c r="C1133" s="38">
        <v>580.48</v>
      </c>
    </row>
    <row r="1134" spans="1:3" ht="31.5">
      <c r="A1134" s="27" t="s">
        <v>14</v>
      </c>
      <c r="B1134" s="28" t="s">
        <v>544</v>
      </c>
      <c r="C1134" s="58">
        <v>136.93523200000001</v>
      </c>
    </row>
    <row r="1135" spans="1:3">
      <c r="A1135" s="121" t="s">
        <v>28</v>
      </c>
      <c r="B1135" s="122"/>
      <c r="C1135" s="52">
        <f>SUM(C1133:C1134)</f>
        <v>717.41523200000006</v>
      </c>
    </row>
    <row r="1136" spans="1:3">
      <c r="A1136" s="121" t="s">
        <v>29</v>
      </c>
      <c r="B1136" s="123"/>
      <c r="C1136" s="122"/>
    </row>
    <row r="1137" spans="1:3">
      <c r="A1137" s="27" t="s">
        <v>67</v>
      </c>
      <c r="B1137" s="40" t="s">
        <v>545</v>
      </c>
      <c r="C1137" s="38">
        <v>8.34</v>
      </c>
    </row>
    <row r="1138" spans="1:3" ht="31.5">
      <c r="A1138" s="88" t="s">
        <v>546</v>
      </c>
      <c r="B1138" s="89" t="s">
        <v>547</v>
      </c>
      <c r="C1138" s="38">
        <v>62.08</v>
      </c>
    </row>
    <row r="1139" spans="1:3">
      <c r="A1139" s="112" t="s">
        <v>47</v>
      </c>
      <c r="B1139" s="114"/>
      <c r="C1139" s="52">
        <f>SUM(C1137:C1138)</f>
        <v>70.42</v>
      </c>
    </row>
    <row r="1140" spans="1:3">
      <c r="A1140" s="112" t="s">
        <v>48</v>
      </c>
      <c r="B1140" s="114"/>
      <c r="C1140" s="52">
        <f>C1139+C1135</f>
        <v>787.83523200000002</v>
      </c>
    </row>
    <row r="1141" spans="1:3">
      <c r="C1141" s="2"/>
    </row>
    <row r="1142" spans="1:3">
      <c r="C1142" s="2"/>
    </row>
    <row r="1143" spans="1:3">
      <c r="A1143" s="108" t="s">
        <v>49</v>
      </c>
      <c r="B1143" s="108"/>
      <c r="C1143" s="46">
        <v>64</v>
      </c>
    </row>
    <row r="1144" spans="1:3">
      <c r="A1144" s="108" t="s">
        <v>123</v>
      </c>
      <c r="B1144" s="108"/>
      <c r="C1144" s="48">
        <f>ROUND(C1140/C1143,2)</f>
        <v>12.31</v>
      </c>
    </row>
    <row r="1147" spans="1:3">
      <c r="A1147" s="94" t="s">
        <v>1</v>
      </c>
      <c r="B1147" s="94"/>
      <c r="C1147" s="94"/>
    </row>
    <row r="1149" spans="1:3">
      <c r="A1149" s="95" t="s">
        <v>2</v>
      </c>
      <c r="B1149" s="95"/>
      <c r="C1149" s="95"/>
    </row>
    <row r="1150" spans="1:3" ht="48" customHeight="1">
      <c r="A1150" s="95" t="s">
        <v>645</v>
      </c>
      <c r="B1150" s="95"/>
      <c r="C1150" s="95"/>
    </row>
    <row r="1151" spans="1:3">
      <c r="A1151" s="95" t="s">
        <v>4</v>
      </c>
      <c r="B1151" s="95"/>
      <c r="C1151" s="95"/>
    </row>
    <row r="1152" spans="1:3">
      <c r="A1152" s="97" t="s">
        <v>548</v>
      </c>
      <c r="B1152" s="97"/>
    </row>
    <row r="1153" spans="1:3">
      <c r="A1153" s="23"/>
      <c r="B1153" s="23"/>
    </row>
    <row r="1154" spans="1:3" ht="78.75">
      <c r="A1154" s="27" t="s">
        <v>6</v>
      </c>
      <c r="B1154" s="27" t="s">
        <v>7</v>
      </c>
      <c r="C1154" s="27" t="s">
        <v>8</v>
      </c>
    </row>
    <row r="1155" spans="1:3">
      <c r="A1155" s="112" t="s">
        <v>9</v>
      </c>
      <c r="B1155" s="113"/>
      <c r="C1155" s="114"/>
    </row>
    <row r="1156" spans="1:3">
      <c r="A1156" s="27" t="s">
        <v>10</v>
      </c>
      <c r="B1156" s="40" t="s">
        <v>549</v>
      </c>
      <c r="C1156" s="29">
        <v>2096.5</v>
      </c>
    </row>
    <row r="1157" spans="1:3" ht="31.5">
      <c r="A1157" s="27" t="s">
        <v>14</v>
      </c>
      <c r="B1157" s="28" t="s">
        <v>544</v>
      </c>
      <c r="C1157" s="29">
        <v>494.56</v>
      </c>
    </row>
    <row r="1158" spans="1:3">
      <c r="A1158" s="115" t="s">
        <v>28</v>
      </c>
      <c r="B1158" s="116"/>
      <c r="C1158" s="33">
        <f>SUM(C1156:C1157)</f>
        <v>2591.06</v>
      </c>
    </row>
    <row r="1159" spans="1:3">
      <c r="A1159" s="115" t="s">
        <v>29</v>
      </c>
      <c r="B1159" s="117"/>
      <c r="C1159" s="116"/>
    </row>
    <row r="1160" spans="1:3">
      <c r="A1160" s="27" t="s">
        <v>67</v>
      </c>
      <c r="B1160" s="40" t="s">
        <v>550</v>
      </c>
      <c r="C1160" s="38">
        <v>89.94</v>
      </c>
    </row>
    <row r="1161" spans="1:3" ht="31.5">
      <c r="A1161" s="88" t="s">
        <v>546</v>
      </c>
      <c r="B1161" s="89" t="s">
        <v>551</v>
      </c>
      <c r="C1161" s="38">
        <v>679.00000000000011</v>
      </c>
    </row>
    <row r="1162" spans="1:3">
      <c r="A1162" s="101" t="s">
        <v>47</v>
      </c>
      <c r="B1162" s="103"/>
      <c r="C1162" s="39">
        <f>SUM(C1160:C1161)</f>
        <v>768.94</v>
      </c>
    </row>
    <row r="1163" spans="1:3">
      <c r="A1163" s="112" t="s">
        <v>48</v>
      </c>
      <c r="B1163" s="114"/>
      <c r="C1163" s="53">
        <f>C1162+C1158</f>
        <v>3360</v>
      </c>
    </row>
    <row r="1164" spans="1:3">
      <c r="C1164" s="2"/>
    </row>
    <row r="1165" spans="1:3">
      <c r="C1165" s="2"/>
    </row>
    <row r="1166" spans="1:3">
      <c r="A1166" s="108" t="s">
        <v>49</v>
      </c>
      <c r="B1166" s="108"/>
      <c r="C1166" s="46">
        <v>700</v>
      </c>
    </row>
    <row r="1167" spans="1:3">
      <c r="A1167" s="108" t="s">
        <v>123</v>
      </c>
      <c r="B1167" s="108"/>
      <c r="C1167" s="48">
        <f>ROUND(C1163/C1166,2)</f>
        <v>4.8</v>
      </c>
    </row>
    <row r="1170" spans="1:3">
      <c r="A1170" s="94" t="s">
        <v>1</v>
      </c>
      <c r="B1170" s="94"/>
      <c r="C1170" s="94"/>
    </row>
    <row r="1172" spans="1:3">
      <c r="A1172" s="95" t="s">
        <v>2</v>
      </c>
      <c r="B1172" s="95"/>
      <c r="C1172" s="95"/>
    </row>
    <row r="1173" spans="1:3" ht="49.5" customHeight="1">
      <c r="A1173" s="118" t="s">
        <v>646</v>
      </c>
      <c r="B1173" s="118"/>
      <c r="C1173" s="118"/>
    </row>
    <row r="1174" spans="1:3">
      <c r="A1174" s="95" t="s">
        <v>4</v>
      </c>
      <c r="B1174" s="95"/>
      <c r="C1174" s="95"/>
    </row>
    <row r="1175" spans="1:3">
      <c r="A1175" s="97" t="s">
        <v>552</v>
      </c>
      <c r="B1175" s="97"/>
    </row>
    <row r="1176" spans="1:3">
      <c r="A1176" s="23"/>
      <c r="B1176" s="23"/>
    </row>
    <row r="1177" spans="1:3" ht="78.75">
      <c r="A1177" s="27" t="s">
        <v>6</v>
      </c>
      <c r="B1177" s="27" t="s">
        <v>7</v>
      </c>
      <c r="C1177" s="27" t="s">
        <v>8</v>
      </c>
    </row>
    <row r="1178" spans="1:3">
      <c r="A1178" s="112" t="s">
        <v>9</v>
      </c>
      <c r="B1178" s="113"/>
      <c r="C1178" s="114"/>
    </row>
    <row r="1179" spans="1:3">
      <c r="A1179" s="27" t="s">
        <v>10</v>
      </c>
      <c r="B1179" s="40" t="s">
        <v>553</v>
      </c>
      <c r="C1179" s="29">
        <v>14285.25</v>
      </c>
    </row>
    <row r="1180" spans="1:3" ht="31.5">
      <c r="A1180" s="27" t="s">
        <v>14</v>
      </c>
      <c r="B1180" s="28" t="s">
        <v>544</v>
      </c>
      <c r="C1180" s="29">
        <v>3369.8904750000002</v>
      </c>
    </row>
    <row r="1181" spans="1:3">
      <c r="A1181" s="115" t="s">
        <v>28</v>
      </c>
      <c r="B1181" s="116"/>
      <c r="C1181" s="33">
        <f>SUM(C1179:C1180)</f>
        <v>17655.140475</v>
      </c>
    </row>
    <row r="1182" spans="1:3">
      <c r="A1182" s="115" t="s">
        <v>29</v>
      </c>
      <c r="B1182" s="117"/>
      <c r="C1182" s="116"/>
    </row>
    <row r="1183" spans="1:3">
      <c r="A1183" s="27" t="s">
        <v>67</v>
      </c>
      <c r="B1183" s="40" t="s">
        <v>554</v>
      </c>
      <c r="C1183" s="38">
        <v>803.86</v>
      </c>
    </row>
    <row r="1184" spans="1:3" ht="31.5">
      <c r="A1184" s="88" t="s">
        <v>546</v>
      </c>
      <c r="B1184" s="89" t="s">
        <v>555</v>
      </c>
      <c r="C1184" s="38">
        <v>6111.0000000000009</v>
      </c>
    </row>
    <row r="1185" spans="1:3">
      <c r="A1185" s="101" t="s">
        <v>47</v>
      </c>
      <c r="B1185" s="103"/>
      <c r="C1185" s="39">
        <f>SUM(C1183:C1184)</f>
        <v>6914.8600000000006</v>
      </c>
    </row>
    <row r="1186" spans="1:3">
      <c r="A1186" s="112" t="s">
        <v>48</v>
      </c>
      <c r="B1186" s="114"/>
      <c r="C1186" s="53">
        <f>C1185+C1181</f>
        <v>24570.000475000001</v>
      </c>
    </row>
    <row r="1187" spans="1:3">
      <c r="C1187" s="2"/>
    </row>
    <row r="1188" spans="1:3">
      <c r="C1188" s="2"/>
    </row>
    <row r="1189" spans="1:3">
      <c r="A1189" s="108" t="s">
        <v>49</v>
      </c>
      <c r="B1189" s="108"/>
      <c r="C1189" s="74">
        <v>6300</v>
      </c>
    </row>
    <row r="1190" spans="1:3">
      <c r="A1190" s="108" t="s">
        <v>123</v>
      </c>
      <c r="B1190" s="108"/>
      <c r="C1190" s="56">
        <f>ROUND(C1186/C1189,2)</f>
        <v>3.9</v>
      </c>
    </row>
    <row r="1193" spans="1:3">
      <c r="A1193" s="94" t="s">
        <v>1</v>
      </c>
      <c r="B1193" s="94"/>
      <c r="C1193" s="94"/>
    </row>
    <row r="1195" spans="1:3">
      <c r="A1195" s="95" t="s">
        <v>2</v>
      </c>
      <c r="B1195" s="95"/>
      <c r="C1195" s="95"/>
    </row>
    <row r="1196" spans="1:3" ht="31.5" customHeight="1">
      <c r="A1196" s="118" t="s">
        <v>556</v>
      </c>
      <c r="B1196" s="118"/>
      <c r="C1196" s="118"/>
    </row>
    <row r="1197" spans="1:3">
      <c r="A1197" s="95" t="s">
        <v>4</v>
      </c>
      <c r="B1197" s="95"/>
      <c r="C1197" s="95"/>
    </row>
    <row r="1198" spans="1:3">
      <c r="A1198" s="97" t="s">
        <v>173</v>
      </c>
      <c r="B1198" s="97"/>
    </row>
    <row r="1199" spans="1:3">
      <c r="A1199" s="23"/>
      <c r="B1199" s="23"/>
    </row>
    <row r="1200" spans="1:3" ht="78.75">
      <c r="A1200" s="27" t="s">
        <v>6</v>
      </c>
      <c r="B1200" s="27" t="s">
        <v>7</v>
      </c>
      <c r="C1200" s="27" t="s">
        <v>8</v>
      </c>
    </row>
    <row r="1201" spans="1:3">
      <c r="A1201" s="112" t="s">
        <v>9</v>
      </c>
      <c r="B1201" s="113"/>
      <c r="C1201" s="114"/>
    </row>
    <row r="1202" spans="1:3">
      <c r="A1202" s="27" t="s">
        <v>10</v>
      </c>
      <c r="B1202" s="40" t="s">
        <v>557</v>
      </c>
      <c r="C1202" s="38">
        <v>75</v>
      </c>
    </row>
    <row r="1203" spans="1:3" ht="31.5">
      <c r="A1203" s="27" t="s">
        <v>14</v>
      </c>
      <c r="B1203" s="28" t="s">
        <v>544</v>
      </c>
      <c r="C1203" s="38">
        <v>17.690000000000001</v>
      </c>
    </row>
    <row r="1204" spans="1:3">
      <c r="A1204" s="27" t="s">
        <v>41</v>
      </c>
      <c r="B1204" s="40" t="s">
        <v>558</v>
      </c>
      <c r="C1204" s="38">
        <v>13.010000000000002</v>
      </c>
    </row>
    <row r="1205" spans="1:3">
      <c r="A1205" s="115" t="s">
        <v>28</v>
      </c>
      <c r="B1205" s="116"/>
      <c r="C1205" s="39">
        <f>SUM(C1202:C1204)</f>
        <v>105.7</v>
      </c>
    </row>
    <row r="1206" spans="1:3">
      <c r="A1206" s="115" t="s">
        <v>29</v>
      </c>
      <c r="B1206" s="117"/>
      <c r="C1206" s="116"/>
    </row>
    <row r="1207" spans="1:3">
      <c r="A1207" s="101" t="s">
        <v>47</v>
      </c>
      <c r="B1207" s="103"/>
      <c r="C1207" s="39">
        <v>0</v>
      </c>
    </row>
    <row r="1208" spans="1:3">
      <c r="A1208" s="112" t="s">
        <v>48</v>
      </c>
      <c r="B1208" s="114"/>
      <c r="C1208" s="52">
        <f>C1207+C1205</f>
        <v>105.7</v>
      </c>
    </row>
    <row r="1209" spans="1:3">
      <c r="C1209" s="2"/>
    </row>
    <row r="1210" spans="1:3">
      <c r="C1210" s="2"/>
    </row>
    <row r="1211" spans="1:3">
      <c r="A1211" s="108" t="s">
        <v>49</v>
      </c>
      <c r="B1211" s="108"/>
      <c r="C1211" s="46">
        <v>10</v>
      </c>
    </row>
    <row r="1212" spans="1:3">
      <c r="A1212" s="108" t="s">
        <v>123</v>
      </c>
      <c r="B1212" s="108"/>
      <c r="C1212" s="48">
        <f>ROUND(C1208/C1211,2)</f>
        <v>10.57</v>
      </c>
    </row>
    <row r="1215" spans="1:3">
      <c r="A1215" s="94" t="s">
        <v>1</v>
      </c>
      <c r="B1215" s="94"/>
      <c r="C1215" s="94"/>
    </row>
    <row r="1217" spans="1:3">
      <c r="A1217" s="95" t="s">
        <v>2</v>
      </c>
      <c r="B1217" s="95"/>
      <c r="C1217" s="95"/>
    </row>
    <row r="1218" spans="1:3" ht="35.25" customHeight="1">
      <c r="A1218" s="120" t="s">
        <v>559</v>
      </c>
      <c r="B1218" s="95"/>
      <c r="C1218" s="95"/>
    </row>
    <row r="1219" spans="1:3">
      <c r="A1219" s="95" t="s">
        <v>560</v>
      </c>
      <c r="B1219" s="95"/>
      <c r="C1219" s="95"/>
    </row>
    <row r="1220" spans="1:3">
      <c r="A1220" s="107" t="s">
        <v>344</v>
      </c>
      <c r="B1220" s="107"/>
    </row>
    <row r="1221" spans="1:3">
      <c r="A1221" s="24"/>
      <c r="B1221" s="24"/>
    </row>
    <row r="1222" spans="1:3" ht="78.75">
      <c r="A1222" s="27" t="s">
        <v>6</v>
      </c>
      <c r="B1222" s="27" t="s">
        <v>7</v>
      </c>
      <c r="C1222" s="27" t="s">
        <v>8</v>
      </c>
    </row>
    <row r="1223" spans="1:3">
      <c r="A1223" s="112" t="s">
        <v>9</v>
      </c>
      <c r="B1223" s="113"/>
      <c r="C1223" s="114"/>
    </row>
    <row r="1224" spans="1:3" ht="31.5">
      <c r="A1224" s="27" t="s">
        <v>10</v>
      </c>
      <c r="B1224" s="59" t="s">
        <v>561</v>
      </c>
      <c r="C1224" s="29">
        <v>494.56</v>
      </c>
    </row>
    <row r="1225" spans="1:3" ht="31.5">
      <c r="A1225" s="27" t="s">
        <v>10</v>
      </c>
      <c r="B1225" s="59" t="s">
        <v>562</v>
      </c>
      <c r="C1225" s="29">
        <v>346.2</v>
      </c>
    </row>
    <row r="1226" spans="1:3" ht="31.5">
      <c r="A1226" s="27" t="s">
        <v>10</v>
      </c>
      <c r="B1226" s="59" t="s">
        <v>563</v>
      </c>
      <c r="C1226" s="29">
        <v>72.72</v>
      </c>
    </row>
    <row r="1227" spans="1:3" ht="31.5">
      <c r="A1227" s="27" t="s">
        <v>14</v>
      </c>
      <c r="B1227" s="60" t="s">
        <v>544</v>
      </c>
      <c r="C1227" s="31">
        <v>215.48993200000001</v>
      </c>
    </row>
    <row r="1228" spans="1:3">
      <c r="A1228" s="124" t="s">
        <v>28</v>
      </c>
      <c r="B1228" s="125"/>
      <c r="C1228" s="53">
        <f>SUM(C1224:C1227)</f>
        <v>1128.969932</v>
      </c>
    </row>
    <row r="1229" spans="1:3">
      <c r="A1229" s="124" t="s">
        <v>29</v>
      </c>
      <c r="B1229" s="126"/>
      <c r="C1229" s="125"/>
    </row>
    <row r="1230" spans="1:3" ht="31.5">
      <c r="A1230" s="27" t="s">
        <v>67</v>
      </c>
      <c r="B1230" s="59" t="s">
        <v>564</v>
      </c>
      <c r="C1230" s="38">
        <v>192</v>
      </c>
    </row>
    <row r="1231" spans="1:3" ht="31.5">
      <c r="A1231" s="27" t="s">
        <v>39</v>
      </c>
      <c r="B1231" s="59" t="s">
        <v>565</v>
      </c>
      <c r="C1231" s="58">
        <v>247.28</v>
      </c>
    </row>
    <row r="1232" spans="1:3">
      <c r="A1232" s="27" t="s">
        <v>566</v>
      </c>
      <c r="B1232" s="59" t="s">
        <v>567</v>
      </c>
      <c r="C1232" s="58">
        <v>10.91</v>
      </c>
    </row>
    <row r="1233" spans="1:3" ht="63">
      <c r="A1233" s="27" t="s">
        <v>546</v>
      </c>
      <c r="B1233" s="28" t="s">
        <v>568</v>
      </c>
      <c r="C1233" s="58">
        <v>167.28</v>
      </c>
    </row>
    <row r="1234" spans="1:3" ht="94.5">
      <c r="A1234" s="27" t="s">
        <v>569</v>
      </c>
      <c r="B1234" s="28" t="s">
        <v>570</v>
      </c>
      <c r="C1234" s="38">
        <v>229.48</v>
      </c>
    </row>
    <row r="1235" spans="1:3" ht="31.5">
      <c r="A1235" s="27" t="s">
        <v>571</v>
      </c>
      <c r="B1235" s="28" t="s">
        <v>572</v>
      </c>
      <c r="C1235" s="58">
        <v>54.400000000000006</v>
      </c>
    </row>
    <row r="1236" spans="1:3">
      <c r="A1236" s="112" t="s">
        <v>47</v>
      </c>
      <c r="B1236" s="114"/>
      <c r="C1236" s="52">
        <f>SUM(C1230:C1235)</f>
        <v>901.35</v>
      </c>
    </row>
    <row r="1237" spans="1:3">
      <c r="A1237" s="112" t="s">
        <v>48</v>
      </c>
      <c r="B1237" s="114"/>
      <c r="C1237" s="53">
        <f>C1236+C1228</f>
        <v>2030.3199319999999</v>
      </c>
    </row>
    <row r="1238" spans="1:3">
      <c r="C1238" s="2"/>
    </row>
    <row r="1239" spans="1:3">
      <c r="C1239" s="2"/>
    </row>
    <row r="1240" spans="1:3">
      <c r="A1240" s="108" t="s">
        <v>49</v>
      </c>
      <c r="B1240" s="108"/>
      <c r="C1240" s="46">
        <v>4</v>
      </c>
    </row>
    <row r="1241" spans="1:3">
      <c r="A1241" s="108" t="s">
        <v>573</v>
      </c>
      <c r="B1241" s="108"/>
      <c r="C1241" s="47">
        <f>ROUND(C1237/C1240,2)</f>
        <v>507.58</v>
      </c>
    </row>
    <row r="1244" spans="1:3">
      <c r="A1244" s="131" t="s">
        <v>1</v>
      </c>
      <c r="B1244" s="131"/>
      <c r="C1244" s="131"/>
    </row>
    <row r="1245" spans="1:3">
      <c r="A1245" s="14"/>
      <c r="B1245" s="14"/>
      <c r="C1245" s="14"/>
    </row>
    <row r="1246" spans="1:3">
      <c r="A1246" s="118" t="s">
        <v>2</v>
      </c>
      <c r="B1246" s="118"/>
      <c r="C1246" s="118"/>
    </row>
    <row r="1247" spans="1:3" ht="36" customHeight="1">
      <c r="A1247" s="118" t="s">
        <v>574</v>
      </c>
      <c r="B1247" s="118"/>
      <c r="C1247" s="118"/>
    </row>
    <row r="1248" spans="1:3">
      <c r="A1248" s="118" t="s">
        <v>4</v>
      </c>
      <c r="B1248" s="118"/>
      <c r="C1248" s="118"/>
    </row>
    <row r="1249" spans="1:3">
      <c r="A1249" s="132" t="s">
        <v>575</v>
      </c>
      <c r="B1249" s="132"/>
      <c r="C1249" s="14"/>
    </row>
    <row r="1250" spans="1:3">
      <c r="A1250" s="25"/>
      <c r="B1250" s="25"/>
      <c r="C1250" s="14"/>
    </row>
    <row r="1251" spans="1:3" ht="78.75">
      <c r="A1251" s="27" t="s">
        <v>6</v>
      </c>
      <c r="B1251" s="27" t="s">
        <v>7</v>
      </c>
      <c r="C1251" s="61" t="s">
        <v>8</v>
      </c>
    </row>
    <row r="1252" spans="1:3">
      <c r="A1252" s="121" t="s">
        <v>9</v>
      </c>
      <c r="B1252" s="123"/>
      <c r="C1252" s="122"/>
    </row>
    <row r="1253" spans="1:3" ht="31.5">
      <c r="A1253" s="27" t="s">
        <v>10</v>
      </c>
      <c r="B1253" s="28" t="s">
        <v>576</v>
      </c>
      <c r="C1253" s="67">
        <f>3.2*100</f>
        <v>320</v>
      </c>
    </row>
    <row r="1254" spans="1:3" ht="31.5">
      <c r="A1254" s="27" t="s">
        <v>10</v>
      </c>
      <c r="B1254" s="28" t="s">
        <v>577</v>
      </c>
      <c r="C1254" s="67">
        <f>(20*(4/25))*100</f>
        <v>320</v>
      </c>
    </row>
    <row r="1255" spans="1:3" ht="31.5">
      <c r="A1255" s="27" t="s">
        <v>10</v>
      </c>
      <c r="B1255" s="28" t="s">
        <v>578</v>
      </c>
      <c r="C1255" s="67">
        <f>3.2*100</f>
        <v>320</v>
      </c>
    </row>
    <row r="1256" spans="1:3" ht="31.5">
      <c r="A1256" s="27" t="s">
        <v>14</v>
      </c>
      <c r="B1256" s="30" t="s">
        <v>544</v>
      </c>
      <c r="C1256" s="68">
        <f>(C1253+C1254+C1255)*0.2359</f>
        <v>226.464</v>
      </c>
    </row>
    <row r="1257" spans="1:3">
      <c r="A1257" s="128" t="s">
        <v>28</v>
      </c>
      <c r="B1257" s="129"/>
      <c r="C1257" s="66">
        <f>SUM(C1253:C1256)</f>
        <v>1186.4639999999999</v>
      </c>
    </row>
    <row r="1258" spans="1:3">
      <c r="A1258" s="128" t="s">
        <v>29</v>
      </c>
      <c r="B1258" s="130"/>
      <c r="C1258" s="129"/>
    </row>
    <row r="1259" spans="1:3" ht="31.5">
      <c r="A1259" s="27" t="s">
        <v>67</v>
      </c>
      <c r="B1259" s="28" t="s">
        <v>579</v>
      </c>
      <c r="C1259" s="62">
        <v>335.536</v>
      </c>
    </row>
    <row r="1260" spans="1:3" ht="31.5">
      <c r="A1260" s="27" t="s">
        <v>39</v>
      </c>
      <c r="B1260" s="28" t="s">
        <v>580</v>
      </c>
      <c r="C1260" s="62">
        <v>160</v>
      </c>
    </row>
    <row r="1261" spans="1:3">
      <c r="A1261" s="27" t="s">
        <v>566</v>
      </c>
      <c r="B1261" s="28" t="s">
        <v>581</v>
      </c>
      <c r="C1261" s="63">
        <v>120</v>
      </c>
    </row>
    <row r="1262" spans="1:3" ht="47.25">
      <c r="A1262" s="27" t="s">
        <v>546</v>
      </c>
      <c r="B1262" s="28" t="s">
        <v>582</v>
      </c>
      <c r="C1262" s="62">
        <v>548</v>
      </c>
    </row>
    <row r="1263" spans="1:3" ht="47.25">
      <c r="A1263" s="27" t="s">
        <v>569</v>
      </c>
      <c r="B1263" s="28" t="s">
        <v>583</v>
      </c>
      <c r="C1263" s="63">
        <v>360</v>
      </c>
    </row>
    <row r="1264" spans="1:3" ht="31.5">
      <c r="A1264" s="27" t="s">
        <v>571</v>
      </c>
      <c r="B1264" s="28" t="s">
        <v>572</v>
      </c>
      <c r="C1264" s="65">
        <v>160</v>
      </c>
    </row>
    <row r="1265" spans="1:3">
      <c r="A1265" s="121" t="s">
        <v>47</v>
      </c>
      <c r="B1265" s="122"/>
      <c r="C1265" s="66">
        <f>SUM(C1259:C1264)</f>
        <v>1683.5360000000001</v>
      </c>
    </row>
    <row r="1266" spans="1:3">
      <c r="A1266" s="121" t="s">
        <v>48</v>
      </c>
      <c r="B1266" s="122"/>
      <c r="C1266" s="66">
        <f>C1265+C1257</f>
        <v>2870</v>
      </c>
    </row>
    <row r="1267" spans="1:3">
      <c r="A1267" s="14"/>
      <c r="B1267" s="14"/>
      <c r="C1267" s="15"/>
    </row>
    <row r="1268" spans="1:3">
      <c r="A1268" s="14"/>
      <c r="B1268" s="14"/>
      <c r="C1268" s="15"/>
    </row>
    <row r="1269" spans="1:3">
      <c r="A1269" s="127" t="s">
        <v>49</v>
      </c>
      <c r="B1269" s="127"/>
      <c r="C1269" s="69">
        <v>100</v>
      </c>
    </row>
    <row r="1270" spans="1:3">
      <c r="A1270" s="127" t="s">
        <v>573</v>
      </c>
      <c r="B1270" s="127"/>
      <c r="C1270" s="47">
        <f>ROUND(C1266/C1269,2)</f>
        <v>28.7</v>
      </c>
    </row>
    <row r="1273" spans="1:3">
      <c r="A1273" s="131" t="s">
        <v>1</v>
      </c>
      <c r="B1273" s="131"/>
      <c r="C1273" s="131"/>
    </row>
    <row r="1274" spans="1:3">
      <c r="A1274" s="14"/>
      <c r="B1274" s="14"/>
      <c r="C1274" s="14"/>
    </row>
    <row r="1275" spans="1:3">
      <c r="A1275" s="118" t="s">
        <v>2</v>
      </c>
      <c r="B1275" s="118"/>
      <c r="C1275" s="118"/>
    </row>
    <row r="1276" spans="1:3" ht="33" customHeight="1">
      <c r="A1276" s="133" t="s">
        <v>584</v>
      </c>
      <c r="B1276" s="118"/>
      <c r="C1276" s="118"/>
    </row>
    <row r="1277" spans="1:3">
      <c r="A1277" s="118" t="s">
        <v>4</v>
      </c>
      <c r="B1277" s="118"/>
      <c r="C1277" s="118"/>
    </row>
    <row r="1278" spans="1:3">
      <c r="A1278" s="132" t="s">
        <v>575</v>
      </c>
      <c r="B1278" s="132"/>
      <c r="C1278" s="14"/>
    </row>
    <row r="1279" spans="1:3">
      <c r="A1279" s="25"/>
      <c r="B1279" s="25"/>
      <c r="C1279" s="14"/>
    </row>
    <row r="1280" spans="1:3" ht="78.75">
      <c r="A1280" s="27" t="s">
        <v>6</v>
      </c>
      <c r="B1280" s="27" t="s">
        <v>7</v>
      </c>
      <c r="C1280" s="61" t="s">
        <v>8</v>
      </c>
    </row>
    <row r="1281" spans="1:3">
      <c r="A1281" s="121" t="s">
        <v>9</v>
      </c>
      <c r="B1281" s="123"/>
      <c r="C1281" s="122"/>
    </row>
    <row r="1282" spans="1:3" ht="31.5">
      <c r="A1282" s="27" t="s">
        <v>10</v>
      </c>
      <c r="B1282" s="28" t="s">
        <v>576</v>
      </c>
      <c r="C1282" s="67">
        <f>3.2*100</f>
        <v>320</v>
      </c>
    </row>
    <row r="1283" spans="1:3" ht="31.5">
      <c r="A1283" s="27" t="s">
        <v>10</v>
      </c>
      <c r="B1283" s="28" t="s">
        <v>577</v>
      </c>
      <c r="C1283" s="67">
        <f>(20*(4/25))*100</f>
        <v>320</v>
      </c>
    </row>
    <row r="1284" spans="1:3" ht="31.5">
      <c r="A1284" s="27" t="s">
        <v>10</v>
      </c>
      <c r="B1284" s="28" t="s">
        <v>578</v>
      </c>
      <c r="C1284" s="67">
        <f>3.2*100</f>
        <v>320</v>
      </c>
    </row>
    <row r="1285" spans="1:3" ht="31.5">
      <c r="A1285" s="27" t="s">
        <v>14</v>
      </c>
      <c r="B1285" s="30" t="s">
        <v>544</v>
      </c>
      <c r="C1285" s="68">
        <f>(C1282+C1283+C1284)*0.2359</f>
        <v>226.464</v>
      </c>
    </row>
    <row r="1286" spans="1:3">
      <c r="A1286" s="128" t="s">
        <v>28</v>
      </c>
      <c r="B1286" s="129"/>
      <c r="C1286" s="66">
        <f>SUM(C1282:C1285)</f>
        <v>1186.4639999999999</v>
      </c>
    </row>
    <row r="1287" spans="1:3">
      <c r="A1287" s="128" t="s">
        <v>29</v>
      </c>
      <c r="B1287" s="130"/>
      <c r="C1287" s="129"/>
    </row>
    <row r="1288" spans="1:3" ht="31.5">
      <c r="A1288" s="27" t="s">
        <v>39</v>
      </c>
      <c r="B1288" s="28" t="s">
        <v>585</v>
      </c>
      <c r="C1288" s="62">
        <v>159.768</v>
      </c>
    </row>
    <row r="1289" spans="1:3" ht="31.5">
      <c r="A1289" s="27" t="s">
        <v>571</v>
      </c>
      <c r="B1289" s="28" t="s">
        <v>586</v>
      </c>
      <c r="C1289" s="65">
        <v>159.768</v>
      </c>
    </row>
    <row r="1290" spans="1:3">
      <c r="A1290" s="121" t="s">
        <v>47</v>
      </c>
      <c r="B1290" s="122"/>
      <c r="C1290" s="64">
        <f>SUM(C1288:C1289)</f>
        <v>319.536</v>
      </c>
    </row>
    <row r="1291" spans="1:3">
      <c r="A1291" s="121" t="s">
        <v>48</v>
      </c>
      <c r="B1291" s="122"/>
      <c r="C1291" s="66">
        <f>C1290+C1286</f>
        <v>1506</v>
      </c>
    </row>
    <row r="1292" spans="1:3">
      <c r="A1292" s="14"/>
      <c r="B1292" s="14"/>
      <c r="C1292" s="15"/>
    </row>
    <row r="1293" spans="1:3">
      <c r="A1293" s="14"/>
      <c r="B1293" s="14"/>
      <c r="C1293" s="15"/>
    </row>
    <row r="1294" spans="1:3">
      <c r="A1294" s="127" t="s">
        <v>49</v>
      </c>
      <c r="B1294" s="127"/>
      <c r="C1294" s="69">
        <v>100</v>
      </c>
    </row>
    <row r="1295" spans="1:3">
      <c r="A1295" s="127" t="s">
        <v>573</v>
      </c>
      <c r="B1295" s="127"/>
      <c r="C1295" s="47">
        <f>ROUND(C1291/C1294,2)</f>
        <v>15.06</v>
      </c>
    </row>
    <row r="1298" spans="1:3">
      <c r="A1298" s="94" t="s">
        <v>1</v>
      </c>
      <c r="B1298" s="94"/>
      <c r="C1298" s="94"/>
    </row>
    <row r="1300" spans="1:3">
      <c r="A1300" s="95" t="s">
        <v>2</v>
      </c>
      <c r="B1300" s="95"/>
      <c r="C1300" s="95"/>
    </row>
    <row r="1301" spans="1:3" ht="37.5" customHeight="1">
      <c r="A1301" s="120" t="s">
        <v>648</v>
      </c>
      <c r="B1301" s="95"/>
      <c r="C1301" s="95"/>
    </row>
    <row r="1302" spans="1:3">
      <c r="A1302" s="95" t="s">
        <v>4</v>
      </c>
      <c r="B1302" s="95"/>
      <c r="C1302" s="95"/>
    </row>
    <row r="1303" spans="1:3">
      <c r="A1303" s="107" t="s">
        <v>149</v>
      </c>
      <c r="B1303" s="107"/>
    </row>
    <row r="1304" spans="1:3">
      <c r="A1304" s="24"/>
      <c r="B1304" s="24"/>
    </row>
    <row r="1305" spans="1:3" ht="78.75">
      <c r="A1305" s="27" t="s">
        <v>6</v>
      </c>
      <c r="B1305" s="27" t="s">
        <v>7</v>
      </c>
      <c r="C1305" s="27" t="s">
        <v>8</v>
      </c>
    </row>
    <row r="1306" spans="1:3">
      <c r="A1306" s="112" t="s">
        <v>9</v>
      </c>
      <c r="B1306" s="113"/>
      <c r="C1306" s="114"/>
    </row>
    <row r="1307" spans="1:3" ht="31.5">
      <c r="A1307" s="27" t="s">
        <v>10</v>
      </c>
      <c r="B1307" s="28" t="s">
        <v>587</v>
      </c>
      <c r="C1307" s="29">
        <v>512</v>
      </c>
    </row>
    <row r="1308" spans="1:3" ht="31.5">
      <c r="A1308" s="27" t="s">
        <v>10</v>
      </c>
      <c r="B1308" s="28" t="s">
        <v>588</v>
      </c>
      <c r="C1308" s="29">
        <v>512</v>
      </c>
    </row>
    <row r="1309" spans="1:3" ht="31.5">
      <c r="A1309" s="27" t="s">
        <v>10</v>
      </c>
      <c r="B1309" s="28" t="s">
        <v>589</v>
      </c>
      <c r="C1309" s="29">
        <v>512</v>
      </c>
    </row>
    <row r="1310" spans="1:3">
      <c r="A1310" s="27" t="s">
        <v>10</v>
      </c>
      <c r="B1310" s="28" t="s">
        <v>590</v>
      </c>
      <c r="C1310" s="29">
        <v>995.19999999999993</v>
      </c>
    </row>
    <row r="1311" spans="1:3" ht="31.5">
      <c r="A1311" s="27" t="s">
        <v>14</v>
      </c>
      <c r="B1311" s="28" t="s">
        <v>544</v>
      </c>
      <c r="C1311" s="29">
        <v>597.11007999999993</v>
      </c>
    </row>
    <row r="1312" spans="1:3">
      <c r="A1312" s="104" t="s">
        <v>28</v>
      </c>
      <c r="B1312" s="105"/>
      <c r="C1312" s="33">
        <f>SUM(C1307:C1311)</f>
        <v>3128.3100799999997</v>
      </c>
    </row>
    <row r="1313" spans="1:3">
      <c r="A1313" s="104" t="s">
        <v>29</v>
      </c>
      <c r="B1313" s="106"/>
      <c r="C1313" s="105"/>
    </row>
    <row r="1314" spans="1:3" ht="31.5">
      <c r="A1314" s="27" t="s">
        <v>67</v>
      </c>
      <c r="B1314" s="28" t="s">
        <v>591</v>
      </c>
      <c r="C1314" s="38">
        <v>536.97</v>
      </c>
    </row>
    <row r="1315" spans="1:3" ht="31.5">
      <c r="A1315" s="27" t="s">
        <v>39</v>
      </c>
      <c r="B1315" s="28" t="s">
        <v>592</v>
      </c>
      <c r="C1315" s="38">
        <v>256</v>
      </c>
    </row>
    <row r="1316" spans="1:3">
      <c r="A1316" s="27" t="s">
        <v>566</v>
      </c>
      <c r="B1316" s="28" t="s">
        <v>593</v>
      </c>
      <c r="C1316" s="38">
        <v>108.80000000000001</v>
      </c>
    </row>
    <row r="1317" spans="1:3" ht="47.25">
      <c r="A1317" s="27" t="s">
        <v>546</v>
      </c>
      <c r="B1317" s="28" t="s">
        <v>594</v>
      </c>
      <c r="C1317" s="38">
        <v>310.39999999999998</v>
      </c>
    </row>
    <row r="1318" spans="1:3" ht="47.25">
      <c r="A1318" s="27" t="s">
        <v>569</v>
      </c>
      <c r="B1318" s="28" t="s">
        <v>583</v>
      </c>
      <c r="C1318" s="38">
        <v>288</v>
      </c>
    </row>
    <row r="1319" spans="1:3" ht="31.5">
      <c r="A1319" s="27" t="s">
        <v>571</v>
      </c>
      <c r="B1319" s="28" t="s">
        <v>595</v>
      </c>
      <c r="C1319" s="41">
        <v>187.51999999999998</v>
      </c>
    </row>
    <row r="1320" spans="1:3">
      <c r="A1320" s="112" t="s">
        <v>47</v>
      </c>
      <c r="B1320" s="114"/>
      <c r="C1320" s="53">
        <f>SUM(C1314:C1319)</f>
        <v>1687.69</v>
      </c>
    </row>
    <row r="1321" spans="1:3">
      <c r="A1321" s="112" t="s">
        <v>48</v>
      </c>
      <c r="B1321" s="114"/>
      <c r="C1321" s="53">
        <f>C1320+C1312</f>
        <v>4816.0000799999998</v>
      </c>
    </row>
    <row r="1322" spans="1:3">
      <c r="C1322" s="2"/>
    </row>
    <row r="1323" spans="1:3">
      <c r="C1323" s="2"/>
    </row>
    <row r="1324" spans="1:3">
      <c r="A1324" s="108" t="s">
        <v>49</v>
      </c>
      <c r="B1324" s="108"/>
      <c r="C1324" s="46">
        <v>80</v>
      </c>
    </row>
    <row r="1325" spans="1:3">
      <c r="A1325" s="108" t="s">
        <v>573</v>
      </c>
      <c r="B1325" s="108"/>
      <c r="C1325" s="47">
        <f>ROUND(C1321/C1324,2)</f>
        <v>60.2</v>
      </c>
    </row>
    <row r="1328" spans="1:3">
      <c r="A1328" s="131" t="s">
        <v>1</v>
      </c>
      <c r="B1328" s="131"/>
      <c r="C1328" s="131"/>
    </row>
    <row r="1329" spans="1:3">
      <c r="A1329" s="14"/>
      <c r="B1329" s="14"/>
      <c r="C1329" s="14"/>
    </row>
    <row r="1330" spans="1:3">
      <c r="A1330" s="118" t="s">
        <v>2</v>
      </c>
      <c r="B1330" s="118"/>
      <c r="C1330" s="118"/>
    </row>
    <row r="1331" spans="1:3" ht="34.5" customHeight="1">
      <c r="A1331" s="118" t="s">
        <v>596</v>
      </c>
      <c r="B1331" s="118"/>
      <c r="C1331" s="118"/>
    </row>
    <row r="1332" spans="1:3">
      <c r="A1332" s="118" t="s">
        <v>4</v>
      </c>
      <c r="B1332" s="118"/>
      <c r="C1332" s="118"/>
    </row>
    <row r="1333" spans="1:3">
      <c r="A1333" s="132" t="s">
        <v>597</v>
      </c>
      <c r="B1333" s="132"/>
      <c r="C1333" s="14"/>
    </row>
    <row r="1334" spans="1:3">
      <c r="A1334" s="25"/>
      <c r="B1334" s="25"/>
      <c r="C1334" s="14"/>
    </row>
    <row r="1335" spans="1:3" ht="78.75">
      <c r="A1335" s="27" t="s">
        <v>6</v>
      </c>
      <c r="B1335" s="27" t="s">
        <v>7</v>
      </c>
      <c r="C1335" s="27" t="s">
        <v>8</v>
      </c>
    </row>
    <row r="1336" spans="1:3">
      <c r="A1336" s="121" t="s">
        <v>9</v>
      </c>
      <c r="B1336" s="123"/>
      <c r="C1336" s="122"/>
    </row>
    <row r="1337" spans="1:3" ht="31.5">
      <c r="A1337" s="27" t="s">
        <v>10</v>
      </c>
      <c r="B1337" s="28" t="s">
        <v>587</v>
      </c>
      <c r="C1337" s="29">
        <v>320</v>
      </c>
    </row>
    <row r="1338" spans="1:3" ht="31.5">
      <c r="A1338" s="27" t="s">
        <v>10</v>
      </c>
      <c r="B1338" s="28" t="s">
        <v>588</v>
      </c>
      <c r="C1338" s="29">
        <v>320</v>
      </c>
    </row>
    <row r="1339" spans="1:3" ht="31.5">
      <c r="A1339" s="27" t="s">
        <v>10</v>
      </c>
      <c r="B1339" s="28" t="s">
        <v>589</v>
      </c>
      <c r="C1339" s="29">
        <v>320</v>
      </c>
    </row>
    <row r="1340" spans="1:3" ht="31.5">
      <c r="A1340" s="27" t="s">
        <v>14</v>
      </c>
      <c r="B1340" s="30" t="s">
        <v>544</v>
      </c>
      <c r="C1340" s="31">
        <v>226.464</v>
      </c>
    </row>
    <row r="1341" spans="1:3">
      <c r="A1341" s="128" t="s">
        <v>28</v>
      </c>
      <c r="B1341" s="129"/>
      <c r="C1341" s="53">
        <f>SUM(C1337:C1340)</f>
        <v>1186.4639999999999</v>
      </c>
    </row>
    <row r="1342" spans="1:3">
      <c r="A1342" s="128" t="s">
        <v>29</v>
      </c>
      <c r="B1342" s="130"/>
      <c r="C1342" s="129"/>
    </row>
    <row r="1343" spans="1:3" ht="31.5">
      <c r="A1343" s="27" t="s">
        <v>39</v>
      </c>
      <c r="B1343" s="28" t="s">
        <v>598</v>
      </c>
      <c r="C1343" s="58">
        <v>160.54</v>
      </c>
    </row>
    <row r="1344" spans="1:3" ht="31.5">
      <c r="A1344" s="27" t="s">
        <v>571</v>
      </c>
      <c r="B1344" s="28" t="s">
        <v>572</v>
      </c>
      <c r="C1344" s="70">
        <v>80</v>
      </c>
    </row>
    <row r="1345" spans="1:3">
      <c r="A1345" s="121" t="s">
        <v>47</v>
      </c>
      <c r="B1345" s="122"/>
      <c r="C1345" s="52">
        <f>SUM(C1343:C1344)</f>
        <v>240.54</v>
      </c>
    </row>
    <row r="1346" spans="1:3">
      <c r="A1346" s="121" t="s">
        <v>48</v>
      </c>
      <c r="B1346" s="122"/>
      <c r="C1346" s="53">
        <f>C1345+C1341</f>
        <v>1427.0039999999999</v>
      </c>
    </row>
    <row r="1347" spans="1:3">
      <c r="A1347" s="14"/>
      <c r="B1347" s="14"/>
      <c r="C1347" s="15"/>
    </row>
    <row r="1348" spans="1:3">
      <c r="A1348" s="14"/>
      <c r="B1348" s="14"/>
      <c r="C1348" s="15"/>
    </row>
    <row r="1349" spans="1:3">
      <c r="A1349" s="127" t="s">
        <v>49</v>
      </c>
      <c r="B1349" s="127"/>
      <c r="C1349" s="69">
        <v>50</v>
      </c>
    </row>
    <row r="1350" spans="1:3">
      <c r="A1350" s="127" t="s">
        <v>573</v>
      </c>
      <c r="B1350" s="127"/>
      <c r="C1350" s="47">
        <f>ROUND(C1346/C1349,2)</f>
        <v>28.54</v>
      </c>
    </row>
    <row r="1353" spans="1:3">
      <c r="A1353" s="94" t="s">
        <v>1</v>
      </c>
      <c r="B1353" s="94"/>
      <c r="C1353" s="94"/>
    </row>
    <row r="1355" spans="1:3">
      <c r="A1355" s="95" t="s">
        <v>2</v>
      </c>
      <c r="B1355" s="95"/>
      <c r="C1355" s="95"/>
    </row>
    <row r="1356" spans="1:3" ht="35.25" customHeight="1">
      <c r="A1356" s="95" t="s">
        <v>647</v>
      </c>
      <c r="B1356" s="95"/>
      <c r="C1356" s="95"/>
    </row>
    <row r="1357" spans="1:3">
      <c r="A1357" s="95" t="s">
        <v>4</v>
      </c>
      <c r="B1357" s="95"/>
      <c r="C1357" s="95"/>
    </row>
    <row r="1358" spans="1:3">
      <c r="A1358" s="107" t="s">
        <v>537</v>
      </c>
      <c r="B1358" s="107"/>
    </row>
    <row r="1359" spans="1:3">
      <c r="A1359" s="24"/>
      <c r="B1359" s="24"/>
    </row>
    <row r="1360" spans="1:3" ht="78.75">
      <c r="A1360" s="27" t="s">
        <v>6</v>
      </c>
      <c r="B1360" s="27" t="s">
        <v>7</v>
      </c>
      <c r="C1360" s="27" t="s">
        <v>8</v>
      </c>
    </row>
    <row r="1361" spans="1:3">
      <c r="A1361" s="112" t="s">
        <v>9</v>
      </c>
      <c r="B1361" s="113"/>
      <c r="C1361" s="114"/>
    </row>
    <row r="1362" spans="1:3" ht="31.5">
      <c r="A1362" s="27" t="s">
        <v>10</v>
      </c>
      <c r="B1362" s="28" t="s">
        <v>599</v>
      </c>
      <c r="C1362" s="38">
        <v>320.04000000000002</v>
      </c>
    </row>
    <row r="1363" spans="1:3" ht="31.5">
      <c r="A1363" s="27" t="s">
        <v>10</v>
      </c>
      <c r="B1363" s="28" t="s">
        <v>600</v>
      </c>
      <c r="C1363" s="38">
        <v>224.04000000000002</v>
      </c>
    </row>
    <row r="1364" spans="1:3" ht="31.5">
      <c r="A1364" s="27" t="s">
        <v>10</v>
      </c>
      <c r="B1364" s="28" t="s">
        <v>601</v>
      </c>
      <c r="C1364" s="38">
        <v>200.04000000000002</v>
      </c>
    </row>
    <row r="1365" spans="1:3">
      <c r="A1365" s="27" t="s">
        <v>10</v>
      </c>
      <c r="B1365" s="28" t="s">
        <v>602</v>
      </c>
      <c r="C1365" s="38">
        <v>310.92</v>
      </c>
    </row>
    <row r="1366" spans="1:3" ht="31.5">
      <c r="A1366" s="27" t="s">
        <v>14</v>
      </c>
      <c r="B1366" s="30" t="s">
        <v>544</v>
      </c>
      <c r="C1366" s="58">
        <v>248.89</v>
      </c>
    </row>
    <row r="1367" spans="1:3">
      <c r="A1367" s="128" t="s">
        <v>28</v>
      </c>
      <c r="B1367" s="129"/>
      <c r="C1367" s="52">
        <f>SUM(C1362:C1366)</f>
        <v>1303.9300000000003</v>
      </c>
    </row>
    <row r="1368" spans="1:3">
      <c r="A1368" s="128" t="s">
        <v>29</v>
      </c>
      <c r="B1368" s="130"/>
      <c r="C1368" s="129"/>
    </row>
    <row r="1369" spans="1:3" ht="31.5">
      <c r="A1369" s="27" t="s">
        <v>67</v>
      </c>
      <c r="B1369" s="28" t="s">
        <v>603</v>
      </c>
      <c r="C1369" s="58">
        <v>149.99</v>
      </c>
    </row>
    <row r="1370" spans="1:3" ht="31.5">
      <c r="A1370" s="27" t="s">
        <v>39</v>
      </c>
      <c r="B1370" s="28" t="s">
        <v>604</v>
      </c>
      <c r="C1370" s="58">
        <v>160</v>
      </c>
    </row>
    <row r="1371" spans="1:3">
      <c r="A1371" s="27" t="s">
        <v>566</v>
      </c>
      <c r="B1371" s="28" t="s">
        <v>605</v>
      </c>
      <c r="C1371" s="58">
        <v>30</v>
      </c>
    </row>
    <row r="1372" spans="1:3" ht="47.25">
      <c r="A1372" s="27" t="s">
        <v>546</v>
      </c>
      <c r="B1372" s="28" t="s">
        <v>606</v>
      </c>
      <c r="C1372" s="58">
        <v>122</v>
      </c>
    </row>
    <row r="1373" spans="1:3" ht="31.5">
      <c r="A1373" s="27" t="s">
        <v>569</v>
      </c>
      <c r="B1373" s="28" t="s">
        <v>607</v>
      </c>
      <c r="C1373" s="58">
        <v>80.040000000000006</v>
      </c>
    </row>
    <row r="1374" spans="1:3" ht="31.5">
      <c r="A1374" s="27" t="s">
        <v>571</v>
      </c>
      <c r="B1374" s="28" t="s">
        <v>608</v>
      </c>
      <c r="C1374" s="38">
        <v>38.400000000000006</v>
      </c>
    </row>
    <row r="1375" spans="1:3">
      <c r="A1375" s="101" t="s">
        <v>47</v>
      </c>
      <c r="B1375" s="103"/>
      <c r="C1375" s="39">
        <f>SUM(C1369:C1374)</f>
        <v>580.42999999999995</v>
      </c>
    </row>
    <row r="1376" spans="1:3">
      <c r="A1376" s="101" t="s">
        <v>48</v>
      </c>
      <c r="B1376" s="103"/>
      <c r="C1376" s="33">
        <f>C1375+C1367</f>
        <v>1884.3600000000001</v>
      </c>
    </row>
    <row r="1377" spans="1:3">
      <c r="B1377" s="6"/>
      <c r="C1377" s="17"/>
    </row>
    <row r="1378" spans="1:3">
      <c r="C1378" s="2"/>
    </row>
    <row r="1379" spans="1:3">
      <c r="A1379" s="108" t="s">
        <v>49</v>
      </c>
      <c r="B1379" s="108"/>
      <c r="C1379" s="46">
        <v>12</v>
      </c>
    </row>
    <row r="1380" spans="1:3">
      <c r="A1380" s="108" t="s">
        <v>123</v>
      </c>
      <c r="B1380" s="108"/>
      <c r="C1380" s="48">
        <f>ROUND(C1376/C1379,2)</f>
        <v>157.03</v>
      </c>
    </row>
    <row r="1383" spans="1:3">
      <c r="A1383" s="94" t="s">
        <v>1</v>
      </c>
      <c r="B1383" s="94"/>
      <c r="C1383" s="94"/>
    </row>
    <row r="1385" spans="1:3">
      <c r="A1385" s="95" t="s">
        <v>2</v>
      </c>
      <c r="B1385" s="95"/>
      <c r="C1385" s="95"/>
    </row>
    <row r="1386" spans="1:3" ht="45.75" customHeight="1">
      <c r="A1386" s="95" t="s">
        <v>609</v>
      </c>
      <c r="B1386" s="95"/>
      <c r="C1386" s="95"/>
    </row>
    <row r="1387" spans="1:3">
      <c r="A1387" s="95" t="s">
        <v>4</v>
      </c>
      <c r="B1387" s="95"/>
      <c r="C1387" s="95"/>
    </row>
    <row r="1388" spans="1:3">
      <c r="A1388" s="97" t="s">
        <v>610</v>
      </c>
      <c r="B1388" s="97"/>
    </row>
    <row r="1389" spans="1:3">
      <c r="A1389" s="23"/>
      <c r="B1389" s="23"/>
    </row>
    <row r="1390" spans="1:3" ht="78.75">
      <c r="A1390" s="27" t="s">
        <v>6</v>
      </c>
      <c r="B1390" s="27" t="s">
        <v>7</v>
      </c>
      <c r="C1390" s="27" t="s">
        <v>8</v>
      </c>
    </row>
    <row r="1391" spans="1:3">
      <c r="A1391" s="112" t="s">
        <v>9</v>
      </c>
      <c r="B1391" s="113"/>
      <c r="C1391" s="114"/>
    </row>
    <row r="1392" spans="1:3" ht="31.5">
      <c r="A1392" s="27" t="s">
        <v>10</v>
      </c>
      <c r="B1392" s="28" t="s">
        <v>611</v>
      </c>
      <c r="C1392" s="38">
        <v>600</v>
      </c>
    </row>
    <row r="1393" spans="1:3" ht="31.5">
      <c r="A1393" s="27" t="s">
        <v>14</v>
      </c>
      <c r="B1393" s="30" t="s">
        <v>544</v>
      </c>
      <c r="C1393" s="38">
        <v>141.54</v>
      </c>
    </row>
    <row r="1394" spans="1:3">
      <c r="A1394" s="121" t="s">
        <v>28</v>
      </c>
      <c r="B1394" s="122"/>
      <c r="C1394" s="52">
        <f>SUM(C1392:C1393)</f>
        <v>741.54</v>
      </c>
    </row>
    <row r="1395" spans="1:3">
      <c r="A1395" s="121" t="s">
        <v>29</v>
      </c>
      <c r="B1395" s="123"/>
      <c r="C1395" s="122"/>
    </row>
    <row r="1396" spans="1:3" ht="31.5">
      <c r="A1396" s="32" t="s">
        <v>39</v>
      </c>
      <c r="B1396" s="40" t="s">
        <v>612</v>
      </c>
      <c r="C1396" s="38">
        <v>30</v>
      </c>
    </row>
    <row r="1397" spans="1:3" ht="31.5">
      <c r="A1397" s="27" t="s">
        <v>571</v>
      </c>
      <c r="B1397" s="28" t="s">
        <v>613</v>
      </c>
      <c r="C1397" s="38">
        <v>0.60000000000000009</v>
      </c>
    </row>
    <row r="1398" spans="1:3">
      <c r="A1398" s="112" t="s">
        <v>47</v>
      </c>
      <c r="B1398" s="114"/>
      <c r="C1398" s="52">
        <f>SUM(C1396:C1397)</f>
        <v>30.6</v>
      </c>
    </row>
    <row r="1399" spans="1:3">
      <c r="A1399" s="112" t="s">
        <v>48</v>
      </c>
      <c r="B1399" s="114"/>
      <c r="C1399" s="52">
        <f>C1398+C1394</f>
        <v>772.14</v>
      </c>
    </row>
    <row r="1400" spans="1:3">
      <c r="C1400" s="2"/>
    </row>
    <row r="1401" spans="1:3">
      <c r="C1401" s="2"/>
    </row>
    <row r="1402" spans="1:3">
      <c r="A1402" s="108" t="s">
        <v>49</v>
      </c>
      <c r="B1402" s="108"/>
      <c r="C1402" s="46">
        <v>1</v>
      </c>
    </row>
    <row r="1403" spans="1:3">
      <c r="A1403" s="108" t="s">
        <v>123</v>
      </c>
      <c r="B1403" s="108"/>
      <c r="C1403" s="48">
        <f>ROUND(C1399/C1402,2)</f>
        <v>772.14</v>
      </c>
    </row>
    <row r="1406" spans="1:3">
      <c r="A1406" s="94" t="s">
        <v>1</v>
      </c>
      <c r="B1406" s="94"/>
      <c r="C1406" s="94"/>
    </row>
    <row r="1408" spans="1:3">
      <c r="A1408" s="95" t="s">
        <v>2</v>
      </c>
      <c r="B1408" s="95"/>
      <c r="C1408" s="95"/>
    </row>
    <row r="1409" spans="1:3" ht="38.25" customHeight="1">
      <c r="A1409" s="95" t="s">
        <v>614</v>
      </c>
      <c r="B1409" s="95"/>
      <c r="C1409" s="95"/>
    </row>
    <row r="1410" spans="1:3">
      <c r="A1410" s="95" t="s">
        <v>4</v>
      </c>
      <c r="B1410" s="95"/>
      <c r="C1410" s="95"/>
    </row>
    <row r="1411" spans="1:3">
      <c r="A1411" s="97" t="s">
        <v>615</v>
      </c>
      <c r="B1411" s="97"/>
    </row>
    <row r="1412" spans="1:3">
      <c r="A1412" s="23"/>
      <c r="B1412" s="23"/>
    </row>
    <row r="1413" spans="1:3" ht="78.75">
      <c r="A1413" s="27" t="s">
        <v>6</v>
      </c>
      <c r="B1413" s="27" t="s">
        <v>7</v>
      </c>
      <c r="C1413" s="27" t="s">
        <v>8</v>
      </c>
    </row>
    <row r="1414" spans="1:3">
      <c r="A1414" s="112" t="s">
        <v>9</v>
      </c>
      <c r="B1414" s="113"/>
      <c r="C1414" s="114"/>
    </row>
    <row r="1415" spans="1:3" ht="31.5">
      <c r="A1415" s="27" t="s">
        <v>10</v>
      </c>
      <c r="B1415" s="28" t="s">
        <v>616</v>
      </c>
      <c r="C1415" s="38">
        <v>1200</v>
      </c>
    </row>
    <row r="1416" spans="1:3" ht="31.5">
      <c r="A1416" s="27" t="s">
        <v>14</v>
      </c>
      <c r="B1416" s="30" t="s">
        <v>544</v>
      </c>
      <c r="C1416" s="38">
        <v>283.08</v>
      </c>
    </row>
    <row r="1417" spans="1:3">
      <c r="A1417" s="121" t="s">
        <v>28</v>
      </c>
      <c r="B1417" s="122"/>
      <c r="C1417" s="52">
        <f>SUM(C1415:C1416)</f>
        <v>1483.08</v>
      </c>
    </row>
    <row r="1418" spans="1:3">
      <c r="A1418" s="121" t="s">
        <v>29</v>
      </c>
      <c r="B1418" s="123"/>
      <c r="C1418" s="122"/>
    </row>
    <row r="1419" spans="1:3" ht="31.5">
      <c r="A1419" s="32" t="s">
        <v>39</v>
      </c>
      <c r="B1419" s="28" t="s">
        <v>617</v>
      </c>
      <c r="C1419" s="58">
        <v>60</v>
      </c>
    </row>
    <row r="1420" spans="1:3" ht="31.5">
      <c r="A1420" s="27" t="s">
        <v>571</v>
      </c>
      <c r="B1420" s="28" t="s">
        <v>618</v>
      </c>
      <c r="C1420" s="38">
        <v>1.2000000000000002</v>
      </c>
    </row>
    <row r="1421" spans="1:3">
      <c r="A1421" s="112" t="s">
        <v>47</v>
      </c>
      <c r="B1421" s="114"/>
      <c r="C1421" s="52">
        <f>SUM(C1419:C1420)</f>
        <v>61.2</v>
      </c>
    </row>
    <row r="1422" spans="1:3">
      <c r="A1422" s="112" t="s">
        <v>48</v>
      </c>
      <c r="B1422" s="114"/>
      <c r="C1422" s="52">
        <f>C1421+C1417</f>
        <v>1544.28</v>
      </c>
    </row>
    <row r="1423" spans="1:3">
      <c r="C1423" s="2"/>
    </row>
    <row r="1424" spans="1:3">
      <c r="C1424" s="2"/>
    </row>
    <row r="1425" spans="1:3">
      <c r="A1425" s="108" t="s">
        <v>49</v>
      </c>
      <c r="B1425" s="108"/>
      <c r="C1425" s="46">
        <v>3</v>
      </c>
    </row>
    <row r="1426" spans="1:3">
      <c r="A1426" s="108" t="s">
        <v>123</v>
      </c>
      <c r="B1426" s="108"/>
      <c r="C1426" s="48">
        <f>ROUND(C1422/C1425,2)</f>
        <v>514.76</v>
      </c>
    </row>
    <row r="1429" spans="1:3">
      <c r="A1429" s="94" t="s">
        <v>1</v>
      </c>
      <c r="B1429" s="94"/>
      <c r="C1429" s="94"/>
    </row>
    <row r="1431" spans="1:3">
      <c r="A1431" s="95" t="s">
        <v>2</v>
      </c>
      <c r="B1431" s="95"/>
      <c r="C1431" s="95"/>
    </row>
    <row r="1432" spans="1:3" ht="37.5" customHeight="1">
      <c r="A1432" s="95" t="s">
        <v>619</v>
      </c>
      <c r="B1432" s="95"/>
      <c r="C1432" s="95"/>
    </row>
    <row r="1433" spans="1:3">
      <c r="A1433" s="95" t="s">
        <v>4</v>
      </c>
      <c r="B1433" s="95"/>
      <c r="C1433" s="95"/>
    </row>
    <row r="1434" spans="1:3">
      <c r="A1434" s="97" t="s">
        <v>620</v>
      </c>
      <c r="B1434" s="97"/>
    </row>
    <row r="1435" spans="1:3">
      <c r="A1435" s="23"/>
      <c r="B1435" s="23"/>
    </row>
    <row r="1436" spans="1:3" ht="78.75">
      <c r="A1436" s="27" t="s">
        <v>6</v>
      </c>
      <c r="B1436" s="27" t="s">
        <v>7</v>
      </c>
      <c r="C1436" s="27" t="s">
        <v>8</v>
      </c>
    </row>
    <row r="1437" spans="1:3">
      <c r="A1437" s="112" t="s">
        <v>9</v>
      </c>
      <c r="B1437" s="113"/>
      <c r="C1437" s="114"/>
    </row>
    <row r="1438" spans="1:3" ht="31.5">
      <c r="A1438" s="27" t="s">
        <v>10</v>
      </c>
      <c r="B1438" s="28" t="s">
        <v>621</v>
      </c>
      <c r="C1438" s="29">
        <v>2200</v>
      </c>
    </row>
    <row r="1439" spans="1:3" ht="31.5">
      <c r="A1439" s="27" t="s">
        <v>10</v>
      </c>
      <c r="B1439" s="28" t="s">
        <v>622</v>
      </c>
      <c r="C1439" s="29">
        <v>88</v>
      </c>
    </row>
    <row r="1440" spans="1:3">
      <c r="A1440" s="27" t="s">
        <v>10</v>
      </c>
      <c r="B1440" s="28" t="s">
        <v>623</v>
      </c>
      <c r="C1440" s="29">
        <v>341.99</v>
      </c>
    </row>
    <row r="1441" spans="1:3" ht="31.5">
      <c r="A1441" s="27" t="s">
        <v>14</v>
      </c>
      <c r="B1441" s="30" t="s">
        <v>544</v>
      </c>
      <c r="C1441" s="29">
        <v>620.41999999999996</v>
      </c>
    </row>
    <row r="1442" spans="1:3">
      <c r="A1442" s="128" t="s">
        <v>28</v>
      </c>
      <c r="B1442" s="129"/>
      <c r="C1442" s="53">
        <f>SUM(C1438:C1441)</f>
        <v>3250.41</v>
      </c>
    </row>
    <row r="1443" spans="1:3">
      <c r="A1443" s="128" t="s">
        <v>29</v>
      </c>
      <c r="B1443" s="130"/>
      <c r="C1443" s="129"/>
    </row>
    <row r="1444" spans="1:3" ht="31.5">
      <c r="A1444" s="27" t="s">
        <v>67</v>
      </c>
      <c r="B1444" s="71" t="s">
        <v>624</v>
      </c>
      <c r="C1444" s="58">
        <v>131.97999999999999</v>
      </c>
    </row>
    <row r="1445" spans="1:3" ht="31.5">
      <c r="A1445" s="27" t="s">
        <v>39</v>
      </c>
      <c r="B1445" s="28" t="s">
        <v>625</v>
      </c>
      <c r="C1445" s="58">
        <v>88</v>
      </c>
    </row>
    <row r="1446" spans="1:3">
      <c r="A1446" s="27" t="s">
        <v>566</v>
      </c>
      <c r="B1446" s="71" t="s">
        <v>626</v>
      </c>
      <c r="C1446" s="58">
        <v>33</v>
      </c>
    </row>
    <row r="1447" spans="1:3" ht="47.25">
      <c r="A1447" s="27" t="s">
        <v>546</v>
      </c>
      <c r="B1447" s="72" t="s">
        <v>627</v>
      </c>
      <c r="C1447" s="58">
        <v>123.19999999999999</v>
      </c>
    </row>
    <row r="1448" spans="1:3" ht="47.25">
      <c r="A1448" s="27" t="s">
        <v>569</v>
      </c>
      <c r="B1448" s="71" t="s">
        <v>628</v>
      </c>
      <c r="C1448" s="58">
        <v>116.6</v>
      </c>
    </row>
    <row r="1449" spans="1:3" ht="31.5">
      <c r="A1449" s="27" t="s">
        <v>571</v>
      </c>
      <c r="B1449" s="40" t="s">
        <v>629</v>
      </c>
      <c r="C1449" s="58">
        <v>26.4</v>
      </c>
    </row>
    <row r="1450" spans="1:3">
      <c r="A1450" s="112" t="s">
        <v>47</v>
      </c>
      <c r="B1450" s="114"/>
      <c r="C1450" s="52">
        <f>SUM(C1444:C1449)</f>
        <v>519.17999999999995</v>
      </c>
    </row>
    <row r="1451" spans="1:3">
      <c r="A1451" s="112" t="s">
        <v>48</v>
      </c>
      <c r="B1451" s="114"/>
      <c r="C1451" s="53">
        <f>C1450+C1442</f>
        <v>3769.5899999999997</v>
      </c>
    </row>
    <row r="1452" spans="1:3">
      <c r="C1452" s="2"/>
    </row>
    <row r="1453" spans="1:3">
      <c r="C1453" s="2"/>
    </row>
    <row r="1454" spans="1:3">
      <c r="A1454" s="108" t="s">
        <v>49</v>
      </c>
      <c r="B1454" s="108"/>
      <c r="C1454" s="46">
        <v>11</v>
      </c>
    </row>
    <row r="1455" spans="1:3">
      <c r="A1455" s="108" t="s">
        <v>123</v>
      </c>
      <c r="B1455" s="108"/>
      <c r="C1455" s="48">
        <f>ROUND(C1451/C1454,2)</f>
        <v>342.69</v>
      </c>
    </row>
    <row r="1458" spans="1:3">
      <c r="A1458" s="94" t="s">
        <v>1</v>
      </c>
      <c r="B1458" s="94"/>
      <c r="C1458" s="94"/>
    </row>
    <row r="1460" spans="1:3">
      <c r="A1460" s="95" t="s">
        <v>2</v>
      </c>
      <c r="B1460" s="95"/>
      <c r="C1460" s="95"/>
    </row>
    <row r="1461" spans="1:3" ht="34.5" customHeight="1">
      <c r="A1461" s="95" t="s">
        <v>630</v>
      </c>
      <c r="B1461" s="95"/>
      <c r="C1461" s="95"/>
    </row>
    <row r="1462" spans="1:3">
      <c r="A1462" s="95" t="s">
        <v>4</v>
      </c>
      <c r="B1462" s="95"/>
      <c r="C1462" s="95"/>
    </row>
    <row r="1463" spans="1:3">
      <c r="A1463" s="97" t="s">
        <v>310</v>
      </c>
      <c r="B1463" s="97"/>
    </row>
    <row r="1464" spans="1:3">
      <c r="A1464" s="23"/>
      <c r="B1464" s="23"/>
    </row>
    <row r="1465" spans="1:3" ht="78.75">
      <c r="A1465" s="27" t="s">
        <v>6</v>
      </c>
      <c r="B1465" s="27" t="s">
        <v>7</v>
      </c>
      <c r="C1465" s="27" t="s">
        <v>8</v>
      </c>
    </row>
    <row r="1466" spans="1:3">
      <c r="A1466" s="112" t="s">
        <v>9</v>
      </c>
      <c r="B1466" s="113"/>
      <c r="C1466" s="114"/>
    </row>
    <row r="1467" spans="1:3" ht="31.5">
      <c r="A1467" s="27" t="s">
        <v>10</v>
      </c>
      <c r="B1467" s="40" t="s">
        <v>631</v>
      </c>
      <c r="C1467" s="38">
        <v>461.54</v>
      </c>
    </row>
    <row r="1468" spans="1:3" ht="31.5">
      <c r="A1468" s="27" t="s">
        <v>14</v>
      </c>
      <c r="B1468" s="30" t="s">
        <v>544</v>
      </c>
      <c r="C1468" s="58">
        <v>108.86</v>
      </c>
    </row>
    <row r="1469" spans="1:3">
      <c r="A1469" s="128" t="s">
        <v>28</v>
      </c>
      <c r="B1469" s="129"/>
      <c r="C1469" s="52">
        <f>SUM(C1467:C1468)</f>
        <v>570.4</v>
      </c>
    </row>
    <row r="1470" spans="1:3">
      <c r="A1470" s="128" t="s">
        <v>29</v>
      </c>
      <c r="B1470" s="130"/>
      <c r="C1470" s="129"/>
    </row>
    <row r="1471" spans="1:3" ht="31.5">
      <c r="A1471" s="27" t="s">
        <v>67</v>
      </c>
      <c r="B1471" s="71" t="s">
        <v>632</v>
      </c>
      <c r="C1471" s="58">
        <v>11.538461538461537</v>
      </c>
    </row>
    <row r="1472" spans="1:3" ht="31.5">
      <c r="A1472" s="27" t="s">
        <v>39</v>
      </c>
      <c r="B1472" s="40" t="s">
        <v>633</v>
      </c>
      <c r="C1472" s="58">
        <v>23.056923076923074</v>
      </c>
    </row>
    <row r="1473" spans="1:3" ht="31.5">
      <c r="A1473" s="27" t="s">
        <v>571</v>
      </c>
      <c r="B1473" s="40" t="s">
        <v>572</v>
      </c>
      <c r="C1473" s="58">
        <v>6.0000000000000009</v>
      </c>
    </row>
    <row r="1474" spans="1:3">
      <c r="A1474" s="112" t="s">
        <v>47</v>
      </c>
      <c r="B1474" s="114"/>
      <c r="C1474" s="52">
        <f>SUM(C1471:C1473)</f>
        <v>40.59538461538461</v>
      </c>
    </row>
    <row r="1475" spans="1:3">
      <c r="A1475" s="112" t="s">
        <v>48</v>
      </c>
      <c r="B1475" s="114"/>
      <c r="C1475" s="52">
        <f>C1474+C1469</f>
        <v>610.99538461538464</v>
      </c>
    </row>
    <row r="1476" spans="1:3">
      <c r="C1476" s="2"/>
    </row>
    <row r="1477" spans="1:3">
      <c r="C1477" s="2"/>
    </row>
    <row r="1478" spans="1:3">
      <c r="A1478" s="108" t="s">
        <v>49</v>
      </c>
      <c r="B1478" s="108"/>
      <c r="C1478" s="46">
        <v>5</v>
      </c>
    </row>
    <row r="1479" spans="1:3">
      <c r="A1479" s="108" t="s">
        <v>123</v>
      </c>
      <c r="B1479" s="108"/>
      <c r="C1479" s="48">
        <f>ROUND(C1475/C1478,2)</f>
        <v>122.2</v>
      </c>
    </row>
    <row r="1482" spans="1:3">
      <c r="A1482" s="131" t="s">
        <v>1</v>
      </c>
      <c r="B1482" s="131"/>
      <c r="C1482" s="131"/>
    </row>
    <row r="1483" spans="1:3">
      <c r="A1483" s="14"/>
      <c r="B1483" s="14"/>
      <c r="C1483" s="14"/>
    </row>
    <row r="1484" spans="1:3">
      <c r="A1484" s="118" t="s">
        <v>2</v>
      </c>
      <c r="B1484" s="118"/>
      <c r="C1484" s="118"/>
    </row>
    <row r="1485" spans="1:3" ht="33.75" customHeight="1">
      <c r="A1485" s="135" t="s">
        <v>634</v>
      </c>
      <c r="B1485" s="136"/>
      <c r="C1485" s="136"/>
    </row>
    <row r="1486" spans="1:3">
      <c r="A1486" s="118" t="s">
        <v>4</v>
      </c>
      <c r="B1486" s="118"/>
      <c r="C1486" s="118"/>
    </row>
    <row r="1487" spans="1:3">
      <c r="A1487" s="137" t="s">
        <v>197</v>
      </c>
      <c r="B1487" s="137"/>
      <c r="C1487" s="14"/>
    </row>
    <row r="1488" spans="1:3">
      <c r="A1488" s="26"/>
      <c r="B1488" s="26"/>
      <c r="C1488" s="14"/>
    </row>
    <row r="1489" spans="1:3" ht="78.75">
      <c r="A1489" s="27" t="s">
        <v>6</v>
      </c>
      <c r="B1489" s="27" t="s">
        <v>7</v>
      </c>
      <c r="C1489" s="61" t="s">
        <v>8</v>
      </c>
    </row>
    <row r="1490" spans="1:3">
      <c r="A1490" s="134" t="s">
        <v>9</v>
      </c>
      <c r="B1490" s="134"/>
      <c r="C1490" s="134"/>
    </row>
    <row r="1491" spans="1:3" ht="31.5">
      <c r="A1491" s="27" t="s">
        <v>10</v>
      </c>
      <c r="B1491" s="40" t="s">
        <v>635</v>
      </c>
      <c r="C1491" s="38">
        <v>320</v>
      </c>
    </row>
    <row r="1492" spans="1:3" ht="31.5">
      <c r="A1492" s="27" t="s">
        <v>14</v>
      </c>
      <c r="B1492" s="30" t="s">
        <v>636</v>
      </c>
      <c r="C1492" s="58">
        <v>75.5</v>
      </c>
    </row>
    <row r="1493" spans="1:3">
      <c r="A1493" s="128" t="s">
        <v>28</v>
      </c>
      <c r="B1493" s="129"/>
      <c r="C1493" s="64">
        <f>SUM(C1491:C1492)</f>
        <v>395.5</v>
      </c>
    </row>
    <row r="1494" spans="1:3">
      <c r="A1494" s="128" t="s">
        <v>29</v>
      </c>
      <c r="B1494" s="130"/>
      <c r="C1494" s="129"/>
    </row>
    <row r="1495" spans="1:3" ht="31.5">
      <c r="A1495" s="27" t="s">
        <v>67</v>
      </c>
      <c r="B1495" s="72" t="s">
        <v>637</v>
      </c>
      <c r="C1495" s="38">
        <v>18</v>
      </c>
    </row>
    <row r="1496" spans="1:3">
      <c r="A1496" s="27" t="s">
        <v>39</v>
      </c>
      <c r="B1496" s="40" t="s">
        <v>638</v>
      </c>
      <c r="C1496" s="62">
        <v>16</v>
      </c>
    </row>
    <row r="1497" spans="1:3" ht="31.5">
      <c r="A1497" s="27" t="s">
        <v>571</v>
      </c>
      <c r="B1497" s="40" t="s">
        <v>572</v>
      </c>
      <c r="C1497" s="63">
        <v>1.6</v>
      </c>
    </row>
    <row r="1498" spans="1:3">
      <c r="A1498" s="121" t="s">
        <v>47</v>
      </c>
      <c r="B1498" s="122"/>
      <c r="C1498" s="64">
        <f>SUM(C1495:C1497)</f>
        <v>35.6</v>
      </c>
    </row>
    <row r="1499" spans="1:3">
      <c r="A1499" s="121" t="s">
        <v>48</v>
      </c>
      <c r="B1499" s="122"/>
      <c r="C1499" s="64">
        <f>C1498+C1493</f>
        <v>431.1</v>
      </c>
    </row>
    <row r="1500" spans="1:3">
      <c r="A1500" s="14"/>
      <c r="B1500" s="14"/>
      <c r="C1500" s="15"/>
    </row>
    <row r="1501" spans="1:3">
      <c r="A1501" s="14"/>
      <c r="B1501" s="14"/>
      <c r="C1501" s="15"/>
    </row>
    <row r="1502" spans="1:3">
      <c r="A1502" s="127" t="s">
        <v>49</v>
      </c>
      <c r="B1502" s="127"/>
      <c r="C1502" s="69">
        <v>2</v>
      </c>
    </row>
    <row r="1503" spans="1:3">
      <c r="A1503" s="127" t="s">
        <v>123</v>
      </c>
      <c r="B1503" s="127"/>
      <c r="C1503" s="73">
        <f>ROUND(C1499/C1502,2)</f>
        <v>215.55</v>
      </c>
    </row>
    <row r="1506" spans="1:3">
      <c r="A1506" s="94" t="s">
        <v>1</v>
      </c>
      <c r="B1506" s="94"/>
      <c r="C1506" s="94"/>
    </row>
    <row r="1508" spans="1:3">
      <c r="A1508" s="95" t="s">
        <v>2</v>
      </c>
      <c r="B1508" s="95"/>
      <c r="C1508" s="95"/>
    </row>
    <row r="1509" spans="1:3" ht="34.5" customHeight="1">
      <c r="A1509" s="95" t="s">
        <v>639</v>
      </c>
      <c r="B1509" s="95"/>
      <c r="C1509" s="95"/>
    </row>
    <row r="1510" spans="1:3">
      <c r="A1510" s="95" t="s">
        <v>4</v>
      </c>
      <c r="B1510" s="95"/>
      <c r="C1510" s="95"/>
    </row>
    <row r="1511" spans="1:3">
      <c r="A1511" s="97" t="s">
        <v>640</v>
      </c>
      <c r="B1511" s="97"/>
    </row>
    <row r="1512" spans="1:3">
      <c r="A1512" s="23"/>
      <c r="B1512" s="23"/>
    </row>
    <row r="1513" spans="1:3" ht="78.75">
      <c r="A1513" s="27" t="s">
        <v>6</v>
      </c>
      <c r="B1513" s="27" t="s">
        <v>7</v>
      </c>
      <c r="C1513" s="27" t="s">
        <v>8</v>
      </c>
    </row>
    <row r="1514" spans="1:3">
      <c r="A1514" s="112" t="s">
        <v>9</v>
      </c>
      <c r="B1514" s="113"/>
      <c r="C1514" s="114"/>
    </row>
    <row r="1515" spans="1:3" ht="31.5">
      <c r="A1515" s="27" t="s">
        <v>67</v>
      </c>
      <c r="B1515" s="40" t="s">
        <v>641</v>
      </c>
      <c r="C1515" s="29">
        <v>46000</v>
      </c>
    </row>
    <row r="1516" spans="1:3">
      <c r="A1516" s="121" t="s">
        <v>28</v>
      </c>
      <c r="B1516" s="122"/>
      <c r="C1516" s="53">
        <f>SUM(C1515:C1515)</f>
        <v>46000</v>
      </c>
    </row>
    <row r="1517" spans="1:3">
      <c r="A1517" s="121" t="s">
        <v>29</v>
      </c>
      <c r="B1517" s="123"/>
      <c r="C1517" s="122"/>
    </row>
    <row r="1518" spans="1:3">
      <c r="A1518" s="27"/>
      <c r="B1518" s="40" t="s">
        <v>642</v>
      </c>
      <c r="C1518" s="58">
        <v>0</v>
      </c>
    </row>
    <row r="1519" spans="1:3">
      <c r="A1519" s="112" t="s">
        <v>47</v>
      </c>
      <c r="B1519" s="114"/>
      <c r="C1519" s="52">
        <v>0</v>
      </c>
    </row>
    <row r="1520" spans="1:3">
      <c r="A1520" s="112" t="s">
        <v>48</v>
      </c>
      <c r="B1520" s="114"/>
      <c r="C1520" s="53">
        <f>C1519+C1516</f>
        <v>46000</v>
      </c>
    </row>
    <row r="1521" spans="1:3">
      <c r="C1521" s="2"/>
    </row>
    <row r="1522" spans="1:3">
      <c r="C1522" s="2"/>
    </row>
    <row r="1523" spans="1:3">
      <c r="A1523" s="108" t="s">
        <v>49</v>
      </c>
      <c r="B1523" s="108"/>
      <c r="C1523" s="74">
        <v>40000</v>
      </c>
    </row>
    <row r="1524" spans="1:3">
      <c r="A1524" s="108" t="s">
        <v>123</v>
      </c>
      <c r="B1524" s="108"/>
      <c r="C1524" s="48">
        <f>ROUND(C1520/C1523,2)</f>
        <v>1.1499999999999999</v>
      </c>
    </row>
  </sheetData>
  <mergeCells count="583">
    <mergeCell ref="A1523:B1523"/>
    <mergeCell ref="A1524:B1524"/>
    <mergeCell ref="A1514:C1514"/>
    <mergeCell ref="A1516:B1516"/>
    <mergeCell ref="A1519:B1519"/>
    <mergeCell ref="A1517:C1517"/>
    <mergeCell ref="A1520:B1520"/>
    <mergeCell ref="A1506:C1506"/>
    <mergeCell ref="A1508:C1508"/>
    <mergeCell ref="A1509:C1509"/>
    <mergeCell ref="A1510:C1510"/>
    <mergeCell ref="A1511:B1511"/>
    <mergeCell ref="A1502:B1502"/>
    <mergeCell ref="A1503:B1503"/>
    <mergeCell ref="A1490:C1490"/>
    <mergeCell ref="A1493:B1493"/>
    <mergeCell ref="A1494:C1494"/>
    <mergeCell ref="A1498:B1498"/>
    <mergeCell ref="A1499:B1499"/>
    <mergeCell ref="A1482:C1482"/>
    <mergeCell ref="A1484:C1484"/>
    <mergeCell ref="A1485:C1485"/>
    <mergeCell ref="A1486:C1486"/>
    <mergeCell ref="A1487:B1487"/>
    <mergeCell ref="A1478:B1478"/>
    <mergeCell ref="A1479:B1479"/>
    <mergeCell ref="A1466:C1466"/>
    <mergeCell ref="A1469:B1469"/>
    <mergeCell ref="A1470:C1470"/>
    <mergeCell ref="A1474:B1474"/>
    <mergeCell ref="A1475:B1475"/>
    <mergeCell ref="A1458:C1458"/>
    <mergeCell ref="A1460:C1460"/>
    <mergeCell ref="A1461:C1461"/>
    <mergeCell ref="A1462:C1462"/>
    <mergeCell ref="A1463:B1463"/>
    <mergeCell ref="A1454:B1454"/>
    <mergeCell ref="A1455:B1455"/>
    <mergeCell ref="A1437:C1437"/>
    <mergeCell ref="A1442:B1442"/>
    <mergeCell ref="A1443:C1443"/>
    <mergeCell ref="A1450:B1450"/>
    <mergeCell ref="A1451:B1451"/>
    <mergeCell ref="A1429:C1429"/>
    <mergeCell ref="A1431:C1431"/>
    <mergeCell ref="A1432:C1432"/>
    <mergeCell ref="A1433:C1433"/>
    <mergeCell ref="A1434:B1434"/>
    <mergeCell ref="A1425:B1425"/>
    <mergeCell ref="A1426:B1426"/>
    <mergeCell ref="A1414:C1414"/>
    <mergeCell ref="A1417:B1417"/>
    <mergeCell ref="A1418:C1418"/>
    <mergeCell ref="A1421:B1421"/>
    <mergeCell ref="A1422:B1422"/>
    <mergeCell ref="A1406:C1406"/>
    <mergeCell ref="A1408:C1408"/>
    <mergeCell ref="A1409:C1409"/>
    <mergeCell ref="A1410:C1410"/>
    <mergeCell ref="A1411:B1411"/>
    <mergeCell ref="A1402:B1402"/>
    <mergeCell ref="A1403:B1403"/>
    <mergeCell ref="A1391:C1391"/>
    <mergeCell ref="A1394:B1394"/>
    <mergeCell ref="A1395:C1395"/>
    <mergeCell ref="A1398:B1398"/>
    <mergeCell ref="A1399:B1399"/>
    <mergeCell ref="A1383:C1383"/>
    <mergeCell ref="A1385:C1385"/>
    <mergeCell ref="A1386:C1386"/>
    <mergeCell ref="A1387:C1387"/>
    <mergeCell ref="A1388:B1388"/>
    <mergeCell ref="A1379:B1379"/>
    <mergeCell ref="A1380:B1380"/>
    <mergeCell ref="A1361:C1361"/>
    <mergeCell ref="A1367:B1367"/>
    <mergeCell ref="A1368:C1368"/>
    <mergeCell ref="A1375:B1375"/>
    <mergeCell ref="A1376:B1376"/>
    <mergeCell ref="A1353:C1353"/>
    <mergeCell ref="A1355:C1355"/>
    <mergeCell ref="A1356:C1356"/>
    <mergeCell ref="A1357:C1357"/>
    <mergeCell ref="A1358:B1358"/>
    <mergeCell ref="A1349:B1349"/>
    <mergeCell ref="A1350:B1350"/>
    <mergeCell ref="A1336:C1336"/>
    <mergeCell ref="A1341:B1341"/>
    <mergeCell ref="A1342:C1342"/>
    <mergeCell ref="A1345:B1345"/>
    <mergeCell ref="A1346:B1346"/>
    <mergeCell ref="A1328:C1328"/>
    <mergeCell ref="A1330:C1330"/>
    <mergeCell ref="A1331:C1331"/>
    <mergeCell ref="A1332:C1332"/>
    <mergeCell ref="A1333:B1333"/>
    <mergeCell ref="A1324:B1324"/>
    <mergeCell ref="A1325:B1325"/>
    <mergeCell ref="A1306:C1306"/>
    <mergeCell ref="A1312:B1312"/>
    <mergeCell ref="A1313:C1313"/>
    <mergeCell ref="A1320:B1320"/>
    <mergeCell ref="A1321:B1321"/>
    <mergeCell ref="A1298:C1298"/>
    <mergeCell ref="A1300:C1300"/>
    <mergeCell ref="A1301:C1301"/>
    <mergeCell ref="A1302:C1302"/>
    <mergeCell ref="A1303:B1303"/>
    <mergeCell ref="A1294:B1294"/>
    <mergeCell ref="A1295:B1295"/>
    <mergeCell ref="A1281:C1281"/>
    <mergeCell ref="A1286:B1286"/>
    <mergeCell ref="A1287:C1287"/>
    <mergeCell ref="A1290:B1290"/>
    <mergeCell ref="A1291:B1291"/>
    <mergeCell ref="A1273:C1273"/>
    <mergeCell ref="A1275:C1275"/>
    <mergeCell ref="A1276:C1276"/>
    <mergeCell ref="A1277:C1277"/>
    <mergeCell ref="A1278:B1278"/>
    <mergeCell ref="A1269:B1269"/>
    <mergeCell ref="A1270:B1270"/>
    <mergeCell ref="A1252:C1252"/>
    <mergeCell ref="A1257:B1257"/>
    <mergeCell ref="A1258:C1258"/>
    <mergeCell ref="A1265:B1265"/>
    <mergeCell ref="A1266:B1266"/>
    <mergeCell ref="A1244:C1244"/>
    <mergeCell ref="A1246:C1246"/>
    <mergeCell ref="A1247:C1247"/>
    <mergeCell ref="A1248:C1248"/>
    <mergeCell ref="A1249:B1249"/>
    <mergeCell ref="A1240:B1240"/>
    <mergeCell ref="A1241:B1241"/>
    <mergeCell ref="A1223:C1223"/>
    <mergeCell ref="A1228:B1228"/>
    <mergeCell ref="A1229:C1229"/>
    <mergeCell ref="A1236:B1236"/>
    <mergeCell ref="A1237:B1237"/>
    <mergeCell ref="A1215:C1215"/>
    <mergeCell ref="A1217:C1217"/>
    <mergeCell ref="A1218:C1218"/>
    <mergeCell ref="A1219:C1219"/>
    <mergeCell ref="A1220:B1220"/>
    <mergeCell ref="A1211:B1211"/>
    <mergeCell ref="A1212:B1212"/>
    <mergeCell ref="A1201:C1201"/>
    <mergeCell ref="A1205:B1205"/>
    <mergeCell ref="A1206:C1206"/>
    <mergeCell ref="A1207:B1207"/>
    <mergeCell ref="A1208:B1208"/>
    <mergeCell ref="A1193:C1193"/>
    <mergeCell ref="A1195:C1195"/>
    <mergeCell ref="A1196:C1196"/>
    <mergeCell ref="A1197:C1197"/>
    <mergeCell ref="A1198:B1198"/>
    <mergeCell ref="A1189:B1189"/>
    <mergeCell ref="A1190:B1190"/>
    <mergeCell ref="A1178:C1178"/>
    <mergeCell ref="A1181:B1181"/>
    <mergeCell ref="A1182:C1182"/>
    <mergeCell ref="A1185:B1185"/>
    <mergeCell ref="A1186:B1186"/>
    <mergeCell ref="A1170:C1170"/>
    <mergeCell ref="A1172:C1172"/>
    <mergeCell ref="A1173:C1173"/>
    <mergeCell ref="A1174:C1174"/>
    <mergeCell ref="A1175:B1175"/>
    <mergeCell ref="A1166:B1166"/>
    <mergeCell ref="A1167:B1167"/>
    <mergeCell ref="A1155:C1155"/>
    <mergeCell ref="A1158:B1158"/>
    <mergeCell ref="A1159:C1159"/>
    <mergeCell ref="A1162:B1162"/>
    <mergeCell ref="A1163:B1163"/>
    <mergeCell ref="A1147:C1147"/>
    <mergeCell ref="A1149:C1149"/>
    <mergeCell ref="A1150:C1150"/>
    <mergeCell ref="A1151:C1151"/>
    <mergeCell ref="A1152:B1152"/>
    <mergeCell ref="A1143:B1143"/>
    <mergeCell ref="A1144:B1144"/>
    <mergeCell ref="A1132:C1132"/>
    <mergeCell ref="A1135:B1135"/>
    <mergeCell ref="A1136:C1136"/>
    <mergeCell ref="A1139:B1139"/>
    <mergeCell ref="A1140:B1140"/>
    <mergeCell ref="A1124:C1124"/>
    <mergeCell ref="A1126:C1126"/>
    <mergeCell ref="A1127:C1127"/>
    <mergeCell ref="A1128:C1128"/>
    <mergeCell ref="A1129:B1129"/>
    <mergeCell ref="A1120:B1120"/>
    <mergeCell ref="A1121:B1121"/>
    <mergeCell ref="A1109:C1109"/>
    <mergeCell ref="A1114:B1114"/>
    <mergeCell ref="A1115:C1115"/>
    <mergeCell ref="A1116:B1116"/>
    <mergeCell ref="A1117:B1117"/>
    <mergeCell ref="A1101:C1101"/>
    <mergeCell ref="A1103:C1103"/>
    <mergeCell ref="A1104:C1104"/>
    <mergeCell ref="A1105:C1105"/>
    <mergeCell ref="A1106:B1106"/>
    <mergeCell ref="A1072:A1074"/>
    <mergeCell ref="A1097:B1097"/>
    <mergeCell ref="A1098:B1098"/>
    <mergeCell ref="A1071:C1071"/>
    <mergeCell ref="A1082:B1082"/>
    <mergeCell ref="A1083:C1083"/>
    <mergeCell ref="A1093:B1093"/>
    <mergeCell ref="A1094:B1094"/>
    <mergeCell ref="A1063:C1063"/>
    <mergeCell ref="A1065:C1065"/>
    <mergeCell ref="A1066:C1066"/>
    <mergeCell ref="A1067:C1067"/>
    <mergeCell ref="A1068:B1068"/>
    <mergeCell ref="A1059:B1059"/>
    <mergeCell ref="A1060:B1060"/>
    <mergeCell ref="A1035:C1035"/>
    <mergeCell ref="A1041:B1041"/>
    <mergeCell ref="A1042:C1042"/>
    <mergeCell ref="A1055:B1055"/>
    <mergeCell ref="A1056:B1056"/>
    <mergeCell ref="A1027:C1027"/>
    <mergeCell ref="A1029:C1029"/>
    <mergeCell ref="A1030:C1030"/>
    <mergeCell ref="A1031:C1031"/>
    <mergeCell ref="A1032:B1032"/>
    <mergeCell ref="A996:A997"/>
    <mergeCell ref="A1023:B1023"/>
    <mergeCell ref="A1024:B1024"/>
    <mergeCell ref="A995:C995"/>
    <mergeCell ref="A1005:B1005"/>
    <mergeCell ref="A1006:C1006"/>
    <mergeCell ref="A1019:B1019"/>
    <mergeCell ref="A987:C987"/>
    <mergeCell ref="A989:C989"/>
    <mergeCell ref="A990:C990"/>
    <mergeCell ref="A991:C991"/>
    <mergeCell ref="A992:B992"/>
    <mergeCell ref="A955:A957"/>
    <mergeCell ref="A983:B983"/>
    <mergeCell ref="A984:B984"/>
    <mergeCell ref="A954:C954"/>
    <mergeCell ref="A965:B965"/>
    <mergeCell ref="A966:C966"/>
    <mergeCell ref="A979:B979"/>
    <mergeCell ref="A980:B980"/>
    <mergeCell ref="A946:C946"/>
    <mergeCell ref="A948:C948"/>
    <mergeCell ref="A949:C949"/>
    <mergeCell ref="A950:C950"/>
    <mergeCell ref="A951:B951"/>
    <mergeCell ref="A942:B942"/>
    <mergeCell ref="A943:B943"/>
    <mergeCell ref="A933:C933"/>
    <mergeCell ref="A936:B936"/>
    <mergeCell ref="A937:C937"/>
    <mergeCell ref="A938:B938"/>
    <mergeCell ref="A939:B939"/>
    <mergeCell ref="A925:C925"/>
    <mergeCell ref="A927:C927"/>
    <mergeCell ref="A928:C928"/>
    <mergeCell ref="A929:C929"/>
    <mergeCell ref="A930:B930"/>
    <mergeCell ref="A892:A895"/>
    <mergeCell ref="A921:B921"/>
    <mergeCell ref="A922:B922"/>
    <mergeCell ref="A891:C891"/>
    <mergeCell ref="A903:B903"/>
    <mergeCell ref="A904:C904"/>
    <mergeCell ref="A917:B917"/>
    <mergeCell ref="A918:B918"/>
    <mergeCell ref="A883:C883"/>
    <mergeCell ref="A885:C885"/>
    <mergeCell ref="A886:C886"/>
    <mergeCell ref="A887:C887"/>
    <mergeCell ref="A888:B888"/>
    <mergeCell ref="A879:B879"/>
    <mergeCell ref="A880:B880"/>
    <mergeCell ref="A866:C866"/>
    <mergeCell ref="A869:B869"/>
    <mergeCell ref="A870:C870"/>
    <mergeCell ref="A875:B875"/>
    <mergeCell ref="A876:B876"/>
    <mergeCell ref="A858:C858"/>
    <mergeCell ref="A860:C860"/>
    <mergeCell ref="A861:C861"/>
    <mergeCell ref="A862:C862"/>
    <mergeCell ref="A863:B863"/>
    <mergeCell ref="A854:B854"/>
    <mergeCell ref="A855:B855"/>
    <mergeCell ref="A844:C844"/>
    <mergeCell ref="A847:B847"/>
    <mergeCell ref="A848:C848"/>
    <mergeCell ref="A850:B850"/>
    <mergeCell ref="A851:B851"/>
    <mergeCell ref="A836:C836"/>
    <mergeCell ref="A838:C838"/>
    <mergeCell ref="A839:C839"/>
    <mergeCell ref="A840:C840"/>
    <mergeCell ref="A841:B841"/>
    <mergeCell ref="A832:B832"/>
    <mergeCell ref="A833:B833"/>
    <mergeCell ref="A818:C818"/>
    <mergeCell ref="A821:B821"/>
    <mergeCell ref="A822:C822"/>
    <mergeCell ref="A828:B828"/>
    <mergeCell ref="A829:B829"/>
    <mergeCell ref="A810:C810"/>
    <mergeCell ref="A812:C812"/>
    <mergeCell ref="A813:C813"/>
    <mergeCell ref="A814:C814"/>
    <mergeCell ref="A815:B815"/>
    <mergeCell ref="A806:B806"/>
    <mergeCell ref="A807:B807"/>
    <mergeCell ref="A792:C792"/>
    <mergeCell ref="A795:B795"/>
    <mergeCell ref="A796:C796"/>
    <mergeCell ref="A802:B802"/>
    <mergeCell ref="A803:B803"/>
    <mergeCell ref="A784:C784"/>
    <mergeCell ref="A786:C786"/>
    <mergeCell ref="A787:C787"/>
    <mergeCell ref="A788:C788"/>
    <mergeCell ref="A789:B789"/>
    <mergeCell ref="A780:B780"/>
    <mergeCell ref="A781:B781"/>
    <mergeCell ref="A757:C757"/>
    <mergeCell ref="A764:B764"/>
    <mergeCell ref="A765:C765"/>
    <mergeCell ref="A776:B776"/>
    <mergeCell ref="A777:B777"/>
    <mergeCell ref="A749:C749"/>
    <mergeCell ref="A751:C751"/>
    <mergeCell ref="A752:C752"/>
    <mergeCell ref="A753:C753"/>
    <mergeCell ref="A754:B754"/>
    <mergeCell ref="A745:B745"/>
    <mergeCell ref="A746:B746"/>
    <mergeCell ref="A722:C722"/>
    <mergeCell ref="A728:B728"/>
    <mergeCell ref="A729:C729"/>
    <mergeCell ref="A741:B741"/>
    <mergeCell ref="A742:B742"/>
    <mergeCell ref="A714:C714"/>
    <mergeCell ref="A716:C716"/>
    <mergeCell ref="A717:C717"/>
    <mergeCell ref="A718:C718"/>
    <mergeCell ref="A719:B719"/>
    <mergeCell ref="A710:B710"/>
    <mergeCell ref="A711:B711"/>
    <mergeCell ref="A686:C686"/>
    <mergeCell ref="A692:B692"/>
    <mergeCell ref="A693:C693"/>
    <mergeCell ref="A706:B706"/>
    <mergeCell ref="A707:B707"/>
    <mergeCell ref="A678:C678"/>
    <mergeCell ref="A680:C680"/>
    <mergeCell ref="A681:C681"/>
    <mergeCell ref="A682:C682"/>
    <mergeCell ref="A683:B683"/>
    <mergeCell ref="A674:B674"/>
    <mergeCell ref="A675:B675"/>
    <mergeCell ref="A650:C650"/>
    <mergeCell ref="A656:B656"/>
    <mergeCell ref="A657:C657"/>
    <mergeCell ref="A670:B670"/>
    <mergeCell ref="A671:B671"/>
    <mergeCell ref="A642:C642"/>
    <mergeCell ref="A644:C644"/>
    <mergeCell ref="A645:C645"/>
    <mergeCell ref="A646:C646"/>
    <mergeCell ref="A647:B647"/>
    <mergeCell ref="A638:B638"/>
    <mergeCell ref="A639:B639"/>
    <mergeCell ref="A614:C614"/>
    <mergeCell ref="A620:B620"/>
    <mergeCell ref="A621:C621"/>
    <mergeCell ref="A634:B634"/>
    <mergeCell ref="A635:B635"/>
    <mergeCell ref="A606:C606"/>
    <mergeCell ref="A608:C608"/>
    <mergeCell ref="A609:C609"/>
    <mergeCell ref="A610:C610"/>
    <mergeCell ref="A611:B611"/>
    <mergeCell ref="A573:A576"/>
    <mergeCell ref="A602:B602"/>
    <mergeCell ref="A603:B603"/>
    <mergeCell ref="A572:C572"/>
    <mergeCell ref="A584:B584"/>
    <mergeCell ref="A585:C585"/>
    <mergeCell ref="A598:B598"/>
    <mergeCell ref="A599:B599"/>
    <mergeCell ref="A564:C564"/>
    <mergeCell ref="A566:C566"/>
    <mergeCell ref="A567:C567"/>
    <mergeCell ref="A568:C568"/>
    <mergeCell ref="A569:B569"/>
    <mergeCell ref="A532:A534"/>
    <mergeCell ref="A560:B560"/>
    <mergeCell ref="A561:B561"/>
    <mergeCell ref="A531:C531"/>
    <mergeCell ref="A542:B542"/>
    <mergeCell ref="A543:C543"/>
    <mergeCell ref="A556:B556"/>
    <mergeCell ref="A557:B557"/>
    <mergeCell ref="A523:C523"/>
    <mergeCell ref="A525:C525"/>
    <mergeCell ref="A526:C526"/>
    <mergeCell ref="A527:C527"/>
    <mergeCell ref="A528:B528"/>
    <mergeCell ref="A491:A493"/>
    <mergeCell ref="A519:B519"/>
    <mergeCell ref="A520:B520"/>
    <mergeCell ref="A490:C490"/>
    <mergeCell ref="A501:B501"/>
    <mergeCell ref="A502:C502"/>
    <mergeCell ref="A515:B515"/>
    <mergeCell ref="A516:B516"/>
    <mergeCell ref="A482:C482"/>
    <mergeCell ref="A484:C484"/>
    <mergeCell ref="A485:C485"/>
    <mergeCell ref="A486:C486"/>
    <mergeCell ref="A487:B487"/>
    <mergeCell ref="A453:A455"/>
    <mergeCell ref="A478:B478"/>
    <mergeCell ref="A479:B479"/>
    <mergeCell ref="A452:C452"/>
    <mergeCell ref="A463:B463"/>
    <mergeCell ref="A464:C464"/>
    <mergeCell ref="A474:B474"/>
    <mergeCell ref="A475:B475"/>
    <mergeCell ref="A444:C444"/>
    <mergeCell ref="A446:C446"/>
    <mergeCell ref="A447:C447"/>
    <mergeCell ref="A448:C448"/>
    <mergeCell ref="A449:B449"/>
    <mergeCell ref="A412:A414"/>
    <mergeCell ref="A440:B440"/>
    <mergeCell ref="A441:B441"/>
    <mergeCell ref="A411:C411"/>
    <mergeCell ref="A422:B422"/>
    <mergeCell ref="A423:C423"/>
    <mergeCell ref="A436:B436"/>
    <mergeCell ref="A437:B437"/>
    <mergeCell ref="A403:C403"/>
    <mergeCell ref="A405:C405"/>
    <mergeCell ref="A406:C406"/>
    <mergeCell ref="A407:C407"/>
    <mergeCell ref="A408:B408"/>
    <mergeCell ref="A371:A373"/>
    <mergeCell ref="A399:B399"/>
    <mergeCell ref="A400:B400"/>
    <mergeCell ref="A370:C370"/>
    <mergeCell ref="A381:B381"/>
    <mergeCell ref="A382:C382"/>
    <mergeCell ref="A395:B395"/>
    <mergeCell ref="A396:B396"/>
    <mergeCell ref="A362:C362"/>
    <mergeCell ref="A364:C364"/>
    <mergeCell ref="A365:C365"/>
    <mergeCell ref="A366:C366"/>
    <mergeCell ref="A367:B367"/>
    <mergeCell ref="A330:A332"/>
    <mergeCell ref="A358:B358"/>
    <mergeCell ref="A359:B359"/>
    <mergeCell ref="A329:C329"/>
    <mergeCell ref="A340:B340"/>
    <mergeCell ref="A341:C341"/>
    <mergeCell ref="A354:B354"/>
    <mergeCell ref="A355:B355"/>
    <mergeCell ref="A321:C321"/>
    <mergeCell ref="A323:C323"/>
    <mergeCell ref="A324:C324"/>
    <mergeCell ref="A325:C325"/>
    <mergeCell ref="A326:B326"/>
    <mergeCell ref="A291:A293"/>
    <mergeCell ref="A317:B317"/>
    <mergeCell ref="A318:B318"/>
    <mergeCell ref="A290:C290"/>
    <mergeCell ref="A301:B301"/>
    <mergeCell ref="A302:C302"/>
    <mergeCell ref="A313:B313"/>
    <mergeCell ref="A314:B314"/>
    <mergeCell ref="A282:C282"/>
    <mergeCell ref="A284:C284"/>
    <mergeCell ref="A285:C285"/>
    <mergeCell ref="A286:C286"/>
    <mergeCell ref="A287:B287"/>
    <mergeCell ref="A250:A252"/>
    <mergeCell ref="A278:B278"/>
    <mergeCell ref="A279:B279"/>
    <mergeCell ref="A249:C249"/>
    <mergeCell ref="A260:B260"/>
    <mergeCell ref="A261:C261"/>
    <mergeCell ref="A274:B274"/>
    <mergeCell ref="A275:B275"/>
    <mergeCell ref="A241:C241"/>
    <mergeCell ref="A243:C243"/>
    <mergeCell ref="A244:C244"/>
    <mergeCell ref="A245:C245"/>
    <mergeCell ref="A246:B246"/>
    <mergeCell ref="A209:A211"/>
    <mergeCell ref="A237:B237"/>
    <mergeCell ref="A238:B238"/>
    <mergeCell ref="A208:C208"/>
    <mergeCell ref="A219:B219"/>
    <mergeCell ref="A220:C220"/>
    <mergeCell ref="A233:B233"/>
    <mergeCell ref="A234:B234"/>
    <mergeCell ref="A200:C200"/>
    <mergeCell ref="A202:C202"/>
    <mergeCell ref="A203:C203"/>
    <mergeCell ref="A204:C204"/>
    <mergeCell ref="A205:B205"/>
    <mergeCell ref="A168:A170"/>
    <mergeCell ref="A196:B196"/>
    <mergeCell ref="A197:B197"/>
    <mergeCell ref="A167:C167"/>
    <mergeCell ref="A178:B178"/>
    <mergeCell ref="A179:C179"/>
    <mergeCell ref="A192:B192"/>
    <mergeCell ref="A193:B193"/>
    <mergeCell ref="A159:C159"/>
    <mergeCell ref="A161:C161"/>
    <mergeCell ref="A162:C162"/>
    <mergeCell ref="A163:C163"/>
    <mergeCell ref="A164:B164"/>
    <mergeCell ref="A129:A131"/>
    <mergeCell ref="A155:B155"/>
    <mergeCell ref="A156:B156"/>
    <mergeCell ref="A128:C128"/>
    <mergeCell ref="A139:B139"/>
    <mergeCell ref="A140:C140"/>
    <mergeCell ref="A151:B151"/>
    <mergeCell ref="A152:B152"/>
    <mergeCell ref="A120:C120"/>
    <mergeCell ref="A122:C122"/>
    <mergeCell ref="A123:C123"/>
    <mergeCell ref="A124:C124"/>
    <mergeCell ref="A125:B125"/>
    <mergeCell ref="A91:A93"/>
    <mergeCell ref="A116:B116"/>
    <mergeCell ref="A117:B117"/>
    <mergeCell ref="A90:C90"/>
    <mergeCell ref="A100:B100"/>
    <mergeCell ref="A101:C101"/>
    <mergeCell ref="A112:B112"/>
    <mergeCell ref="A113:B113"/>
    <mergeCell ref="A82:C82"/>
    <mergeCell ref="A84:C84"/>
    <mergeCell ref="A85:C85"/>
    <mergeCell ref="A86:C86"/>
    <mergeCell ref="A87:B87"/>
    <mergeCell ref="A49:A51"/>
    <mergeCell ref="A78:B78"/>
    <mergeCell ref="A79:B79"/>
    <mergeCell ref="A48:C48"/>
    <mergeCell ref="A59:B59"/>
    <mergeCell ref="A60:C60"/>
    <mergeCell ref="A74:B74"/>
    <mergeCell ref="A75:B75"/>
    <mergeCell ref="A40:C40"/>
    <mergeCell ref="A42:C42"/>
    <mergeCell ref="A43:C43"/>
    <mergeCell ref="A44:C44"/>
    <mergeCell ref="A45:B45"/>
    <mergeCell ref="B1:C1"/>
    <mergeCell ref="A11:C11"/>
    <mergeCell ref="A22:B22"/>
    <mergeCell ref="A23:C23"/>
    <mergeCell ref="A37:B37"/>
    <mergeCell ref="A3:C3"/>
    <mergeCell ref="A5:C5"/>
    <mergeCell ref="A6:C6"/>
    <mergeCell ref="A7:C7"/>
    <mergeCell ref="A8:B8"/>
    <mergeCell ref="A36:B36"/>
    <mergeCell ref="A12:A14"/>
    <mergeCell ref="A33:B33"/>
    <mergeCell ref="A34:B34"/>
  </mergeCells>
  <phoneticPr fontId="23" type="noConversion"/>
  <pageMargins left="0.70866141732283472" right="0.70866141732283472" top="0.74803149606299213" bottom="0.74803149606299213" header="0.31496062992125984" footer="0.31496062992125984"/>
  <pageSetup paperSize="9" scale="63" orientation="portrait" r:id="rId1"/>
  <rowBreaks count="45" manualBreakCount="45">
    <brk id="38" max="2" man="1"/>
    <brk id="81" max="2" man="1"/>
    <brk id="118" max="2" man="1"/>
    <brk id="157" max="16383" man="1"/>
    <brk id="198" max="2" man="1"/>
    <brk id="239" max="2" man="1"/>
    <brk id="280" max="2" man="1"/>
    <brk id="319" max="2" man="1"/>
    <brk id="360" max="2" man="1"/>
    <brk id="401" max="2" man="1"/>
    <brk id="442" max="2" man="1"/>
    <brk id="480" max="2" man="1"/>
    <brk id="521" max="2" man="1"/>
    <brk id="562" max="2" man="1"/>
    <brk id="604" max="2" man="1"/>
    <brk id="640" max="2" man="1"/>
    <brk id="676" max="2" man="1"/>
    <brk id="712" max="2" man="1"/>
    <brk id="747" max="2" man="1"/>
    <brk id="782" max="2" man="1"/>
    <brk id="808" max="2" man="1"/>
    <brk id="834" max="2" man="1"/>
    <brk id="856" max="16383" man="1"/>
    <brk id="923" max="16383" man="1"/>
    <brk id="944" max="16383" man="1"/>
    <brk id="985" max="16383" man="1"/>
    <brk id="1025" max="16383" man="1"/>
    <brk id="1061" max="16383" man="1"/>
    <brk id="1099" max="16383" man="1"/>
    <brk id="1122" max="16383" man="1"/>
    <brk id="1145" max="16383" man="1"/>
    <brk id="1168" max="16383" man="1"/>
    <brk id="1191" max="16383" man="1"/>
    <brk id="1213" max="16383" man="1"/>
    <brk id="1242" max="16383" man="1"/>
    <brk id="1271" max="16383" man="1"/>
    <brk id="1296" max="16383" man="1"/>
    <brk id="1326" max="16383" man="1"/>
    <brk id="1351" max="16383" man="1"/>
    <brk id="1381" max="16383" man="1"/>
    <brk id="1404" max="16383" man="1"/>
    <brk id="1427" max="16383" man="1"/>
    <brk id="1456" max="16383" man="1"/>
    <brk id="1480" max="16383" man="1"/>
    <brk id="1504" max="16383" man="1"/>
  </rowBreaks>
  <colBreaks count="1" manualBreakCount="1">
    <brk id="3" max="4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C9B21-502B-44D2-A49A-796372EFC117}">
  <dimension ref="B2:H28"/>
  <sheetViews>
    <sheetView tabSelected="1" workbookViewId="0">
      <selection activeCell="H5" sqref="H5"/>
    </sheetView>
  </sheetViews>
  <sheetFormatPr defaultRowHeight="15"/>
  <cols>
    <col min="2" max="2" width="16.28515625" style="138" customWidth="1"/>
    <col min="3" max="3" width="38.5703125" customWidth="1"/>
    <col min="4" max="4" width="13" customWidth="1"/>
    <col min="5" max="5" width="69.42578125" customWidth="1"/>
    <col min="6" max="6" width="14.28515625" customWidth="1"/>
    <col min="7" max="7" width="11.42578125" bestFit="1" customWidth="1"/>
    <col min="8" max="8" width="64.42578125" customWidth="1"/>
  </cols>
  <sheetData>
    <row r="2" spans="2:8" ht="15.75" thickBot="1"/>
    <row r="3" spans="2:8" ht="48" thickBot="1">
      <c r="B3" s="139" t="s">
        <v>649</v>
      </c>
      <c r="C3" s="140" t="s">
        <v>650</v>
      </c>
      <c r="D3" s="141" t="s">
        <v>651</v>
      </c>
      <c r="E3" s="141" t="s">
        <v>652</v>
      </c>
      <c r="F3" s="141" t="s">
        <v>653</v>
      </c>
      <c r="G3" s="141" t="s">
        <v>654</v>
      </c>
      <c r="H3" s="142" t="s">
        <v>655</v>
      </c>
    </row>
    <row r="4" spans="2:8" ht="120">
      <c r="B4" s="143">
        <v>1.1000000000000001</v>
      </c>
      <c r="C4" s="144" t="s">
        <v>656</v>
      </c>
      <c r="D4" s="145" t="s">
        <v>30</v>
      </c>
      <c r="E4" s="146" t="s">
        <v>31</v>
      </c>
      <c r="F4" s="147">
        <v>1979.31</v>
      </c>
      <c r="G4" s="148">
        <v>7</v>
      </c>
      <c r="H4" s="149" t="s">
        <v>657</v>
      </c>
    </row>
    <row r="5" spans="2:8" ht="120">
      <c r="B5" s="150">
        <v>1.2</v>
      </c>
      <c r="C5" s="151" t="s">
        <v>658</v>
      </c>
      <c r="D5" s="152" t="s">
        <v>30</v>
      </c>
      <c r="E5" s="153" t="s">
        <v>62</v>
      </c>
      <c r="F5" s="154">
        <v>12093.76</v>
      </c>
      <c r="G5" s="155">
        <v>25</v>
      </c>
      <c r="H5" s="156" t="s">
        <v>659</v>
      </c>
    </row>
    <row r="6" spans="2:8" ht="84">
      <c r="B6" s="150">
        <v>1.3</v>
      </c>
      <c r="C6" s="151" t="s">
        <v>660</v>
      </c>
      <c r="D6" s="152" t="s">
        <v>30</v>
      </c>
      <c r="E6" s="153" t="s">
        <v>90</v>
      </c>
      <c r="F6" s="154">
        <v>698.95</v>
      </c>
      <c r="G6" s="155">
        <v>10</v>
      </c>
      <c r="H6" s="156" t="s">
        <v>661</v>
      </c>
    </row>
    <row r="7" spans="2:8" ht="96">
      <c r="B7" s="150">
        <v>2.1</v>
      </c>
      <c r="C7" s="151" t="s">
        <v>662</v>
      </c>
      <c r="D7" s="152" t="s">
        <v>30</v>
      </c>
      <c r="E7" s="153" t="s">
        <v>113</v>
      </c>
      <c r="F7" s="154">
        <v>9531.2000000000007</v>
      </c>
      <c r="G7" s="155">
        <v>20</v>
      </c>
      <c r="H7" s="156" t="s">
        <v>663</v>
      </c>
    </row>
    <row r="8" spans="2:8" ht="132">
      <c r="B8" s="150">
        <v>2.2000000000000002</v>
      </c>
      <c r="C8" s="151" t="s">
        <v>664</v>
      </c>
      <c r="D8" s="152" t="s">
        <v>30</v>
      </c>
      <c r="E8" s="153" t="s">
        <v>136</v>
      </c>
      <c r="F8" s="154">
        <v>255.71</v>
      </c>
      <c r="G8" s="155">
        <v>20</v>
      </c>
      <c r="H8" s="156" t="s">
        <v>665</v>
      </c>
    </row>
    <row r="9" spans="2:8" ht="120">
      <c r="B9" s="150">
        <v>2.2999999999999998</v>
      </c>
      <c r="C9" s="151" t="s">
        <v>666</v>
      </c>
      <c r="D9" s="152" t="s">
        <v>30</v>
      </c>
      <c r="E9" s="153" t="s">
        <v>160</v>
      </c>
      <c r="F9" s="154">
        <v>721.23</v>
      </c>
      <c r="G9" s="155">
        <v>25</v>
      </c>
      <c r="H9" s="156" t="s">
        <v>667</v>
      </c>
    </row>
    <row r="10" spans="2:8" ht="153.75" customHeight="1">
      <c r="B10" s="150">
        <v>2.4</v>
      </c>
      <c r="C10" s="151" t="s">
        <v>668</v>
      </c>
      <c r="D10" s="152" t="s">
        <v>30</v>
      </c>
      <c r="E10" s="153" t="s">
        <v>184</v>
      </c>
      <c r="F10" s="154">
        <v>151.20999999999998</v>
      </c>
      <c r="G10" s="155">
        <v>25</v>
      </c>
      <c r="H10" s="156" t="s">
        <v>669</v>
      </c>
    </row>
    <row r="11" spans="2:8" ht="120">
      <c r="B11" s="150">
        <v>2.5</v>
      </c>
      <c r="C11" s="151" t="s">
        <v>670</v>
      </c>
      <c r="D11" s="152" t="s">
        <v>30</v>
      </c>
      <c r="E11" s="153" t="s">
        <v>208</v>
      </c>
      <c r="F11" s="157">
        <v>19.14</v>
      </c>
      <c r="G11" s="155">
        <v>25</v>
      </c>
      <c r="H11" s="156" t="s">
        <v>667</v>
      </c>
    </row>
    <row r="12" spans="2:8" ht="156">
      <c r="B12" s="150">
        <v>2.6</v>
      </c>
      <c r="C12" s="151" t="s">
        <v>671</v>
      </c>
      <c r="D12" s="152" t="s">
        <v>30</v>
      </c>
      <c r="E12" s="153" t="s">
        <v>223</v>
      </c>
      <c r="F12" s="154">
        <v>128.35526946107785</v>
      </c>
      <c r="G12" s="155">
        <v>20</v>
      </c>
      <c r="H12" s="156" t="s">
        <v>672</v>
      </c>
    </row>
    <row r="13" spans="2:8" ht="78.75">
      <c r="B13" s="150">
        <v>2.7</v>
      </c>
      <c r="C13" s="151" t="s">
        <v>673</v>
      </c>
      <c r="D13" s="152" t="s">
        <v>30</v>
      </c>
      <c r="E13" s="153" t="s">
        <v>240</v>
      </c>
      <c r="F13" s="154">
        <v>927.75</v>
      </c>
      <c r="G13" s="158">
        <v>0.25</v>
      </c>
      <c r="H13" s="156" t="s">
        <v>674</v>
      </c>
    </row>
    <row r="14" spans="2:8" ht="150" customHeight="1">
      <c r="B14" s="150">
        <v>2.8</v>
      </c>
      <c r="C14" s="151" t="s">
        <v>675</v>
      </c>
      <c r="D14" s="159" t="s">
        <v>30</v>
      </c>
      <c r="E14" s="153" t="s">
        <v>260</v>
      </c>
      <c r="F14" s="154">
        <v>1106.0899999999999</v>
      </c>
      <c r="G14" s="155">
        <v>20</v>
      </c>
      <c r="H14" s="156" t="s">
        <v>672</v>
      </c>
    </row>
    <row r="15" spans="2:8" ht="78.75">
      <c r="B15" s="150">
        <v>3.1</v>
      </c>
      <c r="C15" s="151" t="s">
        <v>676</v>
      </c>
      <c r="D15" s="152" t="s">
        <v>30</v>
      </c>
      <c r="E15" s="153" t="s">
        <v>275</v>
      </c>
      <c r="F15" s="157">
        <v>3915.61</v>
      </c>
      <c r="G15" s="155">
        <v>7</v>
      </c>
      <c r="H15" s="156" t="s">
        <v>677</v>
      </c>
    </row>
    <row r="16" spans="2:8" ht="156">
      <c r="B16" s="150">
        <v>3.2</v>
      </c>
      <c r="C16" s="151" t="s">
        <v>678</v>
      </c>
      <c r="D16" s="152" t="s">
        <v>30</v>
      </c>
      <c r="E16" s="153" t="s">
        <v>296</v>
      </c>
      <c r="F16" s="154">
        <v>157.36000000000001</v>
      </c>
      <c r="G16" s="155">
        <v>10</v>
      </c>
      <c r="H16" s="156" t="s">
        <v>679</v>
      </c>
    </row>
    <row r="17" spans="2:8" ht="139.5" customHeight="1">
      <c r="B17" s="150">
        <v>3.3</v>
      </c>
      <c r="C17" s="151" t="s">
        <v>680</v>
      </c>
      <c r="D17" s="152" t="s">
        <v>30</v>
      </c>
      <c r="E17" s="153" t="s">
        <v>321</v>
      </c>
      <c r="F17" s="157">
        <v>40.566802208083828</v>
      </c>
      <c r="G17" s="155">
        <v>15</v>
      </c>
      <c r="H17" s="156" t="s">
        <v>681</v>
      </c>
    </row>
    <row r="18" spans="2:8" ht="117" customHeight="1">
      <c r="B18" s="150">
        <v>3.4</v>
      </c>
      <c r="C18" s="151" t="s">
        <v>682</v>
      </c>
      <c r="D18" s="152" t="s">
        <v>30</v>
      </c>
      <c r="E18" s="153" t="s">
        <v>340</v>
      </c>
      <c r="F18" s="154">
        <v>497.81</v>
      </c>
      <c r="G18" s="155">
        <v>10</v>
      </c>
      <c r="H18" s="156" t="s">
        <v>683</v>
      </c>
    </row>
    <row r="19" spans="2:8" ht="113.25" customHeight="1">
      <c r="B19" s="150">
        <v>4.0999999999999996</v>
      </c>
      <c r="C19" s="151" t="s">
        <v>684</v>
      </c>
      <c r="D19" s="152" t="s">
        <v>30</v>
      </c>
      <c r="E19" s="153" t="s">
        <v>350</v>
      </c>
      <c r="F19" s="157">
        <v>13.35</v>
      </c>
      <c r="G19" s="155">
        <v>10</v>
      </c>
      <c r="H19" s="156" t="s">
        <v>685</v>
      </c>
    </row>
    <row r="20" spans="2:8" ht="138" customHeight="1">
      <c r="B20" s="160">
        <v>4.0999999999999996</v>
      </c>
      <c r="C20" s="151" t="s">
        <v>686</v>
      </c>
      <c r="D20" s="152" t="s">
        <v>30</v>
      </c>
      <c r="E20" s="153" t="s">
        <v>447</v>
      </c>
      <c r="F20" s="157">
        <v>275.92</v>
      </c>
      <c r="G20" s="155">
        <v>23</v>
      </c>
      <c r="H20" s="156" t="s">
        <v>687</v>
      </c>
    </row>
    <row r="21" spans="2:8" ht="144">
      <c r="B21" s="150">
        <v>4.2</v>
      </c>
      <c r="C21" s="151" t="s">
        <v>688</v>
      </c>
      <c r="D21" s="152" t="s">
        <v>30</v>
      </c>
      <c r="E21" s="153" t="s">
        <v>369</v>
      </c>
      <c r="F21" s="157">
        <v>133.51</v>
      </c>
      <c r="G21" s="155">
        <v>10</v>
      </c>
      <c r="H21" s="156" t="s">
        <v>689</v>
      </c>
    </row>
    <row r="22" spans="2:8" ht="139.5" customHeight="1">
      <c r="B22" s="150">
        <v>4.3</v>
      </c>
      <c r="C22" s="151" t="s">
        <v>690</v>
      </c>
      <c r="D22" s="152" t="s">
        <v>30</v>
      </c>
      <c r="E22" s="153" t="s">
        <v>385</v>
      </c>
      <c r="F22" s="157">
        <v>11.868263473053894</v>
      </c>
      <c r="G22" s="155">
        <v>10</v>
      </c>
      <c r="H22" s="156" t="s">
        <v>689</v>
      </c>
    </row>
    <row r="23" spans="2:8" ht="102" customHeight="1">
      <c r="B23" s="150">
        <v>4.4000000000000004</v>
      </c>
      <c r="C23" s="151" t="s">
        <v>691</v>
      </c>
      <c r="D23" s="152" t="s">
        <v>30</v>
      </c>
      <c r="E23" s="153" t="s">
        <v>395</v>
      </c>
      <c r="F23" s="154">
        <v>1123.77</v>
      </c>
      <c r="G23" s="155">
        <v>10</v>
      </c>
      <c r="H23" s="156" t="s">
        <v>692</v>
      </c>
    </row>
    <row r="24" spans="2:8" ht="132">
      <c r="B24" s="150">
        <v>4.5</v>
      </c>
      <c r="C24" s="151" t="s">
        <v>693</v>
      </c>
      <c r="D24" s="152" t="s">
        <v>30</v>
      </c>
      <c r="E24" s="153" t="s">
        <v>412</v>
      </c>
      <c r="F24" s="154">
        <v>712</v>
      </c>
      <c r="G24" s="155">
        <v>10</v>
      </c>
      <c r="H24" s="156" t="s">
        <v>694</v>
      </c>
    </row>
    <row r="25" spans="2:8" ht="78.75">
      <c r="B25" s="150">
        <v>5.0999999999999996</v>
      </c>
      <c r="C25" s="151" t="s">
        <v>682</v>
      </c>
      <c r="D25" s="152" t="s">
        <v>30</v>
      </c>
      <c r="E25" s="153" t="s">
        <v>470</v>
      </c>
      <c r="F25" s="157">
        <v>38.51</v>
      </c>
      <c r="G25" s="158">
        <v>0.15</v>
      </c>
      <c r="H25" s="156" t="s">
        <v>695</v>
      </c>
    </row>
    <row r="26" spans="2:8" ht="47.25">
      <c r="B26" s="150">
        <v>5.2</v>
      </c>
      <c r="C26" s="151" t="s">
        <v>696</v>
      </c>
      <c r="D26" s="152" t="s">
        <v>30</v>
      </c>
      <c r="E26" s="153" t="s">
        <v>485</v>
      </c>
      <c r="F26" s="154">
        <v>5643.14</v>
      </c>
      <c r="G26" s="158">
        <v>0.15</v>
      </c>
      <c r="H26" s="156" t="s">
        <v>695</v>
      </c>
    </row>
    <row r="27" spans="2:8" ht="36">
      <c r="B27" s="150">
        <v>5.3</v>
      </c>
      <c r="C27" s="151" t="s">
        <v>697</v>
      </c>
      <c r="D27" s="152" t="s">
        <v>30</v>
      </c>
      <c r="E27" s="153" t="s">
        <v>504</v>
      </c>
      <c r="F27" s="154">
        <v>4205.8200000000006</v>
      </c>
      <c r="G27" s="158">
        <v>0.15</v>
      </c>
      <c r="H27" s="156" t="s">
        <v>695</v>
      </c>
    </row>
    <row r="28" spans="2:8" ht="116.25" customHeight="1">
      <c r="B28" s="161">
        <v>5.4</v>
      </c>
      <c r="C28" s="162" t="s">
        <v>678</v>
      </c>
      <c r="D28" s="163" t="s">
        <v>30</v>
      </c>
      <c r="E28" s="164" t="s">
        <v>528</v>
      </c>
      <c r="F28" s="165">
        <v>35.059999999999995</v>
      </c>
      <c r="G28" s="166">
        <v>10</v>
      </c>
      <c r="H28" s="167" t="s">
        <v>698</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pielikums</vt:lpstr>
      <vt:lpstr>Skaidrojums</vt:lpstr>
      <vt:lpstr>pielikums!Print_Area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Māris Rutkis</dc:creator>
  <cp:keywords/>
  <dc:description/>
  <cp:lastModifiedBy>Lāsma Zandberga</cp:lastModifiedBy>
  <cp:revision/>
  <dcterms:created xsi:type="dcterms:W3CDTF">2017-11-23T10:59:22Z</dcterms:created>
  <dcterms:modified xsi:type="dcterms:W3CDTF">2023-09-13T08:34:44Z</dcterms:modified>
  <cp:category/>
  <cp:contentStatus/>
</cp:coreProperties>
</file>