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em-ds.iem.gov.lv\U disks\mludbarzs\Dokumenti\TA PROJEKTI\70_Ukrainas personu izmitināšanas plāns\3_PLĀNS UZ MK\"/>
    </mc:Choice>
  </mc:AlternateContent>
  <bookViews>
    <workbookView xWindow="0" yWindow="0" windowWidth="23016" windowHeight="85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Q18" i="1" l="1"/>
  <c r="Q9" i="1"/>
  <c r="M26" i="1" l="1"/>
  <c r="L26" i="1"/>
  <c r="L27" i="1"/>
  <c r="M27" i="1" s="1"/>
  <c r="L29" i="1"/>
  <c r="M29" i="1" s="1"/>
  <c r="J26" i="1"/>
  <c r="J28" i="1"/>
  <c r="J29" i="1"/>
  <c r="J25" i="1"/>
  <c r="I26" i="1"/>
  <c r="I27" i="1"/>
  <c r="J27" i="1" s="1"/>
  <c r="I28" i="1"/>
  <c r="I29" i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H26" i="1"/>
  <c r="H27" i="1"/>
  <c r="H28" i="1"/>
  <c r="L28" i="1" s="1"/>
  <c r="M28" i="1" s="1"/>
  <c r="H29" i="1"/>
  <c r="H31" i="1"/>
  <c r="L31" i="1" s="1"/>
  <c r="M31" i="1" s="1"/>
  <c r="H32" i="1"/>
  <c r="L32" i="1" s="1"/>
  <c r="M32" i="1" s="1"/>
  <c r="H33" i="1"/>
  <c r="L33" i="1" s="1"/>
  <c r="M33" i="1" s="1"/>
  <c r="H34" i="1"/>
  <c r="L34" i="1" s="1"/>
  <c r="M34" i="1" s="1"/>
  <c r="H35" i="1"/>
  <c r="L35" i="1" s="1"/>
  <c r="M35" i="1" s="1"/>
  <c r="H36" i="1"/>
  <c r="L36" i="1" s="1"/>
  <c r="M36" i="1" s="1"/>
  <c r="H37" i="1"/>
  <c r="L37" i="1" s="1"/>
  <c r="M37" i="1" s="1"/>
  <c r="H38" i="1"/>
  <c r="L38" i="1" s="1"/>
  <c r="M38" i="1" s="1"/>
  <c r="H39" i="1"/>
  <c r="L39" i="1" s="1"/>
  <c r="M39" i="1" s="1"/>
  <c r="H40" i="1"/>
  <c r="L40" i="1" s="1"/>
  <c r="M40" i="1" s="1"/>
  <c r="I25" i="1"/>
  <c r="H25" i="1"/>
  <c r="L25" i="1" s="1"/>
  <c r="M25" i="1" s="1"/>
  <c r="G30" i="1"/>
  <c r="H30" i="1" s="1"/>
  <c r="L30" i="1" s="1"/>
  <c r="M7" i="1"/>
  <c r="M13" i="1"/>
  <c r="M14" i="1"/>
  <c r="M15" i="1"/>
  <c r="L7" i="1"/>
  <c r="L8" i="1"/>
  <c r="L9" i="1"/>
  <c r="L10" i="1"/>
  <c r="L11" i="1"/>
  <c r="G7" i="1"/>
  <c r="H7" i="1"/>
  <c r="I7" i="1" s="1"/>
  <c r="J7" i="1" s="1"/>
  <c r="G8" i="1"/>
  <c r="H8" i="1" s="1"/>
  <c r="I8" i="1" s="1"/>
  <c r="J8" i="1" s="1"/>
  <c r="M8" i="1" s="1"/>
  <c r="G9" i="1"/>
  <c r="H9" i="1"/>
  <c r="I9" i="1" s="1"/>
  <c r="J9" i="1" s="1"/>
  <c r="M9" i="1" s="1"/>
  <c r="G10" i="1"/>
  <c r="H10" i="1" s="1"/>
  <c r="I10" i="1" s="1"/>
  <c r="J10" i="1" s="1"/>
  <c r="M10" i="1" s="1"/>
  <c r="G11" i="1"/>
  <c r="H11" i="1" s="1"/>
  <c r="I11" i="1" s="1"/>
  <c r="J11" i="1" s="1"/>
  <c r="M11" i="1" s="1"/>
  <c r="G12" i="1"/>
  <c r="H12" i="1" s="1"/>
  <c r="G13" i="1"/>
  <c r="H13" i="1"/>
  <c r="I13" i="1" s="1"/>
  <c r="J13" i="1" s="1"/>
  <c r="G14" i="1"/>
  <c r="H14" i="1" s="1"/>
  <c r="I14" i="1" s="1"/>
  <c r="J14" i="1" s="1"/>
  <c r="G15" i="1"/>
  <c r="H15" i="1" s="1"/>
  <c r="I15" i="1" s="1"/>
  <c r="J15" i="1" s="1"/>
  <c r="G16" i="1"/>
  <c r="H16" i="1" s="1"/>
  <c r="I16" i="1" s="1"/>
  <c r="J16" i="1" s="1"/>
  <c r="M16" i="1" s="1"/>
  <c r="G17" i="1"/>
  <c r="H17" i="1" s="1"/>
  <c r="I17" i="1" s="1"/>
  <c r="J17" i="1" s="1"/>
  <c r="M17" i="1" s="1"/>
  <c r="H6" i="1"/>
  <c r="L6" i="1" s="1"/>
  <c r="L41" i="1" l="1"/>
  <c r="M41" i="1" s="1"/>
  <c r="M30" i="1"/>
  <c r="I12" i="1"/>
  <c r="J12" i="1" s="1"/>
  <c r="M12" i="1" s="1"/>
  <c r="L12" i="1"/>
  <c r="I6" i="1"/>
  <c r="J6" i="1" s="1"/>
  <c r="M6" i="1" s="1"/>
  <c r="L17" i="1"/>
  <c r="L16" i="1"/>
  <c r="L15" i="1"/>
  <c r="L14" i="1"/>
  <c r="I30" i="1"/>
  <c r="J30" i="1" s="1"/>
  <c r="J41" i="1" s="1"/>
  <c r="L13" i="1"/>
  <c r="Q6" i="1" s="1"/>
  <c r="J18" i="1"/>
  <c r="M18" i="1"/>
  <c r="Q12" i="1" s="1"/>
  <c r="H18" i="1"/>
  <c r="L18" i="1" l="1"/>
  <c r="I18" i="1"/>
</calcChain>
</file>

<file path=xl/sharedStrings.xml><?xml version="1.0" encoding="utf-8"?>
<sst xmlns="http://schemas.openxmlformats.org/spreadsheetml/2006/main" count="56" uniqueCount="56">
  <si>
    <t>Prece</t>
  </si>
  <si>
    <t>Nr.</t>
  </si>
  <si>
    <t>Skaits</t>
  </si>
  <si>
    <t>autiņbiksītes</t>
  </si>
  <si>
    <t>apakšveļa un zeķes</t>
  </si>
  <si>
    <t>ziepes</t>
  </si>
  <si>
    <t> zobu pasta</t>
  </si>
  <si>
    <t>mitrās salvetes</t>
  </si>
  <si>
    <t>tualetes papīrs</t>
  </si>
  <si>
    <t>papīra dvieļi</t>
  </si>
  <si>
    <t>higiēnas preces sievietēm</t>
  </si>
  <si>
    <t>Gāzes šķiltavas/sērkociņi</t>
  </si>
  <si>
    <t>dvielis (30 cm x 50 cm)</t>
  </si>
  <si>
    <t>Barošanas pudelīte ar diviem knupīšiem</t>
  </si>
  <si>
    <t>Sega</t>
  </si>
  <si>
    <t>sezonai atbilstošas virsdrēbes un galvassega</t>
  </si>
  <si>
    <t>Sezonai atbilstoši maiņas apavi</t>
  </si>
  <si>
    <t>Mitrumizturīgi plastikāta maisiņi priekšmetiem</t>
  </si>
  <si>
    <t>zobu suka</t>
  </si>
  <si>
    <t>Mitrumizturīgs apmetnis</t>
  </si>
  <si>
    <t>Gaismas avots ar baterijām</t>
  </si>
  <si>
    <t>krūze</t>
  </si>
  <si>
    <t>šķīvis</t>
  </si>
  <si>
    <t>tējkarote</t>
  </si>
  <si>
    <t>ēdamkarote</t>
  </si>
  <si>
    <t>dakšiņa</t>
  </si>
  <si>
    <t>galda nazis</t>
  </si>
  <si>
    <t>Radio ar baterijām un rezerves bateriju</t>
  </si>
  <si>
    <t>vienības min. cena (EUR)</t>
  </si>
  <si>
    <t>vienības max. cena (EUR)</t>
  </si>
  <si>
    <t>vid. cena par 1 vienību vid</t>
  </si>
  <si>
    <t>Sausais spirts (tabletes)</t>
  </si>
  <si>
    <t>Sveces</t>
  </si>
  <si>
    <t>koeficients</t>
  </si>
  <si>
    <t xml:space="preserve">sievietes </t>
  </si>
  <si>
    <t xml:space="preserve">zīdaiņi līdz  2 gadiem </t>
  </si>
  <si>
    <t>visi</t>
  </si>
  <si>
    <t>visiem 10 000  uz 3 mēnešiem</t>
  </si>
  <si>
    <t>summa 1 mēnesim (30 dienas) vienam bēglim</t>
  </si>
  <si>
    <t>visi bez zīdaiņiem</t>
  </si>
  <si>
    <t>visiem 10 000 bēgļiem  uz 3 mēnešiem piemērojot bēgļu struktūras koeficientu</t>
  </si>
  <si>
    <t xml:space="preserve">summa 3 mēnešiem vienam bēglim </t>
  </si>
  <si>
    <t>visiem 10 000 bēgļiem  uz 1 mēnesi piemērojot bēgļu struktūras koeficientu</t>
  </si>
  <si>
    <t>bēgļu struktūras koeficiens</t>
  </si>
  <si>
    <t>vienam iedzīvotājam</t>
  </si>
  <si>
    <t>latvijas tekstils, mežroze</t>
  </si>
  <si>
    <t>https://www.multipack.lv/shop/maisini/plastmasas-maisi-un-maisini</t>
  </si>
  <si>
    <t>VISAS CENAS NORĀDĪTAS PĒC MAZUMTIRDZNIECĪBAS IZCENOJUMIEM</t>
  </si>
  <si>
    <t>Izdevumi 3 mēnešiem par precēm, ja tiek izmitināti viesnīcās (neskaitot viesnīcas izdevumus)</t>
  </si>
  <si>
    <t>Izdevumi 3 mēnešiem par visām precēm</t>
  </si>
  <si>
    <t>Izdevumi 1 mēnesim par precēm, ja tiek izmitināti viesnīcās (neskaitot viesnīcas izdevumus)</t>
  </si>
  <si>
    <t xml:space="preserve"> </t>
  </si>
  <si>
    <t>Izdevumi 1 mēnesim par precēm tiem cilvēkiem, kuri vienu mēnesi jau ir pavadījuši viesnīcā (izdevumi par otro mēnesi, neskaitot viesnīcas izdevumus)</t>
  </si>
  <si>
    <t>2.pielikums 
Ministru kabineta rīkojuma projekta 
"Par Pasākumu plānu personu no Ukrainas masveida ierašanās gadījumā Latvijā" 
sākotnējās ietekmes novērtējuma ziņojumam (anotācijai)</t>
  </si>
  <si>
    <t>Preces, kuras nebūtu nepieciešamas, jo to spētu nodrošināt viesnīcu serviss, vai kuru izmantošana telpās ir aizliegta</t>
  </si>
  <si>
    <t>Indikatīvs aprēķins personu nodrošināšana ar pirmās nepieciešamības precēm (rūpniecības preces)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</si>
</sst>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rgb="FF414142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Border="1"/>
    <xf numFmtId="0" fontId="4" fillId="0" borderId="2" xfId="0" applyFont="1" applyBorder="1"/>
    <xf numFmtId="0" fontId="5" fillId="2" borderId="3" xfId="0" applyFont="1" applyFill="1" applyBorder="1" applyAlignment="1">
      <alignment vertical="top" wrapText="1"/>
    </xf>
    <xf numFmtId="0" fontId="4" fillId="0" borderId="14" xfId="0" applyFont="1" applyBorder="1"/>
    <xf numFmtId="0" fontId="4" fillId="0" borderId="1" xfId="0" applyFont="1" applyBorder="1"/>
    <xf numFmtId="3" fontId="4" fillId="0" borderId="1" xfId="0" applyNumberFormat="1" applyFont="1" applyBorder="1"/>
    <xf numFmtId="9" fontId="4" fillId="0" borderId="1" xfId="1" applyFont="1" applyBorder="1"/>
    <xf numFmtId="0" fontId="4" fillId="0" borderId="5" xfId="0" applyFont="1" applyBorder="1"/>
    <xf numFmtId="0" fontId="5" fillId="2" borderId="1" xfId="0" applyFont="1" applyFill="1" applyBorder="1" applyAlignment="1">
      <alignment vertical="top" wrapText="1"/>
    </xf>
    <xf numFmtId="0" fontId="4" fillId="0" borderId="15" xfId="0" applyFont="1" applyBorder="1"/>
    <xf numFmtId="0" fontId="4" fillId="0" borderId="1" xfId="0" applyFont="1" applyFill="1" applyBorder="1"/>
    <xf numFmtId="3" fontId="4" fillId="0" borderId="0" xfId="0" applyNumberFormat="1" applyFont="1" applyBorder="1"/>
    <xf numFmtId="0" fontId="4" fillId="3" borderId="5" xfId="0" applyFont="1" applyFill="1" applyBorder="1"/>
    <xf numFmtId="0" fontId="5" fillId="3" borderId="1" xfId="0" applyFont="1" applyFill="1" applyBorder="1" applyAlignment="1">
      <alignment vertical="top" wrapText="1"/>
    </xf>
    <xf numFmtId="0" fontId="4" fillId="3" borderId="15" xfId="0" applyFont="1" applyFill="1" applyBorder="1"/>
    <xf numFmtId="0" fontId="4" fillId="3" borderId="1" xfId="0" applyFont="1" applyFill="1" applyBorder="1"/>
    <xf numFmtId="3" fontId="4" fillId="3" borderId="1" xfId="0" applyNumberFormat="1" applyFont="1" applyFill="1" applyBorder="1"/>
    <xf numFmtId="9" fontId="4" fillId="3" borderId="1" xfId="1" applyFont="1" applyFill="1" applyBorder="1"/>
    <xf numFmtId="0" fontId="4" fillId="3" borderId="7" xfId="0" applyFont="1" applyFill="1" applyBorder="1"/>
    <xf numFmtId="0" fontId="5" fillId="3" borderId="8" xfId="0" applyFont="1" applyFill="1" applyBorder="1" applyAlignment="1">
      <alignment vertical="top" wrapText="1"/>
    </xf>
    <xf numFmtId="0" fontId="4" fillId="3" borderId="16" xfId="0" applyFont="1" applyFill="1" applyBorder="1"/>
    <xf numFmtId="4" fontId="4" fillId="0" borderId="0" xfId="0" applyNumberFormat="1" applyFont="1"/>
    <xf numFmtId="4" fontId="3" fillId="0" borderId="0" xfId="0" applyNumberFormat="1" applyFont="1"/>
    <xf numFmtId="0" fontId="5" fillId="2" borderId="0" xfId="0" applyFont="1" applyFill="1" applyBorder="1" applyAlignment="1">
      <alignment vertical="top" wrapText="1"/>
    </xf>
    <xf numFmtId="9" fontId="4" fillId="0" borderId="0" xfId="0" applyNumberFormat="1" applyFont="1"/>
    <xf numFmtId="9" fontId="4" fillId="0" borderId="0" xfId="1" applyFont="1"/>
    <xf numFmtId="0" fontId="5" fillId="3" borderId="0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/>
    <xf numFmtId="9" fontId="4" fillId="3" borderId="3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/>
    <xf numFmtId="0" fontId="4" fillId="0" borderId="6" xfId="0" applyFont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/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/>
    <xf numFmtId="9" fontId="4" fillId="3" borderId="8" xfId="0" applyNumberFormat="1" applyFont="1" applyFill="1" applyBorder="1"/>
    <xf numFmtId="0" fontId="4" fillId="3" borderId="9" xfId="0" applyFont="1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/>
    </xf>
    <xf numFmtId="4" fontId="3" fillId="0" borderId="1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3" borderId="10" xfId="0" applyFont="1" applyFill="1" applyBorder="1" applyAlignment="1">
      <alignment vertical="top" wrapText="1"/>
    </xf>
    <xf numFmtId="0" fontId="4" fillId="3" borderId="11" xfId="0" applyFont="1" applyFill="1" applyBorder="1" applyAlignment="1">
      <alignment vertical="top" wrapText="1"/>
    </xf>
    <xf numFmtId="0" fontId="4" fillId="3" borderId="12" xfId="0" applyFont="1" applyFill="1" applyBorder="1" applyAlignment="1"/>
    <xf numFmtId="0" fontId="4" fillId="3" borderId="13" xfId="0" applyFont="1" applyFill="1" applyBorder="1" applyAlignment="1"/>
    <xf numFmtId="0" fontId="5" fillId="4" borderId="19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4" fontId="3" fillId="4" borderId="20" xfId="0" applyNumberFormat="1" applyFont="1" applyFill="1" applyBorder="1" applyAlignment="1">
      <alignment horizontal="center" vertical="center"/>
    </xf>
    <xf numFmtId="4" fontId="3" fillId="4" borderId="22" xfId="0" applyNumberFormat="1" applyFont="1" applyFill="1" applyBorder="1" applyAlignment="1">
      <alignment horizontal="center" vertical="center"/>
    </xf>
    <xf numFmtId="4" fontId="3" fillId="4" borderId="24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4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41"/>
  <sheetViews>
    <sheetView tabSelected="1" zoomScale="70" zoomScaleNormal="70" workbookViewId="0">
      <selection activeCell="L2" sqref="L2"/>
    </sheetView>
  </sheetViews>
  <sheetFormatPr defaultColWidth="8.77734375" defaultRowHeight="12" x14ac:dyDescent="0.25"/>
  <cols>
    <col min="1" max="1" width="8.77734375" style="3"/>
    <col min="2" max="2" width="5" style="3" customWidth="1"/>
    <col min="3" max="3" width="16.77734375" style="3" customWidth="1"/>
    <col min="4" max="4" width="7.109375" style="3" customWidth="1"/>
    <col min="5" max="5" width="8.77734375" style="3" customWidth="1"/>
    <col min="6" max="6" width="8.88671875" style="3" customWidth="1"/>
    <col min="7" max="7" width="11.21875" style="3" customWidth="1"/>
    <col min="8" max="8" width="17.21875" style="3" customWidth="1"/>
    <col min="9" max="9" width="17.77734375" style="3" bestFit="1" customWidth="1"/>
    <col min="10" max="10" width="15" style="3" customWidth="1"/>
    <col min="11" max="12" width="17.77734375" style="3" customWidth="1"/>
    <col min="13" max="13" width="17.77734375" style="2" customWidth="1"/>
    <col min="14" max="14" width="17.77734375" style="3" customWidth="1"/>
    <col min="15" max="15" width="3.33203125" style="3" bestFit="1" customWidth="1"/>
    <col min="16" max="16" width="31.21875" style="3" bestFit="1" customWidth="1"/>
    <col min="17" max="17" width="12.21875" style="3" bestFit="1" customWidth="1"/>
    <col min="18" max="16384" width="8.77734375" style="3"/>
  </cols>
  <sheetData>
    <row r="1" spans="2:18" ht="11.55" customHeight="1" x14ac:dyDescent="0.25">
      <c r="N1" s="66" t="s">
        <v>53</v>
      </c>
      <c r="O1" s="66"/>
      <c r="P1" s="66"/>
      <c r="Q1" s="66"/>
    </row>
    <row r="2" spans="2:18" x14ac:dyDescent="0.25">
      <c r="N2" s="66"/>
      <c r="O2" s="66"/>
      <c r="P2" s="66"/>
      <c r="Q2" s="66"/>
    </row>
    <row r="3" spans="2:18" ht="27.45" customHeight="1" x14ac:dyDescent="0.25">
      <c r="C3" s="67" t="s">
        <v>55</v>
      </c>
      <c r="D3" s="67"/>
      <c r="E3" s="67"/>
      <c r="F3" s="67"/>
      <c r="G3" s="67"/>
      <c r="H3" s="67"/>
      <c r="I3" s="67"/>
      <c r="J3" s="67"/>
      <c r="K3" s="67"/>
      <c r="L3" s="67"/>
      <c r="M3" s="67"/>
      <c r="N3" s="66"/>
      <c r="O3" s="66"/>
      <c r="P3" s="66"/>
      <c r="Q3" s="66"/>
    </row>
    <row r="4" spans="2:18" x14ac:dyDescent="0.25">
      <c r="B4" s="68" t="s">
        <v>44</v>
      </c>
      <c r="C4" s="68"/>
      <c r="D4" s="68"/>
      <c r="E4" s="68"/>
      <c r="F4" s="68"/>
      <c r="G4" s="68"/>
      <c r="H4" s="68"/>
      <c r="I4" s="68"/>
      <c r="J4" s="1"/>
      <c r="K4" s="1"/>
      <c r="L4" s="1"/>
    </row>
    <row r="5" spans="2:18" ht="73.95" customHeight="1" thickBot="1" x14ac:dyDescent="0.3">
      <c r="B5" s="3" t="s">
        <v>1</v>
      </c>
      <c r="C5" s="3" t="s">
        <v>0</v>
      </c>
      <c r="D5" s="3" t="s">
        <v>2</v>
      </c>
      <c r="E5" s="4" t="s">
        <v>28</v>
      </c>
      <c r="F5" s="4" t="s">
        <v>29</v>
      </c>
      <c r="G5" s="4" t="s">
        <v>30</v>
      </c>
      <c r="H5" s="4" t="s">
        <v>38</v>
      </c>
      <c r="I5" s="4" t="s">
        <v>41</v>
      </c>
      <c r="J5" s="4" t="s">
        <v>37</v>
      </c>
      <c r="K5" s="4" t="s">
        <v>43</v>
      </c>
      <c r="L5" s="4" t="s">
        <v>42</v>
      </c>
      <c r="M5" s="4" t="s">
        <v>40</v>
      </c>
      <c r="N5" s="4"/>
      <c r="O5" s="5"/>
      <c r="P5" s="5"/>
      <c r="Q5" s="5"/>
      <c r="R5" s="5"/>
    </row>
    <row r="6" spans="2:18" ht="18" customHeight="1" x14ac:dyDescent="0.25">
      <c r="B6" s="6">
        <v>1</v>
      </c>
      <c r="C6" s="7" t="s">
        <v>3</v>
      </c>
      <c r="D6" s="8">
        <v>100</v>
      </c>
      <c r="E6" s="9">
        <v>0.2</v>
      </c>
      <c r="F6" s="9">
        <v>0.4</v>
      </c>
      <c r="G6" s="9">
        <f>AVERAGE(E6:F6)</f>
        <v>0.30000000000000004</v>
      </c>
      <c r="H6" s="9">
        <f t="shared" ref="H6:H17" si="0">D6*G6</f>
        <v>30.000000000000004</v>
      </c>
      <c r="I6" s="9">
        <f>H6*3</f>
        <v>90.000000000000014</v>
      </c>
      <c r="J6" s="10">
        <f>I6*10000</f>
        <v>900000.00000000012</v>
      </c>
      <c r="K6" s="11">
        <v>0.1</v>
      </c>
      <c r="L6" s="10">
        <f>H6*10000*K6</f>
        <v>30000.000000000007</v>
      </c>
      <c r="M6" s="10">
        <f>J6*K6</f>
        <v>90000.000000000015</v>
      </c>
      <c r="O6" s="5"/>
      <c r="P6" s="57" t="s">
        <v>50</v>
      </c>
      <c r="Q6" s="59">
        <f>SUM(L6,L7,L9,L10,L11,L12,L13,M26,M28,M29,M30,M31,M32)</f>
        <v>1409390</v>
      </c>
    </row>
    <row r="7" spans="2:18" ht="16.95" customHeight="1" x14ac:dyDescent="0.25">
      <c r="B7" s="12">
        <v>2</v>
      </c>
      <c r="C7" s="13" t="s">
        <v>4</v>
      </c>
      <c r="D7" s="14">
        <v>1</v>
      </c>
      <c r="E7" s="9">
        <v>5</v>
      </c>
      <c r="F7" s="15">
        <v>8</v>
      </c>
      <c r="G7" s="9">
        <f t="shared" ref="G7:G17" si="1">AVERAGE(E7:F7)</f>
        <v>6.5</v>
      </c>
      <c r="H7" s="9">
        <f t="shared" si="0"/>
        <v>6.5</v>
      </c>
      <c r="I7" s="9">
        <f t="shared" ref="I7:I16" si="2">H7*3</f>
        <v>19.5</v>
      </c>
      <c r="J7" s="10">
        <f t="shared" ref="J7:J16" si="3">I7*10000</f>
        <v>195000</v>
      </c>
      <c r="K7" s="11">
        <v>0.9</v>
      </c>
      <c r="L7" s="10">
        <f t="shared" ref="L7:L17" si="4">H7*10000*K7</f>
        <v>58500</v>
      </c>
      <c r="M7" s="10">
        <f t="shared" ref="M7:M17" si="5">J7*K7</f>
        <v>175500</v>
      </c>
      <c r="O7" s="5"/>
      <c r="P7" s="58"/>
      <c r="Q7" s="60"/>
      <c r="R7" s="16" t="s">
        <v>51</v>
      </c>
    </row>
    <row r="8" spans="2:18" ht="12.6" thickBot="1" x14ac:dyDescent="0.3">
      <c r="B8" s="17">
        <v>3</v>
      </c>
      <c r="C8" s="18" t="s">
        <v>5</v>
      </c>
      <c r="D8" s="19">
        <v>2</v>
      </c>
      <c r="E8" s="20">
        <v>0.5</v>
      </c>
      <c r="F8" s="20">
        <v>0.8</v>
      </c>
      <c r="G8" s="20">
        <f t="shared" si="1"/>
        <v>0.65</v>
      </c>
      <c r="H8" s="20">
        <f t="shared" si="0"/>
        <v>1.3</v>
      </c>
      <c r="I8" s="20">
        <f t="shared" si="2"/>
        <v>3.9000000000000004</v>
      </c>
      <c r="J8" s="21">
        <f t="shared" si="3"/>
        <v>39000</v>
      </c>
      <c r="K8" s="22">
        <v>0.9</v>
      </c>
      <c r="L8" s="21">
        <f t="shared" si="4"/>
        <v>11700</v>
      </c>
      <c r="M8" s="21">
        <f t="shared" si="5"/>
        <v>35100</v>
      </c>
      <c r="O8" s="5"/>
      <c r="P8" s="58"/>
      <c r="Q8" s="60"/>
      <c r="R8" s="5"/>
    </row>
    <row r="9" spans="2:18" ht="12.6" thickTop="1" x14ac:dyDescent="0.25">
      <c r="B9" s="12">
        <v>4</v>
      </c>
      <c r="C9" s="13" t="s">
        <v>6</v>
      </c>
      <c r="D9" s="14">
        <v>1</v>
      </c>
      <c r="E9" s="15">
        <v>1.45</v>
      </c>
      <c r="F9" s="15">
        <v>2.5</v>
      </c>
      <c r="G9" s="9">
        <f t="shared" si="1"/>
        <v>1.9750000000000001</v>
      </c>
      <c r="H9" s="9">
        <f t="shared" si="0"/>
        <v>1.9750000000000001</v>
      </c>
      <c r="I9" s="9">
        <f t="shared" si="2"/>
        <v>5.9250000000000007</v>
      </c>
      <c r="J9" s="10">
        <f t="shared" si="3"/>
        <v>59250.000000000007</v>
      </c>
      <c r="K9" s="11">
        <v>0.9</v>
      </c>
      <c r="L9" s="10">
        <f t="shared" si="4"/>
        <v>17775</v>
      </c>
      <c r="M9" s="10">
        <f t="shared" si="5"/>
        <v>53325.000000000007</v>
      </c>
      <c r="O9" s="5"/>
      <c r="P9" s="73" t="s">
        <v>48</v>
      </c>
      <c r="Q9" s="76">
        <f>SUM(M6,M7,M9,M10,M11,M12,M13,M26,M28,M29,M30,M31,M32)</f>
        <v>1773340</v>
      </c>
      <c r="R9" s="5"/>
    </row>
    <row r="10" spans="2:18" x14ac:dyDescent="0.25">
      <c r="B10" s="12">
        <v>5</v>
      </c>
      <c r="C10" s="13" t="s">
        <v>7</v>
      </c>
      <c r="D10" s="14">
        <v>100</v>
      </c>
      <c r="E10" s="15">
        <v>0.02</v>
      </c>
      <c r="F10" s="15">
        <v>0.03</v>
      </c>
      <c r="G10" s="9">
        <f t="shared" si="1"/>
        <v>2.5000000000000001E-2</v>
      </c>
      <c r="H10" s="9">
        <f t="shared" si="0"/>
        <v>2.5</v>
      </c>
      <c r="I10" s="9">
        <f t="shared" si="2"/>
        <v>7.5</v>
      </c>
      <c r="J10" s="10">
        <f t="shared" si="3"/>
        <v>75000</v>
      </c>
      <c r="K10" s="11">
        <v>1</v>
      </c>
      <c r="L10" s="10">
        <f t="shared" si="4"/>
        <v>25000</v>
      </c>
      <c r="M10" s="10">
        <f t="shared" si="5"/>
        <v>75000</v>
      </c>
      <c r="O10" s="5"/>
      <c r="P10" s="74"/>
      <c r="Q10" s="77"/>
      <c r="R10" s="5"/>
    </row>
    <row r="11" spans="2:18" ht="12.6" thickBot="1" x14ac:dyDescent="0.3">
      <c r="B11" s="12">
        <v>6</v>
      </c>
      <c r="C11" s="13" t="s">
        <v>8</v>
      </c>
      <c r="D11" s="14">
        <v>4</v>
      </c>
      <c r="E11" s="15">
        <v>0.18</v>
      </c>
      <c r="F11" s="15">
        <v>0.28000000000000003</v>
      </c>
      <c r="G11" s="9">
        <f t="shared" si="1"/>
        <v>0.23</v>
      </c>
      <c r="H11" s="9">
        <f t="shared" si="0"/>
        <v>0.92</v>
      </c>
      <c r="I11" s="9">
        <f t="shared" si="2"/>
        <v>2.7600000000000002</v>
      </c>
      <c r="J11" s="10">
        <f t="shared" si="3"/>
        <v>27600.000000000004</v>
      </c>
      <c r="K11" s="11">
        <v>1</v>
      </c>
      <c r="L11" s="10">
        <f t="shared" si="4"/>
        <v>9200</v>
      </c>
      <c r="M11" s="10">
        <f t="shared" si="5"/>
        <v>27600.000000000004</v>
      </c>
      <c r="O11" s="5"/>
      <c r="P11" s="75"/>
      <c r="Q11" s="78"/>
      <c r="R11" s="5"/>
    </row>
    <row r="12" spans="2:18" ht="12.6" thickTop="1" x14ac:dyDescent="0.25">
      <c r="B12" s="12">
        <v>7</v>
      </c>
      <c r="C12" s="13" t="s">
        <v>9</v>
      </c>
      <c r="D12" s="14">
        <v>2</v>
      </c>
      <c r="E12" s="15">
        <v>1.25</v>
      </c>
      <c r="F12" s="15">
        <v>2</v>
      </c>
      <c r="G12" s="9">
        <f t="shared" si="1"/>
        <v>1.625</v>
      </c>
      <c r="H12" s="9">
        <f t="shared" si="0"/>
        <v>3.25</v>
      </c>
      <c r="I12" s="9">
        <f t="shared" si="2"/>
        <v>9.75</v>
      </c>
      <c r="J12" s="10">
        <f t="shared" si="3"/>
        <v>97500</v>
      </c>
      <c r="K12" s="11">
        <v>1</v>
      </c>
      <c r="L12" s="10">
        <f t="shared" si="4"/>
        <v>32500</v>
      </c>
      <c r="M12" s="10">
        <f t="shared" si="5"/>
        <v>97500</v>
      </c>
      <c r="O12" s="5"/>
      <c r="P12" s="79" t="s">
        <v>49</v>
      </c>
      <c r="Q12" s="81">
        <f>SUM(M18+M41)</f>
        <v>3111490</v>
      </c>
      <c r="R12" s="5"/>
    </row>
    <row r="13" spans="2:18" ht="24" x14ac:dyDescent="0.25">
      <c r="B13" s="12">
        <v>8</v>
      </c>
      <c r="C13" s="13" t="s">
        <v>10</v>
      </c>
      <c r="D13" s="14">
        <v>10</v>
      </c>
      <c r="E13" s="15">
        <v>0.1</v>
      </c>
      <c r="F13" s="15">
        <v>0.2</v>
      </c>
      <c r="G13" s="9">
        <f t="shared" si="1"/>
        <v>0.15000000000000002</v>
      </c>
      <c r="H13" s="9">
        <f t="shared" si="0"/>
        <v>1.5000000000000002</v>
      </c>
      <c r="I13" s="9">
        <f t="shared" si="2"/>
        <v>4.5000000000000009</v>
      </c>
      <c r="J13" s="10">
        <f t="shared" si="3"/>
        <v>45000.000000000007</v>
      </c>
      <c r="K13" s="11">
        <v>0.6</v>
      </c>
      <c r="L13" s="10">
        <f t="shared" si="4"/>
        <v>9000</v>
      </c>
      <c r="M13" s="10">
        <f t="shared" si="5"/>
        <v>27000.000000000004</v>
      </c>
      <c r="O13" s="5"/>
      <c r="P13" s="80"/>
      <c r="Q13" s="82"/>
      <c r="R13" s="5"/>
    </row>
    <row r="14" spans="2:18" x14ac:dyDescent="0.25">
      <c r="B14" s="71">
        <v>9</v>
      </c>
      <c r="C14" s="69" t="s">
        <v>11</v>
      </c>
      <c r="D14" s="19">
        <v>2</v>
      </c>
      <c r="E14" s="20">
        <v>0.2</v>
      </c>
      <c r="F14" s="20">
        <v>0.7</v>
      </c>
      <c r="G14" s="20">
        <f t="shared" si="1"/>
        <v>0.44999999999999996</v>
      </c>
      <c r="H14" s="20">
        <f t="shared" si="0"/>
        <v>0.89999999999999991</v>
      </c>
      <c r="I14" s="20">
        <f t="shared" si="2"/>
        <v>2.6999999999999997</v>
      </c>
      <c r="J14" s="21">
        <f t="shared" si="3"/>
        <v>26999.999999999996</v>
      </c>
      <c r="K14" s="22">
        <v>0.9</v>
      </c>
      <c r="L14" s="21">
        <f t="shared" si="4"/>
        <v>8100</v>
      </c>
      <c r="M14" s="21">
        <f t="shared" si="5"/>
        <v>24299.999999999996</v>
      </c>
      <c r="O14" s="5"/>
      <c r="P14" s="80"/>
      <c r="Q14" s="82"/>
      <c r="R14" s="5"/>
    </row>
    <row r="15" spans="2:18" x14ac:dyDescent="0.25">
      <c r="B15" s="72"/>
      <c r="C15" s="70"/>
      <c r="D15" s="19">
        <v>10</v>
      </c>
      <c r="E15" s="20">
        <v>0.03</v>
      </c>
      <c r="F15" s="20">
        <v>0.04</v>
      </c>
      <c r="G15" s="20">
        <f t="shared" si="1"/>
        <v>3.5000000000000003E-2</v>
      </c>
      <c r="H15" s="20">
        <f t="shared" si="0"/>
        <v>0.35000000000000003</v>
      </c>
      <c r="I15" s="20">
        <f t="shared" si="2"/>
        <v>1.05</v>
      </c>
      <c r="J15" s="21">
        <f t="shared" si="3"/>
        <v>10500</v>
      </c>
      <c r="K15" s="22">
        <v>0.9</v>
      </c>
      <c r="L15" s="21">
        <f t="shared" si="4"/>
        <v>3150.0000000000005</v>
      </c>
      <c r="M15" s="21">
        <f t="shared" si="5"/>
        <v>9450</v>
      </c>
      <c r="O15" s="5"/>
      <c r="P15" s="83" t="s">
        <v>47</v>
      </c>
      <c r="Q15" s="61"/>
      <c r="R15" s="5"/>
    </row>
    <row r="16" spans="2:18" x14ac:dyDescent="0.25">
      <c r="B16" s="17">
        <v>10</v>
      </c>
      <c r="C16" s="18" t="s">
        <v>31</v>
      </c>
      <c r="D16" s="19">
        <v>20</v>
      </c>
      <c r="E16" s="20">
        <v>0.03</v>
      </c>
      <c r="F16" s="20">
        <v>0.04</v>
      </c>
      <c r="G16" s="20">
        <f t="shared" si="1"/>
        <v>3.5000000000000003E-2</v>
      </c>
      <c r="H16" s="20">
        <f t="shared" si="0"/>
        <v>0.70000000000000007</v>
      </c>
      <c r="I16" s="20">
        <f t="shared" si="2"/>
        <v>2.1</v>
      </c>
      <c r="J16" s="21">
        <f t="shared" si="3"/>
        <v>21000</v>
      </c>
      <c r="K16" s="22">
        <v>0.9</v>
      </c>
      <c r="L16" s="21">
        <f t="shared" si="4"/>
        <v>6300.0000000000009</v>
      </c>
      <c r="M16" s="21">
        <f t="shared" si="5"/>
        <v>18900</v>
      </c>
      <c r="O16" s="5"/>
      <c r="P16" s="84"/>
      <c r="Q16" s="62"/>
    </row>
    <row r="17" spans="2:18" ht="18" customHeight="1" thickBot="1" x14ac:dyDescent="0.3">
      <c r="B17" s="23">
        <v>11</v>
      </c>
      <c r="C17" s="24" t="s">
        <v>32</v>
      </c>
      <c r="D17" s="25">
        <v>10</v>
      </c>
      <c r="E17" s="20">
        <v>0.9</v>
      </c>
      <c r="F17" s="20">
        <v>1.5</v>
      </c>
      <c r="G17" s="20">
        <f t="shared" si="1"/>
        <v>1.2</v>
      </c>
      <c r="H17" s="20">
        <f t="shared" si="0"/>
        <v>12</v>
      </c>
      <c r="I17" s="20">
        <f>H17*3</f>
        <v>36</v>
      </c>
      <c r="J17" s="21">
        <f>I17*10000</f>
        <v>360000</v>
      </c>
      <c r="K17" s="22">
        <v>0.9</v>
      </c>
      <c r="L17" s="21">
        <f t="shared" si="4"/>
        <v>108000</v>
      </c>
      <c r="M17" s="21">
        <f t="shared" si="5"/>
        <v>324000</v>
      </c>
      <c r="O17" s="5"/>
      <c r="P17" s="84"/>
      <c r="Q17" s="62"/>
      <c r="R17" s="5"/>
    </row>
    <row r="18" spans="2:18" ht="18" customHeight="1" x14ac:dyDescent="0.25">
      <c r="H18" s="3">
        <f>SUM(H6:H17)</f>
        <v>61.895000000000003</v>
      </c>
      <c r="I18" s="3">
        <f>SUM(I6:I17)</f>
        <v>185.685</v>
      </c>
      <c r="J18" s="26">
        <f>SUM(J6:J17)</f>
        <v>1856850</v>
      </c>
      <c r="K18" s="26"/>
      <c r="L18" s="27">
        <f>SUM(L6:L17)</f>
        <v>319225</v>
      </c>
      <c r="M18" s="27">
        <f>SUM(M6:M17)</f>
        <v>957675</v>
      </c>
      <c r="O18" s="5"/>
      <c r="P18" s="63" t="s">
        <v>52</v>
      </c>
      <c r="Q18" s="64">
        <f>(Q9-Q6)/2</f>
        <v>181975</v>
      </c>
      <c r="R18" s="5"/>
    </row>
    <row r="19" spans="2:18" x14ac:dyDescent="0.25">
      <c r="C19" s="28" t="s">
        <v>33</v>
      </c>
      <c r="O19" s="5"/>
      <c r="P19" s="63"/>
      <c r="Q19" s="64"/>
      <c r="R19" s="5"/>
    </row>
    <row r="20" spans="2:18" x14ac:dyDescent="0.25">
      <c r="C20" s="29">
        <v>0.1</v>
      </c>
      <c r="D20" s="3" t="s">
        <v>35</v>
      </c>
      <c r="O20" s="5"/>
      <c r="P20" s="63"/>
      <c r="Q20" s="64"/>
      <c r="R20" s="5"/>
    </row>
    <row r="21" spans="2:18" x14ac:dyDescent="0.25">
      <c r="C21" s="29">
        <v>0.6</v>
      </c>
      <c r="D21" s="3" t="s">
        <v>34</v>
      </c>
      <c r="O21" s="5"/>
      <c r="P21" s="63"/>
      <c r="Q21" s="64"/>
      <c r="R21" s="5"/>
    </row>
    <row r="22" spans="2:18" x14ac:dyDescent="0.25">
      <c r="C22" s="30">
        <v>1</v>
      </c>
      <c r="D22" s="3" t="s">
        <v>36</v>
      </c>
      <c r="O22" s="5"/>
      <c r="P22" s="63"/>
      <c r="Q22" s="64"/>
      <c r="R22" s="5"/>
    </row>
    <row r="23" spans="2:18" ht="48.45" customHeight="1" x14ac:dyDescent="0.25">
      <c r="C23" s="30">
        <v>0.9</v>
      </c>
      <c r="D23" s="3" t="s">
        <v>39</v>
      </c>
      <c r="P23" s="31"/>
      <c r="Q23" s="65" t="s">
        <v>54</v>
      </c>
      <c r="R23" s="65"/>
    </row>
    <row r="24" spans="2:18" ht="15" customHeight="1" thickBot="1" x14ac:dyDescent="0.3">
      <c r="P24" s="54"/>
      <c r="Q24" s="55"/>
    </row>
    <row r="25" spans="2:18" x14ac:dyDescent="0.25">
      <c r="B25" s="32">
        <v>1</v>
      </c>
      <c r="C25" s="33" t="s">
        <v>12</v>
      </c>
      <c r="D25" s="34">
        <v>1</v>
      </c>
      <c r="E25" s="35">
        <v>1.99</v>
      </c>
      <c r="F25" s="35">
        <v>25</v>
      </c>
      <c r="G25" s="34">
        <v>12</v>
      </c>
      <c r="H25" s="35">
        <f>G25</f>
        <v>12</v>
      </c>
      <c r="I25" s="35">
        <f>G25</f>
        <v>12</v>
      </c>
      <c r="J25" s="35">
        <f>I25*10000</f>
        <v>120000</v>
      </c>
      <c r="K25" s="36">
        <v>1</v>
      </c>
      <c r="L25" s="35">
        <f>H25*10000*K25</f>
        <v>120000</v>
      </c>
      <c r="M25" s="37">
        <f>L25</f>
        <v>120000</v>
      </c>
      <c r="N25" s="3" t="s">
        <v>45</v>
      </c>
      <c r="P25" s="54"/>
      <c r="Q25" s="56"/>
    </row>
    <row r="26" spans="2:18" ht="18" customHeight="1" x14ac:dyDescent="0.25">
      <c r="B26" s="38">
        <v>2</v>
      </c>
      <c r="C26" s="39" t="s">
        <v>13</v>
      </c>
      <c r="D26" s="40">
        <v>1</v>
      </c>
      <c r="E26" s="9">
        <v>2</v>
      </c>
      <c r="F26" s="9">
        <v>12</v>
      </c>
      <c r="G26" s="40">
        <v>6</v>
      </c>
      <c r="H26" s="9">
        <f t="shared" ref="H26:H40" si="6">G26</f>
        <v>6</v>
      </c>
      <c r="I26" s="9">
        <f t="shared" ref="I26:I40" si="7">G26</f>
        <v>6</v>
      </c>
      <c r="J26" s="9">
        <f t="shared" ref="J26:J40" si="8">I26*10000</f>
        <v>60000</v>
      </c>
      <c r="K26" s="41">
        <v>0.1</v>
      </c>
      <c r="L26" s="9">
        <f t="shared" ref="L26:L40" si="9">H26*10000*K26</f>
        <v>6000</v>
      </c>
      <c r="M26" s="42">
        <f t="shared" ref="M26:M41" si="10">L26</f>
        <v>6000</v>
      </c>
    </row>
    <row r="27" spans="2:18" x14ac:dyDescent="0.25">
      <c r="B27" s="43">
        <v>3</v>
      </c>
      <c r="C27" s="44" t="s">
        <v>14</v>
      </c>
      <c r="D27" s="45">
        <v>1</v>
      </c>
      <c r="E27" s="20">
        <v>7.99</v>
      </c>
      <c r="F27" s="20">
        <v>45</v>
      </c>
      <c r="G27" s="45">
        <v>30</v>
      </c>
      <c r="H27" s="20">
        <f t="shared" si="6"/>
        <v>30</v>
      </c>
      <c r="I27" s="20">
        <f t="shared" si="7"/>
        <v>30</v>
      </c>
      <c r="J27" s="20">
        <f t="shared" si="8"/>
        <v>300000</v>
      </c>
      <c r="K27" s="46">
        <v>1</v>
      </c>
      <c r="L27" s="20">
        <f t="shared" si="9"/>
        <v>300000</v>
      </c>
      <c r="M27" s="47">
        <f t="shared" si="10"/>
        <v>300000</v>
      </c>
    </row>
    <row r="28" spans="2:18" ht="36" x14ac:dyDescent="0.25">
      <c r="B28" s="38">
        <v>4</v>
      </c>
      <c r="C28" s="39" t="s">
        <v>15</v>
      </c>
      <c r="D28" s="40">
        <v>1</v>
      </c>
      <c r="E28" s="9">
        <v>60</v>
      </c>
      <c r="F28" s="9">
        <v>119</v>
      </c>
      <c r="G28" s="40">
        <v>82</v>
      </c>
      <c r="H28" s="9">
        <f t="shared" si="6"/>
        <v>82</v>
      </c>
      <c r="I28" s="9">
        <f t="shared" si="7"/>
        <v>82</v>
      </c>
      <c r="J28" s="9">
        <f t="shared" si="8"/>
        <v>820000</v>
      </c>
      <c r="K28" s="41">
        <v>1</v>
      </c>
      <c r="L28" s="9">
        <f t="shared" si="9"/>
        <v>820000</v>
      </c>
      <c r="M28" s="42">
        <f t="shared" si="10"/>
        <v>820000</v>
      </c>
    </row>
    <row r="29" spans="2:18" ht="24" x14ac:dyDescent="0.25">
      <c r="B29" s="38">
        <v>5</v>
      </c>
      <c r="C29" s="39" t="s">
        <v>16</v>
      </c>
      <c r="D29" s="40">
        <v>1</v>
      </c>
      <c r="E29" s="9">
        <v>19.989999999999998</v>
      </c>
      <c r="F29" s="9">
        <v>50.49</v>
      </c>
      <c r="G29" s="40">
        <v>35</v>
      </c>
      <c r="H29" s="9">
        <f t="shared" si="6"/>
        <v>35</v>
      </c>
      <c r="I29" s="9">
        <f t="shared" si="7"/>
        <v>35</v>
      </c>
      <c r="J29" s="9">
        <f t="shared" si="8"/>
        <v>350000</v>
      </c>
      <c r="K29" s="41">
        <v>1</v>
      </c>
      <c r="L29" s="9">
        <f t="shared" si="9"/>
        <v>350000</v>
      </c>
      <c r="M29" s="42">
        <f t="shared" si="10"/>
        <v>350000</v>
      </c>
    </row>
    <row r="30" spans="2:18" ht="24" x14ac:dyDescent="0.25">
      <c r="B30" s="38">
        <v>6</v>
      </c>
      <c r="C30" s="39" t="s">
        <v>17</v>
      </c>
      <c r="D30" s="40">
        <v>1</v>
      </c>
      <c r="E30" s="9">
        <v>3.25</v>
      </c>
      <c r="F30" s="9">
        <v>10.35</v>
      </c>
      <c r="G30" s="40">
        <f>5.99/100</f>
        <v>5.9900000000000002E-2</v>
      </c>
      <c r="H30" s="9">
        <f t="shared" si="6"/>
        <v>5.9900000000000002E-2</v>
      </c>
      <c r="I30" s="9">
        <f t="shared" si="7"/>
        <v>5.9900000000000002E-2</v>
      </c>
      <c r="J30" s="9">
        <f>I30*10000*5</f>
        <v>2995</v>
      </c>
      <c r="K30" s="41">
        <v>1</v>
      </c>
      <c r="L30" s="9">
        <f>H30*10000*K30*5</f>
        <v>2995</v>
      </c>
      <c r="M30" s="42">
        <f t="shared" si="10"/>
        <v>2995</v>
      </c>
      <c r="N30" s="3" t="s">
        <v>46</v>
      </c>
    </row>
    <row r="31" spans="2:18" x14ac:dyDescent="0.25">
      <c r="B31" s="38">
        <v>7</v>
      </c>
      <c r="C31" s="39" t="s">
        <v>18</v>
      </c>
      <c r="D31" s="40">
        <v>1</v>
      </c>
      <c r="E31" s="9">
        <v>1.4</v>
      </c>
      <c r="F31" s="9">
        <v>4.99</v>
      </c>
      <c r="G31" s="40">
        <v>3.21</v>
      </c>
      <c r="H31" s="9">
        <f t="shared" si="6"/>
        <v>3.21</v>
      </c>
      <c r="I31" s="9">
        <f t="shared" si="7"/>
        <v>3.21</v>
      </c>
      <c r="J31" s="9">
        <f t="shared" si="8"/>
        <v>32100</v>
      </c>
      <c r="K31" s="41">
        <v>0.9</v>
      </c>
      <c r="L31" s="9">
        <f t="shared" si="9"/>
        <v>28890</v>
      </c>
      <c r="M31" s="42">
        <f t="shared" si="10"/>
        <v>28890</v>
      </c>
    </row>
    <row r="32" spans="2:18" x14ac:dyDescent="0.25">
      <c r="B32" s="38">
        <v>8</v>
      </c>
      <c r="C32" s="39" t="s">
        <v>19</v>
      </c>
      <c r="D32" s="40">
        <v>1</v>
      </c>
      <c r="E32" s="9">
        <v>0.35</v>
      </c>
      <c r="F32" s="9">
        <v>3.94</v>
      </c>
      <c r="G32" s="40">
        <v>2.17</v>
      </c>
      <c r="H32" s="9">
        <f t="shared" si="6"/>
        <v>2.17</v>
      </c>
      <c r="I32" s="9">
        <f t="shared" si="7"/>
        <v>2.17</v>
      </c>
      <c r="J32" s="9">
        <f t="shared" si="8"/>
        <v>21700</v>
      </c>
      <c r="K32" s="41">
        <v>0.9</v>
      </c>
      <c r="L32" s="9">
        <f t="shared" si="9"/>
        <v>19530</v>
      </c>
      <c r="M32" s="42">
        <f t="shared" si="10"/>
        <v>19530</v>
      </c>
    </row>
    <row r="33" spans="2:13" ht="24" x14ac:dyDescent="0.25">
      <c r="B33" s="43">
        <v>9</v>
      </c>
      <c r="C33" s="44" t="s">
        <v>20</v>
      </c>
      <c r="D33" s="45">
        <v>1</v>
      </c>
      <c r="E33" s="20">
        <v>4.95</v>
      </c>
      <c r="F33" s="20">
        <v>25</v>
      </c>
      <c r="G33" s="45">
        <v>12</v>
      </c>
      <c r="H33" s="20">
        <f t="shared" si="6"/>
        <v>12</v>
      </c>
      <c r="I33" s="20">
        <f t="shared" si="7"/>
        <v>12</v>
      </c>
      <c r="J33" s="20">
        <f t="shared" si="8"/>
        <v>120000</v>
      </c>
      <c r="K33" s="46">
        <v>0.9</v>
      </c>
      <c r="L33" s="20">
        <f t="shared" si="9"/>
        <v>108000</v>
      </c>
      <c r="M33" s="47">
        <f t="shared" si="10"/>
        <v>108000</v>
      </c>
    </row>
    <row r="34" spans="2:13" x14ac:dyDescent="0.25">
      <c r="B34" s="43">
        <v>10</v>
      </c>
      <c r="C34" s="44" t="s">
        <v>21</v>
      </c>
      <c r="D34" s="45">
        <v>1</v>
      </c>
      <c r="E34" s="20">
        <v>0.59</v>
      </c>
      <c r="F34" s="20">
        <v>3</v>
      </c>
      <c r="G34" s="45">
        <v>1.8</v>
      </c>
      <c r="H34" s="20">
        <f t="shared" si="6"/>
        <v>1.8</v>
      </c>
      <c r="I34" s="20">
        <f t="shared" si="7"/>
        <v>1.8</v>
      </c>
      <c r="J34" s="20">
        <f t="shared" si="8"/>
        <v>18000</v>
      </c>
      <c r="K34" s="46">
        <v>1</v>
      </c>
      <c r="L34" s="20">
        <f t="shared" si="9"/>
        <v>18000</v>
      </c>
      <c r="M34" s="47">
        <f t="shared" si="10"/>
        <v>18000</v>
      </c>
    </row>
    <row r="35" spans="2:13" x14ac:dyDescent="0.25">
      <c r="B35" s="43">
        <v>11</v>
      </c>
      <c r="C35" s="44" t="s">
        <v>22</v>
      </c>
      <c r="D35" s="45">
        <v>1</v>
      </c>
      <c r="E35" s="20">
        <v>0.69</v>
      </c>
      <c r="F35" s="20">
        <v>3.99</v>
      </c>
      <c r="G35" s="45">
        <v>2.4</v>
      </c>
      <c r="H35" s="20">
        <f t="shared" si="6"/>
        <v>2.4</v>
      </c>
      <c r="I35" s="20">
        <f t="shared" si="7"/>
        <v>2.4</v>
      </c>
      <c r="J35" s="20">
        <f t="shared" si="8"/>
        <v>24000</v>
      </c>
      <c r="K35" s="46">
        <v>1</v>
      </c>
      <c r="L35" s="20">
        <f t="shared" si="9"/>
        <v>24000</v>
      </c>
      <c r="M35" s="47">
        <f t="shared" si="10"/>
        <v>24000</v>
      </c>
    </row>
    <row r="36" spans="2:13" ht="18" customHeight="1" x14ac:dyDescent="0.25">
      <c r="B36" s="43">
        <v>12</v>
      </c>
      <c r="C36" s="44" t="s">
        <v>23</v>
      </c>
      <c r="D36" s="45">
        <v>1</v>
      </c>
      <c r="E36" s="20">
        <v>0.35</v>
      </c>
      <c r="F36" s="20">
        <v>1.49</v>
      </c>
      <c r="G36" s="45">
        <v>1</v>
      </c>
      <c r="H36" s="20">
        <f t="shared" si="6"/>
        <v>1</v>
      </c>
      <c r="I36" s="20">
        <f t="shared" si="7"/>
        <v>1</v>
      </c>
      <c r="J36" s="20">
        <f t="shared" si="8"/>
        <v>10000</v>
      </c>
      <c r="K36" s="46">
        <v>1</v>
      </c>
      <c r="L36" s="20">
        <f t="shared" si="9"/>
        <v>10000</v>
      </c>
      <c r="M36" s="47">
        <f t="shared" si="10"/>
        <v>10000</v>
      </c>
    </row>
    <row r="37" spans="2:13" x14ac:dyDescent="0.25">
      <c r="B37" s="43">
        <v>13</v>
      </c>
      <c r="C37" s="44" t="s">
        <v>24</v>
      </c>
      <c r="D37" s="45">
        <v>1</v>
      </c>
      <c r="E37" s="20">
        <v>0.41</v>
      </c>
      <c r="F37" s="20">
        <v>1.1200000000000001</v>
      </c>
      <c r="G37" s="45">
        <v>0.98</v>
      </c>
      <c r="H37" s="20">
        <f t="shared" si="6"/>
        <v>0.98</v>
      </c>
      <c r="I37" s="20">
        <f t="shared" si="7"/>
        <v>0.98</v>
      </c>
      <c r="J37" s="20">
        <f t="shared" si="8"/>
        <v>9800</v>
      </c>
      <c r="K37" s="46">
        <v>1</v>
      </c>
      <c r="L37" s="20">
        <f t="shared" si="9"/>
        <v>9800</v>
      </c>
      <c r="M37" s="47">
        <f t="shared" si="10"/>
        <v>9800</v>
      </c>
    </row>
    <row r="38" spans="2:13" x14ac:dyDescent="0.25">
      <c r="B38" s="43">
        <v>14</v>
      </c>
      <c r="C38" s="44" t="s">
        <v>25</v>
      </c>
      <c r="D38" s="45">
        <v>1</v>
      </c>
      <c r="E38" s="20">
        <v>0.64</v>
      </c>
      <c r="F38" s="20">
        <v>1.55</v>
      </c>
      <c r="G38" s="45">
        <v>1.3</v>
      </c>
      <c r="H38" s="20">
        <f t="shared" si="6"/>
        <v>1.3</v>
      </c>
      <c r="I38" s="20">
        <f t="shared" si="7"/>
        <v>1.3</v>
      </c>
      <c r="J38" s="20">
        <f t="shared" si="8"/>
        <v>13000</v>
      </c>
      <c r="K38" s="46">
        <v>1</v>
      </c>
      <c r="L38" s="20">
        <f t="shared" si="9"/>
        <v>13000</v>
      </c>
      <c r="M38" s="47">
        <f t="shared" si="10"/>
        <v>13000</v>
      </c>
    </row>
    <row r="39" spans="2:13" x14ac:dyDescent="0.25">
      <c r="B39" s="43">
        <v>15</v>
      </c>
      <c r="C39" s="44" t="s">
        <v>26</v>
      </c>
      <c r="D39" s="45">
        <v>1</v>
      </c>
      <c r="E39" s="20">
        <v>0.35</v>
      </c>
      <c r="F39" s="20">
        <v>1.2</v>
      </c>
      <c r="G39" s="45">
        <v>0.86</v>
      </c>
      <c r="H39" s="20">
        <f t="shared" si="6"/>
        <v>0.86</v>
      </c>
      <c r="I39" s="20">
        <f t="shared" si="7"/>
        <v>0.86</v>
      </c>
      <c r="J39" s="20">
        <f t="shared" si="8"/>
        <v>8600</v>
      </c>
      <c r="K39" s="46">
        <v>1</v>
      </c>
      <c r="L39" s="20">
        <f t="shared" si="9"/>
        <v>8600</v>
      </c>
      <c r="M39" s="47">
        <f t="shared" si="10"/>
        <v>8600</v>
      </c>
    </row>
    <row r="40" spans="2:13" ht="24.6" thickBot="1" x14ac:dyDescent="0.3">
      <c r="B40" s="48">
        <v>16</v>
      </c>
      <c r="C40" s="49" t="s">
        <v>27</v>
      </c>
      <c r="D40" s="50">
        <v>1</v>
      </c>
      <c r="E40" s="51">
        <v>26</v>
      </c>
      <c r="F40" s="51">
        <v>55</v>
      </c>
      <c r="G40" s="50">
        <v>35</v>
      </c>
      <c r="H40" s="51">
        <f t="shared" si="6"/>
        <v>35</v>
      </c>
      <c r="I40" s="51">
        <f t="shared" si="7"/>
        <v>35</v>
      </c>
      <c r="J40" s="51">
        <f t="shared" si="8"/>
        <v>350000</v>
      </c>
      <c r="K40" s="52">
        <v>0.9</v>
      </c>
      <c r="L40" s="51">
        <f t="shared" si="9"/>
        <v>315000</v>
      </c>
      <c r="M40" s="53">
        <f t="shared" si="10"/>
        <v>315000</v>
      </c>
    </row>
    <row r="41" spans="2:13" x14ac:dyDescent="0.25">
      <c r="J41" s="3">
        <f>SUM(J25:J40)</f>
        <v>2260195</v>
      </c>
      <c r="L41" s="3">
        <f>SUM(L25:L40)</f>
        <v>2153815</v>
      </c>
      <c r="M41" s="1">
        <f t="shared" si="10"/>
        <v>2153815</v>
      </c>
    </row>
  </sheetData>
  <mergeCells count="18">
    <mergeCell ref="N1:Q3"/>
    <mergeCell ref="C3:M3"/>
    <mergeCell ref="B4:I4"/>
    <mergeCell ref="C14:C15"/>
    <mergeCell ref="B14:B15"/>
    <mergeCell ref="P9:P11"/>
    <mergeCell ref="Q9:Q11"/>
    <mergeCell ref="P12:P14"/>
    <mergeCell ref="Q12:Q14"/>
    <mergeCell ref="P15:P17"/>
    <mergeCell ref="P24:P25"/>
    <mergeCell ref="Q24:Q25"/>
    <mergeCell ref="P6:P8"/>
    <mergeCell ref="Q6:Q8"/>
    <mergeCell ref="Q15:Q17"/>
    <mergeCell ref="P18:P22"/>
    <mergeCell ref="Q18:Q22"/>
    <mergeCell ref="Q23:R23"/>
  </mergeCells>
  <pageMargins left="0.38" right="0.32" top="0.74803149606299213" bottom="0.74803149606299213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Aleksandrs Vlads</dc:creator>
  <cp:lastModifiedBy>Maigurs Ludbāržs</cp:lastModifiedBy>
  <cp:lastPrinted>2022-02-22T08:04:06Z</cp:lastPrinted>
  <dcterms:created xsi:type="dcterms:W3CDTF">2015-06-05T18:17:20Z</dcterms:created>
  <dcterms:modified xsi:type="dcterms:W3CDTF">2022-02-24T10:17:51Z</dcterms:modified>
</cp:coreProperties>
</file>