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6FDD4479-E74A-494C-B528-E2323B6FE1C6}" xr6:coauthVersionLast="36" xr6:coauthVersionMax="36" xr10:uidLastSave="{00000000-0000-0000-0000-000000000000}"/>
  <bookViews>
    <workbookView xWindow="-120" yWindow="-120" windowWidth="29040" windowHeight="15840" tabRatio="650" xr2:uid="{00000000-000D-0000-FFFF-FFFF00000000}"/>
  </bookViews>
  <sheets>
    <sheet name="PAPILDU nepieciešams (VB)" sheetId="1" r:id="rId1"/>
    <sheet name="BUDŽETA ietvaros 71.06.00" sheetId="6" r:id="rId2"/>
    <sheet name="BUDŽETA ietvaros 70.00.00" sheetId="5" r:id="rId3"/>
    <sheet name="BUDŽETA ietvaros 11.01.00" sheetId="4" r:id="rId4"/>
    <sheet name="PAPILDU APRĒĶINS" sheetId="3" r:id="rId5"/>
    <sheet name="UA" sheetId="7" r:id="rId6"/>
    <sheet name="PMIC" sheetId="8" r:id="rId7"/>
  </sheets>
  <externalReferences>
    <externalReference r:id="rId8"/>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4" i="1" l="1"/>
  <c r="H17" i="8" l="1"/>
  <c r="J16" i="8"/>
  <c r="K16" i="8" s="1"/>
  <c r="K15" i="8"/>
  <c r="J15" i="8"/>
  <c r="J14" i="8"/>
  <c r="K14" i="8" s="1"/>
  <c r="J13" i="8"/>
  <c r="K13" i="8" s="1"/>
  <c r="K17" i="8" s="1"/>
  <c r="G9" i="8"/>
  <c r="M7" i="8"/>
  <c r="G6" i="8"/>
  <c r="G5" i="8" s="1"/>
  <c r="G4" i="8" s="1"/>
  <c r="I68" i="7"/>
  <c r="H68" i="7"/>
  <c r="J67" i="7"/>
  <c r="K67" i="7" s="1"/>
  <c r="H67" i="7"/>
  <c r="J66" i="7"/>
  <c r="K66" i="7" s="1"/>
  <c r="J65" i="7"/>
  <c r="K65" i="7" s="1"/>
  <c r="J64" i="7"/>
  <c r="K64" i="7" s="1"/>
  <c r="J63" i="7"/>
  <c r="K63" i="7" s="1"/>
  <c r="J62" i="7"/>
  <c r="K62" i="7" s="1"/>
  <c r="K61" i="7"/>
  <c r="J61" i="7"/>
  <c r="J60" i="7"/>
  <c r="K60" i="7" s="1"/>
  <c r="J59" i="7"/>
  <c r="K59" i="7" s="1"/>
  <c r="J58" i="7"/>
  <c r="K58" i="7" s="1"/>
  <c r="J57" i="7"/>
  <c r="K57" i="7" s="1"/>
  <c r="J56" i="7"/>
  <c r="K56" i="7" s="1"/>
  <c r="K55" i="7"/>
  <c r="J55" i="7"/>
  <c r="J54" i="7"/>
  <c r="K54" i="7" s="1"/>
  <c r="J53" i="7"/>
  <c r="K53" i="7" s="1"/>
  <c r="J52" i="7"/>
  <c r="K52" i="7" s="1"/>
  <c r="J51" i="7"/>
  <c r="K51" i="7" s="1"/>
  <c r="J50" i="7"/>
  <c r="K50" i="7" s="1"/>
  <c r="K49" i="7"/>
  <c r="J49" i="7"/>
  <c r="J48" i="7"/>
  <c r="K48" i="7" s="1"/>
  <c r="J47" i="7"/>
  <c r="K47" i="7" s="1"/>
  <c r="J46" i="7"/>
  <c r="K46" i="7" s="1"/>
  <c r="J45" i="7"/>
  <c r="K45" i="7" s="1"/>
  <c r="J44" i="7"/>
  <c r="K44" i="7" s="1"/>
  <c r="K43" i="7"/>
  <c r="J43" i="7"/>
  <c r="J42" i="7"/>
  <c r="K42" i="7" s="1"/>
  <c r="J41" i="7"/>
  <c r="K41" i="7" s="1"/>
  <c r="J40" i="7"/>
  <c r="K40" i="7" s="1"/>
  <c r="J39" i="7"/>
  <c r="K39" i="7" s="1"/>
  <c r="J38" i="7"/>
  <c r="K38" i="7" s="1"/>
  <c r="K37" i="7"/>
  <c r="J37" i="7"/>
  <c r="J36" i="7"/>
  <c r="K36" i="7" s="1"/>
  <c r="J35" i="7"/>
  <c r="K35" i="7" s="1"/>
  <c r="J34" i="7"/>
  <c r="K34" i="7" s="1"/>
  <c r="J33" i="7"/>
  <c r="K33" i="7" s="1"/>
  <c r="J32" i="7"/>
  <c r="K32" i="7" s="1"/>
  <c r="K31" i="7"/>
  <c r="J31" i="7"/>
  <c r="J30" i="7"/>
  <c r="K30" i="7" s="1"/>
  <c r="J29" i="7"/>
  <c r="K29" i="7" s="1"/>
  <c r="J28" i="7"/>
  <c r="K28" i="7" s="1"/>
  <c r="J27" i="7"/>
  <c r="K27" i="7" s="1"/>
  <c r="J26" i="7"/>
  <c r="K26" i="7" s="1"/>
  <c r="K25" i="7"/>
  <c r="J25" i="7"/>
  <c r="J24" i="7"/>
  <c r="K24" i="7" s="1"/>
  <c r="J23" i="7"/>
  <c r="K23" i="7" s="1"/>
  <c r="J22" i="7"/>
  <c r="K22" i="7" s="1"/>
  <c r="J21" i="7"/>
  <c r="K21" i="7" s="1"/>
  <c r="J20" i="7"/>
  <c r="K20" i="7" s="1"/>
  <c r="K19" i="7"/>
  <c r="J19" i="7"/>
  <c r="J18" i="7"/>
  <c r="K18" i="7" s="1"/>
  <c r="J17" i="7"/>
  <c r="K17" i="7" s="1"/>
  <c r="J16" i="7"/>
  <c r="K16" i="7" s="1"/>
  <c r="J15" i="7"/>
  <c r="K15" i="7" s="1"/>
  <c r="J14" i="7"/>
  <c r="K14" i="7" s="1"/>
  <c r="K13" i="7"/>
  <c r="G9" i="7"/>
  <c r="G6" i="7"/>
  <c r="M10" i="7" s="1"/>
  <c r="G5" i="7"/>
  <c r="G4" i="7" s="1"/>
  <c r="G3" i="7" s="1"/>
  <c r="G2" i="7" s="1"/>
  <c r="I5" i="8" l="1"/>
  <c r="G3" i="8"/>
  <c r="G2" i="8" s="1"/>
  <c r="M10" i="8"/>
  <c r="K68" i="7"/>
  <c r="I6" i="7"/>
  <c r="D22" i="1"/>
  <c r="D11" i="1"/>
  <c r="D19" i="1"/>
  <c r="G10" i="3"/>
  <c r="G9" i="3" s="1"/>
  <c r="G8" i="3"/>
  <c r="G7" i="3"/>
  <c r="G6" i="3" s="1"/>
  <c r="L10" i="3" l="1"/>
  <c r="G5" i="3"/>
  <c r="G4" i="3" s="1"/>
  <c r="G3" i="3" s="1"/>
  <c r="G2" i="3" s="1"/>
  <c r="D11" i="5"/>
  <c r="D17" i="5" l="1"/>
  <c r="D14" i="5"/>
  <c r="D12" i="5"/>
  <c r="D21" i="6"/>
  <c r="D17" i="6"/>
  <c r="D14" i="6"/>
  <c r="D12" i="6"/>
  <c r="D11" i="6"/>
  <c r="D18" i="4"/>
  <c r="D12" i="4"/>
  <c r="D10" i="4" s="1"/>
  <c r="D11" i="4"/>
  <c r="D10" i="5" l="1"/>
  <c r="D10" i="6"/>
  <c r="D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Inese Visocka</author>
  </authors>
  <commentList>
    <comment ref="B51" authorId="0" shapeId="0" xr:uid="{00000000-0006-0000-0500-000001000000}">
      <text>
        <r>
          <rPr>
            <b/>
            <sz val="14"/>
            <color indexed="81"/>
            <rFont val="Tahoma"/>
            <family val="2"/>
            <charset val="186"/>
          </rPr>
          <t>Inese Visocka:</t>
        </r>
        <r>
          <rPr>
            <sz val="14"/>
            <color indexed="81"/>
            <rFont val="Tahoma"/>
            <family val="2"/>
            <charset val="186"/>
          </rPr>
          <t xml:space="preserve">
Amata vieta pārcelta uz PMIN - no 01.08.2018. līdz 13.10.2018. (31.07.2018.rīk.Nr. 141)</t>
        </r>
      </text>
    </comment>
  </commentList>
</comments>
</file>

<file path=xl/sharedStrings.xml><?xml version="1.0" encoding="utf-8"?>
<sst xmlns="http://schemas.openxmlformats.org/spreadsheetml/2006/main" count="477" uniqueCount="169">
  <si>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</si>
  <si>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</si>
  <si>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</si>
  <si>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</si>
  <si>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</si>
  <si>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</si>
  <si>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</si>
  <si>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</si>
  <si>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</si>
  <si>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</si>
  <si>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</si>
  <si>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</si>
  <si>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</si>
  <si>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Atlīdzība</t>
  </si>
  <si>
    <t>Preces un pakalpojumi</t>
  </si>
  <si>
    <t>Piezīme: EKK kodus pievieno atbilstoši MK 27.12.2005. noteikumiem Nr.1031. Nevajadzīgās rindas dzēš.</t>
  </si>
  <si>
    <t>EKK 3000</t>
  </si>
  <si>
    <t>Subsīdijas un dotācijas</t>
  </si>
  <si>
    <t>Piezīme: Detalizētu aprēķinu var pievienot atsevišķā lapā.</t>
  </si>
  <si>
    <t>Piezīme: Pamatojumu norāda, ja nepieciešams (piemēram, atsauce uz normatīvo aktu vai citu būtisku, paskaidrojošu informāciju)</t>
  </si>
  <si>
    <t>2024. gadā</t>
  </si>
  <si>
    <t>Iekšlietu ministrija</t>
  </si>
  <si>
    <t>Pilsonības un migrācijas lietu pārvalde</t>
  </si>
  <si>
    <t>No budžeta resora "74. Gadskārtējā valsts budžeta izpildes procesā pārdalāmais finansējums" atsevišķā programmā plānotā finansējuma</t>
  </si>
  <si>
    <r>
      <t xml:space="preserve">papildu nepieciešamo izdevumu aprēķins
</t>
    </r>
    <r>
      <rPr>
        <sz val="12"/>
        <color rgb="FF000000"/>
        <rFont val="Times New Roman"/>
        <family val="1"/>
        <charset val="186"/>
      </rPr>
      <t>(aprēķini ir indikatīvi un balstīti uz pieņēmumiem)</t>
    </r>
  </si>
  <si>
    <t>x</t>
  </si>
  <si>
    <t xml:space="preserve">budžeta programma/ apakšprogramma 11.01.00 "Pilsonības un migrācijas lietu pārvalde", </t>
  </si>
  <si>
    <r>
      <t xml:space="preserve">budžeta ietvaros plānotais finansējums
</t>
    </r>
    <r>
      <rPr>
        <sz val="12"/>
        <color rgb="FF000000"/>
        <rFont val="Times New Roman"/>
        <family val="1"/>
        <charset val="186"/>
      </rPr>
      <t>(aprēķini ir indikatīvi un balstīti uz pieņēmumiem)</t>
    </r>
  </si>
  <si>
    <t>KOPĀ:</t>
  </si>
  <si>
    <t>Pasākumu 3.2., 3.3. īstenošanai PMLP esošo finanšu resursu ietvaros nodrošina kancelejas preču iegādi.</t>
  </si>
  <si>
    <t>Skatīt zemāk</t>
  </si>
  <si>
    <t>Ietverts pie 2.4. pasākuma</t>
  </si>
  <si>
    <t>PAVISAM ATLĪDZĪBAI</t>
  </si>
  <si>
    <t> 1000</t>
  </si>
  <si>
    <t xml:space="preserve"> Atlīdzība</t>
  </si>
  <si>
    <t> 1100</t>
  </si>
  <si>
    <t> Atalgojums</t>
  </si>
  <si>
    <t>Atalgojums</t>
  </si>
  <si>
    <t>Piemaksas, prēmijas un naudas balvas</t>
  </si>
  <si>
    <t>Samaksa par virsstundu darbu un darbu svētku dienās</t>
  </si>
  <si>
    <t xml:space="preserve">Piemaksa par papildu darbu </t>
  </si>
  <si>
    <t> 1200</t>
  </si>
  <si>
    <t>Darba devēja valsts sociālās apdrošināšanas obligātās iemaksas, sociāla rakstura pabalsti un kompensācijas</t>
  </si>
  <si>
    <t> 1210</t>
  </si>
  <si>
    <t>Darba devēja valsts sociālās apdrošināšanas obligātās iemaksas</t>
  </si>
  <si>
    <t>1.tabula</t>
  </si>
  <si>
    <t>Struktūrvienība</t>
  </si>
  <si>
    <t>Amats</t>
  </si>
  <si>
    <t>Ierēdnis/ darbinieks</t>
  </si>
  <si>
    <t>Profesijas kods</t>
  </si>
  <si>
    <t>Saime</t>
  </si>
  <si>
    <t>Līmenis</t>
  </si>
  <si>
    <t>Mēnešalgu grupa</t>
  </si>
  <si>
    <t>Skaits</t>
  </si>
  <si>
    <t>Vidējā mēnešalga</t>
  </si>
  <si>
    <t>Piemaksa par papildus darbu vidēji 10% mēnesī</t>
  </si>
  <si>
    <t>Izmaksas gadā uz nodarbināto skaitu (Kods  - 1147)</t>
  </si>
  <si>
    <t>VADĪBA</t>
  </si>
  <si>
    <t>I</t>
  </si>
  <si>
    <t xml:space="preserve">1.1. </t>
  </si>
  <si>
    <t>IV</t>
  </si>
  <si>
    <t>Priekšnieka vietnieks</t>
  </si>
  <si>
    <t>III</t>
  </si>
  <si>
    <t>Nodaļas vadītājs</t>
  </si>
  <si>
    <t>D</t>
  </si>
  <si>
    <t>Direktors</t>
  </si>
  <si>
    <t>JN</t>
  </si>
  <si>
    <t>MN</t>
  </si>
  <si>
    <t>Nodaļas vadītāja vietnieks</t>
  </si>
  <si>
    <t xml:space="preserve">IIA </t>
  </si>
  <si>
    <t>Vadošais vecākais referents</t>
  </si>
  <si>
    <t>Vecākais referents</t>
  </si>
  <si>
    <t>II</t>
  </si>
  <si>
    <t>Referents</t>
  </si>
  <si>
    <t>UAN</t>
  </si>
  <si>
    <t xml:space="preserve">Lietvedis / REFERENTS </t>
  </si>
  <si>
    <t>VI</t>
  </si>
  <si>
    <t>Vadītāja vietnieks</t>
  </si>
  <si>
    <t>21.3.</t>
  </si>
  <si>
    <t>21.4.</t>
  </si>
  <si>
    <t xml:space="preserve">PERSONU DATU APSTRĀDES DEPARTAMENTS </t>
  </si>
  <si>
    <t>IVB</t>
  </si>
  <si>
    <t>PERSONU DATU KVALITĀTES UN UZSKAITES NODAĻA</t>
  </si>
  <si>
    <t>21.2.</t>
  </si>
  <si>
    <t>ELEKTRONISKO RISINĀJUMU NODAĻA</t>
  </si>
  <si>
    <t xml:space="preserve">Vadošais sistēmanalītiķis </t>
  </si>
  <si>
    <t xml:space="preserve">Nodaļas vadītājs </t>
  </si>
  <si>
    <t xml:space="preserve">II </t>
  </si>
  <si>
    <t>Klientu apkalpošanas nodaļas</t>
  </si>
  <si>
    <t>36.</t>
  </si>
  <si>
    <t xml:space="preserve"> V</t>
  </si>
  <si>
    <t>vadošais vecākais referents</t>
  </si>
  <si>
    <t>vecākais referents</t>
  </si>
  <si>
    <t>vadošais referents (PAD)</t>
  </si>
  <si>
    <t xml:space="preserve">referents </t>
  </si>
  <si>
    <t>KAS  (PAD)</t>
  </si>
  <si>
    <t>25.</t>
  </si>
  <si>
    <t>KOPĀ</t>
  </si>
  <si>
    <t>Gan 2.4., gan 3.3. pasākuma izmaksas atlīdzībai kopā paredzētas 6 193 euro apmērā.
Atlīdzība, projektā iesaistītajiem PMLP darbiniekiem atbilstoši iesaistei projekta aktivitātē (piemaksas par papildus darbu): 5 011 euro. 
Darba devēja valsts sociālās apdrošināšanas obligātās iemaksas: 5818 euro x 23,59% = 6 193 euro
Kopā: 6 193 euro</t>
  </si>
  <si>
    <t>Projektā paredzēto akktivitāšu īstenošana, lai nodrošinātu personu apliecinošu dokumentu noformēšanas un izsniegšanu Ukrainas civiliedzīvotājiem, veicot 6 darbsstaciju komplektu komponenšu iegādi un integrāciju.</t>
  </si>
  <si>
    <t>PMLP paredzētais finansējuma apmērs 2024.gadā Projekta aktivitāšu īstenošanai. Projekta administrēšanai paredzētās izmaksas 2024.gadā.</t>
  </si>
  <si>
    <t>Projektā paredzēto akktivitāšu īstenošana, lai sniegtu atbalstu  Ukrainas civiliedzīvotājiem
(piemēram, pārtikas, higiēnas preču, saimniecības preču, individuālo aizsardzības līdzekļu (maskas, respiratori), Covid-19 testu u.tml. nodrošināšana)</t>
  </si>
  <si>
    <t xml:space="preserve">Informatīvā ziņojuma “Par Patvēruma, migrācijas un integrācijas fonda Tematiskā mehānisma Ārkārtas palīdzības finanšu instrumenta (“Emergency Assistance”) projekta “Atbalsts pārvietotajām personām no Ukrainas Latvijā” (“Support to Displaced Persons from Ukraine in Latvia”) īstenošanu” ietvaros apstiprinātā Eiropas Komisijas ) tieši administrētā Patvēruma, migrācijas un integrācijas fonda (turpmāk – PMIF) Tematiskā Mehānisma Ārkārtas palīdzības (finanšu instrumenta) (“Emergency Assistance”) projekta Nr. HOME-2022-AMIF-AG-EMAS-TF1-LV-0012 – UA-SUP  “Atbalsts pārvietotajām personām no Ukrainas Latvijā” (turpmāk – Projekts)  īstenošana: 3. pasākuma "Ukrainas civiliedzīvotāju personu apliecinošu dokumentu izsniegšanas iespēju uzlabošana" īstenošana 2024.gadā.
</t>
  </si>
  <si>
    <t>Atlīdzībai 2024. gadā papildus nepieciešamā finansējuma aprēķins .</t>
  </si>
  <si>
    <t>PMIN</t>
  </si>
  <si>
    <t>Vecākais eksperts</t>
  </si>
  <si>
    <t>budžeta programma/ apakšprogramma 70.00.00 Citu Eiropas Savienības politiku instrumentu projektu un pasākumu īstenošana</t>
  </si>
  <si>
    <t>PMLP paredzētais finansējuma apmērs 2024.gadā Eiropas Ekonomikas zonas finanšu instrumenta un Norvēģijas finanšu instrumenta 2014.-2021.gada perioda Divpusējās sadarbības fonda stratēģiskās iniciatīvas “Atbalsta pasākumi Latvijā Eiropas bēgļu krīzes risināšanai, primāri Ukrainas civiliedzīvotāju vajadzībām” 1. aktivitātes īstenošanai, kopā paredzot 3 236  euro  (bez PVN) x PVN (21%) = 3 915 euro</t>
  </si>
  <si>
    <t>Gan 2.4., gan 3.3. pasākuma izmaksas atlīdzībai kopā paredzētas 6 193 euro apmērā.</t>
  </si>
  <si>
    <t>Vienas darbstacijas komponenšu iegādei paredzēts finansējums 15 000 euro apmērā (ar PVN).</t>
  </si>
  <si>
    <t>PMLP paredzētais finansējuma apmērs 2024.gadā Eiropas Ekonomikas zonas finanšu instrumenta un Norvēģijas finanšu instrumenta 2014.-2021.gada perioda Divpusējās sadarbības fonda stratēģiskās iniciatīvas “Atbalsta pasākumi Latvijā Eiropas bēgļu krīzes risināšanai, primāri Ukrainas civiliedzīvotāju vajadzībām” (turpmāk - Projekts) īstenošanai. Projekta administrēšanai paredzētās izmaksas 2024.gadā.</t>
  </si>
  <si>
    <t>1) Vidējā mēnešalga atbalsta sniegšanā iesaistītajiem nodarbinātajiem 1178,93 euro: 168 h ( vidējais darba stundu skaits mēnesī 2024.gadā) =  7,02 euro ( vidējās darba stundas izmaksas). 
Iesaistīti: 14 nodarbinātie x 16 virsstundas mēnesī x vidēji 12  mēneši  = 2 688 virsstundas x 14,04 (virsstundas izmaksas 7,02 euro x 2) = 37 740 euro;                                                                               
Iesaistīti:   
2) Piemaksas par papildus darbu: 29 709 euro;
3) Aprēķinātās Darba devēja sociālās iemaksas 23,59%  
37 740  euro+ 29 709 euro = 67 449 x 23.59% = 15 911 euro
KOPĀ: 37 740 euro + 29 709 euro + 37 740 euro = 83 360 euro</t>
  </si>
  <si>
    <t>71.06.00 "Eiropas Ekonomikas zonas un Norvēģijas finanšu instrumentu finansēto programmu, projektu un pasākumu īstenošana" (71.06.00 )</t>
  </si>
  <si>
    <t>Plānots darba vietu aprīkošanai iegādāties mēbeles, IKT infrastruktūras iekārtas un citu aprīkojumu 24 000 euro apmērā (bez PVN), kopā ar PVN (21%) paredzot 29 040 euro.</t>
  </si>
  <si>
    <t>Izmaksas par vienam darbiniekam nepieciešamajām kancelejas precēm ceturksnī: 15 euro (ar PVN).
Iesaistīto darbinieku skaits : 284 
15 euro x 284 (darbinieki) x 4 (ceturkšņi) = 17 040 euro</t>
  </si>
  <si>
    <t>Plānots darba vietu aprīkošanai iegādāties nepieciešamo aprīkojumu, dezinfekcijas līdzekļus, kā arī veikt nepieciešamos IKT pieslēgšanas u.c. darbu, t.sk.:
1) IKT pakalpojumiem paredzot izmaksas 2 200 euro bez PVN, ar PVN (21%) = 2 662 euro;
2) Biroja precēm paredzot 730 euro bez PVN, ar PVN (21%) = 3 630 euro;
3) Inventāram (krēsliem, stacionārajiem telefoniem, licencēm, foto aprīkojumam, printeriem u.tml.) paredzot izmaksas 2 930 euro (bez PVN), kopā ar PVN (21%) paredzot 3 546 euro.</t>
  </si>
  <si>
    <t xml:space="preserve"> </t>
  </si>
  <si>
    <t>Nepieciešams finansējums piemaksām par papildus darbu un virsstundu darbu atbalsta sniegšanā Ukrainas civiliedzīvotājiem iesaistītajiem PMLP nodarbinātajiem, kuri nodrošina Ukrainas civiliedzīvotāju reģistrēšanu Fizisko personu reģistrā un ilgtermiņa vīzas vai uzturēšanās atļaujas - trešās valsts pilsoņa personas apliecības - izsniegšanu.</t>
  </si>
  <si>
    <t>Nepieciešams finansējums piemaksām par papildus darbu un virsstundu darbu atbalsta sniegšanā Ukrainas civiliedzīvotājiem iesaistītajiem PMLP nodarbinātajiem, kuri nodrošina Ukrainas civiliedzīvotāju izmitināšanu un ar to saistītos pasākumus PMLP patvēruma meklētāju izmitināšanas infrastruktūrā.</t>
  </si>
  <si>
    <t>2.4. KOPĀ:</t>
  </si>
  <si>
    <r>
      <t xml:space="preserve">Pasākumu Nr.1.7., </t>
    </r>
    <r>
      <rPr>
        <strike/>
        <sz val="8"/>
        <color rgb="FF000000"/>
        <rFont val="Times New Roman"/>
        <family val="1"/>
        <charset val="186"/>
      </rPr>
      <t>3.2.</t>
    </r>
    <r>
      <rPr>
        <sz val="8"/>
        <color rgb="FF000000"/>
        <rFont val="Times New Roman"/>
        <family val="1"/>
        <charset val="186"/>
      </rPr>
      <t>, 3.3. īstenošanai norādītā nepieciešamā finansējuma 1 176 299 euro aprēķins skatāms izklājlapā "Papildu nepieciešams".</t>
    </r>
  </si>
  <si>
    <t>Projekta ietvaros plānots piesaistīt vidēji 5 PMLP darbiniekus katru mēnesi atbilstoši to kompetencei uz 8-12 mēnešu ilgu periodu, taču ne ilgāk kā līdz 2024.gada beigām, kuri papildus saviem tiešajiem pienākumiem sniegs atbalstu pasākuma īstenošanā, par to saņemot piemaksu par papidus darbu. Vidējā darbinieka mēnešalga, kopā ar VSAOI paredzot 12 502 euro: 7 202 euro x 23,59%= 8 902 euro</t>
  </si>
  <si>
    <t xml:space="preserve">Vidējā mēnešalga atbalsta sniegšanā iesaistītajiem nodarbinātajiem 1 240, 24 euro: 168 h ( vidējais darba stundu skaits mēnesī 2023.gadā) =  7,39 euro ( vidējās darba stundas izmaksas). Iesaistīti 391 nodarbinātie x 8 virsstundas mēnesī x vidēji 8 mēneši gadā = 25 024  virsstundas x 14,78 (virsstundas izmaksas  7,40  euro x 2) = 369 855 euro </t>
  </si>
  <si>
    <t>Aprēķins  1. tabulā</t>
  </si>
  <si>
    <r>
      <t xml:space="preserve">Aprēķinātās Darba devēja sociālās iemaksas 23,59%  
383 303 </t>
    </r>
    <r>
      <rPr>
        <i/>
        <sz val="11"/>
        <rFont val="Times New Roman"/>
        <family val="1"/>
        <charset val="186"/>
      </rPr>
      <t>euro</t>
    </r>
    <r>
      <rPr>
        <sz val="11"/>
        <rFont val="Times New Roman"/>
        <family val="1"/>
        <charset val="186"/>
      </rPr>
      <t xml:space="preserve">+ 581 920 </t>
    </r>
    <r>
      <rPr>
        <i/>
        <sz val="11"/>
        <rFont val="Times New Roman"/>
        <family val="1"/>
        <charset val="186"/>
      </rPr>
      <t>euro = 987 303</t>
    </r>
    <r>
      <rPr>
        <sz val="11"/>
        <rFont val="Times New Roman"/>
        <family val="1"/>
        <charset val="186"/>
      </rPr>
      <t xml:space="preserve">  x 23.59% = 232 905 </t>
    </r>
    <r>
      <rPr>
        <i/>
        <sz val="11"/>
        <rFont val="Times New Roman"/>
        <family val="1"/>
        <charset val="186"/>
      </rPr>
      <t>euro</t>
    </r>
    <r>
      <rPr>
        <sz val="11"/>
        <rFont val="Times New Roman"/>
        <family val="1"/>
        <charset val="186"/>
      </rPr>
      <t xml:space="preserve">
</t>
    </r>
  </si>
  <si>
    <t>Priekšniece</t>
  </si>
  <si>
    <t>FUN</t>
  </si>
  <si>
    <t>15.1.</t>
  </si>
  <si>
    <t>VA</t>
  </si>
  <si>
    <t>Vecākais grāmatvedis</t>
  </si>
  <si>
    <t>PVSAD</t>
  </si>
  <si>
    <t>V</t>
  </si>
  <si>
    <t>LPN</t>
  </si>
  <si>
    <t>PERSONU APLIECINOŠU DOKUMENTU DEPARTAMENTS</t>
  </si>
  <si>
    <t>IVA</t>
  </si>
  <si>
    <t>METODISKĀS VADĪBAS NODAĻA</t>
  </si>
  <si>
    <t>PERSONALIZĀCIJAS NODAĻA</t>
  </si>
  <si>
    <t>Vadītājs</t>
  </si>
  <si>
    <t xml:space="preserve">IV </t>
  </si>
  <si>
    <t>Vadošais referents</t>
  </si>
  <si>
    <t>Operators</t>
  </si>
  <si>
    <t xml:space="preserve">21.2. </t>
  </si>
  <si>
    <t>Kurjers</t>
  </si>
  <si>
    <t>TEHNOLOĢIJU NODAĻA</t>
  </si>
  <si>
    <t xml:space="preserve">21.5. </t>
  </si>
  <si>
    <t>Vadošais informācijas sistēmu administrators</t>
  </si>
  <si>
    <t>Vadošais sistēmanalītiķis</t>
  </si>
  <si>
    <t>ELEKTRONISKO PAKALPOJUMU ADMINISTRĒŠANAS NODAĻA</t>
  </si>
  <si>
    <t xml:space="preserve">38.2. </t>
  </si>
  <si>
    <t>Jurists (pakalpojumu pārvaldības jautājumos)</t>
  </si>
  <si>
    <t>Vadošais inform. sistēmu administrators</t>
  </si>
  <si>
    <t xml:space="preserve">21.6. </t>
  </si>
  <si>
    <t>Referents (pakalpojumu pārvaldības jautājumos)</t>
  </si>
  <si>
    <t xml:space="preserve">I </t>
  </si>
  <si>
    <t>Pasākumu īstenošanā iesaistīto nodarbināto skaits skaits un amati var mainīties, bet noteikto piemaksu apmērs nepārsniegs papildus finansējuma pieprasījumu.</t>
  </si>
  <si>
    <t xml:space="preserve">Vidējā mēnešalga atbalsta sniegšanā iesaistītajiem nodarbinātajiem 1178,93 euro: 168 h ( vidējais darba stundu skaits mēnesī 2024.gadā) =  7,02 euro ( vidējās darba stundas izmaksas). Iesaistīti:                                    14 nodarbinātie x 16 virsstundas mēnesī x vidēji 12  mēneši  = 2 688 virsstundas x 14,04 (virsstundas izmaksas 7,02 euro x 2) = 37 740 euro;                                                                               </t>
  </si>
  <si>
    <r>
      <t xml:space="preserve">Aprēķinātās Darba devēja sociālās iemaksas 23,59%  
37 740  </t>
    </r>
    <r>
      <rPr>
        <i/>
        <sz val="12"/>
        <rFont val="Times New Roman"/>
        <family val="1"/>
        <charset val="186"/>
      </rPr>
      <t>euro</t>
    </r>
    <r>
      <rPr>
        <sz val="12"/>
        <rFont val="Times New Roman"/>
        <family val="1"/>
        <charset val="186"/>
      </rPr>
      <t xml:space="preserve">+ 29 709 </t>
    </r>
    <r>
      <rPr>
        <i/>
        <sz val="12"/>
        <rFont val="Times New Roman"/>
        <family val="1"/>
        <charset val="186"/>
      </rPr>
      <t>euro = 67 449</t>
    </r>
    <r>
      <rPr>
        <sz val="12"/>
        <rFont val="Times New Roman"/>
        <family val="1"/>
        <charset val="186"/>
      </rPr>
      <t xml:space="preserve"> x 23.59% = 15 911 </t>
    </r>
    <r>
      <rPr>
        <i/>
        <sz val="12"/>
        <rFont val="Times New Roman"/>
        <family val="1"/>
        <charset val="186"/>
      </rPr>
      <t>euro</t>
    </r>
    <r>
      <rPr>
        <sz val="12"/>
        <rFont val="Times New Roman"/>
        <family val="1"/>
        <charset val="186"/>
      </rPr>
      <t xml:space="preserve">
</t>
    </r>
  </si>
  <si>
    <t>Piemaksa par papildus darbu vidēji 15% mēnesī</t>
  </si>
  <si>
    <t>Aprēķins
(skatīt izklājlapās UA un PMIC)</t>
  </si>
  <si>
    <t>pasākumu plāna atbalsta sniegšanai Ukrainas civiliedzīvotājiem Latvijas Republikā 2024.gadā sākotnējās ietekmes novērtējuma ziņojumam (anotācijai)</t>
  </si>
  <si>
    <t>1.7. Ukrainas civiliedzīvotāju reģistrēšana Fizisko personu reģistrā un atbalsts Pilsonības un migrācijas lietu pārvaldes pakalpojumu pieteikšanai</t>
  </si>
  <si>
    <t>1.7., 3.2. KOPĀ:</t>
  </si>
  <si>
    <t>3.2. Uzturēšanās atļaujas - trešās valsts pilsoņa personas apliecības - izsniegšana</t>
  </si>
  <si>
    <t>.2.4. "Nodrošināt tranzītā ceļojošos Ukrainas civiliedzīvotājus ar īslaicīgu primāro atbalstu"</t>
  </si>
  <si>
    <t>2.4. Nodrošināt tranzītā ceļojošos Ukrainas civiliedzīvotājus ar īslaicīgu primāro atbalstu</t>
  </si>
  <si>
    <t>3.2. KOPĀ:</t>
  </si>
  <si>
    <t>PMLP  2024. gadā papildus nepieciešamā finansējuma aprēķins 
3.2. Uzturēšanās atļaujas - trešās valsts pilsoņa personas apliecības - izsniegšana</t>
  </si>
  <si>
    <t>PMLP 2024. gadā papildus nepieciešamā finansējuma aprēķins 
 2.4. Nodrošināt tranzītā ceļojošos Ukrainas civiliedzīvotājus ar īslaicīgu primāro atbalstu</t>
  </si>
  <si>
    <t>13.pielikums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</si>
</sst>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_)"/>
  </numFmts>
  <fonts count="40"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1"/>
      <color theme="1"/>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sz val="11"/>
      <color theme="1"/>
      <name val="Calibri"/>
      <family val="2"/>
      <charset val="186"/>
      <scheme val="minor"/>
    </font>
    <font>
      <sz val="12"/>
      <name val="Times New Roman"/>
      <family val="1"/>
      <charset val="186"/>
    </font>
    <font>
      <strike/>
      <sz val="8"/>
      <color rgb="FF000000"/>
      <name val="Times New Roman"/>
      <family val="1"/>
      <charset val="186"/>
    </font>
    <font>
      <b/>
      <sz val="8"/>
      <color theme="2" tint="-0.249977111117893"/>
      <name val="Times New Roman"/>
      <family val="1"/>
      <charset val="186"/>
    </font>
    <font>
      <sz val="8"/>
      <color theme="1"/>
      <name val="Times New Roman"/>
      <family val="1"/>
      <charset val="186"/>
    </font>
    <font>
      <b/>
      <sz val="14"/>
      <name val="Times New Roman"/>
      <family val="1"/>
      <charset val="186"/>
    </font>
    <font>
      <b/>
      <sz val="12"/>
      <color theme="1"/>
      <name val="Times New Roman"/>
      <family val="1"/>
      <charset val="186"/>
    </font>
    <font>
      <b/>
      <i/>
      <sz val="12"/>
      <color theme="1"/>
      <name val="Times New Roman"/>
      <family val="1"/>
      <charset val="186"/>
    </font>
    <font>
      <sz val="12"/>
      <color theme="1"/>
      <name val="Times New Roman"/>
      <family val="1"/>
      <charset val="186"/>
    </font>
    <font>
      <i/>
      <sz val="12"/>
      <color theme="1"/>
      <name val="Times New Roman"/>
      <family val="1"/>
      <charset val="186"/>
    </font>
    <font>
      <i/>
      <sz val="12"/>
      <name val="Times New Roman"/>
      <family val="1"/>
      <charset val="186"/>
    </font>
    <font>
      <sz val="12"/>
      <color indexed="8"/>
      <name val="Times New Roman"/>
      <family val="1"/>
      <charset val="186"/>
    </font>
    <font>
      <sz val="12"/>
      <color rgb="FF002060"/>
      <name val="Times New Roman"/>
      <family val="1"/>
      <charset val="186"/>
    </font>
    <font>
      <b/>
      <sz val="12"/>
      <name val="Times New Roman"/>
      <family val="1"/>
      <charset val="186"/>
    </font>
    <font>
      <sz val="12"/>
      <color indexed="8"/>
      <name val="Verdana"/>
      <family val="2"/>
      <charset val="186"/>
    </font>
    <font>
      <b/>
      <sz val="11"/>
      <color theme="1"/>
      <name val="Times New Roman"/>
      <family val="1"/>
      <charset val="186"/>
    </font>
    <font>
      <b/>
      <i/>
      <sz val="11"/>
      <color theme="1"/>
      <name val="Times New Roman"/>
      <family val="1"/>
      <charset val="186"/>
    </font>
    <font>
      <sz val="11"/>
      <name val="Times New Roman"/>
      <family val="1"/>
      <charset val="186"/>
    </font>
    <font>
      <i/>
      <sz val="11"/>
      <color theme="1"/>
      <name val="Times New Roman"/>
      <family val="1"/>
      <charset val="186"/>
    </font>
    <font>
      <i/>
      <sz val="11"/>
      <name val="Times New Roman"/>
      <family val="1"/>
      <charset val="186"/>
    </font>
    <font>
      <sz val="11"/>
      <color indexed="8"/>
      <name val="Times New Roman"/>
      <family val="1"/>
      <charset val="186"/>
    </font>
    <font>
      <sz val="11"/>
      <color rgb="FF002060"/>
      <name val="Times New Roman"/>
      <family val="1"/>
      <charset val="186"/>
    </font>
    <font>
      <b/>
      <sz val="11"/>
      <name val="Times New Roman"/>
      <family val="1"/>
      <charset val="186"/>
    </font>
    <font>
      <b/>
      <sz val="14"/>
      <color indexed="81"/>
      <name val="Tahoma"/>
      <family val="2"/>
      <charset val="186"/>
    </font>
    <font>
      <sz val="14"/>
      <color indexed="81"/>
      <name val="Tahoma"/>
      <family val="2"/>
      <charset val="186"/>
    </font>
  </fonts>
  <fills count="15">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9" tint="0.59999389629810485"/>
        <bgColor indexed="64"/>
      </patternFill>
    </fill>
    <fill>
      <patternFill patternType="solid">
        <fgColor theme="0"/>
        <bgColor rgb="FF000000"/>
      </patternFill>
    </fill>
    <fill>
      <patternFill patternType="solid">
        <fgColor theme="7" tint="0.79998168889431442"/>
        <bgColor indexed="64"/>
      </patternFill>
    </fill>
    <fill>
      <patternFill patternType="solid">
        <fgColor rgb="FF92D05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C000"/>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5" tint="0.59999389629810485"/>
        <bgColor indexed="64"/>
      </patternFill>
    </fill>
  </fills>
  <borders count="27">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right/>
      <top style="thin">
        <color rgb="FFA6A6A6"/>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A6A6A6"/>
      </right>
      <top style="thin">
        <color rgb="FFA6A6A6"/>
      </top>
      <bottom style="thin">
        <color rgb="FFA6A6A6"/>
      </bottom>
      <diagonal/>
    </border>
    <border>
      <left style="thin">
        <color rgb="FFA6A6A6"/>
      </left>
      <right style="medium">
        <color indexed="64"/>
      </right>
      <top style="thin">
        <color rgb="FFA6A6A6"/>
      </top>
      <bottom style="thin">
        <color rgb="FFA6A6A6"/>
      </bottom>
      <diagonal/>
    </border>
    <border>
      <left style="medium">
        <color indexed="64"/>
      </left>
      <right style="thin">
        <color rgb="FFA6A6A6"/>
      </right>
      <top style="thin">
        <color rgb="FFA6A6A6"/>
      </top>
      <bottom style="medium">
        <color indexed="64"/>
      </bottom>
      <diagonal/>
    </border>
    <border>
      <left style="thin">
        <color rgb="FFA6A6A6"/>
      </left>
      <right style="thin">
        <color rgb="FFA6A6A6"/>
      </right>
      <top style="thin">
        <color rgb="FFA6A6A6"/>
      </top>
      <bottom style="medium">
        <color indexed="64"/>
      </bottom>
      <diagonal/>
    </border>
    <border>
      <left style="thin">
        <color rgb="FFA6A6A6"/>
      </left>
      <right style="medium">
        <color indexed="64"/>
      </right>
      <top style="thin">
        <color rgb="FFA6A6A6"/>
      </top>
      <bottom style="medium">
        <color indexed="64"/>
      </bottom>
      <diagonal/>
    </border>
    <border>
      <left style="medium">
        <color indexed="64"/>
      </left>
      <right/>
      <top style="thin">
        <color rgb="FFA6A6A6"/>
      </top>
      <bottom/>
      <diagonal/>
    </border>
    <border>
      <left/>
      <right style="medium">
        <color indexed="64"/>
      </right>
      <top style="thin">
        <color rgb="FFA6A6A6"/>
      </top>
      <bottom/>
      <diagonal/>
    </border>
    <border>
      <left style="thin">
        <color rgb="FFA6A6A6"/>
      </left>
      <right style="medium">
        <color indexed="64"/>
      </right>
      <top style="thin">
        <color rgb="FFA6A6A6"/>
      </top>
      <bottom/>
      <diagonal/>
    </border>
    <border>
      <left style="thin">
        <color rgb="FFA6A6A6"/>
      </left>
      <right style="medium">
        <color indexed="64"/>
      </right>
      <top/>
      <bottom/>
      <diagonal/>
    </border>
    <border>
      <left style="thin">
        <color rgb="FFA6A6A6"/>
      </left>
      <right style="medium">
        <color indexed="64"/>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9" fontId="15" fillId="0" borderId="0" applyFont="0" applyFill="0" applyBorder="0" applyAlignment="0" applyProtection="0"/>
    <xf numFmtId="0" fontId="29" fillId="0" borderId="0" applyNumberFormat="0" applyFill="0" applyBorder="0" applyProtection="0">
      <alignment vertical="top" wrapText="1"/>
    </xf>
  </cellStyleXfs>
  <cellXfs count="204">
    <xf numFmtId="0" fontId="0" fillId="0" borderId="0" xfId="0"/>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5" fillId="2" borderId="1" xfId="0" applyFont="1" applyFill="1" applyBorder="1" applyAlignment="1">
      <alignment horizontal="center" vertical="center"/>
    </xf>
    <xf numFmtId="3" fontId="5" fillId="2"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3" fontId="9" fillId="3" borderId="1" xfId="0" applyNumberFormat="1" applyFont="1" applyFill="1" applyBorder="1" applyAlignment="1">
      <alignment horizontal="right" vertical="center"/>
    </xf>
    <xf numFmtId="3" fontId="9" fillId="2" borderId="1" xfId="0" applyNumberFormat="1" applyFont="1" applyFill="1" applyBorder="1" applyAlignment="1">
      <alignment horizontal="center" vertical="center"/>
    </xf>
    <xf numFmtId="0" fontId="1" fillId="0" borderId="0" xfId="0" applyFont="1"/>
    <xf numFmtId="0" fontId="2" fillId="0" borderId="0" xfId="0" applyFont="1"/>
    <xf numFmtId="0" fontId="14" fillId="0" borderId="0" xfId="0" applyFont="1"/>
    <xf numFmtId="3" fontId="0" fillId="0" borderId="0" xfId="0" applyNumberFormat="1"/>
    <xf numFmtId="0" fontId="2" fillId="0" borderId="0" xfId="0" applyFont="1" applyAlignment="1">
      <alignment horizontal="left" wrapText="1"/>
    </xf>
    <xf numFmtId="3" fontId="5" fillId="2" borderId="1" xfId="0" applyNumberFormat="1" applyFont="1" applyFill="1" applyBorder="1" applyAlignment="1">
      <alignment horizontal="center" vertical="center"/>
    </xf>
    <xf numFmtId="0" fontId="5"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6" fillId="2" borderId="2" xfId="0" applyFont="1" applyFill="1" applyBorder="1" applyAlignment="1">
      <alignment vertical="center" wrapText="1"/>
    </xf>
    <xf numFmtId="0" fontId="5" fillId="2" borderId="2" xfId="0" applyFont="1" applyFill="1" applyBorder="1" applyAlignment="1">
      <alignment horizontal="center" vertical="center"/>
    </xf>
    <xf numFmtId="0" fontId="7" fillId="2" borderId="8"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3" borderId="10" xfId="0" applyFont="1" applyFill="1" applyBorder="1" applyAlignment="1">
      <alignment vertical="center" wrapText="1"/>
    </xf>
    <xf numFmtId="0" fontId="5" fillId="3" borderId="11" xfId="0" applyFont="1" applyFill="1" applyBorder="1" applyAlignment="1">
      <alignment horizontal="center" vertical="center" wrapText="1"/>
    </xf>
    <xf numFmtId="3" fontId="9" fillId="3" borderId="11" xfId="0" applyNumberFormat="1" applyFont="1" applyFill="1" applyBorder="1" applyAlignment="1">
      <alignment horizontal="right" vertical="center"/>
    </xf>
    <xf numFmtId="0" fontId="10" fillId="3" borderId="12" xfId="0" applyFont="1" applyFill="1" applyBorder="1" applyAlignment="1">
      <alignment horizontal="left" vertical="center" wrapText="1"/>
    </xf>
    <xf numFmtId="0" fontId="6" fillId="5" borderId="11" xfId="0" applyFont="1" applyFill="1" applyBorder="1" applyAlignment="1">
      <alignment vertical="center" wrapText="1"/>
    </xf>
    <xf numFmtId="0" fontId="6" fillId="0" borderId="0" xfId="0" applyFont="1" applyBorder="1" applyAlignment="1">
      <alignment vertical="center" wrapText="1"/>
    </xf>
    <xf numFmtId="0" fontId="1" fillId="0" borderId="0" xfId="0" applyFont="1" applyBorder="1"/>
    <xf numFmtId="0" fontId="1" fillId="0" borderId="0" xfId="0" applyFont="1" applyBorder="1" applyAlignment="1">
      <alignment horizontal="left" wrapText="1"/>
    </xf>
    <xf numFmtId="0" fontId="1" fillId="0" borderId="0" xfId="0" applyFont="1" applyAlignment="1">
      <alignment horizontal="left" wrapText="1"/>
    </xf>
    <xf numFmtId="0" fontId="0" fillId="0" borderId="0" xfId="0" applyAlignment="1">
      <alignment horizontal="left" wrapText="1"/>
    </xf>
    <xf numFmtId="0" fontId="5" fillId="2" borderId="2" xfId="0" applyFont="1" applyFill="1" applyBorder="1" applyAlignment="1">
      <alignment horizontal="right" vertical="center"/>
    </xf>
    <xf numFmtId="0" fontId="5" fillId="2" borderId="9" xfId="0" applyFont="1" applyFill="1" applyBorder="1" applyAlignment="1">
      <alignment horizontal="center" vertical="center" wrapText="1"/>
    </xf>
    <xf numFmtId="0" fontId="10" fillId="5" borderId="11" xfId="0" applyFont="1" applyFill="1" applyBorder="1" applyAlignment="1">
      <alignment horizontal="left" vertical="center" wrapText="1"/>
    </xf>
    <xf numFmtId="0" fontId="10" fillId="5" borderId="12" xfId="0" applyFont="1" applyFill="1" applyBorder="1" applyAlignment="1">
      <alignment horizontal="left" vertical="center" wrapText="1"/>
    </xf>
    <xf numFmtId="0" fontId="5" fillId="3" borderId="8" xfId="0" applyFont="1" applyFill="1" applyBorder="1" applyAlignment="1">
      <alignment vertical="center" wrapText="1"/>
    </xf>
    <xf numFmtId="0" fontId="10" fillId="5" borderId="1" xfId="0" applyFont="1" applyFill="1" applyBorder="1" applyAlignment="1">
      <alignment horizontal="left" vertical="center" wrapText="1"/>
    </xf>
    <xf numFmtId="0" fontId="10" fillId="5" borderId="9" xfId="0" applyFont="1" applyFill="1" applyBorder="1" applyAlignment="1">
      <alignment horizontal="left" vertical="center" wrapText="1"/>
    </xf>
    <xf numFmtId="3" fontId="18" fillId="3" borderId="1" xfId="0" applyNumberFormat="1" applyFont="1" applyFill="1" applyBorder="1" applyAlignment="1">
      <alignment horizontal="right" vertical="center" wrapText="1"/>
    </xf>
    <xf numFmtId="0" fontId="9" fillId="2" borderId="1" xfId="0" applyFont="1" applyFill="1" applyBorder="1" applyAlignment="1">
      <alignment horizontal="center" vertical="center" wrapText="1"/>
    </xf>
    <xf numFmtId="3" fontId="9" fillId="2" borderId="1" xfId="0" applyNumberFormat="1" applyFont="1" applyFill="1" applyBorder="1" applyAlignment="1">
      <alignment horizontal="center" vertical="center" wrapText="1"/>
    </xf>
    <xf numFmtId="0" fontId="16" fillId="0" borderId="0" xfId="0" applyFont="1"/>
    <xf numFmtId="3" fontId="16" fillId="0" borderId="0" xfId="0" applyNumberFormat="1" applyFont="1" applyAlignment="1">
      <alignment horizontal="center"/>
    </xf>
    <xf numFmtId="3" fontId="21" fillId="6" borderId="19" xfId="0" applyNumberFormat="1" applyFont="1" applyFill="1" applyBorder="1"/>
    <xf numFmtId="0" fontId="21" fillId="0" borderId="19" xfId="0" applyFont="1" applyBorder="1" applyAlignment="1">
      <alignment vertical="center" wrapText="1"/>
    </xf>
    <xf numFmtId="0" fontId="21" fillId="0" borderId="19" xfId="0" applyFont="1" applyBorder="1" applyAlignment="1">
      <alignment horizontal="center" vertical="center" wrapText="1"/>
    </xf>
    <xf numFmtId="3" fontId="21" fillId="0" borderId="19" xfId="0" applyNumberFormat="1" applyFont="1" applyBorder="1"/>
    <xf numFmtId="3" fontId="23" fillId="0" borderId="19" xfId="0" applyNumberFormat="1" applyFont="1" applyBorder="1"/>
    <xf numFmtId="0" fontId="24" fillId="0" borderId="19" xfId="0" applyFont="1" applyBorder="1" applyAlignment="1">
      <alignment vertical="center" wrapText="1"/>
    </xf>
    <xf numFmtId="3" fontId="24" fillId="0" borderId="19" xfId="0" applyNumberFormat="1" applyFont="1" applyBorder="1"/>
    <xf numFmtId="0" fontId="25" fillId="0" borderId="19" xfId="0" applyFont="1" applyBorder="1" applyAlignment="1">
      <alignment wrapText="1"/>
    </xf>
    <xf numFmtId="0" fontId="23" fillId="0" borderId="19" xfId="0" applyFont="1" applyBorder="1" applyAlignment="1">
      <alignment horizontal="right" vertical="center" wrapText="1"/>
    </xf>
    <xf numFmtId="0" fontId="23" fillId="0" borderId="19" xfId="0" applyFont="1" applyBorder="1" applyAlignment="1">
      <alignment vertical="center" wrapText="1"/>
    </xf>
    <xf numFmtId="0" fontId="23" fillId="0" borderId="19" xfId="0" applyFont="1" applyBorder="1" applyAlignment="1">
      <alignment horizontal="center" vertical="center" wrapText="1"/>
    </xf>
    <xf numFmtId="0" fontId="16" fillId="7" borderId="19" xfId="0" applyFont="1" applyFill="1" applyBorder="1" applyAlignment="1">
      <alignment horizontal="center" vertical="center"/>
    </xf>
    <xf numFmtId="0" fontId="16" fillId="7" borderId="19" xfId="0" applyFont="1" applyFill="1" applyBorder="1" applyAlignment="1">
      <alignment horizontal="center" vertical="center" wrapText="1"/>
    </xf>
    <xf numFmtId="0" fontId="16" fillId="7" borderId="20" xfId="0" applyFont="1" applyFill="1" applyBorder="1" applyAlignment="1">
      <alignment horizontal="center" vertical="center"/>
    </xf>
    <xf numFmtId="3" fontId="16" fillId="7" borderId="19" xfId="0" applyNumberFormat="1" applyFont="1" applyFill="1" applyBorder="1" applyAlignment="1">
      <alignment horizontal="center" vertical="center" wrapText="1"/>
    </xf>
    <xf numFmtId="2" fontId="16" fillId="7" borderId="19" xfId="0" applyNumberFormat="1" applyFont="1" applyFill="1" applyBorder="1" applyAlignment="1">
      <alignment wrapText="1"/>
    </xf>
    <xf numFmtId="0" fontId="16" fillId="7" borderId="19" xfId="0" applyFont="1" applyFill="1" applyBorder="1" applyAlignment="1">
      <alignment wrapText="1"/>
    </xf>
    <xf numFmtId="0" fontId="16" fillId="0" borderId="19" xfId="0" applyFont="1" applyBorder="1"/>
    <xf numFmtId="4" fontId="16" fillId="0" borderId="19" xfId="0" applyNumberFormat="1" applyFont="1" applyBorder="1"/>
    <xf numFmtId="3" fontId="16" fillId="0" borderId="19" xfId="0" applyNumberFormat="1" applyFont="1" applyBorder="1" applyAlignment="1">
      <alignment horizontal="center"/>
    </xf>
    <xf numFmtId="3" fontId="28" fillId="0" borderId="23" xfId="0" applyNumberFormat="1" applyFont="1" applyBorder="1"/>
    <xf numFmtId="4" fontId="28" fillId="0" borderId="23" xfId="0" applyNumberFormat="1" applyFont="1" applyBorder="1"/>
    <xf numFmtId="4" fontId="16" fillId="0" borderId="0" xfId="0" applyNumberFormat="1" applyFont="1"/>
    <xf numFmtId="0" fontId="16" fillId="12" borderId="19" xfId="0" applyFont="1" applyFill="1" applyBorder="1" applyAlignment="1">
      <alignment horizontal="center"/>
    </xf>
    <xf numFmtId="0" fontId="16" fillId="12" borderId="19" xfId="0" applyFont="1" applyFill="1" applyBorder="1"/>
    <xf numFmtId="0" fontId="10" fillId="5" borderId="1" xfId="0" applyFont="1" applyFill="1" applyBorder="1" applyAlignment="1">
      <alignment vertical="center" wrapText="1"/>
    </xf>
    <xf numFmtId="0" fontId="10" fillId="5" borderId="11" xfId="0" applyFont="1" applyFill="1" applyBorder="1" applyAlignment="1">
      <alignment vertical="center" wrapText="1"/>
    </xf>
    <xf numFmtId="0" fontId="30" fillId="0" borderId="19" xfId="0" applyFont="1" applyBorder="1" applyAlignment="1">
      <alignment vertical="center" wrapText="1"/>
    </xf>
    <xf numFmtId="0" fontId="30" fillId="0" borderId="19" xfId="0" applyFont="1" applyBorder="1" applyAlignment="1">
      <alignment horizontal="center" vertical="center" wrapText="1"/>
    </xf>
    <xf numFmtId="3" fontId="30" fillId="0" borderId="19" xfId="0" applyNumberFormat="1" applyFont="1" applyBorder="1"/>
    <xf numFmtId="0" fontId="32" fillId="0" borderId="0" xfId="0" applyFont="1"/>
    <xf numFmtId="3" fontId="32" fillId="0" borderId="0" xfId="0" applyNumberFormat="1" applyFont="1" applyAlignment="1">
      <alignment horizontal="center"/>
    </xf>
    <xf numFmtId="3" fontId="11" fillId="0" borderId="19" xfId="0" applyNumberFormat="1" applyFont="1" applyBorder="1"/>
    <xf numFmtId="0" fontId="33" fillId="0" borderId="19" xfId="0" applyFont="1" applyBorder="1" applyAlignment="1">
      <alignment vertical="center" wrapText="1"/>
    </xf>
    <xf numFmtId="3" fontId="33" fillId="0" borderId="19" xfId="0" applyNumberFormat="1" applyFont="1" applyBorder="1"/>
    <xf numFmtId="0" fontId="34" fillId="0" borderId="19" xfId="0" applyFont="1" applyBorder="1" applyAlignment="1">
      <alignment wrapText="1"/>
    </xf>
    <xf numFmtId="0" fontId="11" fillId="0" borderId="19" xfId="0" applyFont="1" applyBorder="1" applyAlignment="1">
      <alignment horizontal="right" vertical="center" wrapText="1"/>
    </xf>
    <xf numFmtId="0" fontId="11" fillId="0" borderId="19" xfId="0" applyFont="1" applyBorder="1" applyAlignment="1">
      <alignment vertical="center" wrapText="1"/>
    </xf>
    <xf numFmtId="0" fontId="11" fillId="0" borderId="19" xfId="0" applyFont="1" applyBorder="1" applyAlignment="1">
      <alignment horizontal="center" vertical="center" wrapText="1"/>
    </xf>
    <xf numFmtId="0" fontId="32" fillId="0" borderId="0" xfId="0" applyFont="1" applyAlignment="1">
      <alignment wrapText="1"/>
    </xf>
    <xf numFmtId="0" fontId="32" fillId="7" borderId="19" xfId="0" applyFont="1" applyFill="1" applyBorder="1" applyAlignment="1">
      <alignment horizontal="center" vertical="center"/>
    </xf>
    <xf numFmtId="0" fontId="32" fillId="7" borderId="19" xfId="0" applyFont="1" applyFill="1" applyBorder="1" applyAlignment="1">
      <alignment horizontal="center" vertical="center" wrapText="1"/>
    </xf>
    <xf numFmtId="3" fontId="32" fillId="7" borderId="19" xfId="0" applyNumberFormat="1" applyFont="1" applyFill="1" applyBorder="1" applyAlignment="1">
      <alignment horizontal="center" vertical="center" wrapText="1"/>
    </xf>
    <xf numFmtId="2" fontId="32" fillId="7" borderId="19" xfId="0" applyNumberFormat="1" applyFont="1" applyFill="1" applyBorder="1" applyAlignment="1">
      <alignment wrapText="1"/>
    </xf>
    <xf numFmtId="0" fontId="32" fillId="7" borderId="19" xfId="0" applyFont="1" applyFill="1" applyBorder="1" applyAlignment="1">
      <alignment wrapText="1"/>
    </xf>
    <xf numFmtId="0" fontId="32" fillId="8" borderId="19" xfId="0" applyFont="1" applyFill="1" applyBorder="1"/>
    <xf numFmtId="2" fontId="32" fillId="8" borderId="19" xfId="0" applyNumberFormat="1" applyFont="1" applyFill="1" applyBorder="1" applyAlignment="1">
      <alignment wrapText="1"/>
    </xf>
    <xf numFmtId="2" fontId="35" fillId="8" borderId="19" xfId="0" applyNumberFormat="1" applyFont="1" applyFill="1" applyBorder="1" applyAlignment="1">
      <alignment horizontal="center"/>
    </xf>
    <xf numFmtId="0" fontId="35" fillId="8" borderId="19" xfId="0" applyFont="1" applyFill="1" applyBorder="1" applyAlignment="1">
      <alignment horizontal="center"/>
    </xf>
    <xf numFmtId="0" fontId="36" fillId="8" borderId="19" xfId="0" applyFont="1" applyFill="1" applyBorder="1" applyAlignment="1">
      <alignment horizontal="center"/>
    </xf>
    <xf numFmtId="0" fontId="32" fillId="8" borderId="19" xfId="0" applyFont="1" applyFill="1" applyBorder="1" applyAlignment="1">
      <alignment horizontal="center"/>
    </xf>
    <xf numFmtId="3" fontId="36" fillId="13" borderId="19" xfId="0" applyNumberFormat="1" applyFont="1" applyFill="1" applyBorder="1" applyAlignment="1">
      <alignment horizontal="center"/>
    </xf>
    <xf numFmtId="0" fontId="32" fillId="0" borderId="19" xfId="0" applyFont="1" applyBorder="1"/>
    <xf numFmtId="4" fontId="32" fillId="0" borderId="19" xfId="0" applyNumberFormat="1" applyFont="1" applyBorder="1"/>
    <xf numFmtId="0" fontId="32" fillId="8" borderId="19" xfId="0" applyFont="1" applyFill="1" applyBorder="1" applyAlignment="1">
      <alignment horizontal="left" wrapText="1"/>
    </xf>
    <xf numFmtId="3" fontId="32" fillId="0" borderId="19" xfId="0" applyNumberFormat="1" applyFont="1" applyBorder="1" applyAlignment="1">
      <alignment horizontal="center"/>
    </xf>
    <xf numFmtId="0" fontId="32" fillId="8" borderId="19" xfId="0" applyFont="1" applyFill="1" applyBorder="1" applyAlignment="1">
      <alignment wrapText="1"/>
    </xf>
    <xf numFmtId="0" fontId="32" fillId="9" borderId="19" xfId="0" applyFont="1" applyFill="1" applyBorder="1" applyAlignment="1">
      <alignment horizontal="center"/>
    </xf>
    <xf numFmtId="0" fontId="32" fillId="9" borderId="19" xfId="0" applyFont="1" applyFill="1" applyBorder="1" applyAlignment="1">
      <alignment wrapText="1"/>
    </xf>
    <xf numFmtId="0" fontId="35" fillId="9" borderId="19" xfId="0" applyFont="1" applyFill="1" applyBorder="1" applyAlignment="1">
      <alignment horizontal="center"/>
    </xf>
    <xf numFmtId="0" fontId="36" fillId="9" borderId="19" xfId="0" applyFont="1" applyFill="1" applyBorder="1" applyAlignment="1">
      <alignment horizontal="center"/>
    </xf>
    <xf numFmtId="0" fontId="32" fillId="9" borderId="19" xfId="0" applyFont="1" applyFill="1" applyBorder="1" applyAlignment="1">
      <alignment horizontal="left" wrapText="1"/>
    </xf>
    <xf numFmtId="0" fontId="32" fillId="10" borderId="19" xfId="0" applyFont="1" applyFill="1" applyBorder="1" applyAlignment="1">
      <alignment horizontal="center"/>
    </xf>
    <xf numFmtId="0" fontId="32" fillId="10" borderId="19" xfId="0" applyFont="1" applyFill="1" applyBorder="1" applyAlignment="1">
      <alignment wrapText="1"/>
    </xf>
    <xf numFmtId="0" fontId="35" fillId="10" borderId="19" xfId="0" applyFont="1" applyFill="1" applyBorder="1" applyAlignment="1">
      <alignment horizontal="center"/>
    </xf>
    <xf numFmtId="0" fontId="36" fillId="10" borderId="19" xfId="0" applyFont="1" applyFill="1" applyBorder="1" applyAlignment="1">
      <alignment horizontal="center"/>
    </xf>
    <xf numFmtId="0" fontId="32" fillId="10" borderId="19" xfId="0" applyFont="1" applyFill="1" applyBorder="1" applyAlignment="1">
      <alignment horizontal="left" wrapText="1"/>
    </xf>
    <xf numFmtId="0" fontId="32" fillId="12" borderId="19" xfId="0" applyFont="1" applyFill="1" applyBorder="1" applyAlignment="1">
      <alignment horizontal="center"/>
    </xf>
    <xf numFmtId="0" fontId="32" fillId="12" borderId="19" xfId="0" applyFont="1" applyFill="1" applyBorder="1" applyAlignment="1">
      <alignment wrapText="1"/>
    </xf>
    <xf numFmtId="0" fontId="35" fillId="12" borderId="19" xfId="0" applyFont="1" applyFill="1" applyBorder="1" applyAlignment="1">
      <alignment horizontal="center"/>
    </xf>
    <xf numFmtId="0" fontId="36" fillId="12" borderId="19" xfId="0" applyFont="1" applyFill="1" applyBorder="1" applyAlignment="1">
      <alignment horizontal="center"/>
    </xf>
    <xf numFmtId="0" fontId="32" fillId="12" borderId="19" xfId="0" applyFont="1" applyFill="1" applyBorder="1" applyAlignment="1">
      <alignment horizontal="left" wrapText="1"/>
    </xf>
    <xf numFmtId="0" fontId="32" fillId="12" borderId="19" xfId="0" applyFont="1" applyFill="1" applyBorder="1"/>
    <xf numFmtId="0" fontId="32" fillId="14" borderId="19" xfId="0" applyFont="1" applyFill="1" applyBorder="1" applyAlignment="1">
      <alignment wrapText="1"/>
    </xf>
    <xf numFmtId="0" fontId="35" fillId="14" borderId="19" xfId="0" applyFont="1" applyFill="1" applyBorder="1" applyAlignment="1">
      <alignment horizontal="center"/>
    </xf>
    <xf numFmtId="0" fontId="36" fillId="14" borderId="19" xfId="0" applyFont="1" applyFill="1" applyBorder="1" applyAlignment="1">
      <alignment horizontal="center"/>
    </xf>
    <xf numFmtId="0" fontId="32" fillId="14" borderId="19" xfId="0" applyFont="1" applyFill="1" applyBorder="1" applyAlignment="1">
      <alignment horizontal="center"/>
    </xf>
    <xf numFmtId="0" fontId="32" fillId="14" borderId="19" xfId="0" applyFont="1" applyFill="1" applyBorder="1"/>
    <xf numFmtId="0" fontId="32" fillId="14" borderId="19" xfId="0" applyFont="1" applyFill="1" applyBorder="1" applyAlignment="1">
      <alignment horizontal="left" wrapText="1"/>
    </xf>
    <xf numFmtId="0" fontId="32" fillId="14" borderId="19" xfId="0" applyFont="1" applyFill="1" applyBorder="1" applyAlignment="1">
      <alignment horizontal="center" vertical="center"/>
    </xf>
    <xf numFmtId="0" fontId="36" fillId="14" borderId="19" xfId="0" applyFont="1" applyFill="1" applyBorder="1" applyAlignment="1">
      <alignment horizontal="center" vertical="center"/>
    </xf>
    <xf numFmtId="0" fontId="32" fillId="6" borderId="19" xfId="0" applyFont="1" applyFill="1" applyBorder="1" applyAlignment="1">
      <alignment wrapText="1"/>
    </xf>
    <xf numFmtId="0" fontId="32" fillId="6" borderId="19" xfId="0" applyFont="1" applyFill="1" applyBorder="1" applyAlignment="1">
      <alignment horizontal="left" wrapText="1"/>
    </xf>
    <xf numFmtId="0" fontId="32" fillId="6" borderId="19" xfId="0" applyFont="1" applyFill="1" applyBorder="1" applyAlignment="1">
      <alignment horizontal="center"/>
    </xf>
    <xf numFmtId="0" fontId="36" fillId="6" borderId="19" xfId="0" applyFont="1" applyFill="1" applyBorder="1" applyAlignment="1">
      <alignment horizontal="center"/>
    </xf>
    <xf numFmtId="0" fontId="32" fillId="6" borderId="19" xfId="0" applyFont="1" applyFill="1" applyBorder="1"/>
    <xf numFmtId="0" fontId="37" fillId="6" borderId="19" xfId="0" applyFont="1" applyFill="1" applyBorder="1" applyAlignment="1">
      <alignment horizontal="center"/>
    </xf>
    <xf numFmtId="0" fontId="35" fillId="6" borderId="19" xfId="0" applyFont="1" applyFill="1" applyBorder="1" applyAlignment="1">
      <alignment horizontal="center"/>
    </xf>
    <xf numFmtId="0" fontId="32" fillId="11" borderId="19" xfId="0" applyFont="1" applyFill="1" applyBorder="1" applyAlignment="1">
      <alignment wrapText="1"/>
    </xf>
    <xf numFmtId="164" fontId="32" fillId="11" borderId="19" xfId="0" applyNumberFormat="1" applyFont="1" applyFill="1" applyBorder="1" applyAlignment="1">
      <alignment horizontal="left" wrapText="1"/>
    </xf>
    <xf numFmtId="164" fontId="32" fillId="11" borderId="19" xfId="0" applyNumberFormat="1" applyFont="1" applyFill="1" applyBorder="1" applyAlignment="1">
      <alignment horizontal="center"/>
    </xf>
    <xf numFmtId="0" fontId="32" fillId="11" borderId="19" xfId="2" applyNumberFormat="1" applyFont="1" applyFill="1" applyBorder="1" applyAlignment="1" applyProtection="1">
      <alignment horizontal="center" vertical="top"/>
    </xf>
    <xf numFmtId="0" fontId="32" fillId="11" borderId="19" xfId="2" applyNumberFormat="1" applyFont="1" applyFill="1" applyBorder="1" applyAlignment="1">
      <alignment horizontal="center" vertical="top"/>
    </xf>
    <xf numFmtId="0" fontId="35" fillId="11" borderId="19" xfId="2" applyNumberFormat="1" applyFont="1" applyFill="1" applyBorder="1" applyAlignment="1">
      <alignment horizontal="center" vertical="center"/>
    </xf>
    <xf numFmtId="0" fontId="32" fillId="11" borderId="19" xfId="0" applyFont="1" applyFill="1" applyBorder="1"/>
    <xf numFmtId="0" fontId="32" fillId="11" borderId="19" xfId="2" applyFont="1" applyFill="1" applyBorder="1" applyAlignment="1">
      <alignment horizontal="center" vertical="top"/>
    </xf>
    <xf numFmtId="0" fontId="32" fillId="11" borderId="19" xfId="2" applyFont="1" applyFill="1" applyBorder="1" applyAlignment="1">
      <alignment horizontal="center" vertical="center"/>
    </xf>
    <xf numFmtId="9" fontId="32" fillId="11" borderId="19" xfId="1" applyFont="1" applyFill="1" applyBorder="1" applyAlignment="1">
      <alignment horizontal="left" wrapText="1"/>
    </xf>
    <xf numFmtId="3" fontId="37" fillId="0" borderId="26" xfId="0" applyNumberFormat="1" applyFont="1" applyBorder="1" applyAlignment="1">
      <alignment horizontal="center"/>
    </xf>
    <xf numFmtId="4" fontId="37" fillId="0" borderId="25" xfId="0" applyNumberFormat="1" applyFont="1" applyBorder="1"/>
    <xf numFmtId="4" fontId="37" fillId="0" borderId="23" xfId="0" applyNumberFormat="1" applyFont="1" applyBorder="1"/>
    <xf numFmtId="4" fontId="32" fillId="0" borderId="0" xfId="0" applyNumberFormat="1" applyFont="1"/>
    <xf numFmtId="0" fontId="16" fillId="0" borderId="0" xfId="0" applyFont="1" applyAlignment="1">
      <alignment wrapText="1"/>
    </xf>
    <xf numFmtId="0" fontId="16" fillId="12" borderId="19" xfId="0" applyFont="1" applyFill="1" applyBorder="1" applyAlignment="1">
      <alignment wrapText="1"/>
    </xf>
    <xf numFmtId="0" fontId="26" fillId="12" borderId="19" xfId="0" applyFont="1" applyFill="1" applyBorder="1" applyAlignment="1">
      <alignment horizontal="center"/>
    </xf>
    <xf numFmtId="0" fontId="27" fillId="12" borderId="19" xfId="0" applyFont="1" applyFill="1" applyBorder="1" applyAlignment="1">
      <alignment horizontal="center"/>
    </xf>
    <xf numFmtId="0" fontId="27" fillId="12" borderId="20" xfId="0" applyFont="1" applyFill="1" applyBorder="1" applyAlignment="1">
      <alignment horizontal="center"/>
    </xf>
    <xf numFmtId="0" fontId="16" fillId="12" borderId="19" xfId="0" applyFont="1" applyFill="1" applyBorder="1" applyAlignment="1">
      <alignment horizontal="left" wrapText="1"/>
    </xf>
    <xf numFmtId="3" fontId="21" fillId="0" borderId="19" xfId="0" applyNumberFormat="1" applyFont="1" applyBorder="1" applyAlignment="1">
      <alignment vertical="center"/>
    </xf>
    <xf numFmtId="3" fontId="23" fillId="0" borderId="19" xfId="0" applyNumberFormat="1" applyFont="1" applyBorder="1" applyAlignment="1">
      <alignment vertical="center"/>
    </xf>
    <xf numFmtId="3" fontId="24" fillId="0" borderId="19" xfId="0" applyNumberFormat="1" applyFont="1" applyBorder="1" applyAlignment="1">
      <alignment vertical="center"/>
    </xf>
    <xf numFmtId="0" fontId="12" fillId="0" borderId="0" xfId="0" applyFont="1"/>
    <xf numFmtId="0" fontId="13"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13" fillId="0" borderId="0" xfId="0" applyFont="1" applyAlignment="1">
      <alignment horizontal="right" wrapText="1"/>
    </xf>
    <xf numFmtId="0" fontId="5" fillId="4" borderId="5" xfId="0" applyFont="1" applyFill="1" applyBorder="1" applyAlignment="1">
      <alignment vertical="center" wrapText="1"/>
    </xf>
    <xf numFmtId="0" fontId="5" fillId="4" borderId="6" xfId="0" applyFont="1" applyFill="1" applyBorder="1" applyAlignment="1">
      <alignment vertical="center" wrapText="1"/>
    </xf>
    <xf numFmtId="0" fontId="5" fillId="4" borderId="7" xfId="0" applyFont="1" applyFill="1" applyBorder="1" applyAlignment="1">
      <alignment vertical="center" wrapText="1"/>
    </xf>
    <xf numFmtId="0" fontId="5" fillId="4" borderId="13" xfId="0" applyFont="1" applyFill="1" applyBorder="1" applyAlignment="1">
      <alignment vertical="center" wrapText="1"/>
    </xf>
    <xf numFmtId="0" fontId="5" fillId="4" borderId="4" xfId="0" applyFont="1" applyFill="1" applyBorder="1" applyAlignment="1">
      <alignment vertical="center" wrapText="1"/>
    </xf>
    <xf numFmtId="0" fontId="5" fillId="4" borderId="14" xfId="0" applyFont="1" applyFill="1" applyBorder="1" applyAlignment="1">
      <alignment vertical="center" wrapText="1"/>
    </xf>
    <xf numFmtId="0" fontId="2" fillId="0" borderId="0" xfId="0" applyFont="1" applyAlignment="1">
      <alignment horizontal="center"/>
    </xf>
    <xf numFmtId="0" fontId="16" fillId="0" borderId="0" xfId="0" applyFont="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19" fillId="3" borderId="15" xfId="0" applyFont="1" applyFill="1" applyBorder="1" applyAlignment="1">
      <alignment horizontal="left" vertical="center" wrapText="1"/>
    </xf>
    <xf numFmtId="0" fontId="19" fillId="3" borderId="16" xfId="0" applyFont="1" applyFill="1" applyBorder="1" applyAlignment="1">
      <alignment horizontal="left" vertical="center" wrapText="1"/>
    </xf>
    <xf numFmtId="0" fontId="19" fillId="3" borderId="17" xfId="0" applyFont="1" applyFill="1" applyBorder="1" applyAlignment="1">
      <alignment horizontal="left" vertical="center" wrapText="1"/>
    </xf>
    <xf numFmtId="0" fontId="13" fillId="0" borderId="0" xfId="0" applyFont="1" applyAlignment="1">
      <alignment horizontal="right"/>
    </xf>
    <xf numFmtId="0" fontId="9" fillId="0" borderId="2" xfId="0" applyFont="1" applyFill="1" applyBorder="1" applyAlignment="1">
      <alignment horizontal="center" vertical="center"/>
    </xf>
    <xf numFmtId="0" fontId="9" fillId="0" borderId="3" xfId="0" applyFont="1" applyFill="1" applyBorder="1" applyAlignment="1">
      <alignment horizontal="center" vertical="center"/>
    </xf>
    <xf numFmtId="3" fontId="16" fillId="0" borderId="19" xfId="0" applyNumberFormat="1" applyFont="1" applyBorder="1" applyAlignment="1">
      <alignment horizontal="left" wrapText="1"/>
    </xf>
    <xf numFmtId="0" fontId="22" fillId="0" borderId="19" xfId="0" applyFont="1" applyBorder="1" applyAlignment="1">
      <alignment horizontal="left" vertical="center" wrapText="1"/>
    </xf>
    <xf numFmtId="3" fontId="16" fillId="0" borderId="19" xfId="0" applyNumberFormat="1" applyFont="1" applyBorder="1" applyAlignment="1">
      <alignment horizontal="left" vertical="center" wrapText="1"/>
    </xf>
    <xf numFmtId="0" fontId="20" fillId="0" borderId="18" xfId="0" applyFont="1" applyBorder="1" applyAlignment="1">
      <alignment horizontal="center"/>
    </xf>
    <xf numFmtId="0" fontId="21" fillId="6" borderId="19" xfId="0" applyFont="1" applyFill="1" applyBorder="1" applyAlignment="1">
      <alignment horizontal="center"/>
    </xf>
    <xf numFmtId="3" fontId="22" fillId="0" borderId="19" xfId="0" applyNumberFormat="1" applyFont="1" applyBorder="1" applyAlignment="1">
      <alignment horizontal="center" wrapText="1"/>
    </xf>
    <xf numFmtId="3" fontId="22" fillId="0" borderId="19" xfId="0" applyNumberFormat="1" applyFont="1" applyBorder="1" applyAlignment="1">
      <alignment horizontal="center"/>
    </xf>
    <xf numFmtId="3" fontId="24" fillId="0" borderId="19" xfId="0" applyNumberFormat="1" applyFont="1" applyBorder="1" applyAlignment="1">
      <alignment horizontal="center" wrapText="1"/>
    </xf>
    <xf numFmtId="3" fontId="11" fillId="0" borderId="19" xfId="0" applyNumberFormat="1" applyFont="1" applyBorder="1" applyAlignment="1">
      <alignment horizontal="left" wrapText="1"/>
    </xf>
    <xf numFmtId="3" fontId="32" fillId="0" borderId="19" xfId="0" applyNumberFormat="1" applyFont="1" applyBorder="1" applyAlignment="1">
      <alignment horizontal="left" wrapText="1"/>
    </xf>
    <xf numFmtId="0" fontId="31" fillId="0" borderId="19" xfId="0" applyFont="1" applyBorder="1" applyAlignment="1">
      <alignment horizontal="left" vertical="center" wrapText="1"/>
    </xf>
    <xf numFmtId="3" fontId="32" fillId="0" borderId="19" xfId="0" applyNumberFormat="1" applyFont="1" applyBorder="1" applyAlignment="1">
      <alignment horizontal="left" vertical="center" wrapText="1"/>
    </xf>
    <xf numFmtId="0" fontId="37" fillId="0" borderId="24" xfId="0" applyFont="1" applyBorder="1" applyAlignment="1">
      <alignment horizontal="right"/>
    </xf>
    <xf numFmtId="0" fontId="37" fillId="0" borderId="25" xfId="0" applyFont="1" applyBorder="1" applyAlignment="1">
      <alignment horizontal="right"/>
    </xf>
    <xf numFmtId="0" fontId="28" fillId="0" borderId="0" xfId="0" applyFont="1" applyBorder="1" applyAlignment="1">
      <alignment horizontal="center" vertical="center" wrapText="1"/>
    </xf>
    <xf numFmtId="3" fontId="31" fillId="0" borderId="19" xfId="0" applyNumberFormat="1" applyFont="1" applyBorder="1" applyAlignment="1">
      <alignment horizontal="center"/>
    </xf>
    <xf numFmtId="3" fontId="33" fillId="0" borderId="19" xfId="0" applyNumberFormat="1" applyFont="1" applyBorder="1" applyAlignment="1">
      <alignment horizontal="center" wrapText="1"/>
    </xf>
    <xf numFmtId="0" fontId="28" fillId="0" borderId="21" xfId="0" applyFont="1" applyBorder="1" applyAlignment="1">
      <alignment horizontal="right"/>
    </xf>
    <xf numFmtId="0" fontId="28" fillId="0" borderId="22" xfId="0" applyFont="1" applyBorder="1" applyAlignment="1">
      <alignment horizontal="right"/>
    </xf>
    <xf numFmtId="4" fontId="28" fillId="0" borderId="22" xfId="0" applyNumberFormat="1" applyFont="1" applyBorder="1" applyAlignment="1">
      <alignment horizontal="center"/>
    </xf>
    <xf numFmtId="0" fontId="28" fillId="0" borderId="0" xfId="0" applyFont="1" applyBorder="1" applyAlignment="1">
      <alignment horizontal="center" wrapText="1"/>
    </xf>
  </cellXfs>
  <cellStyles count="3">
    <cellStyle name="Normal" xfId="0" builtinId="0"/>
    <cellStyle name="Normal 2" xfId="2" xr:uid="{00000000-0005-0000-0000-000001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lzekr\AppData\Local\Temp\1\pid-12152\UKR%20atbalsta%20pl&#257;na_piemaksas_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KRAINA KOPĀ"/>
      <sheetName val="UKRAINA (2)"/>
      <sheetName val="PMIC"/>
    </sheetNames>
    <sheetDataSet>
      <sheetData sheetId="0"/>
      <sheetData sheetId="1">
        <row r="7">
          <cell r="G7">
            <v>369855</v>
          </cell>
        </row>
        <row r="8">
          <cell r="G8">
            <v>581920</v>
          </cell>
        </row>
        <row r="10">
          <cell r="G10">
            <v>224524</v>
          </cell>
        </row>
      </sheetData>
      <sheetData sheetId="2">
        <row r="7">
          <cell r="G7">
            <v>37740</v>
          </cell>
        </row>
        <row r="8">
          <cell r="G8">
            <v>29709</v>
          </cell>
        </row>
        <row r="10">
          <cell r="G10">
            <v>15911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9"/>
  <sheetViews>
    <sheetView tabSelected="1" zoomScale="90" zoomScaleNormal="90" workbookViewId="0">
      <selection activeCell="I13" sqref="I13"/>
    </sheetView>
  </sheetViews>
  <sheetFormatPr defaultRowHeight="15" x14ac:dyDescent="0.25"/>
  <cols>
    <col min="2" max="2" width="23.5703125" customWidth="1"/>
    <col min="3" max="3" width="47.42578125" customWidth="1"/>
    <col min="4" max="4" width="17.140625" customWidth="1"/>
    <col min="5" max="5" width="41.140625" style="32" customWidth="1"/>
    <col min="6" max="6" width="31.7109375" customWidth="1"/>
    <col min="8" max="8" width="14.28515625" customWidth="1"/>
  </cols>
  <sheetData>
    <row r="1" spans="1:9" s="13" customFormat="1" ht="22.5" customHeight="1" x14ac:dyDescent="0.25">
      <c r="A1" s="156"/>
      <c r="B1" s="156"/>
      <c r="C1" s="156"/>
      <c r="D1" s="157" t="s">
        <v>168</v>
      </c>
      <c r="E1" s="157"/>
      <c r="F1"/>
      <c r="G1"/>
      <c r="H1" s="14"/>
      <c r="I1"/>
    </row>
    <row r="2" spans="1:9" s="13" customFormat="1" ht="45" customHeight="1" x14ac:dyDescent="0.25">
      <c r="A2" s="156"/>
      <c r="B2" s="156"/>
      <c r="C2" s="156"/>
      <c r="D2" s="160" t="s">
        <v>159</v>
      </c>
      <c r="E2" s="160"/>
      <c r="F2"/>
      <c r="G2"/>
      <c r="H2" s="14"/>
      <c r="I2"/>
    </row>
    <row r="3" spans="1:9" x14ac:dyDescent="0.25">
      <c r="A3" s="167" t="s">
        <v>21</v>
      </c>
      <c r="B3" s="167"/>
      <c r="C3" s="167"/>
      <c r="D3" s="167"/>
      <c r="E3" s="167"/>
      <c r="H3" s="14"/>
    </row>
    <row r="4" spans="1:9" ht="15.75" x14ac:dyDescent="0.25">
      <c r="A4" s="159" t="s">
        <v>22</v>
      </c>
      <c r="B4" s="159"/>
      <c r="C4" s="159"/>
      <c r="D4" s="159"/>
      <c r="E4" s="159"/>
    </row>
    <row r="5" spans="1:9" ht="24.6" customHeight="1" x14ac:dyDescent="0.25">
      <c r="A5" s="168" t="s">
        <v>23</v>
      </c>
      <c r="B5" s="168"/>
      <c r="C5" s="168"/>
      <c r="D5" s="168"/>
      <c r="E5" s="168"/>
    </row>
    <row r="6" spans="1:9" ht="15.75" x14ac:dyDescent="0.25">
      <c r="A6" s="158" t="s">
        <v>24</v>
      </c>
      <c r="B6" s="159"/>
      <c r="C6" s="159"/>
      <c r="D6" s="159"/>
      <c r="E6" s="159"/>
    </row>
    <row r="7" spans="1:9" x14ac:dyDescent="0.25">
      <c r="A7" s="12"/>
      <c r="B7" s="12"/>
      <c r="C7" s="12"/>
      <c r="D7" s="12"/>
      <c r="E7" s="15"/>
    </row>
    <row r="8" spans="1:9" x14ac:dyDescent="0.25">
      <c r="A8" s="169" t="s">
        <v>0</v>
      </c>
      <c r="B8" s="171" t="s">
        <v>1</v>
      </c>
      <c r="C8" s="171" t="s">
        <v>2</v>
      </c>
      <c r="D8" s="169" t="s">
        <v>20</v>
      </c>
      <c r="E8" s="173" t="s">
        <v>3</v>
      </c>
    </row>
    <row r="9" spans="1:9" x14ac:dyDescent="0.25">
      <c r="A9" s="170"/>
      <c r="B9" s="172"/>
      <c r="C9" s="172"/>
      <c r="D9" s="170"/>
      <c r="E9" s="174"/>
    </row>
    <row r="10" spans="1:9" x14ac:dyDescent="0.25">
      <c r="A10" s="1"/>
      <c r="B10" s="2" t="s">
        <v>4</v>
      </c>
      <c r="C10" s="3"/>
      <c r="D10" s="10">
        <f>SUM(D11:D15)</f>
        <v>1259659</v>
      </c>
      <c r="E10" s="2" t="s">
        <v>25</v>
      </c>
    </row>
    <row r="11" spans="1:9" x14ac:dyDescent="0.25">
      <c r="A11" s="1" t="s">
        <v>5</v>
      </c>
      <c r="B11" s="2" t="s">
        <v>6</v>
      </c>
      <c r="C11" s="3"/>
      <c r="D11" s="10">
        <f>SUM(D19,D22)</f>
        <v>1259659</v>
      </c>
      <c r="E11" s="2" t="s">
        <v>25</v>
      </c>
    </row>
    <row r="12" spans="1:9" x14ac:dyDescent="0.25">
      <c r="A12" s="1" t="s">
        <v>7</v>
      </c>
      <c r="B12" s="2" t="s">
        <v>8</v>
      </c>
      <c r="C12" s="3"/>
      <c r="D12" s="6">
        <v>0</v>
      </c>
      <c r="E12" s="2" t="s">
        <v>25</v>
      </c>
    </row>
    <row r="13" spans="1:9" x14ac:dyDescent="0.25">
      <c r="A13" s="1" t="s">
        <v>16</v>
      </c>
      <c r="B13" s="2" t="s">
        <v>17</v>
      </c>
      <c r="C13" s="3"/>
      <c r="D13" s="6">
        <v>0</v>
      </c>
      <c r="E13" s="2" t="s">
        <v>25</v>
      </c>
    </row>
    <row r="14" spans="1:9" x14ac:dyDescent="0.25">
      <c r="A14" s="1" t="s">
        <v>9</v>
      </c>
      <c r="B14" s="2" t="s">
        <v>10</v>
      </c>
      <c r="C14" s="3"/>
      <c r="D14" s="16">
        <f>0</f>
        <v>0</v>
      </c>
      <c r="E14" s="2" t="s">
        <v>25</v>
      </c>
    </row>
    <row r="15" spans="1:9" ht="24.6" customHeight="1" thickBot="1" x14ac:dyDescent="0.3">
      <c r="A15" s="17" t="s">
        <v>11</v>
      </c>
      <c r="B15" s="18" t="s">
        <v>12</v>
      </c>
      <c r="C15" s="19"/>
      <c r="D15" s="20">
        <v>0</v>
      </c>
      <c r="E15" s="2" t="s">
        <v>25</v>
      </c>
    </row>
    <row r="16" spans="1:9" ht="15" customHeight="1" x14ac:dyDescent="0.25">
      <c r="A16" s="161" t="s">
        <v>160</v>
      </c>
      <c r="B16" s="162"/>
      <c r="C16" s="162"/>
      <c r="D16" s="162"/>
      <c r="E16" s="163"/>
    </row>
    <row r="17" spans="1:8" ht="29.25" customHeight="1" x14ac:dyDescent="0.25">
      <c r="A17" s="164" t="s">
        <v>162</v>
      </c>
      <c r="B17" s="165"/>
      <c r="C17" s="165"/>
      <c r="D17" s="165"/>
      <c r="E17" s="166"/>
    </row>
    <row r="18" spans="1:8" ht="15" customHeight="1" x14ac:dyDescent="0.25">
      <c r="A18" s="164"/>
      <c r="B18" s="165"/>
      <c r="C18" s="165"/>
      <c r="D18" s="165"/>
      <c r="E18" s="166"/>
      <c r="H18" t="s">
        <v>116</v>
      </c>
    </row>
    <row r="19" spans="1:8" x14ac:dyDescent="0.25">
      <c r="A19" s="21"/>
      <c r="B19" s="2"/>
      <c r="C19" s="2" t="s">
        <v>161</v>
      </c>
      <c r="D19" s="7">
        <f>D20</f>
        <v>1176299</v>
      </c>
      <c r="E19" s="22"/>
    </row>
    <row r="20" spans="1:8" ht="79.5" thickBot="1" x14ac:dyDescent="0.3">
      <c r="A20" s="23" t="s">
        <v>5</v>
      </c>
      <c r="B20" s="24" t="s">
        <v>13</v>
      </c>
      <c r="C20" s="27" t="s">
        <v>120</v>
      </c>
      <c r="D20" s="25">
        <v>1176299</v>
      </c>
      <c r="E20" s="26" t="s">
        <v>117</v>
      </c>
    </row>
    <row r="21" spans="1:8" x14ac:dyDescent="0.25">
      <c r="A21" s="161" t="s">
        <v>163</v>
      </c>
      <c r="B21" s="162"/>
      <c r="C21" s="162"/>
      <c r="D21" s="162"/>
      <c r="E21" s="163"/>
    </row>
    <row r="22" spans="1:8" x14ac:dyDescent="0.25">
      <c r="A22" s="21"/>
      <c r="B22" s="2"/>
      <c r="C22" s="2" t="s">
        <v>119</v>
      </c>
      <c r="D22" s="7">
        <f>D23</f>
        <v>83360</v>
      </c>
      <c r="E22" s="22"/>
    </row>
    <row r="23" spans="1:8" ht="156" customHeight="1" thickBot="1" x14ac:dyDescent="0.3">
      <c r="A23" s="23" t="s">
        <v>5</v>
      </c>
      <c r="B23" s="24" t="s">
        <v>13</v>
      </c>
      <c r="C23" s="27" t="s">
        <v>111</v>
      </c>
      <c r="D23" s="25">
        <v>83360</v>
      </c>
      <c r="E23" s="26" t="s">
        <v>118</v>
      </c>
    </row>
    <row r="24" spans="1:8" x14ac:dyDescent="0.25">
      <c r="A24" s="28"/>
      <c r="B24" s="28"/>
      <c r="C24" s="29"/>
      <c r="D24" s="29"/>
      <c r="E24" s="30"/>
    </row>
    <row r="25" spans="1:8" x14ac:dyDescent="0.25">
      <c r="A25" s="11"/>
      <c r="B25" s="11"/>
      <c r="C25" s="11"/>
      <c r="D25" s="11"/>
      <c r="E25" s="31"/>
    </row>
    <row r="26" spans="1:8" x14ac:dyDescent="0.25">
      <c r="A26" s="12" t="s">
        <v>15</v>
      </c>
      <c r="B26" s="12"/>
      <c r="C26" s="12"/>
      <c r="D26" s="12"/>
      <c r="E26" s="15"/>
    </row>
    <row r="27" spans="1:8" x14ac:dyDescent="0.25">
      <c r="A27" s="12" t="s">
        <v>18</v>
      </c>
      <c r="B27" s="12"/>
      <c r="C27" s="12"/>
      <c r="D27" s="12"/>
      <c r="E27" s="15"/>
    </row>
    <row r="28" spans="1:8" x14ac:dyDescent="0.25">
      <c r="A28" s="12" t="s">
        <v>19</v>
      </c>
      <c r="B28" s="12"/>
      <c r="C28" s="12"/>
      <c r="D28" s="12"/>
      <c r="E28" s="15"/>
    </row>
    <row r="29" spans="1:8" x14ac:dyDescent="0.25">
      <c r="A29" s="11"/>
      <c r="B29" s="11"/>
      <c r="C29" s="11"/>
      <c r="D29" s="11"/>
      <c r="E29" s="31"/>
    </row>
  </sheetData>
  <mergeCells count="18">
    <mergeCell ref="A16:E16"/>
    <mergeCell ref="A17:E17"/>
    <mergeCell ref="A18:E18"/>
    <mergeCell ref="A21:E21"/>
    <mergeCell ref="A3:E3"/>
    <mergeCell ref="A4:E4"/>
    <mergeCell ref="A5:E5"/>
    <mergeCell ref="A8:A9"/>
    <mergeCell ref="B8:B9"/>
    <mergeCell ref="C8:C9"/>
    <mergeCell ref="D8:D9"/>
    <mergeCell ref="E8:E9"/>
    <mergeCell ref="A1:A2"/>
    <mergeCell ref="B1:B2"/>
    <mergeCell ref="C1:C2"/>
    <mergeCell ref="D1:E1"/>
    <mergeCell ref="A6:E6"/>
    <mergeCell ref="D2:E2"/>
  </mergeCells>
  <phoneticPr fontId="8" type="noConversion"/>
  <pageMargins left="0.46" right="0.43" top="0.66" bottom="0.75" header="0.3" footer="0.3"/>
  <pageSetup paperSize="9" scale="8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8"/>
  <sheetViews>
    <sheetView zoomScale="110" zoomScaleNormal="110" workbookViewId="0">
      <selection activeCell="I18" sqref="I18"/>
    </sheetView>
  </sheetViews>
  <sheetFormatPr defaultRowHeight="15" x14ac:dyDescent="0.25"/>
  <cols>
    <col min="2" max="2" width="22.140625" customWidth="1"/>
    <col min="3" max="3" width="49.42578125" customWidth="1"/>
    <col min="4" max="4" width="13.28515625" customWidth="1"/>
    <col min="5" max="5" width="28.5703125" customWidth="1"/>
  </cols>
  <sheetData>
    <row r="1" spans="1:10" s="13" customFormat="1" ht="22.5" customHeight="1" x14ac:dyDescent="0.25">
      <c r="A1" s="156"/>
      <c r="B1" s="156"/>
      <c r="C1" s="160"/>
      <c r="D1" s="160"/>
      <c r="E1" s="160"/>
      <c r="F1"/>
      <c r="G1"/>
      <c r="H1"/>
      <c r="I1"/>
      <c r="J1"/>
    </row>
    <row r="2" spans="1:10" s="13" customFormat="1" ht="27" customHeight="1" x14ac:dyDescent="0.25">
      <c r="A2" s="156"/>
      <c r="B2" s="156"/>
      <c r="C2" s="160"/>
      <c r="D2" s="160"/>
      <c r="E2" s="160"/>
      <c r="F2"/>
      <c r="G2"/>
      <c r="H2"/>
      <c r="I2"/>
      <c r="J2"/>
    </row>
    <row r="3" spans="1:10" ht="15.75" x14ac:dyDescent="0.25">
      <c r="A3" s="176" t="s">
        <v>21</v>
      </c>
      <c r="B3" s="176"/>
      <c r="C3" s="176"/>
      <c r="D3" s="176"/>
      <c r="E3" s="176"/>
    </row>
    <row r="4" spans="1:10" ht="15.75" x14ac:dyDescent="0.25">
      <c r="A4" s="176" t="s">
        <v>22</v>
      </c>
      <c r="B4" s="176"/>
      <c r="C4" s="176"/>
      <c r="D4" s="176"/>
      <c r="E4" s="176"/>
    </row>
    <row r="5" spans="1:10" ht="15.75" x14ac:dyDescent="0.25">
      <c r="A5" s="175" t="s">
        <v>112</v>
      </c>
      <c r="B5" s="175"/>
      <c r="C5" s="175"/>
      <c r="D5" s="175"/>
      <c r="E5" s="175"/>
    </row>
    <row r="6" spans="1:10" ht="15.75" x14ac:dyDescent="0.25">
      <c r="A6" s="158" t="s">
        <v>27</v>
      </c>
      <c r="B6" s="159"/>
      <c r="C6" s="159"/>
      <c r="D6" s="159"/>
      <c r="E6" s="159"/>
    </row>
    <row r="7" spans="1:10" x14ac:dyDescent="0.25">
      <c r="A7" s="12"/>
      <c r="B7" s="12"/>
      <c r="C7" s="12"/>
      <c r="D7" s="12"/>
      <c r="E7" s="12"/>
    </row>
    <row r="8" spans="1:10" x14ac:dyDescent="0.25">
      <c r="A8" s="169" t="s">
        <v>0</v>
      </c>
      <c r="B8" s="171" t="s">
        <v>1</v>
      </c>
      <c r="C8" s="171" t="s">
        <v>2</v>
      </c>
      <c r="D8" s="169" t="s">
        <v>20</v>
      </c>
      <c r="E8" s="171" t="s">
        <v>3</v>
      </c>
    </row>
    <row r="9" spans="1:10" x14ac:dyDescent="0.25">
      <c r="A9" s="170"/>
      <c r="B9" s="172"/>
      <c r="C9" s="172"/>
      <c r="D9" s="170"/>
      <c r="E9" s="172"/>
    </row>
    <row r="10" spans="1:10" x14ac:dyDescent="0.25">
      <c r="A10" s="1"/>
      <c r="B10" s="2" t="s">
        <v>4</v>
      </c>
      <c r="C10" s="3" t="s">
        <v>30</v>
      </c>
      <c r="D10" s="10">
        <f>SUM(D11:D15)</f>
        <v>100108</v>
      </c>
      <c r="E10" s="4" t="s">
        <v>30</v>
      </c>
    </row>
    <row r="11" spans="1:10" x14ac:dyDescent="0.25">
      <c r="A11" s="1" t="s">
        <v>5</v>
      </c>
      <c r="B11" s="2" t="s">
        <v>6</v>
      </c>
      <c r="C11" s="3" t="s">
        <v>30</v>
      </c>
      <c r="D11" s="10">
        <f>D18</f>
        <v>6193</v>
      </c>
      <c r="E11" s="4" t="s">
        <v>30</v>
      </c>
    </row>
    <row r="12" spans="1:10" x14ac:dyDescent="0.25">
      <c r="A12" s="1" t="s">
        <v>7</v>
      </c>
      <c r="B12" s="2" t="s">
        <v>8</v>
      </c>
      <c r="C12" s="3" t="s">
        <v>30</v>
      </c>
      <c r="D12" s="16">
        <f>D19</f>
        <v>3915</v>
      </c>
      <c r="E12" s="4" t="s">
        <v>30</v>
      </c>
    </row>
    <row r="13" spans="1:10" x14ac:dyDescent="0.25">
      <c r="A13" s="1" t="s">
        <v>16</v>
      </c>
      <c r="B13" s="2" t="s">
        <v>17</v>
      </c>
      <c r="C13" s="3" t="s">
        <v>30</v>
      </c>
      <c r="D13" s="6">
        <v>0</v>
      </c>
      <c r="E13" s="4" t="s">
        <v>30</v>
      </c>
    </row>
    <row r="14" spans="1:10" x14ac:dyDescent="0.25">
      <c r="A14" s="1" t="s">
        <v>9</v>
      </c>
      <c r="B14" s="2" t="s">
        <v>10</v>
      </c>
      <c r="C14" s="3" t="s">
        <v>30</v>
      </c>
      <c r="D14" s="16">
        <f>D23</f>
        <v>90000</v>
      </c>
      <c r="E14" s="4" t="s">
        <v>30</v>
      </c>
    </row>
    <row r="15" spans="1:10" ht="21.75" thickBot="1" x14ac:dyDescent="0.3">
      <c r="A15" s="17" t="s">
        <v>11</v>
      </c>
      <c r="B15" s="18" t="s">
        <v>12</v>
      </c>
      <c r="C15" s="19" t="s">
        <v>30</v>
      </c>
      <c r="D15" s="20">
        <v>0</v>
      </c>
      <c r="E15" s="33" t="s">
        <v>30</v>
      </c>
    </row>
    <row r="16" spans="1:10" ht="19.5" customHeight="1" x14ac:dyDescent="0.25">
      <c r="A16" s="161" t="s">
        <v>164</v>
      </c>
      <c r="B16" s="162"/>
      <c r="C16" s="162"/>
      <c r="D16" s="162"/>
      <c r="E16" s="163"/>
    </row>
    <row r="17" spans="1:5" x14ac:dyDescent="0.25">
      <c r="A17" s="21"/>
      <c r="B17" s="2"/>
      <c r="C17" s="2" t="s">
        <v>119</v>
      </c>
      <c r="D17" s="7">
        <f>SUM(D18:D19)</f>
        <v>10108</v>
      </c>
      <c r="E17" s="22"/>
    </row>
    <row r="18" spans="1:5" ht="129.75" customHeight="1" x14ac:dyDescent="0.25">
      <c r="A18" s="37" t="s">
        <v>5</v>
      </c>
      <c r="B18" s="8" t="s">
        <v>13</v>
      </c>
      <c r="C18" s="38" t="s">
        <v>98</v>
      </c>
      <c r="D18" s="9">
        <v>6193</v>
      </c>
      <c r="E18" s="39" t="s">
        <v>110</v>
      </c>
    </row>
    <row r="19" spans="1:5" ht="90.75" thickBot="1" x14ac:dyDescent="0.3">
      <c r="A19" s="23" t="s">
        <v>7</v>
      </c>
      <c r="B19" s="24" t="s">
        <v>14</v>
      </c>
      <c r="C19" s="27" t="s">
        <v>107</v>
      </c>
      <c r="D19" s="25">
        <v>3915</v>
      </c>
      <c r="E19" s="36" t="s">
        <v>101</v>
      </c>
    </row>
    <row r="20" spans="1:5" ht="29.25" customHeight="1" x14ac:dyDescent="0.25">
      <c r="A20" s="161" t="s">
        <v>162</v>
      </c>
      <c r="B20" s="162"/>
      <c r="C20" s="162"/>
      <c r="D20" s="162"/>
      <c r="E20" s="163"/>
    </row>
    <row r="21" spans="1:5" x14ac:dyDescent="0.25">
      <c r="A21" s="21"/>
      <c r="B21" s="2"/>
      <c r="C21" s="2" t="s">
        <v>165</v>
      </c>
      <c r="D21" s="7">
        <f>SUM(D22:D23)</f>
        <v>90000</v>
      </c>
      <c r="E21" s="22"/>
    </row>
    <row r="22" spans="1:5" ht="45" x14ac:dyDescent="0.25">
      <c r="A22" s="37" t="s">
        <v>5</v>
      </c>
      <c r="B22" s="8" t="s">
        <v>13</v>
      </c>
      <c r="C22" s="38" t="s">
        <v>108</v>
      </c>
      <c r="D22" s="40" t="s">
        <v>31</v>
      </c>
      <c r="E22" s="39" t="s">
        <v>100</v>
      </c>
    </row>
    <row r="23" spans="1:5" ht="68.25" thickBot="1" x14ac:dyDescent="0.3">
      <c r="A23" s="23" t="s">
        <v>9</v>
      </c>
      <c r="B23" s="24" t="s">
        <v>10</v>
      </c>
      <c r="C23" s="27" t="s">
        <v>109</v>
      </c>
      <c r="D23" s="25">
        <v>90000</v>
      </c>
      <c r="E23" s="36" t="s">
        <v>99</v>
      </c>
    </row>
    <row r="24" spans="1:5" x14ac:dyDescent="0.25">
      <c r="A24" s="11"/>
      <c r="B24" s="11"/>
      <c r="C24" s="11"/>
      <c r="D24" s="11"/>
      <c r="E24" s="11"/>
    </row>
    <row r="25" spans="1:5" x14ac:dyDescent="0.25">
      <c r="A25" s="12" t="s">
        <v>15</v>
      </c>
      <c r="B25" s="12"/>
      <c r="C25" s="12"/>
      <c r="D25" s="12"/>
      <c r="E25" s="12"/>
    </row>
    <row r="26" spans="1:5" x14ac:dyDescent="0.25">
      <c r="A26" s="12" t="s">
        <v>18</v>
      </c>
      <c r="B26" s="12"/>
      <c r="C26" s="12"/>
      <c r="D26" s="12"/>
      <c r="E26" s="12"/>
    </row>
    <row r="27" spans="1:5" x14ac:dyDescent="0.25">
      <c r="A27" s="12" t="s">
        <v>19</v>
      </c>
      <c r="B27" s="12"/>
      <c r="C27" s="12"/>
      <c r="D27" s="12"/>
      <c r="E27" s="12"/>
    </row>
    <row r="28" spans="1:5" x14ac:dyDescent="0.25">
      <c r="A28" s="11"/>
      <c r="B28" s="11"/>
      <c r="C28" s="11"/>
      <c r="D28" s="11"/>
      <c r="E28" s="11"/>
    </row>
  </sheetData>
  <mergeCells count="14">
    <mergeCell ref="A16:E16"/>
    <mergeCell ref="A20:E20"/>
    <mergeCell ref="A6:E6"/>
    <mergeCell ref="A8:A9"/>
    <mergeCell ref="B8:B9"/>
    <mergeCell ref="C8:C9"/>
    <mergeCell ref="D8:D9"/>
    <mergeCell ref="E8:E9"/>
    <mergeCell ref="A5:E5"/>
    <mergeCell ref="A1:A2"/>
    <mergeCell ref="B1:B2"/>
    <mergeCell ref="C1:E2"/>
    <mergeCell ref="A3:E3"/>
    <mergeCell ref="A4:E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5"/>
  <sheetViews>
    <sheetView zoomScale="110" zoomScaleNormal="110" workbookViewId="0">
      <selection activeCell="H18" sqref="H18"/>
    </sheetView>
  </sheetViews>
  <sheetFormatPr defaultRowHeight="15" x14ac:dyDescent="0.25"/>
  <cols>
    <col min="2" max="2" width="23.5703125" customWidth="1"/>
    <col min="3" max="3" width="47.42578125" customWidth="1"/>
    <col min="4" max="4" width="13.28515625" customWidth="1"/>
    <col min="5" max="5" width="41.28515625" customWidth="1"/>
  </cols>
  <sheetData>
    <row r="1" spans="1:9" s="13" customFormat="1" ht="22.5" customHeight="1" x14ac:dyDescent="0.25">
      <c r="A1" s="156"/>
      <c r="B1" s="156"/>
      <c r="C1" s="156"/>
      <c r="D1" s="157"/>
      <c r="E1" s="157"/>
      <c r="F1"/>
      <c r="G1"/>
      <c r="H1"/>
      <c r="I1"/>
    </row>
    <row r="2" spans="1:9" s="13" customFormat="1" ht="39.75" customHeight="1" x14ac:dyDescent="0.25">
      <c r="A2" s="156"/>
      <c r="B2" s="156"/>
      <c r="C2" s="156"/>
      <c r="D2" s="157"/>
      <c r="E2" s="157"/>
      <c r="F2"/>
      <c r="G2"/>
      <c r="H2"/>
      <c r="I2"/>
    </row>
    <row r="3" spans="1:9" x14ac:dyDescent="0.25">
      <c r="A3" s="167" t="s">
        <v>21</v>
      </c>
      <c r="B3" s="167"/>
      <c r="C3" s="167"/>
      <c r="D3" s="167"/>
      <c r="E3" s="167"/>
    </row>
    <row r="4" spans="1:9" ht="15.75" x14ac:dyDescent="0.25">
      <c r="A4" s="176" t="s">
        <v>22</v>
      </c>
      <c r="B4" s="176"/>
      <c r="C4" s="176"/>
      <c r="D4" s="176"/>
      <c r="E4" s="176"/>
    </row>
    <row r="5" spans="1:9" ht="15.75" x14ac:dyDescent="0.25">
      <c r="A5" s="168" t="s">
        <v>106</v>
      </c>
      <c r="B5" s="168"/>
      <c r="C5" s="168"/>
      <c r="D5" s="168"/>
      <c r="E5" s="168"/>
    </row>
    <row r="6" spans="1:9" ht="15.75" x14ac:dyDescent="0.25">
      <c r="A6" s="158" t="s">
        <v>24</v>
      </c>
      <c r="B6" s="159"/>
      <c r="C6" s="159"/>
      <c r="D6" s="159"/>
      <c r="E6" s="159"/>
    </row>
    <row r="7" spans="1:9" x14ac:dyDescent="0.25">
      <c r="A7" s="12"/>
      <c r="B7" s="12"/>
      <c r="C7" s="12"/>
      <c r="D7" s="12"/>
      <c r="E7" s="12"/>
    </row>
    <row r="8" spans="1:9" x14ac:dyDescent="0.25">
      <c r="A8" s="169" t="s">
        <v>0</v>
      </c>
      <c r="B8" s="171" t="s">
        <v>1</v>
      </c>
      <c r="C8" s="171" t="s">
        <v>2</v>
      </c>
      <c r="D8" s="169" t="s">
        <v>20</v>
      </c>
      <c r="E8" s="171" t="s">
        <v>3</v>
      </c>
    </row>
    <row r="9" spans="1:9" x14ac:dyDescent="0.25">
      <c r="A9" s="170"/>
      <c r="B9" s="172"/>
      <c r="C9" s="172"/>
      <c r="D9" s="170"/>
      <c r="E9" s="172"/>
    </row>
    <row r="10" spans="1:9" x14ac:dyDescent="0.25">
      <c r="A10" s="1"/>
      <c r="B10" s="2" t="s">
        <v>4</v>
      </c>
      <c r="C10" s="3" t="s">
        <v>30</v>
      </c>
      <c r="D10" s="10">
        <f>SUM(D11:D15)</f>
        <v>47780</v>
      </c>
      <c r="E10" s="4" t="s">
        <v>30</v>
      </c>
    </row>
    <row r="11" spans="1:9" x14ac:dyDescent="0.25">
      <c r="A11" s="1" t="s">
        <v>5</v>
      </c>
      <c r="B11" s="2" t="s">
        <v>6</v>
      </c>
      <c r="C11" s="3" t="s">
        <v>30</v>
      </c>
      <c r="D11" s="10">
        <f>D18</f>
        <v>8902</v>
      </c>
      <c r="E11" s="4" t="s">
        <v>30</v>
      </c>
    </row>
    <row r="12" spans="1:9" x14ac:dyDescent="0.25">
      <c r="A12" s="1" t="s">
        <v>7</v>
      </c>
      <c r="B12" s="2" t="s">
        <v>8</v>
      </c>
      <c r="C12" s="3" t="s">
        <v>30</v>
      </c>
      <c r="D12" s="16">
        <f>SUM(D19)</f>
        <v>9838</v>
      </c>
      <c r="E12" s="4" t="s">
        <v>30</v>
      </c>
    </row>
    <row r="13" spans="1:9" x14ac:dyDescent="0.25">
      <c r="A13" s="1" t="s">
        <v>16</v>
      </c>
      <c r="B13" s="2" t="s">
        <v>17</v>
      </c>
      <c r="C13" s="3" t="s">
        <v>30</v>
      </c>
      <c r="D13" s="6">
        <v>0</v>
      </c>
      <c r="E13" s="4" t="s">
        <v>30</v>
      </c>
    </row>
    <row r="14" spans="1:9" x14ac:dyDescent="0.25">
      <c r="A14" s="1" t="s">
        <v>9</v>
      </c>
      <c r="B14" s="2" t="s">
        <v>10</v>
      </c>
      <c r="C14" s="3" t="s">
        <v>30</v>
      </c>
      <c r="D14" s="16">
        <f>D20</f>
        <v>29040</v>
      </c>
      <c r="E14" s="4" t="s">
        <v>30</v>
      </c>
    </row>
    <row r="15" spans="1:9" ht="21.75" thickBot="1" x14ac:dyDescent="0.3">
      <c r="A15" s="17" t="s">
        <v>11</v>
      </c>
      <c r="B15" s="18" t="s">
        <v>12</v>
      </c>
      <c r="C15" s="19" t="s">
        <v>30</v>
      </c>
      <c r="D15" s="20">
        <v>0</v>
      </c>
      <c r="E15" s="33" t="s">
        <v>30</v>
      </c>
    </row>
    <row r="16" spans="1:9" ht="24.75" customHeight="1" x14ac:dyDescent="0.25">
      <c r="A16" s="161" t="s">
        <v>162</v>
      </c>
      <c r="B16" s="162"/>
      <c r="C16" s="162"/>
      <c r="D16" s="162"/>
      <c r="E16" s="163"/>
    </row>
    <row r="17" spans="1:5" x14ac:dyDescent="0.25">
      <c r="A17" s="21"/>
      <c r="B17" s="2"/>
      <c r="C17" s="41" t="s">
        <v>165</v>
      </c>
      <c r="D17" s="42">
        <f>SUM(D18:D20)</f>
        <v>47780</v>
      </c>
      <c r="E17" s="22"/>
    </row>
    <row r="18" spans="1:5" ht="89.25" customHeight="1" x14ac:dyDescent="0.25">
      <c r="A18" s="37" t="s">
        <v>5</v>
      </c>
      <c r="B18" s="8" t="s">
        <v>13</v>
      </c>
      <c r="C18" s="70" t="s">
        <v>121</v>
      </c>
      <c r="D18" s="9">
        <v>8902</v>
      </c>
      <c r="E18" s="177" t="s">
        <v>102</v>
      </c>
    </row>
    <row r="19" spans="1:5" ht="123.75" customHeight="1" x14ac:dyDescent="0.25">
      <c r="A19" s="37" t="s">
        <v>7</v>
      </c>
      <c r="B19" s="8" t="s">
        <v>14</v>
      </c>
      <c r="C19" s="70" t="s">
        <v>115</v>
      </c>
      <c r="D19" s="9">
        <v>9838</v>
      </c>
      <c r="E19" s="178"/>
    </row>
    <row r="20" spans="1:5" ht="72.75" customHeight="1" thickBot="1" x14ac:dyDescent="0.3">
      <c r="A20" s="23" t="s">
        <v>9</v>
      </c>
      <c r="B20" s="24" t="s">
        <v>10</v>
      </c>
      <c r="C20" s="71" t="s">
        <v>113</v>
      </c>
      <c r="D20" s="25">
        <v>29040</v>
      </c>
      <c r="E20" s="179"/>
    </row>
    <row r="21" spans="1:5" x14ac:dyDescent="0.25">
      <c r="A21" s="28"/>
      <c r="B21" s="28"/>
      <c r="C21" s="29"/>
      <c r="D21" s="29"/>
      <c r="E21" s="30"/>
    </row>
    <row r="22" spans="1:5" x14ac:dyDescent="0.25">
      <c r="A22" s="12" t="s">
        <v>15</v>
      </c>
      <c r="B22" s="12"/>
      <c r="C22" s="12"/>
      <c r="D22" s="12"/>
      <c r="E22" s="12"/>
    </row>
    <row r="23" spans="1:5" x14ac:dyDescent="0.25">
      <c r="A23" s="12" t="s">
        <v>18</v>
      </c>
      <c r="B23" s="12"/>
      <c r="C23" s="12"/>
      <c r="D23" s="12"/>
      <c r="E23" s="12"/>
    </row>
    <row r="24" spans="1:5" x14ac:dyDescent="0.25">
      <c r="A24" s="12" t="s">
        <v>19</v>
      </c>
      <c r="B24" s="12"/>
      <c r="C24" s="12"/>
      <c r="D24" s="12"/>
      <c r="E24" s="12"/>
    </row>
    <row r="25" spans="1:5" x14ac:dyDescent="0.25">
      <c r="A25" s="11"/>
      <c r="B25" s="11"/>
      <c r="C25" s="11"/>
      <c r="D25" s="11"/>
      <c r="E25" s="11"/>
    </row>
  </sheetData>
  <mergeCells count="15">
    <mergeCell ref="A16:E16"/>
    <mergeCell ref="E18:E20"/>
    <mergeCell ref="A5:E5"/>
    <mergeCell ref="A6:E6"/>
    <mergeCell ref="A8:A9"/>
    <mergeCell ref="B8:B9"/>
    <mergeCell ref="C8:C9"/>
    <mergeCell ref="D8:D9"/>
    <mergeCell ref="E8:E9"/>
    <mergeCell ref="A4:E4"/>
    <mergeCell ref="A1:A2"/>
    <mergeCell ref="B1:B2"/>
    <mergeCell ref="C1:C2"/>
    <mergeCell ref="D1:E2"/>
    <mergeCell ref="A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24"/>
  <sheetViews>
    <sheetView zoomScaleNormal="100" workbookViewId="0">
      <selection activeCell="C26" sqref="C26"/>
    </sheetView>
  </sheetViews>
  <sheetFormatPr defaultRowHeight="15" x14ac:dyDescent="0.25"/>
  <cols>
    <col min="2" max="2" width="22.140625" customWidth="1"/>
    <col min="3" max="3" width="49.42578125" customWidth="1"/>
    <col min="4" max="4" width="13.28515625" customWidth="1"/>
    <col min="5" max="5" width="28.5703125" customWidth="1"/>
  </cols>
  <sheetData>
    <row r="1" spans="1:10" s="13" customFormat="1" ht="22.5" customHeight="1" x14ac:dyDescent="0.25">
      <c r="A1" s="156"/>
      <c r="B1" s="156"/>
      <c r="C1" s="160"/>
      <c r="D1" s="180"/>
      <c r="E1" s="180"/>
      <c r="F1"/>
      <c r="G1"/>
      <c r="H1"/>
      <c r="I1"/>
      <c r="J1"/>
    </row>
    <row r="2" spans="1:10" s="13" customFormat="1" ht="16.5" customHeight="1" x14ac:dyDescent="0.25">
      <c r="A2" s="156"/>
      <c r="B2" s="156"/>
      <c r="C2" s="180"/>
      <c r="D2" s="180"/>
      <c r="E2" s="180"/>
      <c r="F2"/>
      <c r="G2"/>
      <c r="H2"/>
      <c r="I2"/>
      <c r="J2"/>
    </row>
    <row r="3" spans="1:10" ht="15.75" x14ac:dyDescent="0.25">
      <c r="A3" s="176" t="s">
        <v>21</v>
      </c>
      <c r="B3" s="176"/>
      <c r="C3" s="176"/>
      <c r="D3" s="176"/>
      <c r="E3" s="176"/>
    </row>
    <row r="4" spans="1:10" ht="15.75" x14ac:dyDescent="0.25">
      <c r="A4" s="176" t="s">
        <v>22</v>
      </c>
      <c r="B4" s="176"/>
      <c r="C4" s="176"/>
      <c r="D4" s="176"/>
      <c r="E4" s="176"/>
    </row>
    <row r="5" spans="1:10" ht="24.6" customHeight="1" x14ac:dyDescent="0.25">
      <c r="A5" s="175" t="s">
        <v>26</v>
      </c>
      <c r="B5" s="175"/>
      <c r="C5" s="175"/>
      <c r="D5" s="175"/>
      <c r="E5" s="175"/>
    </row>
    <row r="6" spans="1:10" ht="15.75" x14ac:dyDescent="0.25">
      <c r="A6" s="158" t="s">
        <v>27</v>
      </c>
      <c r="B6" s="159"/>
      <c r="C6" s="159"/>
      <c r="D6" s="159"/>
      <c r="E6" s="159"/>
    </row>
    <row r="7" spans="1:10" x14ac:dyDescent="0.25">
      <c r="A7" s="12"/>
      <c r="B7" s="12"/>
      <c r="C7" s="12"/>
      <c r="D7" s="12"/>
      <c r="E7" s="12"/>
    </row>
    <row r="8" spans="1:10" x14ac:dyDescent="0.25">
      <c r="A8" s="169" t="s">
        <v>0</v>
      </c>
      <c r="B8" s="171" t="s">
        <v>1</v>
      </c>
      <c r="C8" s="171" t="s">
        <v>2</v>
      </c>
      <c r="D8" s="181" t="s">
        <v>20</v>
      </c>
      <c r="E8" s="171" t="s">
        <v>3</v>
      </c>
    </row>
    <row r="9" spans="1:10" x14ac:dyDescent="0.25">
      <c r="A9" s="170"/>
      <c r="B9" s="172"/>
      <c r="C9" s="172"/>
      <c r="D9" s="182"/>
      <c r="E9" s="172"/>
    </row>
    <row r="10" spans="1:10" x14ac:dyDescent="0.25">
      <c r="A10" s="1"/>
      <c r="B10" s="2" t="s">
        <v>4</v>
      </c>
      <c r="C10" s="3"/>
      <c r="D10" s="10">
        <f>SUM(D11:D15)</f>
        <v>17040</v>
      </c>
      <c r="E10" s="4"/>
    </row>
    <row r="11" spans="1:10" x14ac:dyDescent="0.25">
      <c r="A11" s="1" t="s">
        <v>5</v>
      </c>
      <c r="B11" s="2" t="s">
        <v>6</v>
      </c>
      <c r="C11" s="3"/>
      <c r="D11" s="10">
        <f>0</f>
        <v>0</v>
      </c>
      <c r="E11" s="5"/>
    </row>
    <row r="12" spans="1:10" x14ac:dyDescent="0.25">
      <c r="A12" s="1" t="s">
        <v>7</v>
      </c>
      <c r="B12" s="2" t="s">
        <v>8</v>
      </c>
      <c r="C12" s="3"/>
      <c r="D12" s="6">
        <f>D19</f>
        <v>17040</v>
      </c>
      <c r="E12" s="4"/>
    </row>
    <row r="13" spans="1:10" x14ac:dyDescent="0.25">
      <c r="A13" s="1" t="s">
        <v>16</v>
      </c>
      <c r="B13" s="2" t="s">
        <v>17</v>
      </c>
      <c r="C13" s="3"/>
      <c r="D13" s="6">
        <v>0</v>
      </c>
      <c r="E13" s="4"/>
    </row>
    <row r="14" spans="1:10" x14ac:dyDescent="0.25">
      <c r="A14" s="1" t="s">
        <v>9</v>
      </c>
      <c r="B14" s="2" t="s">
        <v>10</v>
      </c>
      <c r="C14" s="3"/>
      <c r="D14" s="6">
        <v>0</v>
      </c>
      <c r="E14" s="4"/>
    </row>
    <row r="15" spans="1:10" ht="19.5" customHeight="1" x14ac:dyDescent="0.25">
      <c r="A15" s="17" t="s">
        <v>11</v>
      </c>
      <c r="B15" s="18" t="s">
        <v>12</v>
      </c>
      <c r="C15" s="19"/>
      <c r="D15" s="20">
        <v>0</v>
      </c>
      <c r="E15" s="33"/>
    </row>
    <row r="16" spans="1:10" ht="26.25" customHeight="1" x14ac:dyDescent="0.25">
      <c r="A16" s="164" t="s">
        <v>162</v>
      </c>
      <c r="B16" s="165"/>
      <c r="C16" s="165"/>
      <c r="D16" s="165"/>
      <c r="E16" s="166"/>
    </row>
    <row r="17" spans="1:5" x14ac:dyDescent="0.25">
      <c r="A17" s="164"/>
      <c r="B17" s="165"/>
      <c r="C17" s="165"/>
      <c r="D17" s="165"/>
      <c r="E17" s="166"/>
    </row>
    <row r="18" spans="1:5" x14ac:dyDescent="0.25">
      <c r="A18" s="21"/>
      <c r="B18" s="2"/>
      <c r="C18" s="2" t="s">
        <v>28</v>
      </c>
      <c r="D18" s="7">
        <f>SUM(D19:D19)</f>
        <v>17040</v>
      </c>
      <c r="E18" s="34"/>
    </row>
    <row r="19" spans="1:5" ht="83.25" customHeight="1" thickBot="1" x14ac:dyDescent="0.3">
      <c r="A19" s="23" t="s">
        <v>7</v>
      </c>
      <c r="B19" s="24" t="s">
        <v>14</v>
      </c>
      <c r="C19" s="35" t="s">
        <v>114</v>
      </c>
      <c r="D19" s="25">
        <v>17040</v>
      </c>
      <c r="E19" s="36" t="s">
        <v>29</v>
      </c>
    </row>
    <row r="20" spans="1:5" x14ac:dyDescent="0.25">
      <c r="A20" s="11"/>
      <c r="B20" s="11"/>
      <c r="C20" s="11"/>
      <c r="D20" s="11"/>
      <c r="E20" s="11"/>
    </row>
    <row r="21" spans="1:5" x14ac:dyDescent="0.25">
      <c r="A21" s="12" t="s">
        <v>15</v>
      </c>
      <c r="B21" s="12"/>
      <c r="C21" s="12"/>
      <c r="D21" s="12"/>
      <c r="E21" s="12"/>
    </row>
    <row r="22" spans="1:5" x14ac:dyDescent="0.25">
      <c r="A22" s="12" t="s">
        <v>18</v>
      </c>
      <c r="B22" s="12"/>
      <c r="C22" s="12"/>
      <c r="D22" s="12"/>
      <c r="E22" s="12"/>
    </row>
    <row r="23" spans="1:5" x14ac:dyDescent="0.25">
      <c r="A23" s="12" t="s">
        <v>19</v>
      </c>
      <c r="B23" s="12"/>
      <c r="C23" s="12"/>
      <c r="D23" s="12"/>
      <c r="E23" s="12"/>
    </row>
    <row r="24" spans="1:5" x14ac:dyDescent="0.25">
      <c r="A24" s="11"/>
      <c r="B24" s="11"/>
      <c r="C24" s="11"/>
      <c r="D24" s="11"/>
      <c r="E24" s="11"/>
    </row>
  </sheetData>
  <mergeCells count="14">
    <mergeCell ref="A1:A2"/>
    <mergeCell ref="B1:B2"/>
    <mergeCell ref="A16:E16"/>
    <mergeCell ref="C1:E2"/>
    <mergeCell ref="A17:E17"/>
    <mergeCell ref="A3:E3"/>
    <mergeCell ref="A4:E4"/>
    <mergeCell ref="A5:E5"/>
    <mergeCell ref="A6:E6"/>
    <mergeCell ref="A8:A9"/>
    <mergeCell ref="B8:B9"/>
    <mergeCell ref="C8:C9"/>
    <mergeCell ref="D8:D9"/>
    <mergeCell ref="E8:E9"/>
  </mergeCells>
  <pageMargins left="0.59" right="0.7" top="0.75" bottom="0.75" header="0.3" footer="0.3"/>
  <pageSetup paperSize="9" scale="7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2"/>
  <sheetViews>
    <sheetView zoomScale="70" zoomScaleNormal="70" workbookViewId="0">
      <selection activeCell="J8" sqref="J8"/>
    </sheetView>
  </sheetViews>
  <sheetFormatPr defaultRowHeight="15.75" x14ac:dyDescent="0.25"/>
  <cols>
    <col min="1" max="1" width="24.5703125" style="43" customWidth="1"/>
    <col min="2" max="2" width="22.140625" style="43" customWidth="1"/>
    <col min="3" max="3" width="17.7109375" style="43" customWidth="1"/>
    <col min="4" max="4" width="17.42578125" style="43" customWidth="1"/>
    <col min="5" max="5" width="9.140625" style="43"/>
    <col min="6" max="6" width="14.85546875" style="43" customWidth="1"/>
    <col min="7" max="7" width="17.7109375" style="43" customWidth="1"/>
    <col min="8" max="8" width="9.140625" style="43"/>
    <col min="9" max="9" width="13.42578125" style="44" customWidth="1"/>
    <col min="10" max="10" width="9.140625" style="43"/>
    <col min="11" max="11" width="13" style="43" bestFit="1" customWidth="1"/>
    <col min="12" max="13" width="0" style="43" hidden="1" customWidth="1"/>
    <col min="14" max="14" width="15.140625" style="43" customWidth="1"/>
    <col min="15" max="255" width="9.140625" style="43"/>
    <col min="256" max="256" width="24.5703125" style="43" customWidth="1"/>
    <col min="257" max="257" width="22.140625" style="43" customWidth="1"/>
    <col min="258" max="258" width="17.7109375" style="43" customWidth="1"/>
    <col min="259" max="259" width="17.42578125" style="43" customWidth="1"/>
    <col min="260" max="260" width="9.140625" style="43"/>
    <col min="261" max="261" width="14.85546875" style="43" customWidth="1"/>
    <col min="262" max="262" width="17.7109375" style="43" customWidth="1"/>
    <col min="263" max="265" width="9.140625" style="43"/>
    <col min="266" max="266" width="13" style="43" bestFit="1" customWidth="1"/>
    <col min="267" max="267" width="9.140625" style="43"/>
    <col min="268" max="269" width="0" style="43" hidden="1" customWidth="1"/>
    <col min="270" max="511" width="9.140625" style="43"/>
    <col min="512" max="512" width="24.5703125" style="43" customWidth="1"/>
    <col min="513" max="513" width="22.140625" style="43" customWidth="1"/>
    <col min="514" max="514" width="17.7109375" style="43" customWidth="1"/>
    <col min="515" max="515" width="17.42578125" style="43" customWidth="1"/>
    <col min="516" max="516" width="9.140625" style="43"/>
    <col min="517" max="517" width="14.85546875" style="43" customWidth="1"/>
    <col min="518" max="518" width="17.7109375" style="43" customWidth="1"/>
    <col min="519" max="521" width="9.140625" style="43"/>
    <col min="522" max="522" width="13" style="43" bestFit="1" customWidth="1"/>
    <col min="523" max="523" width="9.140625" style="43"/>
    <col min="524" max="525" width="0" style="43" hidden="1" customWidth="1"/>
    <col min="526" max="767" width="9.140625" style="43"/>
    <col min="768" max="768" width="24.5703125" style="43" customWidth="1"/>
    <col min="769" max="769" width="22.140625" style="43" customWidth="1"/>
    <col min="770" max="770" width="17.7109375" style="43" customWidth="1"/>
    <col min="771" max="771" width="17.42578125" style="43" customWidth="1"/>
    <col min="772" max="772" width="9.140625" style="43"/>
    <col min="773" max="773" width="14.85546875" style="43" customWidth="1"/>
    <col min="774" max="774" width="17.7109375" style="43" customWidth="1"/>
    <col min="775" max="777" width="9.140625" style="43"/>
    <col min="778" max="778" width="13" style="43" bestFit="1" customWidth="1"/>
    <col min="779" max="779" width="9.140625" style="43"/>
    <col min="780" max="781" width="0" style="43" hidden="1" customWidth="1"/>
    <col min="782" max="1023" width="9.140625" style="43"/>
    <col min="1024" max="1024" width="24.5703125" style="43" customWidth="1"/>
    <col min="1025" max="1025" width="22.140625" style="43" customWidth="1"/>
    <col min="1026" max="1026" width="17.7109375" style="43" customWidth="1"/>
    <col min="1027" max="1027" width="17.42578125" style="43" customWidth="1"/>
    <col min="1028" max="1028" width="9.140625" style="43"/>
    <col min="1029" max="1029" width="14.85546875" style="43" customWidth="1"/>
    <col min="1030" max="1030" width="17.7109375" style="43" customWidth="1"/>
    <col min="1031" max="1033" width="9.140625" style="43"/>
    <col min="1034" max="1034" width="13" style="43" bestFit="1" customWidth="1"/>
    <col min="1035" max="1035" width="9.140625" style="43"/>
    <col min="1036" max="1037" width="0" style="43" hidden="1" customWidth="1"/>
    <col min="1038" max="1279" width="9.140625" style="43"/>
    <col min="1280" max="1280" width="24.5703125" style="43" customWidth="1"/>
    <col min="1281" max="1281" width="22.140625" style="43" customWidth="1"/>
    <col min="1282" max="1282" width="17.7109375" style="43" customWidth="1"/>
    <col min="1283" max="1283" width="17.42578125" style="43" customWidth="1"/>
    <col min="1284" max="1284" width="9.140625" style="43"/>
    <col min="1285" max="1285" width="14.85546875" style="43" customWidth="1"/>
    <col min="1286" max="1286" width="17.7109375" style="43" customWidth="1"/>
    <col min="1287" max="1289" width="9.140625" style="43"/>
    <col min="1290" max="1290" width="13" style="43" bestFit="1" customWidth="1"/>
    <col min="1291" max="1291" width="9.140625" style="43"/>
    <col min="1292" max="1293" width="0" style="43" hidden="1" customWidth="1"/>
    <col min="1294" max="1535" width="9.140625" style="43"/>
    <col min="1536" max="1536" width="24.5703125" style="43" customWidth="1"/>
    <col min="1537" max="1537" width="22.140625" style="43" customWidth="1"/>
    <col min="1538" max="1538" width="17.7109375" style="43" customWidth="1"/>
    <col min="1539" max="1539" width="17.42578125" style="43" customWidth="1"/>
    <col min="1540" max="1540" width="9.140625" style="43"/>
    <col min="1541" max="1541" width="14.85546875" style="43" customWidth="1"/>
    <col min="1542" max="1542" width="17.7109375" style="43" customWidth="1"/>
    <col min="1543" max="1545" width="9.140625" style="43"/>
    <col min="1546" max="1546" width="13" style="43" bestFit="1" customWidth="1"/>
    <col min="1547" max="1547" width="9.140625" style="43"/>
    <col min="1548" max="1549" width="0" style="43" hidden="1" customWidth="1"/>
    <col min="1550" max="1791" width="9.140625" style="43"/>
    <col min="1792" max="1792" width="24.5703125" style="43" customWidth="1"/>
    <col min="1793" max="1793" width="22.140625" style="43" customWidth="1"/>
    <col min="1794" max="1794" width="17.7109375" style="43" customWidth="1"/>
    <col min="1795" max="1795" width="17.42578125" style="43" customWidth="1"/>
    <col min="1796" max="1796" width="9.140625" style="43"/>
    <col min="1797" max="1797" width="14.85546875" style="43" customWidth="1"/>
    <col min="1798" max="1798" width="17.7109375" style="43" customWidth="1"/>
    <col min="1799" max="1801" width="9.140625" style="43"/>
    <col min="1802" max="1802" width="13" style="43" bestFit="1" customWidth="1"/>
    <col min="1803" max="1803" width="9.140625" style="43"/>
    <col min="1804" max="1805" width="0" style="43" hidden="1" customWidth="1"/>
    <col min="1806" max="2047" width="9.140625" style="43"/>
    <col min="2048" max="2048" width="24.5703125" style="43" customWidth="1"/>
    <col min="2049" max="2049" width="22.140625" style="43" customWidth="1"/>
    <col min="2050" max="2050" width="17.7109375" style="43" customWidth="1"/>
    <col min="2051" max="2051" width="17.42578125" style="43" customWidth="1"/>
    <col min="2052" max="2052" width="9.140625" style="43"/>
    <col min="2053" max="2053" width="14.85546875" style="43" customWidth="1"/>
    <col min="2054" max="2054" width="17.7109375" style="43" customWidth="1"/>
    <col min="2055" max="2057" width="9.140625" style="43"/>
    <col min="2058" max="2058" width="13" style="43" bestFit="1" customWidth="1"/>
    <col min="2059" max="2059" width="9.140625" style="43"/>
    <col min="2060" max="2061" width="0" style="43" hidden="1" customWidth="1"/>
    <col min="2062" max="2303" width="9.140625" style="43"/>
    <col min="2304" max="2304" width="24.5703125" style="43" customWidth="1"/>
    <col min="2305" max="2305" width="22.140625" style="43" customWidth="1"/>
    <col min="2306" max="2306" width="17.7109375" style="43" customWidth="1"/>
    <col min="2307" max="2307" width="17.42578125" style="43" customWidth="1"/>
    <col min="2308" max="2308" width="9.140625" style="43"/>
    <col min="2309" max="2309" width="14.85546875" style="43" customWidth="1"/>
    <col min="2310" max="2310" width="17.7109375" style="43" customWidth="1"/>
    <col min="2311" max="2313" width="9.140625" style="43"/>
    <col min="2314" max="2314" width="13" style="43" bestFit="1" customWidth="1"/>
    <col min="2315" max="2315" width="9.140625" style="43"/>
    <col min="2316" max="2317" width="0" style="43" hidden="1" customWidth="1"/>
    <col min="2318" max="2559" width="9.140625" style="43"/>
    <col min="2560" max="2560" width="24.5703125" style="43" customWidth="1"/>
    <col min="2561" max="2561" width="22.140625" style="43" customWidth="1"/>
    <col min="2562" max="2562" width="17.7109375" style="43" customWidth="1"/>
    <col min="2563" max="2563" width="17.42578125" style="43" customWidth="1"/>
    <col min="2564" max="2564" width="9.140625" style="43"/>
    <col min="2565" max="2565" width="14.85546875" style="43" customWidth="1"/>
    <col min="2566" max="2566" width="17.7109375" style="43" customWidth="1"/>
    <col min="2567" max="2569" width="9.140625" style="43"/>
    <col min="2570" max="2570" width="13" style="43" bestFit="1" customWidth="1"/>
    <col min="2571" max="2571" width="9.140625" style="43"/>
    <col min="2572" max="2573" width="0" style="43" hidden="1" customWidth="1"/>
    <col min="2574" max="2815" width="9.140625" style="43"/>
    <col min="2816" max="2816" width="24.5703125" style="43" customWidth="1"/>
    <col min="2817" max="2817" width="22.140625" style="43" customWidth="1"/>
    <col min="2818" max="2818" width="17.7109375" style="43" customWidth="1"/>
    <col min="2819" max="2819" width="17.42578125" style="43" customWidth="1"/>
    <col min="2820" max="2820" width="9.140625" style="43"/>
    <col min="2821" max="2821" width="14.85546875" style="43" customWidth="1"/>
    <col min="2822" max="2822" width="17.7109375" style="43" customWidth="1"/>
    <col min="2823" max="2825" width="9.140625" style="43"/>
    <col min="2826" max="2826" width="13" style="43" bestFit="1" customWidth="1"/>
    <col min="2827" max="2827" width="9.140625" style="43"/>
    <col min="2828" max="2829" width="0" style="43" hidden="1" customWidth="1"/>
    <col min="2830" max="3071" width="9.140625" style="43"/>
    <col min="3072" max="3072" width="24.5703125" style="43" customWidth="1"/>
    <col min="3073" max="3073" width="22.140625" style="43" customWidth="1"/>
    <col min="3074" max="3074" width="17.7109375" style="43" customWidth="1"/>
    <col min="3075" max="3075" width="17.42578125" style="43" customWidth="1"/>
    <col min="3076" max="3076" width="9.140625" style="43"/>
    <col min="3077" max="3077" width="14.85546875" style="43" customWidth="1"/>
    <col min="3078" max="3078" width="17.7109375" style="43" customWidth="1"/>
    <col min="3079" max="3081" width="9.140625" style="43"/>
    <col min="3082" max="3082" width="13" style="43" bestFit="1" customWidth="1"/>
    <col min="3083" max="3083" width="9.140625" style="43"/>
    <col min="3084" max="3085" width="0" style="43" hidden="1" customWidth="1"/>
    <col min="3086" max="3327" width="9.140625" style="43"/>
    <col min="3328" max="3328" width="24.5703125" style="43" customWidth="1"/>
    <col min="3329" max="3329" width="22.140625" style="43" customWidth="1"/>
    <col min="3330" max="3330" width="17.7109375" style="43" customWidth="1"/>
    <col min="3331" max="3331" width="17.42578125" style="43" customWidth="1"/>
    <col min="3332" max="3332" width="9.140625" style="43"/>
    <col min="3333" max="3333" width="14.85546875" style="43" customWidth="1"/>
    <col min="3334" max="3334" width="17.7109375" style="43" customWidth="1"/>
    <col min="3335" max="3337" width="9.140625" style="43"/>
    <col min="3338" max="3338" width="13" style="43" bestFit="1" customWidth="1"/>
    <col min="3339" max="3339" width="9.140625" style="43"/>
    <col min="3340" max="3341" width="0" style="43" hidden="1" customWidth="1"/>
    <col min="3342" max="3583" width="9.140625" style="43"/>
    <col min="3584" max="3584" width="24.5703125" style="43" customWidth="1"/>
    <col min="3585" max="3585" width="22.140625" style="43" customWidth="1"/>
    <col min="3586" max="3586" width="17.7109375" style="43" customWidth="1"/>
    <col min="3587" max="3587" width="17.42578125" style="43" customWidth="1"/>
    <col min="3588" max="3588" width="9.140625" style="43"/>
    <col min="3589" max="3589" width="14.85546875" style="43" customWidth="1"/>
    <col min="3590" max="3590" width="17.7109375" style="43" customWidth="1"/>
    <col min="3591" max="3593" width="9.140625" style="43"/>
    <col min="3594" max="3594" width="13" style="43" bestFit="1" customWidth="1"/>
    <col min="3595" max="3595" width="9.140625" style="43"/>
    <col min="3596" max="3597" width="0" style="43" hidden="1" customWidth="1"/>
    <col min="3598" max="3839" width="9.140625" style="43"/>
    <col min="3840" max="3840" width="24.5703125" style="43" customWidth="1"/>
    <col min="3841" max="3841" width="22.140625" style="43" customWidth="1"/>
    <col min="3842" max="3842" width="17.7109375" style="43" customWidth="1"/>
    <col min="3843" max="3843" width="17.42578125" style="43" customWidth="1"/>
    <col min="3844" max="3844" width="9.140625" style="43"/>
    <col min="3845" max="3845" width="14.85546875" style="43" customWidth="1"/>
    <col min="3846" max="3846" width="17.7109375" style="43" customWidth="1"/>
    <col min="3847" max="3849" width="9.140625" style="43"/>
    <col min="3850" max="3850" width="13" style="43" bestFit="1" customWidth="1"/>
    <col min="3851" max="3851" width="9.140625" style="43"/>
    <col min="3852" max="3853" width="0" style="43" hidden="1" customWidth="1"/>
    <col min="3854" max="4095" width="9.140625" style="43"/>
    <col min="4096" max="4096" width="24.5703125" style="43" customWidth="1"/>
    <col min="4097" max="4097" width="22.140625" style="43" customWidth="1"/>
    <col min="4098" max="4098" width="17.7109375" style="43" customWidth="1"/>
    <col min="4099" max="4099" width="17.42578125" style="43" customWidth="1"/>
    <col min="4100" max="4100" width="9.140625" style="43"/>
    <col min="4101" max="4101" width="14.85546875" style="43" customWidth="1"/>
    <col min="4102" max="4102" width="17.7109375" style="43" customWidth="1"/>
    <col min="4103" max="4105" width="9.140625" style="43"/>
    <col min="4106" max="4106" width="13" style="43" bestFit="1" customWidth="1"/>
    <col min="4107" max="4107" width="9.140625" style="43"/>
    <col min="4108" max="4109" width="0" style="43" hidden="1" customWidth="1"/>
    <col min="4110" max="4351" width="9.140625" style="43"/>
    <col min="4352" max="4352" width="24.5703125" style="43" customWidth="1"/>
    <col min="4353" max="4353" width="22.140625" style="43" customWidth="1"/>
    <col min="4354" max="4354" width="17.7109375" style="43" customWidth="1"/>
    <col min="4355" max="4355" width="17.42578125" style="43" customWidth="1"/>
    <col min="4356" max="4356" width="9.140625" style="43"/>
    <col min="4357" max="4357" width="14.85546875" style="43" customWidth="1"/>
    <col min="4358" max="4358" width="17.7109375" style="43" customWidth="1"/>
    <col min="4359" max="4361" width="9.140625" style="43"/>
    <col min="4362" max="4362" width="13" style="43" bestFit="1" customWidth="1"/>
    <col min="4363" max="4363" width="9.140625" style="43"/>
    <col min="4364" max="4365" width="0" style="43" hidden="1" customWidth="1"/>
    <col min="4366" max="4607" width="9.140625" style="43"/>
    <col min="4608" max="4608" width="24.5703125" style="43" customWidth="1"/>
    <col min="4609" max="4609" width="22.140625" style="43" customWidth="1"/>
    <col min="4610" max="4610" width="17.7109375" style="43" customWidth="1"/>
    <col min="4611" max="4611" width="17.42578125" style="43" customWidth="1"/>
    <col min="4612" max="4612" width="9.140625" style="43"/>
    <col min="4613" max="4613" width="14.85546875" style="43" customWidth="1"/>
    <col min="4614" max="4614" width="17.7109375" style="43" customWidth="1"/>
    <col min="4615" max="4617" width="9.140625" style="43"/>
    <col min="4618" max="4618" width="13" style="43" bestFit="1" customWidth="1"/>
    <col min="4619" max="4619" width="9.140625" style="43"/>
    <col min="4620" max="4621" width="0" style="43" hidden="1" customWidth="1"/>
    <col min="4622" max="4863" width="9.140625" style="43"/>
    <col min="4864" max="4864" width="24.5703125" style="43" customWidth="1"/>
    <col min="4865" max="4865" width="22.140625" style="43" customWidth="1"/>
    <col min="4866" max="4866" width="17.7109375" style="43" customWidth="1"/>
    <col min="4867" max="4867" width="17.42578125" style="43" customWidth="1"/>
    <col min="4868" max="4868" width="9.140625" style="43"/>
    <col min="4869" max="4869" width="14.85546875" style="43" customWidth="1"/>
    <col min="4870" max="4870" width="17.7109375" style="43" customWidth="1"/>
    <col min="4871" max="4873" width="9.140625" style="43"/>
    <col min="4874" max="4874" width="13" style="43" bestFit="1" customWidth="1"/>
    <col min="4875" max="4875" width="9.140625" style="43"/>
    <col min="4876" max="4877" width="0" style="43" hidden="1" customWidth="1"/>
    <col min="4878" max="5119" width="9.140625" style="43"/>
    <col min="5120" max="5120" width="24.5703125" style="43" customWidth="1"/>
    <col min="5121" max="5121" width="22.140625" style="43" customWidth="1"/>
    <col min="5122" max="5122" width="17.7109375" style="43" customWidth="1"/>
    <col min="5123" max="5123" width="17.42578125" style="43" customWidth="1"/>
    <col min="5124" max="5124" width="9.140625" style="43"/>
    <col min="5125" max="5125" width="14.85546875" style="43" customWidth="1"/>
    <col min="5126" max="5126" width="17.7109375" style="43" customWidth="1"/>
    <col min="5127" max="5129" width="9.140625" style="43"/>
    <col min="5130" max="5130" width="13" style="43" bestFit="1" customWidth="1"/>
    <col min="5131" max="5131" width="9.140625" style="43"/>
    <col min="5132" max="5133" width="0" style="43" hidden="1" customWidth="1"/>
    <col min="5134" max="5375" width="9.140625" style="43"/>
    <col min="5376" max="5376" width="24.5703125" style="43" customWidth="1"/>
    <col min="5377" max="5377" width="22.140625" style="43" customWidth="1"/>
    <col min="5378" max="5378" width="17.7109375" style="43" customWidth="1"/>
    <col min="5379" max="5379" width="17.42578125" style="43" customWidth="1"/>
    <col min="5380" max="5380" width="9.140625" style="43"/>
    <col min="5381" max="5381" width="14.85546875" style="43" customWidth="1"/>
    <col min="5382" max="5382" width="17.7109375" style="43" customWidth="1"/>
    <col min="5383" max="5385" width="9.140625" style="43"/>
    <col min="5386" max="5386" width="13" style="43" bestFit="1" customWidth="1"/>
    <col min="5387" max="5387" width="9.140625" style="43"/>
    <col min="5388" max="5389" width="0" style="43" hidden="1" customWidth="1"/>
    <col min="5390" max="5631" width="9.140625" style="43"/>
    <col min="5632" max="5632" width="24.5703125" style="43" customWidth="1"/>
    <col min="5633" max="5633" width="22.140625" style="43" customWidth="1"/>
    <col min="5634" max="5634" width="17.7109375" style="43" customWidth="1"/>
    <col min="5635" max="5635" width="17.42578125" style="43" customWidth="1"/>
    <col min="5636" max="5636" width="9.140625" style="43"/>
    <col min="5637" max="5637" width="14.85546875" style="43" customWidth="1"/>
    <col min="5638" max="5638" width="17.7109375" style="43" customWidth="1"/>
    <col min="5639" max="5641" width="9.140625" style="43"/>
    <col min="5642" max="5642" width="13" style="43" bestFit="1" customWidth="1"/>
    <col min="5643" max="5643" width="9.140625" style="43"/>
    <col min="5644" max="5645" width="0" style="43" hidden="1" customWidth="1"/>
    <col min="5646" max="5887" width="9.140625" style="43"/>
    <col min="5888" max="5888" width="24.5703125" style="43" customWidth="1"/>
    <col min="5889" max="5889" width="22.140625" style="43" customWidth="1"/>
    <col min="5890" max="5890" width="17.7109375" style="43" customWidth="1"/>
    <col min="5891" max="5891" width="17.42578125" style="43" customWidth="1"/>
    <col min="5892" max="5892" width="9.140625" style="43"/>
    <col min="5893" max="5893" width="14.85546875" style="43" customWidth="1"/>
    <col min="5894" max="5894" width="17.7109375" style="43" customWidth="1"/>
    <col min="5895" max="5897" width="9.140625" style="43"/>
    <col min="5898" max="5898" width="13" style="43" bestFit="1" customWidth="1"/>
    <col min="5899" max="5899" width="9.140625" style="43"/>
    <col min="5900" max="5901" width="0" style="43" hidden="1" customWidth="1"/>
    <col min="5902" max="6143" width="9.140625" style="43"/>
    <col min="6144" max="6144" width="24.5703125" style="43" customWidth="1"/>
    <col min="6145" max="6145" width="22.140625" style="43" customWidth="1"/>
    <col min="6146" max="6146" width="17.7109375" style="43" customWidth="1"/>
    <col min="6147" max="6147" width="17.42578125" style="43" customWidth="1"/>
    <col min="6148" max="6148" width="9.140625" style="43"/>
    <col min="6149" max="6149" width="14.85546875" style="43" customWidth="1"/>
    <col min="6150" max="6150" width="17.7109375" style="43" customWidth="1"/>
    <col min="6151" max="6153" width="9.140625" style="43"/>
    <col min="6154" max="6154" width="13" style="43" bestFit="1" customWidth="1"/>
    <col min="6155" max="6155" width="9.140625" style="43"/>
    <col min="6156" max="6157" width="0" style="43" hidden="1" customWidth="1"/>
    <col min="6158" max="6399" width="9.140625" style="43"/>
    <col min="6400" max="6400" width="24.5703125" style="43" customWidth="1"/>
    <col min="6401" max="6401" width="22.140625" style="43" customWidth="1"/>
    <col min="6402" max="6402" width="17.7109375" style="43" customWidth="1"/>
    <col min="6403" max="6403" width="17.42578125" style="43" customWidth="1"/>
    <col min="6404" max="6404" width="9.140625" style="43"/>
    <col min="6405" max="6405" width="14.85546875" style="43" customWidth="1"/>
    <col min="6406" max="6406" width="17.7109375" style="43" customWidth="1"/>
    <col min="6407" max="6409" width="9.140625" style="43"/>
    <col min="6410" max="6410" width="13" style="43" bestFit="1" customWidth="1"/>
    <col min="6411" max="6411" width="9.140625" style="43"/>
    <col min="6412" max="6413" width="0" style="43" hidden="1" customWidth="1"/>
    <col min="6414" max="6655" width="9.140625" style="43"/>
    <col min="6656" max="6656" width="24.5703125" style="43" customWidth="1"/>
    <col min="6657" max="6657" width="22.140625" style="43" customWidth="1"/>
    <col min="6658" max="6658" width="17.7109375" style="43" customWidth="1"/>
    <col min="6659" max="6659" width="17.42578125" style="43" customWidth="1"/>
    <col min="6660" max="6660" width="9.140625" style="43"/>
    <col min="6661" max="6661" width="14.85546875" style="43" customWidth="1"/>
    <col min="6662" max="6662" width="17.7109375" style="43" customWidth="1"/>
    <col min="6663" max="6665" width="9.140625" style="43"/>
    <col min="6666" max="6666" width="13" style="43" bestFit="1" customWidth="1"/>
    <col min="6667" max="6667" width="9.140625" style="43"/>
    <col min="6668" max="6669" width="0" style="43" hidden="1" customWidth="1"/>
    <col min="6670" max="6911" width="9.140625" style="43"/>
    <col min="6912" max="6912" width="24.5703125" style="43" customWidth="1"/>
    <col min="6913" max="6913" width="22.140625" style="43" customWidth="1"/>
    <col min="6914" max="6914" width="17.7109375" style="43" customWidth="1"/>
    <col min="6915" max="6915" width="17.42578125" style="43" customWidth="1"/>
    <col min="6916" max="6916" width="9.140625" style="43"/>
    <col min="6917" max="6917" width="14.85546875" style="43" customWidth="1"/>
    <col min="6918" max="6918" width="17.7109375" style="43" customWidth="1"/>
    <col min="6919" max="6921" width="9.140625" style="43"/>
    <col min="6922" max="6922" width="13" style="43" bestFit="1" customWidth="1"/>
    <col min="6923" max="6923" width="9.140625" style="43"/>
    <col min="6924" max="6925" width="0" style="43" hidden="1" customWidth="1"/>
    <col min="6926" max="7167" width="9.140625" style="43"/>
    <col min="7168" max="7168" width="24.5703125" style="43" customWidth="1"/>
    <col min="7169" max="7169" width="22.140625" style="43" customWidth="1"/>
    <col min="7170" max="7170" width="17.7109375" style="43" customWidth="1"/>
    <col min="7171" max="7171" width="17.42578125" style="43" customWidth="1"/>
    <col min="7172" max="7172" width="9.140625" style="43"/>
    <col min="7173" max="7173" width="14.85546875" style="43" customWidth="1"/>
    <col min="7174" max="7174" width="17.7109375" style="43" customWidth="1"/>
    <col min="7175" max="7177" width="9.140625" style="43"/>
    <col min="7178" max="7178" width="13" style="43" bestFit="1" customWidth="1"/>
    <col min="7179" max="7179" width="9.140625" style="43"/>
    <col min="7180" max="7181" width="0" style="43" hidden="1" customWidth="1"/>
    <col min="7182" max="7423" width="9.140625" style="43"/>
    <col min="7424" max="7424" width="24.5703125" style="43" customWidth="1"/>
    <col min="7425" max="7425" width="22.140625" style="43" customWidth="1"/>
    <col min="7426" max="7426" width="17.7109375" style="43" customWidth="1"/>
    <col min="7427" max="7427" width="17.42578125" style="43" customWidth="1"/>
    <col min="7428" max="7428" width="9.140625" style="43"/>
    <col min="7429" max="7429" width="14.85546875" style="43" customWidth="1"/>
    <col min="7430" max="7430" width="17.7109375" style="43" customWidth="1"/>
    <col min="7431" max="7433" width="9.140625" style="43"/>
    <col min="7434" max="7434" width="13" style="43" bestFit="1" customWidth="1"/>
    <col min="7435" max="7435" width="9.140625" style="43"/>
    <col min="7436" max="7437" width="0" style="43" hidden="1" customWidth="1"/>
    <col min="7438" max="7679" width="9.140625" style="43"/>
    <col min="7680" max="7680" width="24.5703125" style="43" customWidth="1"/>
    <col min="7681" max="7681" width="22.140625" style="43" customWidth="1"/>
    <col min="7682" max="7682" width="17.7109375" style="43" customWidth="1"/>
    <col min="7683" max="7683" width="17.42578125" style="43" customWidth="1"/>
    <col min="7684" max="7684" width="9.140625" style="43"/>
    <col min="7685" max="7685" width="14.85546875" style="43" customWidth="1"/>
    <col min="7686" max="7686" width="17.7109375" style="43" customWidth="1"/>
    <col min="7687" max="7689" width="9.140625" style="43"/>
    <col min="7690" max="7690" width="13" style="43" bestFit="1" customWidth="1"/>
    <col min="7691" max="7691" width="9.140625" style="43"/>
    <col min="7692" max="7693" width="0" style="43" hidden="1" customWidth="1"/>
    <col min="7694" max="7935" width="9.140625" style="43"/>
    <col min="7936" max="7936" width="24.5703125" style="43" customWidth="1"/>
    <col min="7937" max="7937" width="22.140625" style="43" customWidth="1"/>
    <col min="7938" max="7938" width="17.7109375" style="43" customWidth="1"/>
    <col min="7939" max="7939" width="17.42578125" style="43" customWidth="1"/>
    <col min="7940" max="7940" width="9.140625" style="43"/>
    <col min="7941" max="7941" width="14.85546875" style="43" customWidth="1"/>
    <col min="7942" max="7942" width="17.7109375" style="43" customWidth="1"/>
    <col min="7943" max="7945" width="9.140625" style="43"/>
    <col min="7946" max="7946" width="13" style="43" bestFit="1" customWidth="1"/>
    <col min="7947" max="7947" width="9.140625" style="43"/>
    <col min="7948" max="7949" width="0" style="43" hidden="1" customWidth="1"/>
    <col min="7950" max="8191" width="9.140625" style="43"/>
    <col min="8192" max="8192" width="24.5703125" style="43" customWidth="1"/>
    <col min="8193" max="8193" width="22.140625" style="43" customWidth="1"/>
    <col min="8194" max="8194" width="17.7109375" style="43" customWidth="1"/>
    <col min="8195" max="8195" width="17.42578125" style="43" customWidth="1"/>
    <col min="8196" max="8196" width="9.140625" style="43"/>
    <col min="8197" max="8197" width="14.85546875" style="43" customWidth="1"/>
    <col min="8198" max="8198" width="17.7109375" style="43" customWidth="1"/>
    <col min="8199" max="8201" width="9.140625" style="43"/>
    <col min="8202" max="8202" width="13" style="43" bestFit="1" customWidth="1"/>
    <col min="8203" max="8203" width="9.140625" style="43"/>
    <col min="8204" max="8205" width="0" style="43" hidden="1" customWidth="1"/>
    <col min="8206" max="8447" width="9.140625" style="43"/>
    <col min="8448" max="8448" width="24.5703125" style="43" customWidth="1"/>
    <col min="8449" max="8449" width="22.140625" style="43" customWidth="1"/>
    <col min="8450" max="8450" width="17.7109375" style="43" customWidth="1"/>
    <col min="8451" max="8451" width="17.42578125" style="43" customWidth="1"/>
    <col min="8452" max="8452" width="9.140625" style="43"/>
    <col min="8453" max="8453" width="14.85546875" style="43" customWidth="1"/>
    <col min="8454" max="8454" width="17.7109375" style="43" customWidth="1"/>
    <col min="8455" max="8457" width="9.140625" style="43"/>
    <col min="8458" max="8458" width="13" style="43" bestFit="1" customWidth="1"/>
    <col min="8459" max="8459" width="9.140625" style="43"/>
    <col min="8460" max="8461" width="0" style="43" hidden="1" customWidth="1"/>
    <col min="8462" max="8703" width="9.140625" style="43"/>
    <col min="8704" max="8704" width="24.5703125" style="43" customWidth="1"/>
    <col min="8705" max="8705" width="22.140625" style="43" customWidth="1"/>
    <col min="8706" max="8706" width="17.7109375" style="43" customWidth="1"/>
    <col min="8707" max="8707" width="17.42578125" style="43" customWidth="1"/>
    <col min="8708" max="8708" width="9.140625" style="43"/>
    <col min="8709" max="8709" width="14.85546875" style="43" customWidth="1"/>
    <col min="8710" max="8710" width="17.7109375" style="43" customWidth="1"/>
    <col min="8711" max="8713" width="9.140625" style="43"/>
    <col min="8714" max="8714" width="13" style="43" bestFit="1" customWidth="1"/>
    <col min="8715" max="8715" width="9.140625" style="43"/>
    <col min="8716" max="8717" width="0" style="43" hidden="1" customWidth="1"/>
    <col min="8718" max="8959" width="9.140625" style="43"/>
    <col min="8960" max="8960" width="24.5703125" style="43" customWidth="1"/>
    <col min="8961" max="8961" width="22.140625" style="43" customWidth="1"/>
    <col min="8962" max="8962" width="17.7109375" style="43" customWidth="1"/>
    <col min="8963" max="8963" width="17.42578125" style="43" customWidth="1"/>
    <col min="8964" max="8964" width="9.140625" style="43"/>
    <col min="8965" max="8965" width="14.85546875" style="43" customWidth="1"/>
    <col min="8966" max="8966" width="17.7109375" style="43" customWidth="1"/>
    <col min="8967" max="8969" width="9.140625" style="43"/>
    <col min="8970" max="8970" width="13" style="43" bestFit="1" customWidth="1"/>
    <col min="8971" max="8971" width="9.140625" style="43"/>
    <col min="8972" max="8973" width="0" style="43" hidden="1" customWidth="1"/>
    <col min="8974" max="9215" width="9.140625" style="43"/>
    <col min="9216" max="9216" width="24.5703125" style="43" customWidth="1"/>
    <col min="9217" max="9217" width="22.140625" style="43" customWidth="1"/>
    <col min="9218" max="9218" width="17.7109375" style="43" customWidth="1"/>
    <col min="9219" max="9219" width="17.42578125" style="43" customWidth="1"/>
    <col min="9220" max="9220" width="9.140625" style="43"/>
    <col min="9221" max="9221" width="14.85546875" style="43" customWidth="1"/>
    <col min="9222" max="9222" width="17.7109375" style="43" customWidth="1"/>
    <col min="9223" max="9225" width="9.140625" style="43"/>
    <col min="9226" max="9226" width="13" style="43" bestFit="1" customWidth="1"/>
    <col min="9227" max="9227" width="9.140625" style="43"/>
    <col min="9228" max="9229" width="0" style="43" hidden="1" customWidth="1"/>
    <col min="9230" max="9471" width="9.140625" style="43"/>
    <col min="9472" max="9472" width="24.5703125" style="43" customWidth="1"/>
    <col min="9473" max="9473" width="22.140625" style="43" customWidth="1"/>
    <col min="9474" max="9474" width="17.7109375" style="43" customWidth="1"/>
    <col min="9475" max="9475" width="17.42578125" style="43" customWidth="1"/>
    <col min="9476" max="9476" width="9.140625" style="43"/>
    <col min="9477" max="9477" width="14.85546875" style="43" customWidth="1"/>
    <col min="9478" max="9478" width="17.7109375" style="43" customWidth="1"/>
    <col min="9479" max="9481" width="9.140625" style="43"/>
    <col min="9482" max="9482" width="13" style="43" bestFit="1" customWidth="1"/>
    <col min="9483" max="9483" width="9.140625" style="43"/>
    <col min="9484" max="9485" width="0" style="43" hidden="1" customWidth="1"/>
    <col min="9486" max="9727" width="9.140625" style="43"/>
    <col min="9728" max="9728" width="24.5703125" style="43" customWidth="1"/>
    <col min="9729" max="9729" width="22.140625" style="43" customWidth="1"/>
    <col min="9730" max="9730" width="17.7109375" style="43" customWidth="1"/>
    <col min="9731" max="9731" width="17.42578125" style="43" customWidth="1"/>
    <col min="9732" max="9732" width="9.140625" style="43"/>
    <col min="9733" max="9733" width="14.85546875" style="43" customWidth="1"/>
    <col min="9734" max="9734" width="17.7109375" style="43" customWidth="1"/>
    <col min="9735" max="9737" width="9.140625" style="43"/>
    <col min="9738" max="9738" width="13" style="43" bestFit="1" customWidth="1"/>
    <col min="9739" max="9739" width="9.140625" style="43"/>
    <col min="9740" max="9741" width="0" style="43" hidden="1" customWidth="1"/>
    <col min="9742" max="9983" width="9.140625" style="43"/>
    <col min="9984" max="9984" width="24.5703125" style="43" customWidth="1"/>
    <col min="9985" max="9985" width="22.140625" style="43" customWidth="1"/>
    <col min="9986" max="9986" width="17.7109375" style="43" customWidth="1"/>
    <col min="9987" max="9987" width="17.42578125" style="43" customWidth="1"/>
    <col min="9988" max="9988" width="9.140625" style="43"/>
    <col min="9989" max="9989" width="14.85546875" style="43" customWidth="1"/>
    <col min="9990" max="9990" width="17.7109375" style="43" customWidth="1"/>
    <col min="9991" max="9993" width="9.140625" style="43"/>
    <col min="9994" max="9994" width="13" style="43" bestFit="1" customWidth="1"/>
    <col min="9995" max="9995" width="9.140625" style="43"/>
    <col min="9996" max="9997" width="0" style="43" hidden="1" customWidth="1"/>
    <col min="9998" max="10239" width="9.140625" style="43"/>
    <col min="10240" max="10240" width="24.5703125" style="43" customWidth="1"/>
    <col min="10241" max="10241" width="22.140625" style="43" customWidth="1"/>
    <col min="10242" max="10242" width="17.7109375" style="43" customWidth="1"/>
    <col min="10243" max="10243" width="17.42578125" style="43" customWidth="1"/>
    <col min="10244" max="10244" width="9.140625" style="43"/>
    <col min="10245" max="10245" width="14.85546875" style="43" customWidth="1"/>
    <col min="10246" max="10246" width="17.7109375" style="43" customWidth="1"/>
    <col min="10247" max="10249" width="9.140625" style="43"/>
    <col min="10250" max="10250" width="13" style="43" bestFit="1" customWidth="1"/>
    <col min="10251" max="10251" width="9.140625" style="43"/>
    <col min="10252" max="10253" width="0" style="43" hidden="1" customWidth="1"/>
    <col min="10254" max="10495" width="9.140625" style="43"/>
    <col min="10496" max="10496" width="24.5703125" style="43" customWidth="1"/>
    <col min="10497" max="10497" width="22.140625" style="43" customWidth="1"/>
    <col min="10498" max="10498" width="17.7109375" style="43" customWidth="1"/>
    <col min="10499" max="10499" width="17.42578125" style="43" customWidth="1"/>
    <col min="10500" max="10500" width="9.140625" style="43"/>
    <col min="10501" max="10501" width="14.85546875" style="43" customWidth="1"/>
    <col min="10502" max="10502" width="17.7109375" style="43" customWidth="1"/>
    <col min="10503" max="10505" width="9.140625" style="43"/>
    <col min="10506" max="10506" width="13" style="43" bestFit="1" customWidth="1"/>
    <col min="10507" max="10507" width="9.140625" style="43"/>
    <col min="10508" max="10509" width="0" style="43" hidden="1" customWidth="1"/>
    <col min="10510" max="10751" width="9.140625" style="43"/>
    <col min="10752" max="10752" width="24.5703125" style="43" customWidth="1"/>
    <col min="10753" max="10753" width="22.140625" style="43" customWidth="1"/>
    <col min="10754" max="10754" width="17.7109375" style="43" customWidth="1"/>
    <col min="10755" max="10755" width="17.42578125" style="43" customWidth="1"/>
    <col min="10756" max="10756" width="9.140625" style="43"/>
    <col min="10757" max="10757" width="14.85546875" style="43" customWidth="1"/>
    <col min="10758" max="10758" width="17.7109375" style="43" customWidth="1"/>
    <col min="10759" max="10761" width="9.140625" style="43"/>
    <col min="10762" max="10762" width="13" style="43" bestFit="1" customWidth="1"/>
    <col min="10763" max="10763" width="9.140625" style="43"/>
    <col min="10764" max="10765" width="0" style="43" hidden="1" customWidth="1"/>
    <col min="10766" max="11007" width="9.140625" style="43"/>
    <col min="11008" max="11008" width="24.5703125" style="43" customWidth="1"/>
    <col min="11009" max="11009" width="22.140625" style="43" customWidth="1"/>
    <col min="11010" max="11010" width="17.7109375" style="43" customWidth="1"/>
    <col min="11011" max="11011" width="17.42578125" style="43" customWidth="1"/>
    <col min="11012" max="11012" width="9.140625" style="43"/>
    <col min="11013" max="11013" width="14.85546875" style="43" customWidth="1"/>
    <col min="11014" max="11014" width="17.7109375" style="43" customWidth="1"/>
    <col min="11015" max="11017" width="9.140625" style="43"/>
    <col min="11018" max="11018" width="13" style="43" bestFit="1" customWidth="1"/>
    <col min="11019" max="11019" width="9.140625" style="43"/>
    <col min="11020" max="11021" width="0" style="43" hidden="1" customWidth="1"/>
    <col min="11022" max="11263" width="9.140625" style="43"/>
    <col min="11264" max="11264" width="24.5703125" style="43" customWidth="1"/>
    <col min="11265" max="11265" width="22.140625" style="43" customWidth="1"/>
    <col min="11266" max="11266" width="17.7109375" style="43" customWidth="1"/>
    <col min="11267" max="11267" width="17.42578125" style="43" customWidth="1"/>
    <col min="11268" max="11268" width="9.140625" style="43"/>
    <col min="11269" max="11269" width="14.85546875" style="43" customWidth="1"/>
    <col min="11270" max="11270" width="17.7109375" style="43" customWidth="1"/>
    <col min="11271" max="11273" width="9.140625" style="43"/>
    <col min="11274" max="11274" width="13" style="43" bestFit="1" customWidth="1"/>
    <col min="11275" max="11275" width="9.140625" style="43"/>
    <col min="11276" max="11277" width="0" style="43" hidden="1" customWidth="1"/>
    <col min="11278" max="11519" width="9.140625" style="43"/>
    <col min="11520" max="11520" width="24.5703125" style="43" customWidth="1"/>
    <col min="11521" max="11521" width="22.140625" style="43" customWidth="1"/>
    <col min="11522" max="11522" width="17.7109375" style="43" customWidth="1"/>
    <col min="11523" max="11523" width="17.42578125" style="43" customWidth="1"/>
    <col min="11524" max="11524" width="9.140625" style="43"/>
    <col min="11525" max="11525" width="14.85546875" style="43" customWidth="1"/>
    <col min="11526" max="11526" width="17.7109375" style="43" customWidth="1"/>
    <col min="11527" max="11529" width="9.140625" style="43"/>
    <col min="11530" max="11530" width="13" style="43" bestFit="1" customWidth="1"/>
    <col min="11531" max="11531" width="9.140625" style="43"/>
    <col min="11532" max="11533" width="0" style="43" hidden="1" customWidth="1"/>
    <col min="11534" max="11775" width="9.140625" style="43"/>
    <col min="11776" max="11776" width="24.5703125" style="43" customWidth="1"/>
    <col min="11777" max="11777" width="22.140625" style="43" customWidth="1"/>
    <col min="11778" max="11778" width="17.7109375" style="43" customWidth="1"/>
    <col min="11779" max="11779" width="17.42578125" style="43" customWidth="1"/>
    <col min="11780" max="11780" width="9.140625" style="43"/>
    <col min="11781" max="11781" width="14.85546875" style="43" customWidth="1"/>
    <col min="11782" max="11782" width="17.7109375" style="43" customWidth="1"/>
    <col min="11783" max="11785" width="9.140625" style="43"/>
    <col min="11786" max="11786" width="13" style="43" bestFit="1" customWidth="1"/>
    <col min="11787" max="11787" width="9.140625" style="43"/>
    <col min="11788" max="11789" width="0" style="43" hidden="1" customWidth="1"/>
    <col min="11790" max="12031" width="9.140625" style="43"/>
    <col min="12032" max="12032" width="24.5703125" style="43" customWidth="1"/>
    <col min="12033" max="12033" width="22.140625" style="43" customWidth="1"/>
    <col min="12034" max="12034" width="17.7109375" style="43" customWidth="1"/>
    <col min="12035" max="12035" width="17.42578125" style="43" customWidth="1"/>
    <col min="12036" max="12036" width="9.140625" style="43"/>
    <col min="12037" max="12037" width="14.85546875" style="43" customWidth="1"/>
    <col min="12038" max="12038" width="17.7109375" style="43" customWidth="1"/>
    <col min="12039" max="12041" width="9.140625" style="43"/>
    <col min="12042" max="12042" width="13" style="43" bestFit="1" customWidth="1"/>
    <col min="12043" max="12043" width="9.140625" style="43"/>
    <col min="12044" max="12045" width="0" style="43" hidden="1" customWidth="1"/>
    <col min="12046" max="12287" width="9.140625" style="43"/>
    <col min="12288" max="12288" width="24.5703125" style="43" customWidth="1"/>
    <col min="12289" max="12289" width="22.140625" style="43" customWidth="1"/>
    <col min="12290" max="12290" width="17.7109375" style="43" customWidth="1"/>
    <col min="12291" max="12291" width="17.42578125" style="43" customWidth="1"/>
    <col min="12292" max="12292" width="9.140625" style="43"/>
    <col min="12293" max="12293" width="14.85546875" style="43" customWidth="1"/>
    <col min="12294" max="12294" width="17.7109375" style="43" customWidth="1"/>
    <col min="12295" max="12297" width="9.140625" style="43"/>
    <col min="12298" max="12298" width="13" style="43" bestFit="1" customWidth="1"/>
    <col min="12299" max="12299" width="9.140625" style="43"/>
    <col min="12300" max="12301" width="0" style="43" hidden="1" customWidth="1"/>
    <col min="12302" max="12543" width="9.140625" style="43"/>
    <col min="12544" max="12544" width="24.5703125" style="43" customWidth="1"/>
    <col min="12545" max="12545" width="22.140625" style="43" customWidth="1"/>
    <col min="12546" max="12546" width="17.7109375" style="43" customWidth="1"/>
    <col min="12547" max="12547" width="17.42578125" style="43" customWidth="1"/>
    <col min="12548" max="12548" width="9.140625" style="43"/>
    <col min="12549" max="12549" width="14.85546875" style="43" customWidth="1"/>
    <col min="12550" max="12550" width="17.7109375" style="43" customWidth="1"/>
    <col min="12551" max="12553" width="9.140625" style="43"/>
    <col min="12554" max="12554" width="13" style="43" bestFit="1" customWidth="1"/>
    <col min="12555" max="12555" width="9.140625" style="43"/>
    <col min="12556" max="12557" width="0" style="43" hidden="1" customWidth="1"/>
    <col min="12558" max="12799" width="9.140625" style="43"/>
    <col min="12800" max="12800" width="24.5703125" style="43" customWidth="1"/>
    <col min="12801" max="12801" width="22.140625" style="43" customWidth="1"/>
    <col min="12802" max="12802" width="17.7109375" style="43" customWidth="1"/>
    <col min="12803" max="12803" width="17.42578125" style="43" customWidth="1"/>
    <col min="12804" max="12804" width="9.140625" style="43"/>
    <col min="12805" max="12805" width="14.85546875" style="43" customWidth="1"/>
    <col min="12806" max="12806" width="17.7109375" style="43" customWidth="1"/>
    <col min="12807" max="12809" width="9.140625" style="43"/>
    <col min="12810" max="12810" width="13" style="43" bestFit="1" customWidth="1"/>
    <col min="12811" max="12811" width="9.140625" style="43"/>
    <col min="12812" max="12813" width="0" style="43" hidden="1" customWidth="1"/>
    <col min="12814" max="13055" width="9.140625" style="43"/>
    <col min="13056" max="13056" width="24.5703125" style="43" customWidth="1"/>
    <col min="13057" max="13057" width="22.140625" style="43" customWidth="1"/>
    <col min="13058" max="13058" width="17.7109375" style="43" customWidth="1"/>
    <col min="13059" max="13059" width="17.42578125" style="43" customWidth="1"/>
    <col min="13060" max="13060" width="9.140625" style="43"/>
    <col min="13061" max="13061" width="14.85546875" style="43" customWidth="1"/>
    <col min="13062" max="13062" width="17.7109375" style="43" customWidth="1"/>
    <col min="13063" max="13065" width="9.140625" style="43"/>
    <col min="13066" max="13066" width="13" style="43" bestFit="1" customWidth="1"/>
    <col min="13067" max="13067" width="9.140625" style="43"/>
    <col min="13068" max="13069" width="0" style="43" hidden="1" customWidth="1"/>
    <col min="13070" max="13311" width="9.140625" style="43"/>
    <col min="13312" max="13312" width="24.5703125" style="43" customWidth="1"/>
    <col min="13313" max="13313" width="22.140625" style="43" customWidth="1"/>
    <col min="13314" max="13314" width="17.7109375" style="43" customWidth="1"/>
    <col min="13315" max="13315" width="17.42578125" style="43" customWidth="1"/>
    <col min="13316" max="13316" width="9.140625" style="43"/>
    <col min="13317" max="13317" width="14.85546875" style="43" customWidth="1"/>
    <col min="13318" max="13318" width="17.7109375" style="43" customWidth="1"/>
    <col min="13319" max="13321" width="9.140625" style="43"/>
    <col min="13322" max="13322" width="13" style="43" bestFit="1" customWidth="1"/>
    <col min="13323" max="13323" width="9.140625" style="43"/>
    <col min="13324" max="13325" width="0" style="43" hidden="1" customWidth="1"/>
    <col min="13326" max="13567" width="9.140625" style="43"/>
    <col min="13568" max="13568" width="24.5703125" style="43" customWidth="1"/>
    <col min="13569" max="13569" width="22.140625" style="43" customWidth="1"/>
    <col min="13570" max="13570" width="17.7109375" style="43" customWidth="1"/>
    <col min="13571" max="13571" width="17.42578125" style="43" customWidth="1"/>
    <col min="13572" max="13572" width="9.140625" style="43"/>
    <col min="13573" max="13573" width="14.85546875" style="43" customWidth="1"/>
    <col min="13574" max="13574" width="17.7109375" style="43" customWidth="1"/>
    <col min="13575" max="13577" width="9.140625" style="43"/>
    <col min="13578" max="13578" width="13" style="43" bestFit="1" customWidth="1"/>
    <col min="13579" max="13579" width="9.140625" style="43"/>
    <col min="13580" max="13581" width="0" style="43" hidden="1" customWidth="1"/>
    <col min="13582" max="13823" width="9.140625" style="43"/>
    <col min="13824" max="13824" width="24.5703125" style="43" customWidth="1"/>
    <col min="13825" max="13825" width="22.140625" style="43" customWidth="1"/>
    <col min="13826" max="13826" width="17.7109375" style="43" customWidth="1"/>
    <col min="13827" max="13827" width="17.42578125" style="43" customWidth="1"/>
    <col min="13828" max="13828" width="9.140625" style="43"/>
    <col min="13829" max="13829" width="14.85546875" style="43" customWidth="1"/>
    <col min="13830" max="13830" width="17.7109375" style="43" customWidth="1"/>
    <col min="13831" max="13833" width="9.140625" style="43"/>
    <col min="13834" max="13834" width="13" style="43" bestFit="1" customWidth="1"/>
    <col min="13835" max="13835" width="9.140625" style="43"/>
    <col min="13836" max="13837" width="0" style="43" hidden="1" customWidth="1"/>
    <col min="13838" max="14079" width="9.140625" style="43"/>
    <col min="14080" max="14080" width="24.5703125" style="43" customWidth="1"/>
    <col min="14081" max="14081" width="22.140625" style="43" customWidth="1"/>
    <col min="14082" max="14082" width="17.7109375" style="43" customWidth="1"/>
    <col min="14083" max="14083" width="17.42578125" style="43" customWidth="1"/>
    <col min="14084" max="14084" width="9.140625" style="43"/>
    <col min="14085" max="14085" width="14.85546875" style="43" customWidth="1"/>
    <col min="14086" max="14086" width="17.7109375" style="43" customWidth="1"/>
    <col min="14087" max="14089" width="9.140625" style="43"/>
    <col min="14090" max="14090" width="13" style="43" bestFit="1" customWidth="1"/>
    <col min="14091" max="14091" width="9.140625" style="43"/>
    <col min="14092" max="14093" width="0" style="43" hidden="1" customWidth="1"/>
    <col min="14094" max="14335" width="9.140625" style="43"/>
    <col min="14336" max="14336" width="24.5703125" style="43" customWidth="1"/>
    <col min="14337" max="14337" width="22.140625" style="43" customWidth="1"/>
    <col min="14338" max="14338" width="17.7109375" style="43" customWidth="1"/>
    <col min="14339" max="14339" width="17.42578125" style="43" customWidth="1"/>
    <col min="14340" max="14340" width="9.140625" style="43"/>
    <col min="14341" max="14341" width="14.85546875" style="43" customWidth="1"/>
    <col min="14342" max="14342" width="17.7109375" style="43" customWidth="1"/>
    <col min="14343" max="14345" width="9.140625" style="43"/>
    <col min="14346" max="14346" width="13" style="43" bestFit="1" customWidth="1"/>
    <col min="14347" max="14347" width="9.140625" style="43"/>
    <col min="14348" max="14349" width="0" style="43" hidden="1" customWidth="1"/>
    <col min="14350" max="14591" width="9.140625" style="43"/>
    <col min="14592" max="14592" width="24.5703125" style="43" customWidth="1"/>
    <col min="14593" max="14593" width="22.140625" style="43" customWidth="1"/>
    <col min="14594" max="14594" width="17.7109375" style="43" customWidth="1"/>
    <col min="14595" max="14595" width="17.42578125" style="43" customWidth="1"/>
    <col min="14596" max="14596" width="9.140625" style="43"/>
    <col min="14597" max="14597" width="14.85546875" style="43" customWidth="1"/>
    <col min="14598" max="14598" width="17.7109375" style="43" customWidth="1"/>
    <col min="14599" max="14601" width="9.140625" style="43"/>
    <col min="14602" max="14602" width="13" style="43" bestFit="1" customWidth="1"/>
    <col min="14603" max="14603" width="9.140625" style="43"/>
    <col min="14604" max="14605" width="0" style="43" hidden="1" customWidth="1"/>
    <col min="14606" max="14847" width="9.140625" style="43"/>
    <col min="14848" max="14848" width="24.5703125" style="43" customWidth="1"/>
    <col min="14849" max="14849" width="22.140625" style="43" customWidth="1"/>
    <col min="14850" max="14850" width="17.7109375" style="43" customWidth="1"/>
    <col min="14851" max="14851" width="17.42578125" style="43" customWidth="1"/>
    <col min="14852" max="14852" width="9.140625" style="43"/>
    <col min="14853" max="14853" width="14.85546875" style="43" customWidth="1"/>
    <col min="14854" max="14854" width="17.7109375" style="43" customWidth="1"/>
    <col min="14855" max="14857" width="9.140625" style="43"/>
    <col min="14858" max="14858" width="13" style="43" bestFit="1" customWidth="1"/>
    <col min="14859" max="14859" width="9.140625" style="43"/>
    <col min="14860" max="14861" width="0" style="43" hidden="1" customWidth="1"/>
    <col min="14862" max="15103" width="9.140625" style="43"/>
    <col min="15104" max="15104" width="24.5703125" style="43" customWidth="1"/>
    <col min="15105" max="15105" width="22.140625" style="43" customWidth="1"/>
    <col min="15106" max="15106" width="17.7109375" style="43" customWidth="1"/>
    <col min="15107" max="15107" width="17.42578125" style="43" customWidth="1"/>
    <col min="15108" max="15108" width="9.140625" style="43"/>
    <col min="15109" max="15109" width="14.85546875" style="43" customWidth="1"/>
    <col min="15110" max="15110" width="17.7109375" style="43" customWidth="1"/>
    <col min="15111" max="15113" width="9.140625" style="43"/>
    <col min="15114" max="15114" width="13" style="43" bestFit="1" customWidth="1"/>
    <col min="15115" max="15115" width="9.140625" style="43"/>
    <col min="15116" max="15117" width="0" style="43" hidden="1" customWidth="1"/>
    <col min="15118" max="15359" width="9.140625" style="43"/>
    <col min="15360" max="15360" width="24.5703125" style="43" customWidth="1"/>
    <col min="15361" max="15361" width="22.140625" style="43" customWidth="1"/>
    <col min="15362" max="15362" width="17.7109375" style="43" customWidth="1"/>
    <col min="15363" max="15363" width="17.42578125" style="43" customWidth="1"/>
    <col min="15364" max="15364" width="9.140625" style="43"/>
    <col min="15365" max="15365" width="14.85546875" style="43" customWidth="1"/>
    <col min="15366" max="15366" width="17.7109375" style="43" customWidth="1"/>
    <col min="15367" max="15369" width="9.140625" style="43"/>
    <col min="15370" max="15370" width="13" style="43" bestFit="1" customWidth="1"/>
    <col min="15371" max="15371" width="9.140625" style="43"/>
    <col min="15372" max="15373" width="0" style="43" hidden="1" customWidth="1"/>
    <col min="15374" max="15615" width="9.140625" style="43"/>
    <col min="15616" max="15616" width="24.5703125" style="43" customWidth="1"/>
    <col min="15617" max="15617" width="22.140625" style="43" customWidth="1"/>
    <col min="15618" max="15618" width="17.7109375" style="43" customWidth="1"/>
    <col min="15619" max="15619" width="17.42578125" style="43" customWidth="1"/>
    <col min="15620" max="15620" width="9.140625" style="43"/>
    <col min="15621" max="15621" width="14.85546875" style="43" customWidth="1"/>
    <col min="15622" max="15622" width="17.7109375" style="43" customWidth="1"/>
    <col min="15623" max="15625" width="9.140625" style="43"/>
    <col min="15626" max="15626" width="13" style="43" bestFit="1" customWidth="1"/>
    <col min="15627" max="15627" width="9.140625" style="43"/>
    <col min="15628" max="15629" width="0" style="43" hidden="1" customWidth="1"/>
    <col min="15630" max="15871" width="9.140625" style="43"/>
    <col min="15872" max="15872" width="24.5703125" style="43" customWidth="1"/>
    <col min="15873" max="15873" width="22.140625" style="43" customWidth="1"/>
    <col min="15874" max="15874" width="17.7109375" style="43" customWidth="1"/>
    <col min="15875" max="15875" width="17.42578125" style="43" customWidth="1"/>
    <col min="15876" max="15876" width="9.140625" style="43"/>
    <col min="15877" max="15877" width="14.85546875" style="43" customWidth="1"/>
    <col min="15878" max="15878" width="17.7109375" style="43" customWidth="1"/>
    <col min="15879" max="15881" width="9.140625" style="43"/>
    <col min="15882" max="15882" width="13" style="43" bestFit="1" customWidth="1"/>
    <col min="15883" max="15883" width="9.140625" style="43"/>
    <col min="15884" max="15885" width="0" style="43" hidden="1" customWidth="1"/>
    <col min="15886" max="16127" width="9.140625" style="43"/>
    <col min="16128" max="16128" width="24.5703125" style="43" customWidth="1"/>
    <col min="16129" max="16129" width="22.140625" style="43" customWidth="1"/>
    <col min="16130" max="16130" width="17.7109375" style="43" customWidth="1"/>
    <col min="16131" max="16131" width="17.42578125" style="43" customWidth="1"/>
    <col min="16132" max="16132" width="9.140625" style="43"/>
    <col min="16133" max="16133" width="14.85546875" style="43" customWidth="1"/>
    <col min="16134" max="16134" width="17.7109375" style="43" customWidth="1"/>
    <col min="16135" max="16137" width="9.140625" style="43"/>
    <col min="16138" max="16138" width="13" style="43" bestFit="1" customWidth="1"/>
    <col min="16139" max="16139" width="9.140625" style="43"/>
    <col min="16140" max="16141" width="0" style="43" hidden="1" customWidth="1"/>
    <col min="16142" max="16384" width="9.140625" style="43"/>
  </cols>
  <sheetData>
    <row r="1" spans="1:12" ht="30" customHeight="1" x14ac:dyDescent="0.3">
      <c r="A1" s="186" t="s">
        <v>103</v>
      </c>
      <c r="B1" s="186"/>
      <c r="C1" s="186"/>
      <c r="D1" s="186"/>
      <c r="E1" s="186"/>
      <c r="F1" s="186"/>
      <c r="G1" s="186"/>
    </row>
    <row r="2" spans="1:12" x14ac:dyDescent="0.25">
      <c r="A2" s="187" t="s">
        <v>32</v>
      </c>
      <c r="B2" s="187"/>
      <c r="C2" s="187"/>
      <c r="D2" s="187"/>
      <c r="E2" s="187"/>
      <c r="F2" s="187"/>
      <c r="G2" s="45">
        <f>G3</f>
        <v>1259659</v>
      </c>
    </row>
    <row r="3" spans="1:12" x14ac:dyDescent="0.25">
      <c r="A3" s="46" t="s">
        <v>33</v>
      </c>
      <c r="B3" s="47" t="s">
        <v>34</v>
      </c>
      <c r="C3" s="188" t="s">
        <v>158</v>
      </c>
      <c r="D3" s="189"/>
      <c r="E3" s="189"/>
      <c r="F3" s="189"/>
      <c r="G3" s="153">
        <f>G4+G9</f>
        <v>1259659</v>
      </c>
    </row>
    <row r="4" spans="1:12" x14ac:dyDescent="0.25">
      <c r="A4" s="46" t="s">
        <v>35</v>
      </c>
      <c r="B4" s="47" t="s">
        <v>36</v>
      </c>
      <c r="C4" s="189"/>
      <c r="D4" s="189"/>
      <c r="E4" s="189"/>
      <c r="F4" s="189"/>
      <c r="G4" s="154">
        <f>G5</f>
        <v>1019224</v>
      </c>
    </row>
    <row r="5" spans="1:12" ht="21.75" customHeight="1" x14ac:dyDescent="0.25">
      <c r="A5" s="50">
        <v>1110</v>
      </c>
      <c r="B5" s="50" t="s">
        <v>37</v>
      </c>
      <c r="C5" s="189"/>
      <c r="D5" s="189"/>
      <c r="E5" s="189"/>
      <c r="F5" s="189"/>
      <c r="G5" s="155">
        <f>G6</f>
        <v>1019224</v>
      </c>
    </row>
    <row r="6" spans="1:12" ht="31.5" x14ac:dyDescent="0.25">
      <c r="A6" s="50">
        <v>1140</v>
      </c>
      <c r="B6" s="52" t="s">
        <v>38</v>
      </c>
      <c r="C6" s="190"/>
      <c r="D6" s="190"/>
      <c r="E6" s="190"/>
      <c r="F6" s="190"/>
      <c r="G6" s="155">
        <f>G7+G8</f>
        <v>1019224</v>
      </c>
    </row>
    <row r="7" spans="1:12" ht="42.75" customHeight="1" x14ac:dyDescent="0.25">
      <c r="A7" s="53">
        <v>1142</v>
      </c>
      <c r="B7" s="54" t="s">
        <v>39</v>
      </c>
      <c r="C7" s="191"/>
      <c r="D7" s="191"/>
      <c r="E7" s="191"/>
      <c r="F7" s="191"/>
      <c r="G7" s="154">
        <f>'[1]UKRAINA (2)'!G7+[1]PMIC!G7</f>
        <v>407595</v>
      </c>
    </row>
    <row r="8" spans="1:12" ht="31.5" x14ac:dyDescent="0.25">
      <c r="A8" s="53">
        <v>1147</v>
      </c>
      <c r="B8" s="54" t="s">
        <v>40</v>
      </c>
      <c r="C8" s="183"/>
      <c r="D8" s="183"/>
      <c r="E8" s="183"/>
      <c r="F8" s="183"/>
      <c r="G8" s="154">
        <f>'[1]UKRAINA (2)'!G8+[1]PMIC!G8</f>
        <v>611629</v>
      </c>
    </row>
    <row r="9" spans="1:12" ht="46.5" customHeight="1" x14ac:dyDescent="0.25">
      <c r="A9" s="46" t="s">
        <v>41</v>
      </c>
      <c r="B9" s="184" t="s">
        <v>42</v>
      </c>
      <c r="C9" s="184"/>
      <c r="D9" s="184"/>
      <c r="E9" s="184"/>
      <c r="F9" s="184"/>
      <c r="G9" s="154">
        <f>G10</f>
        <v>240435</v>
      </c>
    </row>
    <row r="10" spans="1:12" ht="61.5" customHeight="1" x14ac:dyDescent="0.25">
      <c r="A10" s="55" t="s">
        <v>43</v>
      </c>
      <c r="B10" s="54" t="s">
        <v>44</v>
      </c>
      <c r="C10" s="185"/>
      <c r="D10" s="185"/>
      <c r="E10" s="185"/>
      <c r="F10" s="185"/>
      <c r="G10" s="154">
        <f>'[1]UKRAINA (2)'!G10+[1]PMIC!G10</f>
        <v>240435</v>
      </c>
      <c r="L10" s="43">
        <f>G6*23.59%</f>
        <v>240434.94159999999</v>
      </c>
    </row>
    <row r="12" spans="1:12" x14ac:dyDescent="0.25">
      <c r="A12" s="147"/>
    </row>
  </sheetData>
  <mergeCells count="9">
    <mergeCell ref="C8:F8"/>
    <mergeCell ref="B9:F9"/>
    <mergeCell ref="C10:F10"/>
    <mergeCell ref="A1:G1"/>
    <mergeCell ref="A2:F2"/>
    <mergeCell ref="C3:F4"/>
    <mergeCell ref="C5:F5"/>
    <mergeCell ref="C6:F6"/>
    <mergeCell ref="C7:F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69"/>
  <sheetViews>
    <sheetView zoomScale="70" zoomScaleNormal="70" workbookViewId="0">
      <selection activeCell="L8" sqref="L8"/>
    </sheetView>
  </sheetViews>
  <sheetFormatPr defaultRowHeight="15.75" x14ac:dyDescent="0.25"/>
  <cols>
    <col min="1" max="1" width="24.5703125" style="43" customWidth="1"/>
    <col min="2" max="2" width="20.42578125" style="147" customWidth="1"/>
    <col min="3" max="3" width="17.7109375" style="43" customWidth="1"/>
    <col min="4" max="4" width="17.42578125" style="43" customWidth="1"/>
    <col min="5" max="5" width="14.140625" style="43" customWidth="1"/>
    <col min="6" max="6" width="14.85546875" style="43" customWidth="1"/>
    <col min="7" max="7" width="17.7109375" style="43" customWidth="1"/>
    <col min="8" max="8" width="9.28515625" style="43" bestFit="1" customWidth="1"/>
    <col min="9" max="9" width="10.140625" style="44" bestFit="1" customWidth="1"/>
    <col min="10" max="10" width="11.28515625" style="43" customWidth="1"/>
    <col min="11" max="11" width="13.140625" style="43" bestFit="1" customWidth="1"/>
    <col min="12" max="12" width="9.140625" style="43"/>
    <col min="13" max="14" width="0" style="43" hidden="1" customWidth="1"/>
    <col min="15" max="256" width="9.140625" style="43"/>
    <col min="257" max="257" width="24.5703125" style="43" customWidth="1"/>
    <col min="258" max="258" width="22.140625" style="43" customWidth="1"/>
    <col min="259" max="259" width="17.7109375" style="43" customWidth="1"/>
    <col min="260" max="260" width="17.42578125" style="43" customWidth="1"/>
    <col min="261" max="261" width="14.140625" style="43" customWidth="1"/>
    <col min="262" max="262" width="14.85546875" style="43" customWidth="1"/>
    <col min="263" max="263" width="17.7109375" style="43" customWidth="1"/>
    <col min="264" max="266" width="9.140625" style="43"/>
    <col min="267" max="267" width="13" style="43" bestFit="1" customWidth="1"/>
    <col min="268" max="268" width="9.140625" style="43"/>
    <col min="269" max="270" width="0" style="43" hidden="1" customWidth="1"/>
    <col min="271" max="512" width="9.140625" style="43"/>
    <col min="513" max="513" width="24.5703125" style="43" customWidth="1"/>
    <col min="514" max="514" width="22.140625" style="43" customWidth="1"/>
    <col min="515" max="515" width="17.7109375" style="43" customWidth="1"/>
    <col min="516" max="516" width="17.42578125" style="43" customWidth="1"/>
    <col min="517" max="517" width="14.140625" style="43" customWidth="1"/>
    <col min="518" max="518" width="14.85546875" style="43" customWidth="1"/>
    <col min="519" max="519" width="17.7109375" style="43" customWidth="1"/>
    <col min="520" max="522" width="9.140625" style="43"/>
    <col min="523" max="523" width="13" style="43" bestFit="1" customWidth="1"/>
    <col min="524" max="524" width="9.140625" style="43"/>
    <col min="525" max="526" width="0" style="43" hidden="1" customWidth="1"/>
    <col min="527" max="768" width="9.140625" style="43"/>
    <col min="769" max="769" width="24.5703125" style="43" customWidth="1"/>
    <col min="770" max="770" width="22.140625" style="43" customWidth="1"/>
    <col min="771" max="771" width="17.7109375" style="43" customWidth="1"/>
    <col min="772" max="772" width="17.42578125" style="43" customWidth="1"/>
    <col min="773" max="773" width="14.140625" style="43" customWidth="1"/>
    <col min="774" max="774" width="14.85546875" style="43" customWidth="1"/>
    <col min="775" max="775" width="17.7109375" style="43" customWidth="1"/>
    <col min="776" max="778" width="9.140625" style="43"/>
    <col min="779" max="779" width="13" style="43" bestFit="1" customWidth="1"/>
    <col min="780" max="780" width="9.140625" style="43"/>
    <col min="781" max="782" width="0" style="43" hidden="1" customWidth="1"/>
    <col min="783" max="1024" width="9.140625" style="43"/>
    <col min="1025" max="1025" width="24.5703125" style="43" customWidth="1"/>
    <col min="1026" max="1026" width="22.140625" style="43" customWidth="1"/>
    <col min="1027" max="1027" width="17.7109375" style="43" customWidth="1"/>
    <col min="1028" max="1028" width="17.42578125" style="43" customWidth="1"/>
    <col min="1029" max="1029" width="14.140625" style="43" customWidth="1"/>
    <col min="1030" max="1030" width="14.85546875" style="43" customWidth="1"/>
    <col min="1031" max="1031" width="17.7109375" style="43" customWidth="1"/>
    <col min="1032" max="1034" width="9.140625" style="43"/>
    <col min="1035" max="1035" width="13" style="43" bestFit="1" customWidth="1"/>
    <col min="1036" max="1036" width="9.140625" style="43"/>
    <col min="1037" max="1038" width="0" style="43" hidden="1" customWidth="1"/>
    <col min="1039" max="1280" width="9.140625" style="43"/>
    <col min="1281" max="1281" width="24.5703125" style="43" customWidth="1"/>
    <col min="1282" max="1282" width="22.140625" style="43" customWidth="1"/>
    <col min="1283" max="1283" width="17.7109375" style="43" customWidth="1"/>
    <col min="1284" max="1284" width="17.42578125" style="43" customWidth="1"/>
    <col min="1285" max="1285" width="14.140625" style="43" customWidth="1"/>
    <col min="1286" max="1286" width="14.85546875" style="43" customWidth="1"/>
    <col min="1287" max="1287" width="17.7109375" style="43" customWidth="1"/>
    <col min="1288" max="1290" width="9.140625" style="43"/>
    <col min="1291" max="1291" width="13" style="43" bestFit="1" customWidth="1"/>
    <col min="1292" max="1292" width="9.140625" style="43"/>
    <col min="1293" max="1294" width="0" style="43" hidden="1" customWidth="1"/>
    <col min="1295" max="1536" width="9.140625" style="43"/>
    <col min="1537" max="1537" width="24.5703125" style="43" customWidth="1"/>
    <col min="1538" max="1538" width="22.140625" style="43" customWidth="1"/>
    <col min="1539" max="1539" width="17.7109375" style="43" customWidth="1"/>
    <col min="1540" max="1540" width="17.42578125" style="43" customWidth="1"/>
    <col min="1541" max="1541" width="14.140625" style="43" customWidth="1"/>
    <col min="1542" max="1542" width="14.85546875" style="43" customWidth="1"/>
    <col min="1543" max="1543" width="17.7109375" style="43" customWidth="1"/>
    <col min="1544" max="1546" width="9.140625" style="43"/>
    <col min="1547" max="1547" width="13" style="43" bestFit="1" customWidth="1"/>
    <col min="1548" max="1548" width="9.140625" style="43"/>
    <col min="1549" max="1550" width="0" style="43" hidden="1" customWidth="1"/>
    <col min="1551" max="1792" width="9.140625" style="43"/>
    <col min="1793" max="1793" width="24.5703125" style="43" customWidth="1"/>
    <col min="1794" max="1794" width="22.140625" style="43" customWidth="1"/>
    <col min="1795" max="1795" width="17.7109375" style="43" customWidth="1"/>
    <col min="1796" max="1796" width="17.42578125" style="43" customWidth="1"/>
    <col min="1797" max="1797" width="14.140625" style="43" customWidth="1"/>
    <col min="1798" max="1798" width="14.85546875" style="43" customWidth="1"/>
    <col min="1799" max="1799" width="17.7109375" style="43" customWidth="1"/>
    <col min="1800" max="1802" width="9.140625" style="43"/>
    <col min="1803" max="1803" width="13" style="43" bestFit="1" customWidth="1"/>
    <col min="1804" max="1804" width="9.140625" style="43"/>
    <col min="1805" max="1806" width="0" style="43" hidden="1" customWidth="1"/>
    <col min="1807" max="2048" width="9.140625" style="43"/>
    <col min="2049" max="2049" width="24.5703125" style="43" customWidth="1"/>
    <col min="2050" max="2050" width="22.140625" style="43" customWidth="1"/>
    <col min="2051" max="2051" width="17.7109375" style="43" customWidth="1"/>
    <col min="2052" max="2052" width="17.42578125" style="43" customWidth="1"/>
    <col min="2053" max="2053" width="14.140625" style="43" customWidth="1"/>
    <col min="2054" max="2054" width="14.85546875" style="43" customWidth="1"/>
    <col min="2055" max="2055" width="17.7109375" style="43" customWidth="1"/>
    <col min="2056" max="2058" width="9.140625" style="43"/>
    <col min="2059" max="2059" width="13" style="43" bestFit="1" customWidth="1"/>
    <col min="2060" max="2060" width="9.140625" style="43"/>
    <col min="2061" max="2062" width="0" style="43" hidden="1" customWidth="1"/>
    <col min="2063" max="2304" width="9.140625" style="43"/>
    <col min="2305" max="2305" width="24.5703125" style="43" customWidth="1"/>
    <col min="2306" max="2306" width="22.140625" style="43" customWidth="1"/>
    <col min="2307" max="2307" width="17.7109375" style="43" customWidth="1"/>
    <col min="2308" max="2308" width="17.42578125" style="43" customWidth="1"/>
    <col min="2309" max="2309" width="14.140625" style="43" customWidth="1"/>
    <col min="2310" max="2310" width="14.85546875" style="43" customWidth="1"/>
    <col min="2311" max="2311" width="17.7109375" style="43" customWidth="1"/>
    <col min="2312" max="2314" width="9.140625" style="43"/>
    <col min="2315" max="2315" width="13" style="43" bestFit="1" customWidth="1"/>
    <col min="2316" max="2316" width="9.140625" style="43"/>
    <col min="2317" max="2318" width="0" style="43" hidden="1" customWidth="1"/>
    <col min="2319" max="2560" width="9.140625" style="43"/>
    <col min="2561" max="2561" width="24.5703125" style="43" customWidth="1"/>
    <col min="2562" max="2562" width="22.140625" style="43" customWidth="1"/>
    <col min="2563" max="2563" width="17.7109375" style="43" customWidth="1"/>
    <col min="2564" max="2564" width="17.42578125" style="43" customWidth="1"/>
    <col min="2565" max="2565" width="14.140625" style="43" customWidth="1"/>
    <col min="2566" max="2566" width="14.85546875" style="43" customWidth="1"/>
    <col min="2567" max="2567" width="17.7109375" style="43" customWidth="1"/>
    <col min="2568" max="2570" width="9.140625" style="43"/>
    <col min="2571" max="2571" width="13" style="43" bestFit="1" customWidth="1"/>
    <col min="2572" max="2572" width="9.140625" style="43"/>
    <col min="2573" max="2574" width="0" style="43" hidden="1" customWidth="1"/>
    <col min="2575" max="2816" width="9.140625" style="43"/>
    <col min="2817" max="2817" width="24.5703125" style="43" customWidth="1"/>
    <col min="2818" max="2818" width="22.140625" style="43" customWidth="1"/>
    <col min="2819" max="2819" width="17.7109375" style="43" customWidth="1"/>
    <col min="2820" max="2820" width="17.42578125" style="43" customWidth="1"/>
    <col min="2821" max="2821" width="14.140625" style="43" customWidth="1"/>
    <col min="2822" max="2822" width="14.85546875" style="43" customWidth="1"/>
    <col min="2823" max="2823" width="17.7109375" style="43" customWidth="1"/>
    <col min="2824" max="2826" width="9.140625" style="43"/>
    <col min="2827" max="2827" width="13" style="43" bestFit="1" customWidth="1"/>
    <col min="2828" max="2828" width="9.140625" style="43"/>
    <col min="2829" max="2830" width="0" style="43" hidden="1" customWidth="1"/>
    <col min="2831" max="3072" width="9.140625" style="43"/>
    <col min="3073" max="3073" width="24.5703125" style="43" customWidth="1"/>
    <col min="3074" max="3074" width="22.140625" style="43" customWidth="1"/>
    <col min="3075" max="3075" width="17.7109375" style="43" customWidth="1"/>
    <col min="3076" max="3076" width="17.42578125" style="43" customWidth="1"/>
    <col min="3077" max="3077" width="14.140625" style="43" customWidth="1"/>
    <col min="3078" max="3078" width="14.85546875" style="43" customWidth="1"/>
    <col min="3079" max="3079" width="17.7109375" style="43" customWidth="1"/>
    <col min="3080" max="3082" width="9.140625" style="43"/>
    <col min="3083" max="3083" width="13" style="43" bestFit="1" customWidth="1"/>
    <col min="3084" max="3084" width="9.140625" style="43"/>
    <col min="3085" max="3086" width="0" style="43" hidden="1" customWidth="1"/>
    <col min="3087" max="3328" width="9.140625" style="43"/>
    <col min="3329" max="3329" width="24.5703125" style="43" customWidth="1"/>
    <col min="3330" max="3330" width="22.140625" style="43" customWidth="1"/>
    <col min="3331" max="3331" width="17.7109375" style="43" customWidth="1"/>
    <col min="3332" max="3332" width="17.42578125" style="43" customWidth="1"/>
    <col min="3333" max="3333" width="14.140625" style="43" customWidth="1"/>
    <col min="3334" max="3334" width="14.85546875" style="43" customWidth="1"/>
    <col min="3335" max="3335" width="17.7109375" style="43" customWidth="1"/>
    <col min="3336" max="3338" width="9.140625" style="43"/>
    <col min="3339" max="3339" width="13" style="43" bestFit="1" customWidth="1"/>
    <col min="3340" max="3340" width="9.140625" style="43"/>
    <col min="3341" max="3342" width="0" style="43" hidden="1" customWidth="1"/>
    <col min="3343" max="3584" width="9.140625" style="43"/>
    <col min="3585" max="3585" width="24.5703125" style="43" customWidth="1"/>
    <col min="3586" max="3586" width="22.140625" style="43" customWidth="1"/>
    <col min="3587" max="3587" width="17.7109375" style="43" customWidth="1"/>
    <col min="3588" max="3588" width="17.42578125" style="43" customWidth="1"/>
    <col min="3589" max="3589" width="14.140625" style="43" customWidth="1"/>
    <col min="3590" max="3590" width="14.85546875" style="43" customWidth="1"/>
    <col min="3591" max="3591" width="17.7109375" style="43" customWidth="1"/>
    <col min="3592" max="3594" width="9.140625" style="43"/>
    <col min="3595" max="3595" width="13" style="43" bestFit="1" customWidth="1"/>
    <col min="3596" max="3596" width="9.140625" style="43"/>
    <col min="3597" max="3598" width="0" style="43" hidden="1" customWidth="1"/>
    <col min="3599" max="3840" width="9.140625" style="43"/>
    <col min="3841" max="3841" width="24.5703125" style="43" customWidth="1"/>
    <col min="3842" max="3842" width="22.140625" style="43" customWidth="1"/>
    <col min="3843" max="3843" width="17.7109375" style="43" customWidth="1"/>
    <col min="3844" max="3844" width="17.42578125" style="43" customWidth="1"/>
    <col min="3845" max="3845" width="14.140625" style="43" customWidth="1"/>
    <col min="3846" max="3846" width="14.85546875" style="43" customWidth="1"/>
    <col min="3847" max="3847" width="17.7109375" style="43" customWidth="1"/>
    <col min="3848" max="3850" width="9.140625" style="43"/>
    <col min="3851" max="3851" width="13" style="43" bestFit="1" customWidth="1"/>
    <col min="3852" max="3852" width="9.140625" style="43"/>
    <col min="3853" max="3854" width="0" style="43" hidden="1" customWidth="1"/>
    <col min="3855" max="4096" width="9.140625" style="43"/>
    <col min="4097" max="4097" width="24.5703125" style="43" customWidth="1"/>
    <col min="4098" max="4098" width="22.140625" style="43" customWidth="1"/>
    <col min="4099" max="4099" width="17.7109375" style="43" customWidth="1"/>
    <col min="4100" max="4100" width="17.42578125" style="43" customWidth="1"/>
    <col min="4101" max="4101" width="14.140625" style="43" customWidth="1"/>
    <col min="4102" max="4102" width="14.85546875" style="43" customWidth="1"/>
    <col min="4103" max="4103" width="17.7109375" style="43" customWidth="1"/>
    <col min="4104" max="4106" width="9.140625" style="43"/>
    <col min="4107" max="4107" width="13" style="43" bestFit="1" customWidth="1"/>
    <col min="4108" max="4108" width="9.140625" style="43"/>
    <col min="4109" max="4110" width="0" style="43" hidden="1" customWidth="1"/>
    <col min="4111" max="4352" width="9.140625" style="43"/>
    <col min="4353" max="4353" width="24.5703125" style="43" customWidth="1"/>
    <col min="4354" max="4354" width="22.140625" style="43" customWidth="1"/>
    <col min="4355" max="4355" width="17.7109375" style="43" customWidth="1"/>
    <col min="4356" max="4356" width="17.42578125" style="43" customWidth="1"/>
    <col min="4357" max="4357" width="14.140625" style="43" customWidth="1"/>
    <col min="4358" max="4358" width="14.85546875" style="43" customWidth="1"/>
    <col min="4359" max="4359" width="17.7109375" style="43" customWidth="1"/>
    <col min="4360" max="4362" width="9.140625" style="43"/>
    <col min="4363" max="4363" width="13" style="43" bestFit="1" customWidth="1"/>
    <col min="4364" max="4364" width="9.140625" style="43"/>
    <col min="4365" max="4366" width="0" style="43" hidden="1" customWidth="1"/>
    <col min="4367" max="4608" width="9.140625" style="43"/>
    <col min="4609" max="4609" width="24.5703125" style="43" customWidth="1"/>
    <col min="4610" max="4610" width="22.140625" style="43" customWidth="1"/>
    <col min="4611" max="4611" width="17.7109375" style="43" customWidth="1"/>
    <col min="4612" max="4612" width="17.42578125" style="43" customWidth="1"/>
    <col min="4613" max="4613" width="14.140625" style="43" customWidth="1"/>
    <col min="4614" max="4614" width="14.85546875" style="43" customWidth="1"/>
    <col min="4615" max="4615" width="17.7109375" style="43" customWidth="1"/>
    <col min="4616" max="4618" width="9.140625" style="43"/>
    <col min="4619" max="4619" width="13" style="43" bestFit="1" customWidth="1"/>
    <col min="4620" max="4620" width="9.140625" style="43"/>
    <col min="4621" max="4622" width="0" style="43" hidden="1" customWidth="1"/>
    <col min="4623" max="4864" width="9.140625" style="43"/>
    <col min="4865" max="4865" width="24.5703125" style="43" customWidth="1"/>
    <col min="4866" max="4866" width="22.140625" style="43" customWidth="1"/>
    <col min="4867" max="4867" width="17.7109375" style="43" customWidth="1"/>
    <col min="4868" max="4868" width="17.42578125" style="43" customWidth="1"/>
    <col min="4869" max="4869" width="14.140625" style="43" customWidth="1"/>
    <col min="4870" max="4870" width="14.85546875" style="43" customWidth="1"/>
    <col min="4871" max="4871" width="17.7109375" style="43" customWidth="1"/>
    <col min="4872" max="4874" width="9.140625" style="43"/>
    <col min="4875" max="4875" width="13" style="43" bestFit="1" customWidth="1"/>
    <col min="4876" max="4876" width="9.140625" style="43"/>
    <col min="4877" max="4878" width="0" style="43" hidden="1" customWidth="1"/>
    <col min="4879" max="5120" width="9.140625" style="43"/>
    <col min="5121" max="5121" width="24.5703125" style="43" customWidth="1"/>
    <col min="5122" max="5122" width="22.140625" style="43" customWidth="1"/>
    <col min="5123" max="5123" width="17.7109375" style="43" customWidth="1"/>
    <col min="5124" max="5124" width="17.42578125" style="43" customWidth="1"/>
    <col min="5125" max="5125" width="14.140625" style="43" customWidth="1"/>
    <col min="5126" max="5126" width="14.85546875" style="43" customWidth="1"/>
    <col min="5127" max="5127" width="17.7109375" style="43" customWidth="1"/>
    <col min="5128" max="5130" width="9.140625" style="43"/>
    <col min="5131" max="5131" width="13" style="43" bestFit="1" customWidth="1"/>
    <col min="5132" max="5132" width="9.140625" style="43"/>
    <col min="5133" max="5134" width="0" style="43" hidden="1" customWidth="1"/>
    <col min="5135" max="5376" width="9.140625" style="43"/>
    <col min="5377" max="5377" width="24.5703125" style="43" customWidth="1"/>
    <col min="5378" max="5378" width="22.140625" style="43" customWidth="1"/>
    <col min="5379" max="5379" width="17.7109375" style="43" customWidth="1"/>
    <col min="5380" max="5380" width="17.42578125" style="43" customWidth="1"/>
    <col min="5381" max="5381" width="14.140625" style="43" customWidth="1"/>
    <col min="5382" max="5382" width="14.85546875" style="43" customWidth="1"/>
    <col min="5383" max="5383" width="17.7109375" style="43" customWidth="1"/>
    <col min="5384" max="5386" width="9.140625" style="43"/>
    <col min="5387" max="5387" width="13" style="43" bestFit="1" customWidth="1"/>
    <col min="5388" max="5388" width="9.140625" style="43"/>
    <col min="5389" max="5390" width="0" style="43" hidden="1" customWidth="1"/>
    <col min="5391" max="5632" width="9.140625" style="43"/>
    <col min="5633" max="5633" width="24.5703125" style="43" customWidth="1"/>
    <col min="5634" max="5634" width="22.140625" style="43" customWidth="1"/>
    <col min="5635" max="5635" width="17.7109375" style="43" customWidth="1"/>
    <col min="5636" max="5636" width="17.42578125" style="43" customWidth="1"/>
    <col min="5637" max="5637" width="14.140625" style="43" customWidth="1"/>
    <col min="5638" max="5638" width="14.85546875" style="43" customWidth="1"/>
    <col min="5639" max="5639" width="17.7109375" style="43" customWidth="1"/>
    <col min="5640" max="5642" width="9.140625" style="43"/>
    <col min="5643" max="5643" width="13" style="43" bestFit="1" customWidth="1"/>
    <col min="5644" max="5644" width="9.140625" style="43"/>
    <col min="5645" max="5646" width="0" style="43" hidden="1" customWidth="1"/>
    <col min="5647" max="5888" width="9.140625" style="43"/>
    <col min="5889" max="5889" width="24.5703125" style="43" customWidth="1"/>
    <col min="5890" max="5890" width="22.140625" style="43" customWidth="1"/>
    <col min="5891" max="5891" width="17.7109375" style="43" customWidth="1"/>
    <col min="5892" max="5892" width="17.42578125" style="43" customWidth="1"/>
    <col min="5893" max="5893" width="14.140625" style="43" customWidth="1"/>
    <col min="5894" max="5894" width="14.85546875" style="43" customWidth="1"/>
    <col min="5895" max="5895" width="17.7109375" style="43" customWidth="1"/>
    <col min="5896" max="5898" width="9.140625" style="43"/>
    <col min="5899" max="5899" width="13" style="43" bestFit="1" customWidth="1"/>
    <col min="5900" max="5900" width="9.140625" style="43"/>
    <col min="5901" max="5902" width="0" style="43" hidden="1" customWidth="1"/>
    <col min="5903" max="6144" width="9.140625" style="43"/>
    <col min="6145" max="6145" width="24.5703125" style="43" customWidth="1"/>
    <col min="6146" max="6146" width="22.140625" style="43" customWidth="1"/>
    <col min="6147" max="6147" width="17.7109375" style="43" customWidth="1"/>
    <col min="6148" max="6148" width="17.42578125" style="43" customWidth="1"/>
    <col min="6149" max="6149" width="14.140625" style="43" customWidth="1"/>
    <col min="6150" max="6150" width="14.85546875" style="43" customWidth="1"/>
    <col min="6151" max="6151" width="17.7109375" style="43" customWidth="1"/>
    <col min="6152" max="6154" width="9.140625" style="43"/>
    <col min="6155" max="6155" width="13" style="43" bestFit="1" customWidth="1"/>
    <col min="6156" max="6156" width="9.140625" style="43"/>
    <col min="6157" max="6158" width="0" style="43" hidden="1" customWidth="1"/>
    <col min="6159" max="6400" width="9.140625" style="43"/>
    <col min="6401" max="6401" width="24.5703125" style="43" customWidth="1"/>
    <col min="6402" max="6402" width="22.140625" style="43" customWidth="1"/>
    <col min="6403" max="6403" width="17.7109375" style="43" customWidth="1"/>
    <col min="6404" max="6404" width="17.42578125" style="43" customWidth="1"/>
    <col min="6405" max="6405" width="14.140625" style="43" customWidth="1"/>
    <col min="6406" max="6406" width="14.85546875" style="43" customWidth="1"/>
    <col min="6407" max="6407" width="17.7109375" style="43" customWidth="1"/>
    <col min="6408" max="6410" width="9.140625" style="43"/>
    <col min="6411" max="6411" width="13" style="43" bestFit="1" customWidth="1"/>
    <col min="6412" max="6412" width="9.140625" style="43"/>
    <col min="6413" max="6414" width="0" style="43" hidden="1" customWidth="1"/>
    <col min="6415" max="6656" width="9.140625" style="43"/>
    <col min="6657" max="6657" width="24.5703125" style="43" customWidth="1"/>
    <col min="6658" max="6658" width="22.140625" style="43" customWidth="1"/>
    <col min="6659" max="6659" width="17.7109375" style="43" customWidth="1"/>
    <col min="6660" max="6660" width="17.42578125" style="43" customWidth="1"/>
    <col min="6661" max="6661" width="14.140625" style="43" customWidth="1"/>
    <col min="6662" max="6662" width="14.85546875" style="43" customWidth="1"/>
    <col min="6663" max="6663" width="17.7109375" style="43" customWidth="1"/>
    <col min="6664" max="6666" width="9.140625" style="43"/>
    <col min="6667" max="6667" width="13" style="43" bestFit="1" customWidth="1"/>
    <col min="6668" max="6668" width="9.140625" style="43"/>
    <col min="6669" max="6670" width="0" style="43" hidden="1" customWidth="1"/>
    <col min="6671" max="6912" width="9.140625" style="43"/>
    <col min="6913" max="6913" width="24.5703125" style="43" customWidth="1"/>
    <col min="6914" max="6914" width="22.140625" style="43" customWidth="1"/>
    <col min="6915" max="6915" width="17.7109375" style="43" customWidth="1"/>
    <col min="6916" max="6916" width="17.42578125" style="43" customWidth="1"/>
    <col min="6917" max="6917" width="14.140625" style="43" customWidth="1"/>
    <col min="6918" max="6918" width="14.85546875" style="43" customWidth="1"/>
    <col min="6919" max="6919" width="17.7109375" style="43" customWidth="1"/>
    <col min="6920" max="6922" width="9.140625" style="43"/>
    <col min="6923" max="6923" width="13" style="43" bestFit="1" customWidth="1"/>
    <col min="6924" max="6924" width="9.140625" style="43"/>
    <col min="6925" max="6926" width="0" style="43" hidden="1" customWidth="1"/>
    <col min="6927" max="7168" width="9.140625" style="43"/>
    <col min="7169" max="7169" width="24.5703125" style="43" customWidth="1"/>
    <col min="7170" max="7170" width="22.140625" style="43" customWidth="1"/>
    <col min="7171" max="7171" width="17.7109375" style="43" customWidth="1"/>
    <col min="7172" max="7172" width="17.42578125" style="43" customWidth="1"/>
    <col min="7173" max="7173" width="14.140625" style="43" customWidth="1"/>
    <col min="7174" max="7174" width="14.85546875" style="43" customWidth="1"/>
    <col min="7175" max="7175" width="17.7109375" style="43" customWidth="1"/>
    <col min="7176" max="7178" width="9.140625" style="43"/>
    <col min="7179" max="7179" width="13" style="43" bestFit="1" customWidth="1"/>
    <col min="7180" max="7180" width="9.140625" style="43"/>
    <col min="7181" max="7182" width="0" style="43" hidden="1" customWidth="1"/>
    <col min="7183" max="7424" width="9.140625" style="43"/>
    <col min="7425" max="7425" width="24.5703125" style="43" customWidth="1"/>
    <col min="7426" max="7426" width="22.140625" style="43" customWidth="1"/>
    <col min="7427" max="7427" width="17.7109375" style="43" customWidth="1"/>
    <col min="7428" max="7428" width="17.42578125" style="43" customWidth="1"/>
    <col min="7429" max="7429" width="14.140625" style="43" customWidth="1"/>
    <col min="7430" max="7430" width="14.85546875" style="43" customWidth="1"/>
    <col min="7431" max="7431" width="17.7109375" style="43" customWidth="1"/>
    <col min="7432" max="7434" width="9.140625" style="43"/>
    <col min="7435" max="7435" width="13" style="43" bestFit="1" customWidth="1"/>
    <col min="7436" max="7436" width="9.140625" style="43"/>
    <col min="7437" max="7438" width="0" style="43" hidden="1" customWidth="1"/>
    <col min="7439" max="7680" width="9.140625" style="43"/>
    <col min="7681" max="7681" width="24.5703125" style="43" customWidth="1"/>
    <col min="7682" max="7682" width="22.140625" style="43" customWidth="1"/>
    <col min="7683" max="7683" width="17.7109375" style="43" customWidth="1"/>
    <col min="7684" max="7684" width="17.42578125" style="43" customWidth="1"/>
    <col min="7685" max="7685" width="14.140625" style="43" customWidth="1"/>
    <col min="7686" max="7686" width="14.85546875" style="43" customWidth="1"/>
    <col min="7687" max="7687" width="17.7109375" style="43" customWidth="1"/>
    <col min="7688" max="7690" width="9.140625" style="43"/>
    <col min="7691" max="7691" width="13" style="43" bestFit="1" customWidth="1"/>
    <col min="7692" max="7692" width="9.140625" style="43"/>
    <col min="7693" max="7694" width="0" style="43" hidden="1" customWidth="1"/>
    <col min="7695" max="7936" width="9.140625" style="43"/>
    <col min="7937" max="7937" width="24.5703125" style="43" customWidth="1"/>
    <col min="7938" max="7938" width="22.140625" style="43" customWidth="1"/>
    <col min="7939" max="7939" width="17.7109375" style="43" customWidth="1"/>
    <col min="7940" max="7940" width="17.42578125" style="43" customWidth="1"/>
    <col min="7941" max="7941" width="14.140625" style="43" customWidth="1"/>
    <col min="7942" max="7942" width="14.85546875" style="43" customWidth="1"/>
    <col min="7943" max="7943" width="17.7109375" style="43" customWidth="1"/>
    <col min="7944" max="7946" width="9.140625" style="43"/>
    <col min="7947" max="7947" width="13" style="43" bestFit="1" customWidth="1"/>
    <col min="7948" max="7948" width="9.140625" style="43"/>
    <col min="7949" max="7950" width="0" style="43" hidden="1" customWidth="1"/>
    <col min="7951" max="8192" width="9.140625" style="43"/>
    <col min="8193" max="8193" width="24.5703125" style="43" customWidth="1"/>
    <col min="8194" max="8194" width="22.140625" style="43" customWidth="1"/>
    <col min="8195" max="8195" width="17.7109375" style="43" customWidth="1"/>
    <col min="8196" max="8196" width="17.42578125" style="43" customWidth="1"/>
    <col min="8197" max="8197" width="14.140625" style="43" customWidth="1"/>
    <col min="8198" max="8198" width="14.85546875" style="43" customWidth="1"/>
    <col min="8199" max="8199" width="17.7109375" style="43" customWidth="1"/>
    <col min="8200" max="8202" width="9.140625" style="43"/>
    <col min="8203" max="8203" width="13" style="43" bestFit="1" customWidth="1"/>
    <col min="8204" max="8204" width="9.140625" style="43"/>
    <col min="8205" max="8206" width="0" style="43" hidden="1" customWidth="1"/>
    <col min="8207" max="8448" width="9.140625" style="43"/>
    <col min="8449" max="8449" width="24.5703125" style="43" customWidth="1"/>
    <col min="8450" max="8450" width="22.140625" style="43" customWidth="1"/>
    <col min="8451" max="8451" width="17.7109375" style="43" customWidth="1"/>
    <col min="8452" max="8452" width="17.42578125" style="43" customWidth="1"/>
    <col min="8453" max="8453" width="14.140625" style="43" customWidth="1"/>
    <col min="8454" max="8454" width="14.85546875" style="43" customWidth="1"/>
    <col min="8455" max="8455" width="17.7109375" style="43" customWidth="1"/>
    <col min="8456" max="8458" width="9.140625" style="43"/>
    <col min="8459" max="8459" width="13" style="43" bestFit="1" customWidth="1"/>
    <col min="8460" max="8460" width="9.140625" style="43"/>
    <col min="8461" max="8462" width="0" style="43" hidden="1" customWidth="1"/>
    <col min="8463" max="8704" width="9.140625" style="43"/>
    <col min="8705" max="8705" width="24.5703125" style="43" customWidth="1"/>
    <col min="8706" max="8706" width="22.140625" style="43" customWidth="1"/>
    <col min="8707" max="8707" width="17.7109375" style="43" customWidth="1"/>
    <col min="8708" max="8708" width="17.42578125" style="43" customWidth="1"/>
    <col min="8709" max="8709" width="14.140625" style="43" customWidth="1"/>
    <col min="8710" max="8710" width="14.85546875" style="43" customWidth="1"/>
    <col min="8711" max="8711" width="17.7109375" style="43" customWidth="1"/>
    <col min="8712" max="8714" width="9.140625" style="43"/>
    <col min="8715" max="8715" width="13" style="43" bestFit="1" customWidth="1"/>
    <col min="8716" max="8716" width="9.140625" style="43"/>
    <col min="8717" max="8718" width="0" style="43" hidden="1" customWidth="1"/>
    <col min="8719" max="8960" width="9.140625" style="43"/>
    <col min="8961" max="8961" width="24.5703125" style="43" customWidth="1"/>
    <col min="8962" max="8962" width="22.140625" style="43" customWidth="1"/>
    <col min="8963" max="8963" width="17.7109375" style="43" customWidth="1"/>
    <col min="8964" max="8964" width="17.42578125" style="43" customWidth="1"/>
    <col min="8965" max="8965" width="14.140625" style="43" customWidth="1"/>
    <col min="8966" max="8966" width="14.85546875" style="43" customWidth="1"/>
    <col min="8967" max="8967" width="17.7109375" style="43" customWidth="1"/>
    <col min="8968" max="8970" width="9.140625" style="43"/>
    <col min="8971" max="8971" width="13" style="43" bestFit="1" customWidth="1"/>
    <col min="8972" max="8972" width="9.140625" style="43"/>
    <col min="8973" max="8974" width="0" style="43" hidden="1" customWidth="1"/>
    <col min="8975" max="9216" width="9.140625" style="43"/>
    <col min="9217" max="9217" width="24.5703125" style="43" customWidth="1"/>
    <col min="9218" max="9218" width="22.140625" style="43" customWidth="1"/>
    <col min="9219" max="9219" width="17.7109375" style="43" customWidth="1"/>
    <col min="9220" max="9220" width="17.42578125" style="43" customWidth="1"/>
    <col min="9221" max="9221" width="14.140625" style="43" customWidth="1"/>
    <col min="9222" max="9222" width="14.85546875" style="43" customWidth="1"/>
    <col min="9223" max="9223" width="17.7109375" style="43" customWidth="1"/>
    <col min="9224" max="9226" width="9.140625" style="43"/>
    <col min="9227" max="9227" width="13" style="43" bestFit="1" customWidth="1"/>
    <col min="9228" max="9228" width="9.140625" style="43"/>
    <col min="9229" max="9230" width="0" style="43" hidden="1" customWidth="1"/>
    <col min="9231" max="9472" width="9.140625" style="43"/>
    <col min="9473" max="9473" width="24.5703125" style="43" customWidth="1"/>
    <col min="9474" max="9474" width="22.140625" style="43" customWidth="1"/>
    <col min="9475" max="9475" width="17.7109375" style="43" customWidth="1"/>
    <col min="9476" max="9476" width="17.42578125" style="43" customWidth="1"/>
    <col min="9477" max="9477" width="14.140625" style="43" customWidth="1"/>
    <col min="9478" max="9478" width="14.85546875" style="43" customWidth="1"/>
    <col min="9479" max="9479" width="17.7109375" style="43" customWidth="1"/>
    <col min="9480" max="9482" width="9.140625" style="43"/>
    <col min="9483" max="9483" width="13" style="43" bestFit="1" customWidth="1"/>
    <col min="9484" max="9484" width="9.140625" style="43"/>
    <col min="9485" max="9486" width="0" style="43" hidden="1" customWidth="1"/>
    <col min="9487" max="9728" width="9.140625" style="43"/>
    <col min="9729" max="9729" width="24.5703125" style="43" customWidth="1"/>
    <col min="9730" max="9730" width="22.140625" style="43" customWidth="1"/>
    <col min="9731" max="9731" width="17.7109375" style="43" customWidth="1"/>
    <col min="9732" max="9732" width="17.42578125" style="43" customWidth="1"/>
    <col min="9733" max="9733" width="14.140625" style="43" customWidth="1"/>
    <col min="9734" max="9734" width="14.85546875" style="43" customWidth="1"/>
    <col min="9735" max="9735" width="17.7109375" style="43" customWidth="1"/>
    <col min="9736" max="9738" width="9.140625" style="43"/>
    <col min="9739" max="9739" width="13" style="43" bestFit="1" customWidth="1"/>
    <col min="9740" max="9740" width="9.140625" style="43"/>
    <col min="9741" max="9742" width="0" style="43" hidden="1" customWidth="1"/>
    <col min="9743" max="9984" width="9.140625" style="43"/>
    <col min="9985" max="9985" width="24.5703125" style="43" customWidth="1"/>
    <col min="9986" max="9986" width="22.140625" style="43" customWidth="1"/>
    <col min="9987" max="9987" width="17.7109375" style="43" customWidth="1"/>
    <col min="9988" max="9988" width="17.42578125" style="43" customWidth="1"/>
    <col min="9989" max="9989" width="14.140625" style="43" customWidth="1"/>
    <col min="9990" max="9990" width="14.85546875" style="43" customWidth="1"/>
    <col min="9991" max="9991" width="17.7109375" style="43" customWidth="1"/>
    <col min="9992" max="9994" width="9.140625" style="43"/>
    <col min="9995" max="9995" width="13" style="43" bestFit="1" customWidth="1"/>
    <col min="9996" max="9996" width="9.140625" style="43"/>
    <col min="9997" max="9998" width="0" style="43" hidden="1" customWidth="1"/>
    <col min="9999" max="10240" width="9.140625" style="43"/>
    <col min="10241" max="10241" width="24.5703125" style="43" customWidth="1"/>
    <col min="10242" max="10242" width="22.140625" style="43" customWidth="1"/>
    <col min="10243" max="10243" width="17.7109375" style="43" customWidth="1"/>
    <col min="10244" max="10244" width="17.42578125" style="43" customWidth="1"/>
    <col min="10245" max="10245" width="14.140625" style="43" customWidth="1"/>
    <col min="10246" max="10246" width="14.85546875" style="43" customWidth="1"/>
    <col min="10247" max="10247" width="17.7109375" style="43" customWidth="1"/>
    <col min="10248" max="10250" width="9.140625" style="43"/>
    <col min="10251" max="10251" width="13" style="43" bestFit="1" customWidth="1"/>
    <col min="10252" max="10252" width="9.140625" style="43"/>
    <col min="10253" max="10254" width="0" style="43" hidden="1" customWidth="1"/>
    <col min="10255" max="10496" width="9.140625" style="43"/>
    <col min="10497" max="10497" width="24.5703125" style="43" customWidth="1"/>
    <col min="10498" max="10498" width="22.140625" style="43" customWidth="1"/>
    <col min="10499" max="10499" width="17.7109375" style="43" customWidth="1"/>
    <col min="10500" max="10500" width="17.42578125" style="43" customWidth="1"/>
    <col min="10501" max="10501" width="14.140625" style="43" customWidth="1"/>
    <col min="10502" max="10502" width="14.85546875" style="43" customWidth="1"/>
    <col min="10503" max="10503" width="17.7109375" style="43" customWidth="1"/>
    <col min="10504" max="10506" width="9.140625" style="43"/>
    <col min="10507" max="10507" width="13" style="43" bestFit="1" customWidth="1"/>
    <col min="10508" max="10508" width="9.140625" style="43"/>
    <col min="10509" max="10510" width="0" style="43" hidden="1" customWidth="1"/>
    <col min="10511" max="10752" width="9.140625" style="43"/>
    <col min="10753" max="10753" width="24.5703125" style="43" customWidth="1"/>
    <col min="10754" max="10754" width="22.140625" style="43" customWidth="1"/>
    <col min="10755" max="10755" width="17.7109375" style="43" customWidth="1"/>
    <col min="10756" max="10756" width="17.42578125" style="43" customWidth="1"/>
    <col min="10757" max="10757" width="14.140625" style="43" customWidth="1"/>
    <col min="10758" max="10758" width="14.85546875" style="43" customWidth="1"/>
    <col min="10759" max="10759" width="17.7109375" style="43" customWidth="1"/>
    <col min="10760" max="10762" width="9.140625" style="43"/>
    <col min="10763" max="10763" width="13" style="43" bestFit="1" customWidth="1"/>
    <col min="10764" max="10764" width="9.140625" style="43"/>
    <col min="10765" max="10766" width="0" style="43" hidden="1" customWidth="1"/>
    <col min="10767" max="11008" width="9.140625" style="43"/>
    <col min="11009" max="11009" width="24.5703125" style="43" customWidth="1"/>
    <col min="11010" max="11010" width="22.140625" style="43" customWidth="1"/>
    <col min="11011" max="11011" width="17.7109375" style="43" customWidth="1"/>
    <col min="11012" max="11012" width="17.42578125" style="43" customWidth="1"/>
    <col min="11013" max="11013" width="14.140625" style="43" customWidth="1"/>
    <col min="11014" max="11014" width="14.85546875" style="43" customWidth="1"/>
    <col min="11015" max="11015" width="17.7109375" style="43" customWidth="1"/>
    <col min="11016" max="11018" width="9.140625" style="43"/>
    <col min="11019" max="11019" width="13" style="43" bestFit="1" customWidth="1"/>
    <col min="11020" max="11020" width="9.140625" style="43"/>
    <col min="11021" max="11022" width="0" style="43" hidden="1" customWidth="1"/>
    <col min="11023" max="11264" width="9.140625" style="43"/>
    <col min="11265" max="11265" width="24.5703125" style="43" customWidth="1"/>
    <col min="11266" max="11266" width="22.140625" style="43" customWidth="1"/>
    <col min="11267" max="11267" width="17.7109375" style="43" customWidth="1"/>
    <col min="11268" max="11268" width="17.42578125" style="43" customWidth="1"/>
    <col min="11269" max="11269" width="14.140625" style="43" customWidth="1"/>
    <col min="11270" max="11270" width="14.85546875" style="43" customWidth="1"/>
    <col min="11271" max="11271" width="17.7109375" style="43" customWidth="1"/>
    <col min="11272" max="11274" width="9.140625" style="43"/>
    <col min="11275" max="11275" width="13" style="43" bestFit="1" customWidth="1"/>
    <col min="11276" max="11276" width="9.140625" style="43"/>
    <col min="11277" max="11278" width="0" style="43" hidden="1" customWidth="1"/>
    <col min="11279" max="11520" width="9.140625" style="43"/>
    <col min="11521" max="11521" width="24.5703125" style="43" customWidth="1"/>
    <col min="11522" max="11522" width="22.140625" style="43" customWidth="1"/>
    <col min="11523" max="11523" width="17.7109375" style="43" customWidth="1"/>
    <col min="11524" max="11524" width="17.42578125" style="43" customWidth="1"/>
    <col min="11525" max="11525" width="14.140625" style="43" customWidth="1"/>
    <col min="11526" max="11526" width="14.85546875" style="43" customWidth="1"/>
    <col min="11527" max="11527" width="17.7109375" style="43" customWidth="1"/>
    <col min="11528" max="11530" width="9.140625" style="43"/>
    <col min="11531" max="11531" width="13" style="43" bestFit="1" customWidth="1"/>
    <col min="11532" max="11532" width="9.140625" style="43"/>
    <col min="11533" max="11534" width="0" style="43" hidden="1" customWidth="1"/>
    <col min="11535" max="11776" width="9.140625" style="43"/>
    <col min="11777" max="11777" width="24.5703125" style="43" customWidth="1"/>
    <col min="11778" max="11778" width="22.140625" style="43" customWidth="1"/>
    <col min="11779" max="11779" width="17.7109375" style="43" customWidth="1"/>
    <col min="11780" max="11780" width="17.42578125" style="43" customWidth="1"/>
    <col min="11781" max="11781" width="14.140625" style="43" customWidth="1"/>
    <col min="11782" max="11782" width="14.85546875" style="43" customWidth="1"/>
    <col min="11783" max="11783" width="17.7109375" style="43" customWidth="1"/>
    <col min="11784" max="11786" width="9.140625" style="43"/>
    <col min="11787" max="11787" width="13" style="43" bestFit="1" customWidth="1"/>
    <col min="11788" max="11788" width="9.140625" style="43"/>
    <col min="11789" max="11790" width="0" style="43" hidden="1" customWidth="1"/>
    <col min="11791" max="12032" width="9.140625" style="43"/>
    <col min="12033" max="12033" width="24.5703125" style="43" customWidth="1"/>
    <col min="12034" max="12034" width="22.140625" style="43" customWidth="1"/>
    <col min="12035" max="12035" width="17.7109375" style="43" customWidth="1"/>
    <col min="12036" max="12036" width="17.42578125" style="43" customWidth="1"/>
    <col min="12037" max="12037" width="14.140625" style="43" customWidth="1"/>
    <col min="12038" max="12038" width="14.85546875" style="43" customWidth="1"/>
    <col min="12039" max="12039" width="17.7109375" style="43" customWidth="1"/>
    <col min="12040" max="12042" width="9.140625" style="43"/>
    <col min="12043" max="12043" width="13" style="43" bestFit="1" customWidth="1"/>
    <col min="12044" max="12044" width="9.140625" style="43"/>
    <col min="12045" max="12046" width="0" style="43" hidden="1" customWidth="1"/>
    <col min="12047" max="12288" width="9.140625" style="43"/>
    <col min="12289" max="12289" width="24.5703125" style="43" customWidth="1"/>
    <col min="12290" max="12290" width="22.140625" style="43" customWidth="1"/>
    <col min="12291" max="12291" width="17.7109375" style="43" customWidth="1"/>
    <col min="12292" max="12292" width="17.42578125" style="43" customWidth="1"/>
    <col min="12293" max="12293" width="14.140625" style="43" customWidth="1"/>
    <col min="12294" max="12294" width="14.85546875" style="43" customWidth="1"/>
    <col min="12295" max="12295" width="17.7109375" style="43" customWidth="1"/>
    <col min="12296" max="12298" width="9.140625" style="43"/>
    <col min="12299" max="12299" width="13" style="43" bestFit="1" customWidth="1"/>
    <col min="12300" max="12300" width="9.140625" style="43"/>
    <col min="12301" max="12302" width="0" style="43" hidden="1" customWidth="1"/>
    <col min="12303" max="12544" width="9.140625" style="43"/>
    <col min="12545" max="12545" width="24.5703125" style="43" customWidth="1"/>
    <col min="12546" max="12546" width="22.140625" style="43" customWidth="1"/>
    <col min="12547" max="12547" width="17.7109375" style="43" customWidth="1"/>
    <col min="12548" max="12548" width="17.42578125" style="43" customWidth="1"/>
    <col min="12549" max="12549" width="14.140625" style="43" customWidth="1"/>
    <col min="12550" max="12550" width="14.85546875" style="43" customWidth="1"/>
    <col min="12551" max="12551" width="17.7109375" style="43" customWidth="1"/>
    <col min="12552" max="12554" width="9.140625" style="43"/>
    <col min="12555" max="12555" width="13" style="43" bestFit="1" customWidth="1"/>
    <col min="12556" max="12556" width="9.140625" style="43"/>
    <col min="12557" max="12558" width="0" style="43" hidden="1" customWidth="1"/>
    <col min="12559" max="12800" width="9.140625" style="43"/>
    <col min="12801" max="12801" width="24.5703125" style="43" customWidth="1"/>
    <col min="12802" max="12802" width="22.140625" style="43" customWidth="1"/>
    <col min="12803" max="12803" width="17.7109375" style="43" customWidth="1"/>
    <col min="12804" max="12804" width="17.42578125" style="43" customWidth="1"/>
    <col min="12805" max="12805" width="14.140625" style="43" customWidth="1"/>
    <col min="12806" max="12806" width="14.85546875" style="43" customWidth="1"/>
    <col min="12807" max="12807" width="17.7109375" style="43" customWidth="1"/>
    <col min="12808" max="12810" width="9.140625" style="43"/>
    <col min="12811" max="12811" width="13" style="43" bestFit="1" customWidth="1"/>
    <col min="12812" max="12812" width="9.140625" style="43"/>
    <col min="12813" max="12814" width="0" style="43" hidden="1" customWidth="1"/>
    <col min="12815" max="13056" width="9.140625" style="43"/>
    <col min="13057" max="13057" width="24.5703125" style="43" customWidth="1"/>
    <col min="13058" max="13058" width="22.140625" style="43" customWidth="1"/>
    <col min="13059" max="13059" width="17.7109375" style="43" customWidth="1"/>
    <col min="13060" max="13060" width="17.42578125" style="43" customWidth="1"/>
    <col min="13061" max="13061" width="14.140625" style="43" customWidth="1"/>
    <col min="13062" max="13062" width="14.85546875" style="43" customWidth="1"/>
    <col min="13063" max="13063" width="17.7109375" style="43" customWidth="1"/>
    <col min="13064" max="13066" width="9.140625" style="43"/>
    <col min="13067" max="13067" width="13" style="43" bestFit="1" customWidth="1"/>
    <col min="13068" max="13068" width="9.140625" style="43"/>
    <col min="13069" max="13070" width="0" style="43" hidden="1" customWidth="1"/>
    <col min="13071" max="13312" width="9.140625" style="43"/>
    <col min="13313" max="13313" width="24.5703125" style="43" customWidth="1"/>
    <col min="13314" max="13314" width="22.140625" style="43" customWidth="1"/>
    <col min="13315" max="13315" width="17.7109375" style="43" customWidth="1"/>
    <col min="13316" max="13316" width="17.42578125" style="43" customWidth="1"/>
    <col min="13317" max="13317" width="14.140625" style="43" customWidth="1"/>
    <col min="13318" max="13318" width="14.85546875" style="43" customWidth="1"/>
    <col min="13319" max="13319" width="17.7109375" style="43" customWidth="1"/>
    <col min="13320" max="13322" width="9.140625" style="43"/>
    <col min="13323" max="13323" width="13" style="43" bestFit="1" customWidth="1"/>
    <col min="13324" max="13324" width="9.140625" style="43"/>
    <col min="13325" max="13326" width="0" style="43" hidden="1" customWidth="1"/>
    <col min="13327" max="13568" width="9.140625" style="43"/>
    <col min="13569" max="13569" width="24.5703125" style="43" customWidth="1"/>
    <col min="13570" max="13570" width="22.140625" style="43" customWidth="1"/>
    <col min="13571" max="13571" width="17.7109375" style="43" customWidth="1"/>
    <col min="13572" max="13572" width="17.42578125" style="43" customWidth="1"/>
    <col min="13573" max="13573" width="14.140625" style="43" customWidth="1"/>
    <col min="13574" max="13574" width="14.85546875" style="43" customWidth="1"/>
    <col min="13575" max="13575" width="17.7109375" style="43" customWidth="1"/>
    <col min="13576" max="13578" width="9.140625" style="43"/>
    <col min="13579" max="13579" width="13" style="43" bestFit="1" customWidth="1"/>
    <col min="13580" max="13580" width="9.140625" style="43"/>
    <col min="13581" max="13582" width="0" style="43" hidden="1" customWidth="1"/>
    <col min="13583" max="13824" width="9.140625" style="43"/>
    <col min="13825" max="13825" width="24.5703125" style="43" customWidth="1"/>
    <col min="13826" max="13826" width="22.140625" style="43" customWidth="1"/>
    <col min="13827" max="13827" width="17.7109375" style="43" customWidth="1"/>
    <col min="13828" max="13828" width="17.42578125" style="43" customWidth="1"/>
    <col min="13829" max="13829" width="14.140625" style="43" customWidth="1"/>
    <col min="13830" max="13830" width="14.85546875" style="43" customWidth="1"/>
    <col min="13831" max="13831" width="17.7109375" style="43" customWidth="1"/>
    <col min="13832" max="13834" width="9.140625" style="43"/>
    <col min="13835" max="13835" width="13" style="43" bestFit="1" customWidth="1"/>
    <col min="13836" max="13836" width="9.140625" style="43"/>
    <col min="13837" max="13838" width="0" style="43" hidden="1" customWidth="1"/>
    <col min="13839" max="14080" width="9.140625" style="43"/>
    <col min="14081" max="14081" width="24.5703125" style="43" customWidth="1"/>
    <col min="14082" max="14082" width="22.140625" style="43" customWidth="1"/>
    <col min="14083" max="14083" width="17.7109375" style="43" customWidth="1"/>
    <col min="14084" max="14084" width="17.42578125" style="43" customWidth="1"/>
    <col min="14085" max="14085" width="14.140625" style="43" customWidth="1"/>
    <col min="14086" max="14086" width="14.85546875" style="43" customWidth="1"/>
    <col min="14087" max="14087" width="17.7109375" style="43" customWidth="1"/>
    <col min="14088" max="14090" width="9.140625" style="43"/>
    <col min="14091" max="14091" width="13" style="43" bestFit="1" customWidth="1"/>
    <col min="14092" max="14092" width="9.140625" style="43"/>
    <col min="14093" max="14094" width="0" style="43" hidden="1" customWidth="1"/>
    <col min="14095" max="14336" width="9.140625" style="43"/>
    <col min="14337" max="14337" width="24.5703125" style="43" customWidth="1"/>
    <col min="14338" max="14338" width="22.140625" style="43" customWidth="1"/>
    <col min="14339" max="14339" width="17.7109375" style="43" customWidth="1"/>
    <col min="14340" max="14340" width="17.42578125" style="43" customWidth="1"/>
    <col min="14341" max="14341" width="14.140625" style="43" customWidth="1"/>
    <col min="14342" max="14342" width="14.85546875" style="43" customWidth="1"/>
    <col min="14343" max="14343" width="17.7109375" style="43" customWidth="1"/>
    <col min="14344" max="14346" width="9.140625" style="43"/>
    <col min="14347" max="14347" width="13" style="43" bestFit="1" customWidth="1"/>
    <col min="14348" max="14348" width="9.140625" style="43"/>
    <col min="14349" max="14350" width="0" style="43" hidden="1" customWidth="1"/>
    <col min="14351" max="14592" width="9.140625" style="43"/>
    <col min="14593" max="14593" width="24.5703125" style="43" customWidth="1"/>
    <col min="14594" max="14594" width="22.140625" style="43" customWidth="1"/>
    <col min="14595" max="14595" width="17.7109375" style="43" customWidth="1"/>
    <col min="14596" max="14596" width="17.42578125" style="43" customWidth="1"/>
    <col min="14597" max="14597" width="14.140625" style="43" customWidth="1"/>
    <col min="14598" max="14598" width="14.85546875" style="43" customWidth="1"/>
    <col min="14599" max="14599" width="17.7109375" style="43" customWidth="1"/>
    <col min="14600" max="14602" width="9.140625" style="43"/>
    <col min="14603" max="14603" width="13" style="43" bestFit="1" customWidth="1"/>
    <col min="14604" max="14604" width="9.140625" style="43"/>
    <col min="14605" max="14606" width="0" style="43" hidden="1" customWidth="1"/>
    <col min="14607" max="14848" width="9.140625" style="43"/>
    <col min="14849" max="14849" width="24.5703125" style="43" customWidth="1"/>
    <col min="14850" max="14850" width="22.140625" style="43" customWidth="1"/>
    <col min="14851" max="14851" width="17.7109375" style="43" customWidth="1"/>
    <col min="14852" max="14852" width="17.42578125" style="43" customWidth="1"/>
    <col min="14853" max="14853" width="14.140625" style="43" customWidth="1"/>
    <col min="14854" max="14854" width="14.85546875" style="43" customWidth="1"/>
    <col min="14855" max="14855" width="17.7109375" style="43" customWidth="1"/>
    <col min="14856" max="14858" width="9.140625" style="43"/>
    <col min="14859" max="14859" width="13" style="43" bestFit="1" customWidth="1"/>
    <col min="14860" max="14860" width="9.140625" style="43"/>
    <col min="14861" max="14862" width="0" style="43" hidden="1" customWidth="1"/>
    <col min="14863" max="15104" width="9.140625" style="43"/>
    <col min="15105" max="15105" width="24.5703125" style="43" customWidth="1"/>
    <col min="15106" max="15106" width="22.140625" style="43" customWidth="1"/>
    <col min="15107" max="15107" width="17.7109375" style="43" customWidth="1"/>
    <col min="15108" max="15108" width="17.42578125" style="43" customWidth="1"/>
    <col min="15109" max="15109" width="14.140625" style="43" customWidth="1"/>
    <col min="15110" max="15110" width="14.85546875" style="43" customWidth="1"/>
    <col min="15111" max="15111" width="17.7109375" style="43" customWidth="1"/>
    <col min="15112" max="15114" width="9.140625" style="43"/>
    <col min="15115" max="15115" width="13" style="43" bestFit="1" customWidth="1"/>
    <col min="15116" max="15116" width="9.140625" style="43"/>
    <col min="15117" max="15118" width="0" style="43" hidden="1" customWidth="1"/>
    <col min="15119" max="15360" width="9.140625" style="43"/>
    <col min="15361" max="15361" width="24.5703125" style="43" customWidth="1"/>
    <col min="15362" max="15362" width="22.140625" style="43" customWidth="1"/>
    <col min="15363" max="15363" width="17.7109375" style="43" customWidth="1"/>
    <col min="15364" max="15364" width="17.42578125" style="43" customWidth="1"/>
    <col min="15365" max="15365" width="14.140625" style="43" customWidth="1"/>
    <col min="15366" max="15366" width="14.85546875" style="43" customWidth="1"/>
    <col min="15367" max="15367" width="17.7109375" style="43" customWidth="1"/>
    <col min="15368" max="15370" width="9.140625" style="43"/>
    <col min="15371" max="15371" width="13" style="43" bestFit="1" customWidth="1"/>
    <col min="15372" max="15372" width="9.140625" style="43"/>
    <col min="15373" max="15374" width="0" style="43" hidden="1" customWidth="1"/>
    <col min="15375" max="15616" width="9.140625" style="43"/>
    <col min="15617" max="15617" width="24.5703125" style="43" customWidth="1"/>
    <col min="15618" max="15618" width="22.140625" style="43" customWidth="1"/>
    <col min="15619" max="15619" width="17.7109375" style="43" customWidth="1"/>
    <col min="15620" max="15620" width="17.42578125" style="43" customWidth="1"/>
    <col min="15621" max="15621" width="14.140625" style="43" customWidth="1"/>
    <col min="15622" max="15622" width="14.85546875" style="43" customWidth="1"/>
    <col min="15623" max="15623" width="17.7109375" style="43" customWidth="1"/>
    <col min="15624" max="15626" width="9.140625" style="43"/>
    <col min="15627" max="15627" width="13" style="43" bestFit="1" customWidth="1"/>
    <col min="15628" max="15628" width="9.140625" style="43"/>
    <col min="15629" max="15630" width="0" style="43" hidden="1" customWidth="1"/>
    <col min="15631" max="15872" width="9.140625" style="43"/>
    <col min="15873" max="15873" width="24.5703125" style="43" customWidth="1"/>
    <col min="15874" max="15874" width="22.140625" style="43" customWidth="1"/>
    <col min="15875" max="15875" width="17.7109375" style="43" customWidth="1"/>
    <col min="15876" max="15876" width="17.42578125" style="43" customWidth="1"/>
    <col min="15877" max="15877" width="14.140625" style="43" customWidth="1"/>
    <col min="15878" max="15878" width="14.85546875" style="43" customWidth="1"/>
    <col min="15879" max="15879" width="17.7109375" style="43" customWidth="1"/>
    <col min="15880" max="15882" width="9.140625" style="43"/>
    <col min="15883" max="15883" width="13" style="43" bestFit="1" customWidth="1"/>
    <col min="15884" max="15884" width="9.140625" style="43"/>
    <col min="15885" max="15886" width="0" style="43" hidden="1" customWidth="1"/>
    <col min="15887" max="16128" width="9.140625" style="43"/>
    <col min="16129" max="16129" width="24.5703125" style="43" customWidth="1"/>
    <col min="16130" max="16130" width="22.140625" style="43" customWidth="1"/>
    <col min="16131" max="16131" width="17.7109375" style="43" customWidth="1"/>
    <col min="16132" max="16132" width="17.42578125" style="43" customWidth="1"/>
    <col min="16133" max="16133" width="14.140625" style="43" customWidth="1"/>
    <col min="16134" max="16134" width="14.85546875" style="43" customWidth="1"/>
    <col min="16135" max="16135" width="17.7109375" style="43" customWidth="1"/>
    <col min="16136" max="16138" width="9.140625" style="43"/>
    <col min="16139" max="16139" width="13" style="43" bestFit="1" customWidth="1"/>
    <col min="16140" max="16140" width="9.140625" style="43"/>
    <col min="16141" max="16142" width="0" style="43" hidden="1" customWidth="1"/>
    <col min="16143" max="16384" width="9.140625" style="43"/>
  </cols>
  <sheetData>
    <row r="1" spans="1:13" ht="64.5" customHeight="1" x14ac:dyDescent="0.25">
      <c r="A1" s="197" t="s">
        <v>166</v>
      </c>
      <c r="B1" s="197"/>
      <c r="C1" s="197"/>
      <c r="D1" s="197"/>
      <c r="E1" s="197"/>
      <c r="F1" s="197"/>
      <c r="G1" s="197"/>
      <c r="H1" s="197"/>
      <c r="I1" s="197"/>
      <c r="J1" s="197"/>
      <c r="K1" s="197"/>
    </row>
    <row r="2" spans="1:13" x14ac:dyDescent="0.25">
      <c r="A2" s="187" t="s">
        <v>32</v>
      </c>
      <c r="B2" s="187"/>
      <c r="C2" s="187"/>
      <c r="D2" s="187"/>
      <c r="E2" s="187"/>
      <c r="F2" s="187"/>
      <c r="G2" s="45">
        <f>G3</f>
        <v>1176299</v>
      </c>
    </row>
    <row r="3" spans="1:13" s="75" customFormat="1" ht="15" x14ac:dyDescent="0.25">
      <c r="A3" s="72" t="s">
        <v>33</v>
      </c>
      <c r="B3" s="73" t="s">
        <v>34</v>
      </c>
      <c r="C3" s="198" t="s">
        <v>2</v>
      </c>
      <c r="D3" s="198"/>
      <c r="E3" s="198"/>
      <c r="F3" s="198"/>
      <c r="G3" s="74">
        <f>G4+G9</f>
        <v>1176299</v>
      </c>
      <c r="I3" s="76"/>
    </row>
    <row r="4" spans="1:13" s="75" customFormat="1" ht="15" x14ac:dyDescent="0.25">
      <c r="A4" s="72" t="s">
        <v>35</v>
      </c>
      <c r="B4" s="73" t="s">
        <v>36</v>
      </c>
      <c r="C4" s="198"/>
      <c r="D4" s="198"/>
      <c r="E4" s="198"/>
      <c r="F4" s="198"/>
      <c r="G4" s="77">
        <f>G5</f>
        <v>951775</v>
      </c>
      <c r="I4" s="76"/>
    </row>
    <row r="5" spans="1:13" s="75" customFormat="1" ht="21.75" customHeight="1" x14ac:dyDescent="0.25">
      <c r="A5" s="78">
        <v>1110</v>
      </c>
      <c r="B5" s="78" t="s">
        <v>37</v>
      </c>
      <c r="C5" s="198"/>
      <c r="D5" s="198"/>
      <c r="E5" s="198"/>
      <c r="F5" s="198"/>
      <c r="G5" s="79">
        <f>G6</f>
        <v>951775</v>
      </c>
      <c r="I5" s="76"/>
    </row>
    <row r="6" spans="1:13" s="75" customFormat="1" ht="30" x14ac:dyDescent="0.25">
      <c r="A6" s="78">
        <v>1140</v>
      </c>
      <c r="B6" s="80" t="s">
        <v>38</v>
      </c>
      <c r="C6" s="199"/>
      <c r="D6" s="199"/>
      <c r="E6" s="199"/>
      <c r="F6" s="199"/>
      <c r="G6" s="79">
        <f>G7+G8</f>
        <v>951775</v>
      </c>
      <c r="I6" s="76">
        <f>G6*23.59%</f>
        <v>224523.7225</v>
      </c>
    </row>
    <row r="7" spans="1:13" s="75" customFormat="1" ht="103.5" customHeight="1" x14ac:dyDescent="0.25">
      <c r="A7" s="81">
        <v>1142</v>
      </c>
      <c r="B7" s="82" t="s">
        <v>39</v>
      </c>
      <c r="C7" s="191" t="s">
        <v>122</v>
      </c>
      <c r="D7" s="191"/>
      <c r="E7" s="191"/>
      <c r="F7" s="191"/>
      <c r="G7" s="77">
        <v>369855</v>
      </c>
      <c r="I7" s="76"/>
    </row>
    <row r="8" spans="1:13" s="75" customFormat="1" ht="30" x14ac:dyDescent="0.25">
      <c r="A8" s="81">
        <v>1147</v>
      </c>
      <c r="B8" s="82" t="s">
        <v>40</v>
      </c>
      <c r="C8" s="192" t="s">
        <v>123</v>
      </c>
      <c r="D8" s="192"/>
      <c r="E8" s="192"/>
      <c r="F8" s="192"/>
      <c r="G8" s="77">
        <v>581920</v>
      </c>
      <c r="I8" s="76"/>
    </row>
    <row r="9" spans="1:13" s="75" customFormat="1" ht="46.5" customHeight="1" x14ac:dyDescent="0.25">
      <c r="A9" s="72" t="s">
        <v>41</v>
      </c>
      <c r="B9" s="193" t="s">
        <v>42</v>
      </c>
      <c r="C9" s="193"/>
      <c r="D9" s="193"/>
      <c r="E9" s="193"/>
      <c r="F9" s="193"/>
      <c r="G9" s="77">
        <f>G10</f>
        <v>224524</v>
      </c>
      <c r="I9" s="76"/>
    </row>
    <row r="10" spans="1:13" s="75" customFormat="1" ht="101.25" customHeight="1" x14ac:dyDescent="0.25">
      <c r="A10" s="83" t="s">
        <v>43</v>
      </c>
      <c r="B10" s="82" t="s">
        <v>44</v>
      </c>
      <c r="C10" s="194" t="s">
        <v>124</v>
      </c>
      <c r="D10" s="194"/>
      <c r="E10" s="194"/>
      <c r="F10" s="194"/>
      <c r="G10" s="77">
        <v>224524</v>
      </c>
      <c r="I10" s="76"/>
      <c r="M10" s="75">
        <f>G6*23.59%</f>
        <v>224523.7225</v>
      </c>
    </row>
    <row r="11" spans="1:13" s="75" customFormat="1" ht="15" x14ac:dyDescent="0.25">
      <c r="B11" s="84"/>
      <c r="I11" s="76"/>
      <c r="K11" s="75" t="s">
        <v>45</v>
      </c>
    </row>
    <row r="12" spans="1:13" s="75" customFormat="1" ht="75" x14ac:dyDescent="0.25">
      <c r="A12" s="85" t="s">
        <v>46</v>
      </c>
      <c r="B12" s="86" t="s">
        <v>47</v>
      </c>
      <c r="C12" s="86" t="s">
        <v>48</v>
      </c>
      <c r="D12" s="86" t="s">
        <v>49</v>
      </c>
      <c r="E12" s="85" t="s">
        <v>50</v>
      </c>
      <c r="F12" s="85" t="s">
        <v>51</v>
      </c>
      <c r="G12" s="86" t="s">
        <v>52</v>
      </c>
      <c r="H12" s="85" t="s">
        <v>53</v>
      </c>
      <c r="I12" s="87" t="s">
        <v>54</v>
      </c>
      <c r="J12" s="88" t="s">
        <v>55</v>
      </c>
      <c r="K12" s="89" t="s">
        <v>56</v>
      </c>
    </row>
    <row r="13" spans="1:13" s="75" customFormat="1" ht="15" hidden="1" x14ac:dyDescent="0.25">
      <c r="A13" s="90" t="s">
        <v>57</v>
      </c>
      <c r="B13" s="91" t="s">
        <v>125</v>
      </c>
      <c r="C13" s="92" t="s">
        <v>58</v>
      </c>
      <c r="D13" s="93">
        <v>111229</v>
      </c>
      <c r="E13" s="94" t="s">
        <v>59</v>
      </c>
      <c r="F13" s="94" t="s">
        <v>60</v>
      </c>
      <c r="G13" s="94">
        <v>16</v>
      </c>
      <c r="H13" s="95"/>
      <c r="I13" s="96"/>
      <c r="J13" s="97"/>
      <c r="K13" s="98">
        <f>J13*H13*12</f>
        <v>0</v>
      </c>
    </row>
    <row r="14" spans="1:13" s="75" customFormat="1" ht="15" x14ac:dyDescent="0.25">
      <c r="A14" s="90" t="s">
        <v>57</v>
      </c>
      <c r="B14" s="99" t="s">
        <v>61</v>
      </c>
      <c r="C14" s="95" t="s">
        <v>58</v>
      </c>
      <c r="D14" s="95">
        <v>111230</v>
      </c>
      <c r="E14" s="94" t="s">
        <v>59</v>
      </c>
      <c r="F14" s="94" t="s">
        <v>62</v>
      </c>
      <c r="G14" s="94">
        <v>15</v>
      </c>
      <c r="H14" s="95">
        <v>1</v>
      </c>
      <c r="I14" s="100">
        <v>3915</v>
      </c>
      <c r="J14" s="97">
        <f t="shared" ref="J14:J60" si="0">I14*10%</f>
        <v>391.5</v>
      </c>
      <c r="K14" s="98">
        <f t="shared" ref="K14:K60" si="1">J14*H14*12</f>
        <v>4698</v>
      </c>
    </row>
    <row r="15" spans="1:13" s="75" customFormat="1" ht="15" hidden="1" x14ac:dyDescent="0.25">
      <c r="A15" s="95" t="s">
        <v>126</v>
      </c>
      <c r="B15" s="99" t="s">
        <v>63</v>
      </c>
      <c r="C15" s="95" t="s">
        <v>58</v>
      </c>
      <c r="D15" s="95">
        <v>121150</v>
      </c>
      <c r="E15" s="94" t="s">
        <v>127</v>
      </c>
      <c r="F15" s="94" t="s">
        <v>128</v>
      </c>
      <c r="G15" s="94">
        <v>12</v>
      </c>
      <c r="H15" s="95"/>
      <c r="I15" s="100"/>
      <c r="J15" s="97">
        <f t="shared" si="0"/>
        <v>0</v>
      </c>
      <c r="K15" s="98">
        <f t="shared" si="1"/>
        <v>0</v>
      </c>
    </row>
    <row r="16" spans="1:13" s="75" customFormat="1" ht="15" hidden="1" x14ac:dyDescent="0.25">
      <c r="A16" s="95" t="s">
        <v>126</v>
      </c>
      <c r="B16" s="99" t="s">
        <v>129</v>
      </c>
      <c r="C16" s="95" t="s">
        <v>64</v>
      </c>
      <c r="D16" s="95">
        <v>241101</v>
      </c>
      <c r="E16" s="94">
        <v>17</v>
      </c>
      <c r="F16" s="94" t="s">
        <v>60</v>
      </c>
      <c r="G16" s="94">
        <v>9</v>
      </c>
      <c r="H16" s="95"/>
      <c r="I16" s="100"/>
      <c r="J16" s="97">
        <f t="shared" si="0"/>
        <v>0</v>
      </c>
      <c r="K16" s="98">
        <f t="shared" si="1"/>
        <v>0</v>
      </c>
    </row>
    <row r="17" spans="1:11" s="75" customFormat="1" ht="15" hidden="1" x14ac:dyDescent="0.25">
      <c r="A17" s="95" t="s">
        <v>130</v>
      </c>
      <c r="B17" s="99" t="s">
        <v>65</v>
      </c>
      <c r="C17" s="95" t="s">
        <v>58</v>
      </c>
      <c r="D17" s="95">
        <v>121150</v>
      </c>
      <c r="E17" s="94">
        <v>34</v>
      </c>
      <c r="F17" s="94" t="s">
        <v>131</v>
      </c>
      <c r="G17" s="94">
        <v>13</v>
      </c>
      <c r="H17" s="95"/>
      <c r="I17" s="100"/>
      <c r="J17" s="97">
        <f t="shared" si="0"/>
        <v>0</v>
      </c>
      <c r="K17" s="98">
        <f t="shared" si="1"/>
        <v>0</v>
      </c>
    </row>
    <row r="18" spans="1:11" s="75" customFormat="1" ht="15" hidden="1" x14ac:dyDescent="0.25">
      <c r="A18" s="95" t="s">
        <v>132</v>
      </c>
      <c r="B18" s="101" t="s">
        <v>63</v>
      </c>
      <c r="C18" s="93" t="s">
        <v>64</v>
      </c>
      <c r="D18" s="95">
        <v>121150</v>
      </c>
      <c r="E18" s="94">
        <v>2</v>
      </c>
      <c r="F18" s="94" t="s">
        <v>60</v>
      </c>
      <c r="G18" s="94">
        <v>11</v>
      </c>
      <c r="H18" s="94"/>
      <c r="I18" s="100"/>
      <c r="J18" s="97">
        <f t="shared" si="0"/>
        <v>0</v>
      </c>
      <c r="K18" s="98">
        <f t="shared" si="1"/>
        <v>0</v>
      </c>
    </row>
    <row r="19" spans="1:11" s="75" customFormat="1" ht="15" x14ac:dyDescent="0.25">
      <c r="A19" s="95" t="s">
        <v>66</v>
      </c>
      <c r="B19" s="99" t="s">
        <v>63</v>
      </c>
      <c r="C19" s="95" t="s">
        <v>58</v>
      </c>
      <c r="D19" s="95">
        <v>121150</v>
      </c>
      <c r="E19" s="94">
        <v>24</v>
      </c>
      <c r="F19" s="94" t="s">
        <v>60</v>
      </c>
      <c r="G19" s="94">
        <v>12</v>
      </c>
      <c r="H19" s="94">
        <v>1</v>
      </c>
      <c r="I19" s="100">
        <v>2640</v>
      </c>
      <c r="J19" s="97">
        <f t="shared" si="0"/>
        <v>264</v>
      </c>
      <c r="K19" s="98">
        <f t="shared" si="1"/>
        <v>3168</v>
      </c>
    </row>
    <row r="20" spans="1:11" s="75" customFormat="1" ht="15" x14ac:dyDescent="0.25">
      <c r="A20" s="102" t="s">
        <v>67</v>
      </c>
      <c r="B20" s="103" t="s">
        <v>63</v>
      </c>
      <c r="C20" s="104" t="s">
        <v>58</v>
      </c>
      <c r="D20" s="104">
        <v>121303</v>
      </c>
      <c r="E20" s="105">
        <v>37</v>
      </c>
      <c r="F20" s="105" t="s">
        <v>62</v>
      </c>
      <c r="G20" s="105">
        <v>12</v>
      </c>
      <c r="H20" s="105">
        <v>1</v>
      </c>
      <c r="I20" s="100">
        <v>2640</v>
      </c>
      <c r="J20" s="97">
        <f>I20*10%</f>
        <v>264</v>
      </c>
      <c r="K20" s="98">
        <f t="shared" si="1"/>
        <v>3168</v>
      </c>
    </row>
    <row r="21" spans="1:11" s="75" customFormat="1" ht="30" x14ac:dyDescent="0.25">
      <c r="A21" s="102"/>
      <c r="B21" s="106" t="s">
        <v>68</v>
      </c>
      <c r="C21" s="102" t="s">
        <v>58</v>
      </c>
      <c r="D21" s="102">
        <v>121304</v>
      </c>
      <c r="E21" s="105">
        <v>37</v>
      </c>
      <c r="F21" s="105" t="s">
        <v>69</v>
      </c>
      <c r="G21" s="105">
        <v>11</v>
      </c>
      <c r="H21" s="105">
        <v>2</v>
      </c>
      <c r="I21" s="100">
        <v>2121</v>
      </c>
      <c r="J21" s="97">
        <f t="shared" ref="J21:J30" si="2">I21*10%</f>
        <v>212.10000000000002</v>
      </c>
      <c r="K21" s="98">
        <f t="shared" si="1"/>
        <v>5090.4000000000005</v>
      </c>
    </row>
    <row r="22" spans="1:11" s="75" customFormat="1" ht="30" x14ac:dyDescent="0.25">
      <c r="A22" s="102"/>
      <c r="B22" s="106" t="s">
        <v>70</v>
      </c>
      <c r="C22" s="102" t="s">
        <v>58</v>
      </c>
      <c r="D22" s="102">
        <v>242203</v>
      </c>
      <c r="E22" s="105">
        <v>36</v>
      </c>
      <c r="F22" s="105" t="s">
        <v>62</v>
      </c>
      <c r="G22" s="105">
        <v>9</v>
      </c>
      <c r="H22" s="105">
        <v>3</v>
      </c>
      <c r="I22" s="100">
        <v>1405</v>
      </c>
      <c r="J22" s="97">
        <f t="shared" si="2"/>
        <v>140.5</v>
      </c>
      <c r="K22" s="98">
        <f t="shared" si="1"/>
        <v>5058</v>
      </c>
    </row>
    <row r="23" spans="1:11" s="75" customFormat="1" ht="15" x14ac:dyDescent="0.25">
      <c r="A23" s="102"/>
      <c r="B23" s="106" t="s">
        <v>71</v>
      </c>
      <c r="C23" s="102" t="s">
        <v>58</v>
      </c>
      <c r="D23" s="102">
        <v>242203</v>
      </c>
      <c r="E23" s="105">
        <v>36</v>
      </c>
      <c r="F23" s="105" t="s">
        <v>72</v>
      </c>
      <c r="G23" s="105">
        <v>8</v>
      </c>
      <c r="H23" s="105">
        <v>8</v>
      </c>
      <c r="I23" s="100">
        <v>1178</v>
      </c>
      <c r="J23" s="97">
        <f t="shared" si="2"/>
        <v>117.80000000000001</v>
      </c>
      <c r="K23" s="98">
        <f t="shared" si="1"/>
        <v>11308.800000000001</v>
      </c>
    </row>
    <row r="24" spans="1:11" s="75" customFormat="1" ht="15" x14ac:dyDescent="0.25">
      <c r="A24" s="102"/>
      <c r="B24" s="106" t="s">
        <v>73</v>
      </c>
      <c r="C24" s="102" t="s">
        <v>64</v>
      </c>
      <c r="D24" s="102">
        <v>242204</v>
      </c>
      <c r="E24" s="105">
        <v>36</v>
      </c>
      <c r="F24" s="105" t="s">
        <v>72</v>
      </c>
      <c r="G24" s="105">
        <v>8</v>
      </c>
      <c r="H24" s="105">
        <v>3</v>
      </c>
      <c r="I24" s="100">
        <v>1178</v>
      </c>
      <c r="J24" s="97">
        <f t="shared" si="2"/>
        <v>117.80000000000001</v>
      </c>
      <c r="K24" s="98">
        <f t="shared" si="1"/>
        <v>4240.8</v>
      </c>
    </row>
    <row r="25" spans="1:11" s="75" customFormat="1" ht="15" x14ac:dyDescent="0.25">
      <c r="A25" s="107" t="s">
        <v>74</v>
      </c>
      <c r="B25" s="108" t="s">
        <v>63</v>
      </c>
      <c r="C25" s="109" t="s">
        <v>58</v>
      </c>
      <c r="D25" s="109">
        <v>121305</v>
      </c>
      <c r="E25" s="110">
        <v>36</v>
      </c>
      <c r="F25" s="110" t="s">
        <v>60</v>
      </c>
      <c r="G25" s="110">
        <v>12</v>
      </c>
      <c r="H25" s="110">
        <v>1</v>
      </c>
      <c r="I25" s="100">
        <v>2640</v>
      </c>
      <c r="J25" s="97">
        <f t="shared" si="2"/>
        <v>264</v>
      </c>
      <c r="K25" s="98">
        <f t="shared" si="1"/>
        <v>3168</v>
      </c>
    </row>
    <row r="26" spans="1:11" s="75" customFormat="1" ht="30" x14ac:dyDescent="0.25">
      <c r="A26" s="107"/>
      <c r="B26" s="111" t="s">
        <v>68</v>
      </c>
      <c r="C26" s="107" t="s">
        <v>58</v>
      </c>
      <c r="D26" s="107">
        <v>121306</v>
      </c>
      <c r="E26" s="110">
        <v>36</v>
      </c>
      <c r="F26" s="110" t="s">
        <v>60</v>
      </c>
      <c r="G26" s="110">
        <v>10</v>
      </c>
      <c r="H26" s="110">
        <v>2</v>
      </c>
      <c r="I26" s="100">
        <v>1699</v>
      </c>
      <c r="J26" s="97">
        <f t="shared" si="2"/>
        <v>169.9</v>
      </c>
      <c r="K26" s="98">
        <f t="shared" si="1"/>
        <v>4077.6000000000004</v>
      </c>
    </row>
    <row r="27" spans="1:11" s="75" customFormat="1" ht="30" x14ac:dyDescent="0.25">
      <c r="A27" s="107"/>
      <c r="B27" s="111" t="s">
        <v>70</v>
      </c>
      <c r="C27" s="107" t="s">
        <v>58</v>
      </c>
      <c r="D27" s="107">
        <v>242203</v>
      </c>
      <c r="E27" s="110">
        <v>36</v>
      </c>
      <c r="F27" s="110" t="s">
        <v>62</v>
      </c>
      <c r="G27" s="110">
        <v>9</v>
      </c>
      <c r="H27" s="110">
        <v>2</v>
      </c>
      <c r="I27" s="100">
        <v>1405</v>
      </c>
      <c r="J27" s="97">
        <f t="shared" si="2"/>
        <v>140.5</v>
      </c>
      <c r="K27" s="98">
        <f t="shared" si="1"/>
        <v>3372</v>
      </c>
    </row>
    <row r="28" spans="1:11" s="75" customFormat="1" ht="15" x14ac:dyDescent="0.25">
      <c r="A28" s="107"/>
      <c r="B28" s="111" t="s">
        <v>71</v>
      </c>
      <c r="C28" s="107" t="s">
        <v>58</v>
      </c>
      <c r="D28" s="107">
        <v>242203</v>
      </c>
      <c r="E28" s="110">
        <v>36</v>
      </c>
      <c r="F28" s="110" t="s">
        <v>72</v>
      </c>
      <c r="G28" s="110">
        <v>8</v>
      </c>
      <c r="H28" s="110">
        <v>19</v>
      </c>
      <c r="I28" s="100">
        <v>1178</v>
      </c>
      <c r="J28" s="97">
        <f t="shared" si="2"/>
        <v>117.80000000000001</v>
      </c>
      <c r="K28" s="98">
        <f t="shared" si="1"/>
        <v>26858.400000000001</v>
      </c>
    </row>
    <row r="29" spans="1:11" s="75" customFormat="1" ht="15" x14ac:dyDescent="0.25">
      <c r="A29" s="107"/>
      <c r="B29" s="111" t="s">
        <v>73</v>
      </c>
      <c r="C29" s="107" t="s">
        <v>64</v>
      </c>
      <c r="D29" s="107">
        <v>242204</v>
      </c>
      <c r="E29" s="110">
        <v>36</v>
      </c>
      <c r="F29" s="110" t="s">
        <v>72</v>
      </c>
      <c r="G29" s="110">
        <v>8</v>
      </c>
      <c r="H29" s="110">
        <v>8</v>
      </c>
      <c r="I29" s="100">
        <v>1178</v>
      </c>
      <c r="J29" s="97">
        <f t="shared" si="2"/>
        <v>117.80000000000001</v>
      </c>
      <c r="K29" s="98">
        <f t="shared" si="1"/>
        <v>11308.800000000001</v>
      </c>
    </row>
    <row r="30" spans="1:11" s="75" customFormat="1" ht="30" x14ac:dyDescent="0.25">
      <c r="A30" s="107"/>
      <c r="B30" s="111" t="s">
        <v>75</v>
      </c>
      <c r="C30" s="107" t="s">
        <v>64</v>
      </c>
      <c r="D30" s="107">
        <v>334104</v>
      </c>
      <c r="E30" s="110">
        <v>36</v>
      </c>
      <c r="F30" s="110" t="s">
        <v>58</v>
      </c>
      <c r="G30" s="110">
        <v>6</v>
      </c>
      <c r="H30" s="110">
        <v>6</v>
      </c>
      <c r="I30" s="100">
        <v>920</v>
      </c>
      <c r="J30" s="97">
        <f t="shared" si="2"/>
        <v>92</v>
      </c>
      <c r="K30" s="98">
        <f t="shared" si="1"/>
        <v>6624</v>
      </c>
    </row>
    <row r="31" spans="1:11" s="75" customFormat="1" ht="15" hidden="1" x14ac:dyDescent="0.25">
      <c r="A31" s="112" t="s">
        <v>104</v>
      </c>
      <c r="B31" s="113" t="s">
        <v>63</v>
      </c>
      <c r="C31" s="112" t="s">
        <v>64</v>
      </c>
      <c r="D31" s="114">
        <v>121305</v>
      </c>
      <c r="E31" s="115">
        <v>36</v>
      </c>
      <c r="F31" s="115" t="s">
        <v>76</v>
      </c>
      <c r="G31" s="115">
        <v>12</v>
      </c>
      <c r="H31" s="115"/>
      <c r="I31" s="100"/>
      <c r="J31" s="97">
        <f>I31*15%</f>
        <v>0</v>
      </c>
      <c r="K31" s="98">
        <f t="shared" si="1"/>
        <v>0</v>
      </c>
    </row>
    <row r="32" spans="1:11" s="75" customFormat="1" ht="30" hidden="1" x14ac:dyDescent="0.25">
      <c r="A32" s="112"/>
      <c r="B32" s="113" t="s">
        <v>68</v>
      </c>
      <c r="C32" s="114" t="s">
        <v>64</v>
      </c>
      <c r="D32" s="114">
        <v>121306</v>
      </c>
      <c r="E32" s="115">
        <v>36</v>
      </c>
      <c r="F32" s="115" t="s">
        <v>60</v>
      </c>
      <c r="G32" s="115">
        <v>10</v>
      </c>
      <c r="H32" s="115"/>
      <c r="I32" s="100"/>
      <c r="J32" s="97">
        <f>I32*15%</f>
        <v>0</v>
      </c>
      <c r="K32" s="98">
        <f t="shared" si="1"/>
        <v>0</v>
      </c>
    </row>
    <row r="33" spans="1:11" s="75" customFormat="1" ht="15" hidden="1" x14ac:dyDescent="0.25">
      <c r="A33" s="112"/>
      <c r="B33" s="116" t="s">
        <v>73</v>
      </c>
      <c r="C33" s="112" t="s">
        <v>64</v>
      </c>
      <c r="D33" s="112">
        <v>242204</v>
      </c>
      <c r="E33" s="115">
        <v>36</v>
      </c>
      <c r="F33" s="115" t="s">
        <v>62</v>
      </c>
      <c r="G33" s="115">
        <v>9</v>
      </c>
      <c r="H33" s="115"/>
      <c r="I33" s="100"/>
      <c r="J33" s="97">
        <f>I33*15%</f>
        <v>0</v>
      </c>
      <c r="K33" s="98">
        <f t="shared" si="1"/>
        <v>0</v>
      </c>
    </row>
    <row r="34" spans="1:11" s="75" customFormat="1" ht="15" hidden="1" x14ac:dyDescent="0.25">
      <c r="A34" s="117"/>
      <c r="B34" s="116" t="s">
        <v>105</v>
      </c>
      <c r="C34" s="112" t="s">
        <v>64</v>
      </c>
      <c r="D34" s="112">
        <v>242209</v>
      </c>
      <c r="E34" s="115">
        <v>36</v>
      </c>
      <c r="F34" s="115" t="s">
        <v>87</v>
      </c>
      <c r="G34" s="115">
        <v>7</v>
      </c>
      <c r="H34" s="115"/>
      <c r="I34" s="100"/>
      <c r="J34" s="97">
        <f>I34*15%</f>
        <v>0</v>
      </c>
      <c r="K34" s="98">
        <f t="shared" si="1"/>
        <v>0</v>
      </c>
    </row>
    <row r="35" spans="1:11" s="75" customFormat="1" ht="60" hidden="1" x14ac:dyDescent="0.25">
      <c r="A35" s="118" t="s">
        <v>133</v>
      </c>
      <c r="B35" s="118" t="s">
        <v>65</v>
      </c>
      <c r="C35" s="119" t="s">
        <v>58</v>
      </c>
      <c r="D35" s="119">
        <v>121303</v>
      </c>
      <c r="E35" s="120">
        <v>37</v>
      </c>
      <c r="F35" s="120" t="s">
        <v>134</v>
      </c>
      <c r="G35" s="120">
        <v>13</v>
      </c>
      <c r="H35" s="121"/>
      <c r="I35" s="100"/>
      <c r="J35" s="97">
        <f t="shared" si="0"/>
        <v>0</v>
      </c>
      <c r="K35" s="98">
        <f t="shared" si="1"/>
        <v>0</v>
      </c>
    </row>
    <row r="36" spans="1:11" s="75" customFormat="1" ht="30" hidden="1" x14ac:dyDescent="0.25">
      <c r="A36" s="118" t="s">
        <v>135</v>
      </c>
      <c r="B36" s="118" t="s">
        <v>63</v>
      </c>
      <c r="C36" s="119" t="s">
        <v>58</v>
      </c>
      <c r="D36" s="119">
        <v>121303</v>
      </c>
      <c r="E36" s="120">
        <v>37</v>
      </c>
      <c r="F36" s="120" t="s">
        <v>62</v>
      </c>
      <c r="G36" s="120">
        <v>12</v>
      </c>
      <c r="H36" s="121"/>
      <c r="I36" s="100"/>
      <c r="J36" s="97">
        <f t="shared" si="0"/>
        <v>0</v>
      </c>
      <c r="K36" s="98">
        <f t="shared" si="1"/>
        <v>0</v>
      </c>
    </row>
    <row r="37" spans="1:11" s="75" customFormat="1" ht="30" hidden="1" x14ac:dyDescent="0.25">
      <c r="A37" s="122"/>
      <c r="B37" s="123" t="s">
        <v>68</v>
      </c>
      <c r="C37" s="121" t="s">
        <v>58</v>
      </c>
      <c r="D37" s="121">
        <v>121304</v>
      </c>
      <c r="E37" s="120">
        <v>37</v>
      </c>
      <c r="F37" s="120" t="s">
        <v>69</v>
      </c>
      <c r="G37" s="120">
        <v>11</v>
      </c>
      <c r="H37" s="121"/>
      <c r="I37" s="100"/>
      <c r="J37" s="97">
        <f t="shared" si="0"/>
        <v>0</v>
      </c>
      <c r="K37" s="98">
        <f t="shared" si="1"/>
        <v>0</v>
      </c>
    </row>
    <row r="38" spans="1:11" s="75" customFormat="1" ht="15" hidden="1" x14ac:dyDescent="0.25">
      <c r="A38" s="122" t="s">
        <v>136</v>
      </c>
      <c r="B38" s="118" t="s">
        <v>137</v>
      </c>
      <c r="C38" s="119" t="s">
        <v>64</v>
      </c>
      <c r="D38" s="119">
        <v>121305</v>
      </c>
      <c r="E38" s="120">
        <v>36</v>
      </c>
      <c r="F38" s="120" t="s">
        <v>76</v>
      </c>
      <c r="G38" s="120">
        <v>12</v>
      </c>
      <c r="H38" s="121"/>
      <c r="I38" s="100"/>
      <c r="J38" s="97">
        <f t="shared" si="0"/>
        <v>0</v>
      </c>
      <c r="K38" s="98">
        <f t="shared" si="1"/>
        <v>0</v>
      </c>
    </row>
    <row r="39" spans="1:11" s="75" customFormat="1" ht="15" hidden="1" x14ac:dyDescent="0.25">
      <c r="A39" s="122"/>
      <c r="B39" s="123" t="s">
        <v>77</v>
      </c>
      <c r="C39" s="121" t="s">
        <v>64</v>
      </c>
      <c r="D39" s="121">
        <v>121306</v>
      </c>
      <c r="E39" s="120">
        <v>36</v>
      </c>
      <c r="F39" s="120" t="s">
        <v>138</v>
      </c>
      <c r="G39" s="120">
        <v>10</v>
      </c>
      <c r="H39" s="121"/>
      <c r="I39" s="100"/>
      <c r="J39" s="97">
        <f t="shared" si="0"/>
        <v>0</v>
      </c>
      <c r="K39" s="98">
        <f t="shared" si="1"/>
        <v>0</v>
      </c>
    </row>
    <row r="40" spans="1:11" s="75" customFormat="1" ht="15" hidden="1" x14ac:dyDescent="0.25">
      <c r="A40" s="122"/>
      <c r="B40" s="123" t="s">
        <v>139</v>
      </c>
      <c r="C40" s="121" t="s">
        <v>64</v>
      </c>
      <c r="D40" s="121">
        <v>242204</v>
      </c>
      <c r="E40" s="120">
        <v>36</v>
      </c>
      <c r="F40" s="120" t="s">
        <v>72</v>
      </c>
      <c r="G40" s="120">
        <v>8</v>
      </c>
      <c r="H40" s="121"/>
      <c r="I40" s="100"/>
      <c r="J40" s="97">
        <f t="shared" si="0"/>
        <v>0</v>
      </c>
      <c r="K40" s="98">
        <f t="shared" si="1"/>
        <v>0</v>
      </c>
    </row>
    <row r="41" spans="1:11" s="75" customFormat="1" ht="15" hidden="1" x14ac:dyDescent="0.25">
      <c r="A41" s="122"/>
      <c r="B41" s="123" t="s">
        <v>73</v>
      </c>
      <c r="C41" s="121" t="s">
        <v>64</v>
      </c>
      <c r="D41" s="121">
        <v>242204</v>
      </c>
      <c r="E41" s="120">
        <v>36</v>
      </c>
      <c r="F41" s="120" t="s">
        <v>72</v>
      </c>
      <c r="G41" s="120">
        <v>8</v>
      </c>
      <c r="H41" s="121"/>
      <c r="I41" s="100"/>
      <c r="J41" s="97">
        <f t="shared" si="0"/>
        <v>0</v>
      </c>
      <c r="K41" s="98">
        <f t="shared" si="1"/>
        <v>0</v>
      </c>
    </row>
    <row r="42" spans="1:11" s="75" customFormat="1" ht="15" hidden="1" x14ac:dyDescent="0.25">
      <c r="A42" s="122"/>
      <c r="B42" s="123" t="s">
        <v>140</v>
      </c>
      <c r="C42" s="121" t="s">
        <v>64</v>
      </c>
      <c r="D42" s="121">
        <v>413210</v>
      </c>
      <c r="E42" s="120" t="s">
        <v>141</v>
      </c>
      <c r="F42" s="120" t="s">
        <v>58</v>
      </c>
      <c r="G42" s="120">
        <v>7</v>
      </c>
      <c r="H42" s="121"/>
      <c r="I42" s="100"/>
      <c r="J42" s="97">
        <f t="shared" si="0"/>
        <v>0</v>
      </c>
      <c r="K42" s="98">
        <f t="shared" si="1"/>
        <v>0</v>
      </c>
    </row>
    <row r="43" spans="1:11" s="75" customFormat="1" ht="15" hidden="1" x14ac:dyDescent="0.25">
      <c r="A43" s="122"/>
      <c r="B43" s="123" t="s">
        <v>142</v>
      </c>
      <c r="C43" s="121" t="s">
        <v>64</v>
      </c>
      <c r="D43" s="121">
        <v>962101</v>
      </c>
      <c r="E43" s="120">
        <v>36</v>
      </c>
      <c r="F43" s="120" t="s">
        <v>58</v>
      </c>
      <c r="G43" s="120">
        <v>6</v>
      </c>
      <c r="H43" s="121"/>
      <c r="I43" s="100"/>
      <c r="J43" s="97">
        <f t="shared" si="0"/>
        <v>0</v>
      </c>
      <c r="K43" s="98">
        <f t="shared" si="1"/>
        <v>0</v>
      </c>
    </row>
    <row r="44" spans="1:11" s="75" customFormat="1" ht="15" hidden="1" x14ac:dyDescent="0.25">
      <c r="A44" s="122" t="s">
        <v>143</v>
      </c>
      <c r="B44" s="123" t="s">
        <v>63</v>
      </c>
      <c r="C44" s="121" t="s">
        <v>64</v>
      </c>
      <c r="D44" s="121">
        <v>133003</v>
      </c>
      <c r="E44" s="120" t="s">
        <v>78</v>
      </c>
      <c r="F44" s="120" t="s">
        <v>62</v>
      </c>
      <c r="G44" s="120">
        <v>13</v>
      </c>
      <c r="H44" s="121"/>
      <c r="I44" s="100"/>
      <c r="J44" s="97">
        <f t="shared" si="0"/>
        <v>0</v>
      </c>
      <c r="K44" s="98">
        <f t="shared" si="1"/>
        <v>0</v>
      </c>
    </row>
    <row r="45" spans="1:11" s="75" customFormat="1" ht="30" hidden="1" x14ac:dyDescent="0.25">
      <c r="A45" s="122"/>
      <c r="B45" s="123" t="s">
        <v>68</v>
      </c>
      <c r="C45" s="121" t="s">
        <v>64</v>
      </c>
      <c r="D45" s="124">
        <v>133004</v>
      </c>
      <c r="E45" s="125" t="s">
        <v>144</v>
      </c>
      <c r="F45" s="125" t="s">
        <v>60</v>
      </c>
      <c r="G45" s="125">
        <v>11</v>
      </c>
      <c r="H45" s="121"/>
      <c r="I45" s="100"/>
      <c r="J45" s="97">
        <f t="shared" si="0"/>
        <v>0</v>
      </c>
      <c r="K45" s="98">
        <f t="shared" si="1"/>
        <v>0</v>
      </c>
    </row>
    <row r="46" spans="1:11" s="75" customFormat="1" ht="30" hidden="1" x14ac:dyDescent="0.25">
      <c r="A46" s="122"/>
      <c r="B46" s="123" t="s">
        <v>145</v>
      </c>
      <c r="C46" s="121" t="s">
        <v>64</v>
      </c>
      <c r="D46" s="121">
        <v>252203</v>
      </c>
      <c r="E46" s="125" t="s">
        <v>144</v>
      </c>
      <c r="F46" s="125" t="s">
        <v>60</v>
      </c>
      <c r="G46" s="125">
        <v>11</v>
      </c>
      <c r="H46" s="121"/>
      <c r="I46" s="100"/>
      <c r="J46" s="97">
        <f t="shared" si="0"/>
        <v>0</v>
      </c>
      <c r="K46" s="98">
        <f t="shared" si="1"/>
        <v>0</v>
      </c>
    </row>
    <row r="47" spans="1:11" s="75" customFormat="1" ht="30" hidden="1" x14ac:dyDescent="0.25">
      <c r="A47" s="122"/>
      <c r="B47" s="123" t="s">
        <v>146</v>
      </c>
      <c r="C47" s="121" t="s">
        <v>64</v>
      </c>
      <c r="D47" s="121">
        <v>251102</v>
      </c>
      <c r="E47" s="120" t="s">
        <v>79</v>
      </c>
      <c r="F47" s="120" t="s">
        <v>60</v>
      </c>
      <c r="G47" s="120">
        <v>12</v>
      </c>
      <c r="H47" s="121"/>
      <c r="I47" s="100"/>
      <c r="J47" s="97">
        <f t="shared" si="0"/>
        <v>0</v>
      </c>
      <c r="K47" s="98">
        <f t="shared" si="1"/>
        <v>0</v>
      </c>
    </row>
    <row r="48" spans="1:11" s="75" customFormat="1" ht="45" x14ac:dyDescent="0.25">
      <c r="A48" s="126" t="s">
        <v>80</v>
      </c>
      <c r="B48" s="127" t="s">
        <v>65</v>
      </c>
      <c r="C48" s="128" t="s">
        <v>58</v>
      </c>
      <c r="D48" s="128">
        <v>133003</v>
      </c>
      <c r="E48" s="129" t="s">
        <v>78</v>
      </c>
      <c r="F48" s="129" t="s">
        <v>81</v>
      </c>
      <c r="G48" s="129">
        <v>14</v>
      </c>
      <c r="H48" s="128">
        <v>1</v>
      </c>
      <c r="I48" s="100">
        <v>3917</v>
      </c>
      <c r="J48" s="97">
        <f t="shared" si="0"/>
        <v>391.70000000000005</v>
      </c>
      <c r="K48" s="98">
        <f t="shared" si="1"/>
        <v>4700.4000000000005</v>
      </c>
    </row>
    <row r="49" spans="1:11" s="75" customFormat="1" ht="45" x14ac:dyDescent="0.25">
      <c r="A49" s="126" t="s">
        <v>82</v>
      </c>
      <c r="B49" s="127" t="s">
        <v>68</v>
      </c>
      <c r="C49" s="128" t="s">
        <v>64</v>
      </c>
      <c r="D49" s="128">
        <v>121306</v>
      </c>
      <c r="E49" s="129">
        <v>36</v>
      </c>
      <c r="F49" s="129" t="s">
        <v>60</v>
      </c>
      <c r="G49" s="129">
        <v>10</v>
      </c>
      <c r="H49" s="128">
        <v>1</v>
      </c>
      <c r="I49" s="100">
        <v>1699</v>
      </c>
      <c r="J49" s="97">
        <f t="shared" si="0"/>
        <v>169.9</v>
      </c>
      <c r="K49" s="98">
        <f t="shared" si="1"/>
        <v>2038.8000000000002</v>
      </c>
    </row>
    <row r="50" spans="1:11" s="75" customFormat="1" ht="30" hidden="1" x14ac:dyDescent="0.25">
      <c r="A50" s="130"/>
      <c r="B50" s="127" t="s">
        <v>68</v>
      </c>
      <c r="C50" s="128" t="s">
        <v>64</v>
      </c>
      <c r="D50" s="128">
        <v>121306</v>
      </c>
      <c r="E50" s="129" t="s">
        <v>79</v>
      </c>
      <c r="F50" s="129" t="s">
        <v>62</v>
      </c>
      <c r="G50" s="129">
        <v>11</v>
      </c>
      <c r="H50" s="128"/>
      <c r="I50" s="100"/>
      <c r="J50" s="97">
        <f t="shared" si="0"/>
        <v>0</v>
      </c>
      <c r="K50" s="98">
        <f t="shared" si="1"/>
        <v>0</v>
      </c>
    </row>
    <row r="51" spans="1:11" s="75" customFormat="1" ht="15" hidden="1" x14ac:dyDescent="0.25">
      <c r="A51" s="130"/>
      <c r="B51" s="127" t="s">
        <v>139</v>
      </c>
      <c r="C51" s="128" t="s">
        <v>64</v>
      </c>
      <c r="D51" s="128">
        <v>242204</v>
      </c>
      <c r="E51" s="129">
        <v>36</v>
      </c>
      <c r="F51" s="129" t="s">
        <v>72</v>
      </c>
      <c r="G51" s="129">
        <v>8</v>
      </c>
      <c r="H51" s="128"/>
      <c r="I51" s="100"/>
      <c r="J51" s="97">
        <f t="shared" si="0"/>
        <v>0</v>
      </c>
      <c r="K51" s="98">
        <f t="shared" si="1"/>
        <v>0</v>
      </c>
    </row>
    <row r="52" spans="1:11" s="75" customFormat="1" ht="15" x14ac:dyDescent="0.25">
      <c r="A52" s="130"/>
      <c r="B52" s="127" t="s">
        <v>73</v>
      </c>
      <c r="C52" s="128" t="s">
        <v>64</v>
      </c>
      <c r="D52" s="128">
        <v>242204</v>
      </c>
      <c r="E52" s="129">
        <v>36</v>
      </c>
      <c r="F52" s="129" t="s">
        <v>72</v>
      </c>
      <c r="G52" s="129">
        <v>8</v>
      </c>
      <c r="H52" s="128">
        <v>1</v>
      </c>
      <c r="I52" s="100">
        <v>1178</v>
      </c>
      <c r="J52" s="97">
        <f t="shared" si="0"/>
        <v>117.80000000000001</v>
      </c>
      <c r="K52" s="98">
        <f t="shared" si="1"/>
        <v>1413.6000000000001</v>
      </c>
    </row>
    <row r="53" spans="1:11" s="75" customFormat="1" ht="15" x14ac:dyDescent="0.25">
      <c r="A53" s="130"/>
      <c r="B53" s="127" t="s">
        <v>73</v>
      </c>
      <c r="C53" s="128" t="s">
        <v>64</v>
      </c>
      <c r="D53" s="128">
        <v>242204</v>
      </c>
      <c r="E53" s="129" t="s">
        <v>83</v>
      </c>
      <c r="F53" s="129" t="s">
        <v>58</v>
      </c>
      <c r="G53" s="129">
        <v>7</v>
      </c>
      <c r="H53" s="128">
        <v>2</v>
      </c>
      <c r="I53" s="100">
        <v>1099</v>
      </c>
      <c r="J53" s="97">
        <f t="shared" si="0"/>
        <v>109.9</v>
      </c>
      <c r="K53" s="98">
        <f t="shared" si="1"/>
        <v>2637.6000000000004</v>
      </c>
    </row>
    <row r="54" spans="1:11" s="75" customFormat="1" ht="30" hidden="1" x14ac:dyDescent="0.25">
      <c r="A54" s="130"/>
      <c r="B54" s="127" t="s">
        <v>146</v>
      </c>
      <c r="C54" s="128" t="s">
        <v>64</v>
      </c>
      <c r="D54" s="128">
        <v>251102</v>
      </c>
      <c r="E54" s="129" t="s">
        <v>79</v>
      </c>
      <c r="F54" s="129" t="s">
        <v>62</v>
      </c>
      <c r="G54" s="129">
        <v>11</v>
      </c>
      <c r="H54" s="128">
        <v>2</v>
      </c>
      <c r="I54" s="100"/>
      <c r="J54" s="97">
        <f t="shared" si="0"/>
        <v>0</v>
      </c>
      <c r="K54" s="98">
        <f t="shared" si="1"/>
        <v>0</v>
      </c>
    </row>
    <row r="55" spans="1:11" s="75" customFormat="1" ht="30" x14ac:dyDescent="0.25">
      <c r="A55" s="126" t="s">
        <v>84</v>
      </c>
      <c r="B55" s="127" t="s">
        <v>85</v>
      </c>
      <c r="C55" s="131" t="s">
        <v>64</v>
      </c>
      <c r="D55" s="128">
        <v>251102</v>
      </c>
      <c r="E55" s="129" t="s">
        <v>79</v>
      </c>
      <c r="F55" s="129" t="s">
        <v>60</v>
      </c>
      <c r="G55" s="129">
        <v>12</v>
      </c>
      <c r="H55" s="128">
        <v>5</v>
      </c>
      <c r="I55" s="100">
        <v>2640</v>
      </c>
      <c r="J55" s="97">
        <f t="shared" si="0"/>
        <v>264</v>
      </c>
      <c r="K55" s="98">
        <f t="shared" si="1"/>
        <v>15840</v>
      </c>
    </row>
    <row r="56" spans="1:11" s="75" customFormat="1" ht="60" hidden="1" x14ac:dyDescent="0.25">
      <c r="A56" s="126" t="s">
        <v>147</v>
      </c>
      <c r="B56" s="126" t="s">
        <v>86</v>
      </c>
      <c r="C56" s="132" t="s">
        <v>58</v>
      </c>
      <c r="D56" s="132">
        <v>133003</v>
      </c>
      <c r="E56" s="129" t="s">
        <v>148</v>
      </c>
      <c r="F56" s="129" t="s">
        <v>62</v>
      </c>
      <c r="G56" s="129">
        <v>13</v>
      </c>
      <c r="H56" s="128"/>
      <c r="I56" s="100"/>
      <c r="J56" s="97">
        <f t="shared" si="0"/>
        <v>0</v>
      </c>
      <c r="K56" s="98">
        <f t="shared" si="1"/>
        <v>0</v>
      </c>
    </row>
    <row r="57" spans="1:11" s="75" customFormat="1" ht="45" hidden="1" x14ac:dyDescent="0.25">
      <c r="A57" s="130"/>
      <c r="B57" s="127" t="s">
        <v>149</v>
      </c>
      <c r="C57" s="128" t="s">
        <v>64</v>
      </c>
      <c r="D57" s="128">
        <v>261101</v>
      </c>
      <c r="E57" s="129" t="s">
        <v>148</v>
      </c>
      <c r="F57" s="129" t="s">
        <v>87</v>
      </c>
      <c r="G57" s="129">
        <v>11</v>
      </c>
      <c r="H57" s="128"/>
      <c r="I57" s="100"/>
      <c r="J57" s="97">
        <f t="shared" si="0"/>
        <v>0</v>
      </c>
      <c r="K57" s="98">
        <f t="shared" si="1"/>
        <v>0</v>
      </c>
    </row>
    <row r="58" spans="1:11" s="75" customFormat="1" ht="30" hidden="1" x14ac:dyDescent="0.25">
      <c r="A58" s="130"/>
      <c r="B58" s="127" t="s">
        <v>150</v>
      </c>
      <c r="C58" s="128" t="s">
        <v>64</v>
      </c>
      <c r="D58" s="128">
        <v>252203</v>
      </c>
      <c r="E58" s="129" t="s">
        <v>151</v>
      </c>
      <c r="F58" s="129" t="s">
        <v>62</v>
      </c>
      <c r="G58" s="129">
        <v>10</v>
      </c>
      <c r="H58" s="128"/>
      <c r="I58" s="100"/>
      <c r="J58" s="97">
        <f t="shared" si="0"/>
        <v>0</v>
      </c>
      <c r="K58" s="98">
        <f t="shared" si="1"/>
        <v>0</v>
      </c>
    </row>
    <row r="59" spans="1:11" s="75" customFormat="1" ht="30" hidden="1" x14ac:dyDescent="0.25">
      <c r="A59" s="130"/>
      <c r="B59" s="127" t="s">
        <v>150</v>
      </c>
      <c r="C59" s="128" t="s">
        <v>64</v>
      </c>
      <c r="D59" s="128">
        <v>252203</v>
      </c>
      <c r="E59" s="129" t="s">
        <v>151</v>
      </c>
      <c r="F59" s="129" t="s">
        <v>62</v>
      </c>
      <c r="G59" s="129">
        <v>10</v>
      </c>
      <c r="H59" s="128"/>
      <c r="I59" s="100"/>
      <c r="J59" s="97">
        <f t="shared" si="0"/>
        <v>0</v>
      </c>
      <c r="K59" s="98">
        <f t="shared" si="1"/>
        <v>0</v>
      </c>
    </row>
    <row r="60" spans="1:11" s="75" customFormat="1" ht="60" hidden="1" x14ac:dyDescent="0.25">
      <c r="A60" s="130"/>
      <c r="B60" s="126" t="s">
        <v>152</v>
      </c>
      <c r="C60" s="132" t="s">
        <v>64</v>
      </c>
      <c r="D60" s="132">
        <v>422207</v>
      </c>
      <c r="E60" s="129" t="s">
        <v>148</v>
      </c>
      <c r="F60" s="129" t="s">
        <v>153</v>
      </c>
      <c r="G60" s="129">
        <v>9</v>
      </c>
      <c r="H60" s="128"/>
      <c r="I60" s="100"/>
      <c r="J60" s="97">
        <f t="shared" si="0"/>
        <v>0</v>
      </c>
      <c r="K60" s="98">
        <f t="shared" si="1"/>
        <v>0</v>
      </c>
    </row>
    <row r="61" spans="1:11" s="75" customFormat="1" ht="30" x14ac:dyDescent="0.25">
      <c r="A61" s="133" t="s">
        <v>88</v>
      </c>
      <c r="B61" s="134" t="s">
        <v>86</v>
      </c>
      <c r="C61" s="135" t="s">
        <v>58</v>
      </c>
      <c r="D61" s="135">
        <v>121911</v>
      </c>
      <c r="E61" s="136" t="s">
        <v>89</v>
      </c>
      <c r="F61" s="137" t="s">
        <v>90</v>
      </c>
      <c r="G61" s="138">
        <v>11</v>
      </c>
      <c r="H61" s="138">
        <v>29</v>
      </c>
      <c r="I61" s="100">
        <v>1885</v>
      </c>
      <c r="J61" s="97">
        <f>I61*10%</f>
        <v>188.5</v>
      </c>
      <c r="K61" s="98">
        <f>J61*H61*12</f>
        <v>65598</v>
      </c>
    </row>
    <row r="62" spans="1:11" s="75" customFormat="1" ht="15" x14ac:dyDescent="0.25">
      <c r="A62" s="139"/>
      <c r="B62" s="134" t="s">
        <v>77</v>
      </c>
      <c r="C62" s="135" t="s">
        <v>58</v>
      </c>
      <c r="D62" s="135">
        <v>121912</v>
      </c>
      <c r="E62" s="136" t="s">
        <v>89</v>
      </c>
      <c r="F62" s="140" t="s">
        <v>60</v>
      </c>
      <c r="G62" s="138">
        <v>10</v>
      </c>
      <c r="H62" s="138">
        <v>30</v>
      </c>
      <c r="I62" s="100">
        <v>1600</v>
      </c>
      <c r="J62" s="97">
        <f t="shared" ref="J62:J67" si="3">I62*10%</f>
        <v>160</v>
      </c>
      <c r="K62" s="98">
        <f>J62*H62*12</f>
        <v>57600</v>
      </c>
    </row>
    <row r="63" spans="1:11" s="75" customFormat="1" ht="30" x14ac:dyDescent="0.25">
      <c r="A63" s="139"/>
      <c r="B63" s="134" t="s">
        <v>91</v>
      </c>
      <c r="C63" s="135" t="s">
        <v>58</v>
      </c>
      <c r="D63" s="135">
        <v>422207</v>
      </c>
      <c r="E63" s="141" t="s">
        <v>89</v>
      </c>
      <c r="F63" s="141" t="s">
        <v>62</v>
      </c>
      <c r="G63" s="138">
        <v>9</v>
      </c>
      <c r="H63" s="138">
        <v>4</v>
      </c>
      <c r="I63" s="100">
        <v>1405</v>
      </c>
      <c r="J63" s="97">
        <f t="shared" si="3"/>
        <v>140.5</v>
      </c>
      <c r="K63" s="98">
        <f t="shared" ref="K63:K67" si="4">J63*H63*12</f>
        <v>6744</v>
      </c>
    </row>
    <row r="64" spans="1:11" s="75" customFormat="1" ht="15" x14ac:dyDescent="0.25">
      <c r="A64" s="139"/>
      <c r="B64" s="134" t="s">
        <v>92</v>
      </c>
      <c r="C64" s="135" t="s">
        <v>58</v>
      </c>
      <c r="D64" s="135">
        <v>422207</v>
      </c>
      <c r="E64" s="141" t="s">
        <v>89</v>
      </c>
      <c r="F64" s="141" t="s">
        <v>72</v>
      </c>
      <c r="G64" s="138">
        <v>8</v>
      </c>
      <c r="H64" s="138">
        <v>14</v>
      </c>
      <c r="I64" s="100">
        <v>1178</v>
      </c>
      <c r="J64" s="97">
        <f t="shared" si="3"/>
        <v>117.80000000000001</v>
      </c>
      <c r="K64" s="98">
        <f t="shared" si="4"/>
        <v>19790.400000000001</v>
      </c>
    </row>
    <row r="65" spans="1:13" s="75" customFormat="1" ht="30" x14ac:dyDescent="0.25">
      <c r="A65" s="139"/>
      <c r="B65" s="134" t="s">
        <v>93</v>
      </c>
      <c r="C65" s="135" t="s">
        <v>64</v>
      </c>
      <c r="D65" s="135">
        <v>422207</v>
      </c>
      <c r="E65" s="140" t="s">
        <v>89</v>
      </c>
      <c r="F65" s="140" t="s">
        <v>72</v>
      </c>
      <c r="G65" s="138">
        <v>8</v>
      </c>
      <c r="H65" s="138">
        <v>10</v>
      </c>
      <c r="I65" s="100">
        <v>1178</v>
      </c>
      <c r="J65" s="97">
        <f t="shared" si="3"/>
        <v>117.80000000000001</v>
      </c>
      <c r="K65" s="98">
        <f t="shared" si="4"/>
        <v>14136</v>
      </c>
    </row>
    <row r="66" spans="1:13" s="75" customFormat="1" ht="15" x14ac:dyDescent="0.25">
      <c r="A66" s="139"/>
      <c r="B66" s="134" t="s">
        <v>94</v>
      </c>
      <c r="C66" s="135" t="s">
        <v>64</v>
      </c>
      <c r="D66" s="135">
        <v>422207</v>
      </c>
      <c r="E66" s="140" t="s">
        <v>89</v>
      </c>
      <c r="F66" s="140" t="s">
        <v>72</v>
      </c>
      <c r="G66" s="138">
        <v>8</v>
      </c>
      <c r="H66" s="138">
        <v>145</v>
      </c>
      <c r="I66" s="100">
        <v>1090</v>
      </c>
      <c r="J66" s="97">
        <f t="shared" si="3"/>
        <v>109</v>
      </c>
      <c r="K66" s="98">
        <f t="shared" si="4"/>
        <v>189660</v>
      </c>
    </row>
    <row r="67" spans="1:13" s="75" customFormat="1" thickBot="1" x14ac:dyDescent="0.3">
      <c r="A67" s="139"/>
      <c r="B67" s="142" t="s">
        <v>95</v>
      </c>
      <c r="C67" s="135" t="s">
        <v>64</v>
      </c>
      <c r="D67" s="135">
        <v>422207</v>
      </c>
      <c r="E67" s="140" t="s">
        <v>96</v>
      </c>
      <c r="F67" s="140" t="s">
        <v>62</v>
      </c>
      <c r="G67" s="138">
        <v>7</v>
      </c>
      <c r="H67" s="138">
        <f>106-16</f>
        <v>90</v>
      </c>
      <c r="I67" s="100">
        <v>1015</v>
      </c>
      <c r="J67" s="97">
        <f t="shared" si="3"/>
        <v>101.5</v>
      </c>
      <c r="K67" s="98">
        <f t="shared" si="4"/>
        <v>109620</v>
      </c>
    </row>
    <row r="68" spans="1:13" s="75" customFormat="1" thickBot="1" x14ac:dyDescent="0.3">
      <c r="A68" s="195" t="s">
        <v>97</v>
      </c>
      <c r="B68" s="196"/>
      <c r="C68" s="196"/>
      <c r="D68" s="196"/>
      <c r="E68" s="196"/>
      <c r="F68" s="196"/>
      <c r="G68" s="196"/>
      <c r="H68" s="143">
        <f>SUM(H13:H67)</f>
        <v>391</v>
      </c>
      <c r="I68" s="144">
        <f>SUM(I14:I67)</f>
        <v>43981</v>
      </c>
      <c r="J68" s="144"/>
      <c r="K68" s="144">
        <f t="shared" ref="K68" si="5">SUM(K14:K67)</f>
        <v>581919.60000000009</v>
      </c>
      <c r="L68" s="145"/>
      <c r="M68" s="146"/>
    </row>
    <row r="69" spans="1:13" x14ac:dyDescent="0.25">
      <c r="A69" s="43" t="s">
        <v>154</v>
      </c>
    </row>
  </sheetData>
  <mergeCells count="10">
    <mergeCell ref="C8:F8"/>
    <mergeCell ref="B9:F9"/>
    <mergeCell ref="C10:F10"/>
    <mergeCell ref="A68:G68"/>
    <mergeCell ref="A1:K1"/>
    <mergeCell ref="A2:F2"/>
    <mergeCell ref="C3:F4"/>
    <mergeCell ref="C5:F5"/>
    <mergeCell ref="C6:F6"/>
    <mergeCell ref="C7:F7"/>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7"/>
  <sheetViews>
    <sheetView zoomScale="80" zoomScaleNormal="80" workbookViewId="0">
      <selection activeCell="R12" sqref="R12"/>
    </sheetView>
  </sheetViews>
  <sheetFormatPr defaultRowHeight="15.75" x14ac:dyDescent="0.25"/>
  <cols>
    <col min="1" max="1" width="24.5703125" style="43" customWidth="1"/>
    <col min="2" max="2" width="22.140625" style="43" customWidth="1"/>
    <col min="3" max="3" width="17.7109375" style="43" customWidth="1"/>
    <col min="4" max="4" width="17.42578125" style="43" customWidth="1"/>
    <col min="5" max="5" width="14.7109375" style="43" customWidth="1"/>
    <col min="6" max="6" width="9.140625" style="43"/>
    <col min="7" max="7" width="17.7109375" style="43" customWidth="1"/>
    <col min="8" max="8" width="9.140625" style="43"/>
    <col min="9" max="9" width="11" style="44" customWidth="1"/>
    <col min="10" max="10" width="9.140625" style="43"/>
    <col min="11" max="11" width="13" style="43" customWidth="1"/>
    <col min="12" max="12" width="9.140625" style="43"/>
    <col min="13" max="14" width="12.5703125" style="43" hidden="1" customWidth="1"/>
    <col min="15" max="256" width="9.140625" style="43"/>
    <col min="257" max="257" width="24.5703125" style="43" customWidth="1"/>
    <col min="258" max="258" width="22.140625" style="43" customWidth="1"/>
    <col min="259" max="259" width="17.7109375" style="43" customWidth="1"/>
    <col min="260" max="260" width="17.42578125" style="43" customWidth="1"/>
    <col min="261" max="261" width="14.7109375" style="43" customWidth="1"/>
    <col min="262" max="262" width="9.140625" style="43"/>
    <col min="263" max="263" width="17.7109375" style="43" customWidth="1"/>
    <col min="264" max="266" width="9.140625" style="43"/>
    <col min="267" max="267" width="13" style="43" customWidth="1"/>
    <col min="268" max="268" width="9.140625" style="43"/>
    <col min="269" max="270" width="0" style="43" hidden="1" customWidth="1"/>
    <col min="271" max="512" width="9.140625" style="43"/>
    <col min="513" max="513" width="24.5703125" style="43" customWidth="1"/>
    <col min="514" max="514" width="22.140625" style="43" customWidth="1"/>
    <col min="515" max="515" width="17.7109375" style="43" customWidth="1"/>
    <col min="516" max="516" width="17.42578125" style="43" customWidth="1"/>
    <col min="517" max="517" width="14.7109375" style="43" customWidth="1"/>
    <col min="518" max="518" width="9.140625" style="43"/>
    <col min="519" max="519" width="17.7109375" style="43" customWidth="1"/>
    <col min="520" max="522" width="9.140625" style="43"/>
    <col min="523" max="523" width="13" style="43" customWidth="1"/>
    <col min="524" max="524" width="9.140625" style="43"/>
    <col min="525" max="526" width="0" style="43" hidden="1" customWidth="1"/>
    <col min="527" max="768" width="9.140625" style="43"/>
    <col min="769" max="769" width="24.5703125" style="43" customWidth="1"/>
    <col min="770" max="770" width="22.140625" style="43" customWidth="1"/>
    <col min="771" max="771" width="17.7109375" style="43" customWidth="1"/>
    <col min="772" max="772" width="17.42578125" style="43" customWidth="1"/>
    <col min="773" max="773" width="14.7109375" style="43" customWidth="1"/>
    <col min="774" max="774" width="9.140625" style="43"/>
    <col min="775" max="775" width="17.7109375" style="43" customWidth="1"/>
    <col min="776" max="778" width="9.140625" style="43"/>
    <col min="779" max="779" width="13" style="43" customWidth="1"/>
    <col min="780" max="780" width="9.140625" style="43"/>
    <col min="781" max="782" width="0" style="43" hidden="1" customWidth="1"/>
    <col min="783" max="1024" width="9.140625" style="43"/>
    <col min="1025" max="1025" width="24.5703125" style="43" customWidth="1"/>
    <col min="1026" max="1026" width="22.140625" style="43" customWidth="1"/>
    <col min="1027" max="1027" width="17.7109375" style="43" customWidth="1"/>
    <col min="1028" max="1028" width="17.42578125" style="43" customWidth="1"/>
    <col min="1029" max="1029" width="14.7109375" style="43" customWidth="1"/>
    <col min="1030" max="1030" width="9.140625" style="43"/>
    <col min="1031" max="1031" width="17.7109375" style="43" customWidth="1"/>
    <col min="1032" max="1034" width="9.140625" style="43"/>
    <col min="1035" max="1035" width="13" style="43" customWidth="1"/>
    <col min="1036" max="1036" width="9.140625" style="43"/>
    <col min="1037" max="1038" width="0" style="43" hidden="1" customWidth="1"/>
    <col min="1039" max="1280" width="9.140625" style="43"/>
    <col min="1281" max="1281" width="24.5703125" style="43" customWidth="1"/>
    <col min="1282" max="1282" width="22.140625" style="43" customWidth="1"/>
    <col min="1283" max="1283" width="17.7109375" style="43" customWidth="1"/>
    <col min="1284" max="1284" width="17.42578125" style="43" customWidth="1"/>
    <col min="1285" max="1285" width="14.7109375" style="43" customWidth="1"/>
    <col min="1286" max="1286" width="9.140625" style="43"/>
    <col min="1287" max="1287" width="17.7109375" style="43" customWidth="1"/>
    <col min="1288" max="1290" width="9.140625" style="43"/>
    <col min="1291" max="1291" width="13" style="43" customWidth="1"/>
    <col min="1292" max="1292" width="9.140625" style="43"/>
    <col min="1293" max="1294" width="0" style="43" hidden="1" customWidth="1"/>
    <col min="1295" max="1536" width="9.140625" style="43"/>
    <col min="1537" max="1537" width="24.5703125" style="43" customWidth="1"/>
    <col min="1538" max="1538" width="22.140625" style="43" customWidth="1"/>
    <col min="1539" max="1539" width="17.7109375" style="43" customWidth="1"/>
    <col min="1540" max="1540" width="17.42578125" style="43" customWidth="1"/>
    <col min="1541" max="1541" width="14.7109375" style="43" customWidth="1"/>
    <col min="1542" max="1542" width="9.140625" style="43"/>
    <col min="1543" max="1543" width="17.7109375" style="43" customWidth="1"/>
    <col min="1544" max="1546" width="9.140625" style="43"/>
    <col min="1547" max="1547" width="13" style="43" customWidth="1"/>
    <col min="1548" max="1548" width="9.140625" style="43"/>
    <col min="1549" max="1550" width="0" style="43" hidden="1" customWidth="1"/>
    <col min="1551" max="1792" width="9.140625" style="43"/>
    <col min="1793" max="1793" width="24.5703125" style="43" customWidth="1"/>
    <col min="1794" max="1794" width="22.140625" style="43" customWidth="1"/>
    <col min="1795" max="1795" width="17.7109375" style="43" customWidth="1"/>
    <col min="1796" max="1796" width="17.42578125" style="43" customWidth="1"/>
    <col min="1797" max="1797" width="14.7109375" style="43" customWidth="1"/>
    <col min="1798" max="1798" width="9.140625" style="43"/>
    <col min="1799" max="1799" width="17.7109375" style="43" customWidth="1"/>
    <col min="1800" max="1802" width="9.140625" style="43"/>
    <col min="1803" max="1803" width="13" style="43" customWidth="1"/>
    <col min="1804" max="1804" width="9.140625" style="43"/>
    <col min="1805" max="1806" width="0" style="43" hidden="1" customWidth="1"/>
    <col min="1807" max="2048" width="9.140625" style="43"/>
    <col min="2049" max="2049" width="24.5703125" style="43" customWidth="1"/>
    <col min="2050" max="2050" width="22.140625" style="43" customWidth="1"/>
    <col min="2051" max="2051" width="17.7109375" style="43" customWidth="1"/>
    <col min="2052" max="2052" width="17.42578125" style="43" customWidth="1"/>
    <col min="2053" max="2053" width="14.7109375" style="43" customWidth="1"/>
    <col min="2054" max="2054" width="9.140625" style="43"/>
    <col min="2055" max="2055" width="17.7109375" style="43" customWidth="1"/>
    <col min="2056" max="2058" width="9.140625" style="43"/>
    <col min="2059" max="2059" width="13" style="43" customWidth="1"/>
    <col min="2060" max="2060" width="9.140625" style="43"/>
    <col min="2061" max="2062" width="0" style="43" hidden="1" customWidth="1"/>
    <col min="2063" max="2304" width="9.140625" style="43"/>
    <col min="2305" max="2305" width="24.5703125" style="43" customWidth="1"/>
    <col min="2306" max="2306" width="22.140625" style="43" customWidth="1"/>
    <col min="2307" max="2307" width="17.7109375" style="43" customWidth="1"/>
    <col min="2308" max="2308" width="17.42578125" style="43" customWidth="1"/>
    <col min="2309" max="2309" width="14.7109375" style="43" customWidth="1"/>
    <col min="2310" max="2310" width="9.140625" style="43"/>
    <col min="2311" max="2311" width="17.7109375" style="43" customWidth="1"/>
    <col min="2312" max="2314" width="9.140625" style="43"/>
    <col min="2315" max="2315" width="13" style="43" customWidth="1"/>
    <col min="2316" max="2316" width="9.140625" style="43"/>
    <col min="2317" max="2318" width="0" style="43" hidden="1" customWidth="1"/>
    <col min="2319" max="2560" width="9.140625" style="43"/>
    <col min="2561" max="2561" width="24.5703125" style="43" customWidth="1"/>
    <col min="2562" max="2562" width="22.140625" style="43" customWidth="1"/>
    <col min="2563" max="2563" width="17.7109375" style="43" customWidth="1"/>
    <col min="2564" max="2564" width="17.42578125" style="43" customWidth="1"/>
    <col min="2565" max="2565" width="14.7109375" style="43" customWidth="1"/>
    <col min="2566" max="2566" width="9.140625" style="43"/>
    <col min="2567" max="2567" width="17.7109375" style="43" customWidth="1"/>
    <col min="2568" max="2570" width="9.140625" style="43"/>
    <col min="2571" max="2571" width="13" style="43" customWidth="1"/>
    <col min="2572" max="2572" width="9.140625" style="43"/>
    <col min="2573" max="2574" width="0" style="43" hidden="1" customWidth="1"/>
    <col min="2575" max="2816" width="9.140625" style="43"/>
    <col min="2817" max="2817" width="24.5703125" style="43" customWidth="1"/>
    <col min="2818" max="2818" width="22.140625" style="43" customWidth="1"/>
    <col min="2819" max="2819" width="17.7109375" style="43" customWidth="1"/>
    <col min="2820" max="2820" width="17.42578125" style="43" customWidth="1"/>
    <col min="2821" max="2821" width="14.7109375" style="43" customWidth="1"/>
    <col min="2822" max="2822" width="9.140625" style="43"/>
    <col min="2823" max="2823" width="17.7109375" style="43" customWidth="1"/>
    <col min="2824" max="2826" width="9.140625" style="43"/>
    <col min="2827" max="2827" width="13" style="43" customWidth="1"/>
    <col min="2828" max="2828" width="9.140625" style="43"/>
    <col min="2829" max="2830" width="0" style="43" hidden="1" customWidth="1"/>
    <col min="2831" max="3072" width="9.140625" style="43"/>
    <col min="3073" max="3073" width="24.5703125" style="43" customWidth="1"/>
    <col min="3074" max="3074" width="22.140625" style="43" customWidth="1"/>
    <col min="3075" max="3075" width="17.7109375" style="43" customWidth="1"/>
    <col min="3076" max="3076" width="17.42578125" style="43" customWidth="1"/>
    <col min="3077" max="3077" width="14.7109375" style="43" customWidth="1"/>
    <col min="3078" max="3078" width="9.140625" style="43"/>
    <col min="3079" max="3079" width="17.7109375" style="43" customWidth="1"/>
    <col min="3080" max="3082" width="9.140625" style="43"/>
    <col min="3083" max="3083" width="13" style="43" customWidth="1"/>
    <col min="3084" max="3084" width="9.140625" style="43"/>
    <col min="3085" max="3086" width="0" style="43" hidden="1" customWidth="1"/>
    <col min="3087" max="3328" width="9.140625" style="43"/>
    <col min="3329" max="3329" width="24.5703125" style="43" customWidth="1"/>
    <col min="3330" max="3330" width="22.140625" style="43" customWidth="1"/>
    <col min="3331" max="3331" width="17.7109375" style="43" customWidth="1"/>
    <col min="3332" max="3332" width="17.42578125" style="43" customWidth="1"/>
    <col min="3333" max="3333" width="14.7109375" style="43" customWidth="1"/>
    <col min="3334" max="3334" width="9.140625" style="43"/>
    <col min="3335" max="3335" width="17.7109375" style="43" customWidth="1"/>
    <col min="3336" max="3338" width="9.140625" style="43"/>
    <col min="3339" max="3339" width="13" style="43" customWidth="1"/>
    <col min="3340" max="3340" width="9.140625" style="43"/>
    <col min="3341" max="3342" width="0" style="43" hidden="1" customWidth="1"/>
    <col min="3343" max="3584" width="9.140625" style="43"/>
    <col min="3585" max="3585" width="24.5703125" style="43" customWidth="1"/>
    <col min="3586" max="3586" width="22.140625" style="43" customWidth="1"/>
    <col min="3587" max="3587" width="17.7109375" style="43" customWidth="1"/>
    <col min="3588" max="3588" width="17.42578125" style="43" customWidth="1"/>
    <col min="3589" max="3589" width="14.7109375" style="43" customWidth="1"/>
    <col min="3590" max="3590" width="9.140625" style="43"/>
    <col min="3591" max="3591" width="17.7109375" style="43" customWidth="1"/>
    <col min="3592" max="3594" width="9.140625" style="43"/>
    <col min="3595" max="3595" width="13" style="43" customWidth="1"/>
    <col min="3596" max="3596" width="9.140625" style="43"/>
    <col min="3597" max="3598" width="0" style="43" hidden="1" customWidth="1"/>
    <col min="3599" max="3840" width="9.140625" style="43"/>
    <col min="3841" max="3841" width="24.5703125" style="43" customWidth="1"/>
    <col min="3842" max="3842" width="22.140625" style="43" customWidth="1"/>
    <col min="3843" max="3843" width="17.7109375" style="43" customWidth="1"/>
    <col min="3844" max="3844" width="17.42578125" style="43" customWidth="1"/>
    <col min="3845" max="3845" width="14.7109375" style="43" customWidth="1"/>
    <col min="3846" max="3846" width="9.140625" style="43"/>
    <col min="3847" max="3847" width="17.7109375" style="43" customWidth="1"/>
    <col min="3848" max="3850" width="9.140625" style="43"/>
    <col min="3851" max="3851" width="13" style="43" customWidth="1"/>
    <col min="3852" max="3852" width="9.140625" style="43"/>
    <col min="3853" max="3854" width="0" style="43" hidden="1" customWidth="1"/>
    <col min="3855" max="4096" width="9.140625" style="43"/>
    <col min="4097" max="4097" width="24.5703125" style="43" customWidth="1"/>
    <col min="4098" max="4098" width="22.140625" style="43" customWidth="1"/>
    <col min="4099" max="4099" width="17.7109375" style="43" customWidth="1"/>
    <col min="4100" max="4100" width="17.42578125" style="43" customWidth="1"/>
    <col min="4101" max="4101" width="14.7109375" style="43" customWidth="1"/>
    <col min="4102" max="4102" width="9.140625" style="43"/>
    <col min="4103" max="4103" width="17.7109375" style="43" customWidth="1"/>
    <col min="4104" max="4106" width="9.140625" style="43"/>
    <col min="4107" max="4107" width="13" style="43" customWidth="1"/>
    <col min="4108" max="4108" width="9.140625" style="43"/>
    <col min="4109" max="4110" width="0" style="43" hidden="1" customWidth="1"/>
    <col min="4111" max="4352" width="9.140625" style="43"/>
    <col min="4353" max="4353" width="24.5703125" style="43" customWidth="1"/>
    <col min="4354" max="4354" width="22.140625" style="43" customWidth="1"/>
    <col min="4355" max="4355" width="17.7109375" style="43" customWidth="1"/>
    <col min="4356" max="4356" width="17.42578125" style="43" customWidth="1"/>
    <col min="4357" max="4357" width="14.7109375" style="43" customWidth="1"/>
    <col min="4358" max="4358" width="9.140625" style="43"/>
    <col min="4359" max="4359" width="17.7109375" style="43" customWidth="1"/>
    <col min="4360" max="4362" width="9.140625" style="43"/>
    <col min="4363" max="4363" width="13" style="43" customWidth="1"/>
    <col min="4364" max="4364" width="9.140625" style="43"/>
    <col min="4365" max="4366" width="0" style="43" hidden="1" customWidth="1"/>
    <col min="4367" max="4608" width="9.140625" style="43"/>
    <col min="4609" max="4609" width="24.5703125" style="43" customWidth="1"/>
    <col min="4610" max="4610" width="22.140625" style="43" customWidth="1"/>
    <col min="4611" max="4611" width="17.7109375" style="43" customWidth="1"/>
    <col min="4612" max="4612" width="17.42578125" style="43" customWidth="1"/>
    <col min="4613" max="4613" width="14.7109375" style="43" customWidth="1"/>
    <col min="4614" max="4614" width="9.140625" style="43"/>
    <col min="4615" max="4615" width="17.7109375" style="43" customWidth="1"/>
    <col min="4616" max="4618" width="9.140625" style="43"/>
    <col min="4619" max="4619" width="13" style="43" customWidth="1"/>
    <col min="4620" max="4620" width="9.140625" style="43"/>
    <col min="4621" max="4622" width="0" style="43" hidden="1" customWidth="1"/>
    <col min="4623" max="4864" width="9.140625" style="43"/>
    <col min="4865" max="4865" width="24.5703125" style="43" customWidth="1"/>
    <col min="4866" max="4866" width="22.140625" style="43" customWidth="1"/>
    <col min="4867" max="4867" width="17.7109375" style="43" customWidth="1"/>
    <col min="4868" max="4868" width="17.42578125" style="43" customWidth="1"/>
    <col min="4869" max="4869" width="14.7109375" style="43" customWidth="1"/>
    <col min="4870" max="4870" width="9.140625" style="43"/>
    <col min="4871" max="4871" width="17.7109375" style="43" customWidth="1"/>
    <col min="4872" max="4874" width="9.140625" style="43"/>
    <col min="4875" max="4875" width="13" style="43" customWidth="1"/>
    <col min="4876" max="4876" width="9.140625" style="43"/>
    <col min="4877" max="4878" width="0" style="43" hidden="1" customWidth="1"/>
    <col min="4879" max="5120" width="9.140625" style="43"/>
    <col min="5121" max="5121" width="24.5703125" style="43" customWidth="1"/>
    <col min="5122" max="5122" width="22.140625" style="43" customWidth="1"/>
    <col min="5123" max="5123" width="17.7109375" style="43" customWidth="1"/>
    <col min="5124" max="5124" width="17.42578125" style="43" customWidth="1"/>
    <col min="5125" max="5125" width="14.7109375" style="43" customWidth="1"/>
    <col min="5126" max="5126" width="9.140625" style="43"/>
    <col min="5127" max="5127" width="17.7109375" style="43" customWidth="1"/>
    <col min="5128" max="5130" width="9.140625" style="43"/>
    <col min="5131" max="5131" width="13" style="43" customWidth="1"/>
    <col min="5132" max="5132" width="9.140625" style="43"/>
    <col min="5133" max="5134" width="0" style="43" hidden="1" customWidth="1"/>
    <col min="5135" max="5376" width="9.140625" style="43"/>
    <col min="5377" max="5377" width="24.5703125" style="43" customWidth="1"/>
    <col min="5378" max="5378" width="22.140625" style="43" customWidth="1"/>
    <col min="5379" max="5379" width="17.7109375" style="43" customWidth="1"/>
    <col min="5380" max="5380" width="17.42578125" style="43" customWidth="1"/>
    <col min="5381" max="5381" width="14.7109375" style="43" customWidth="1"/>
    <col min="5382" max="5382" width="9.140625" style="43"/>
    <col min="5383" max="5383" width="17.7109375" style="43" customWidth="1"/>
    <col min="5384" max="5386" width="9.140625" style="43"/>
    <col min="5387" max="5387" width="13" style="43" customWidth="1"/>
    <col min="5388" max="5388" width="9.140625" style="43"/>
    <col min="5389" max="5390" width="0" style="43" hidden="1" customWidth="1"/>
    <col min="5391" max="5632" width="9.140625" style="43"/>
    <col min="5633" max="5633" width="24.5703125" style="43" customWidth="1"/>
    <col min="5634" max="5634" width="22.140625" style="43" customWidth="1"/>
    <col min="5635" max="5635" width="17.7109375" style="43" customWidth="1"/>
    <col min="5636" max="5636" width="17.42578125" style="43" customWidth="1"/>
    <col min="5637" max="5637" width="14.7109375" style="43" customWidth="1"/>
    <col min="5638" max="5638" width="9.140625" style="43"/>
    <col min="5639" max="5639" width="17.7109375" style="43" customWidth="1"/>
    <col min="5640" max="5642" width="9.140625" style="43"/>
    <col min="5643" max="5643" width="13" style="43" customWidth="1"/>
    <col min="5644" max="5644" width="9.140625" style="43"/>
    <col min="5645" max="5646" width="0" style="43" hidden="1" customWidth="1"/>
    <col min="5647" max="5888" width="9.140625" style="43"/>
    <col min="5889" max="5889" width="24.5703125" style="43" customWidth="1"/>
    <col min="5890" max="5890" width="22.140625" style="43" customWidth="1"/>
    <col min="5891" max="5891" width="17.7109375" style="43" customWidth="1"/>
    <col min="5892" max="5892" width="17.42578125" style="43" customWidth="1"/>
    <col min="5893" max="5893" width="14.7109375" style="43" customWidth="1"/>
    <col min="5894" max="5894" width="9.140625" style="43"/>
    <col min="5895" max="5895" width="17.7109375" style="43" customWidth="1"/>
    <col min="5896" max="5898" width="9.140625" style="43"/>
    <col min="5899" max="5899" width="13" style="43" customWidth="1"/>
    <col min="5900" max="5900" width="9.140625" style="43"/>
    <col min="5901" max="5902" width="0" style="43" hidden="1" customWidth="1"/>
    <col min="5903" max="6144" width="9.140625" style="43"/>
    <col min="6145" max="6145" width="24.5703125" style="43" customWidth="1"/>
    <col min="6146" max="6146" width="22.140625" style="43" customWidth="1"/>
    <col min="6147" max="6147" width="17.7109375" style="43" customWidth="1"/>
    <col min="6148" max="6148" width="17.42578125" style="43" customWidth="1"/>
    <col min="6149" max="6149" width="14.7109375" style="43" customWidth="1"/>
    <col min="6150" max="6150" width="9.140625" style="43"/>
    <col min="6151" max="6151" width="17.7109375" style="43" customWidth="1"/>
    <col min="6152" max="6154" width="9.140625" style="43"/>
    <col min="6155" max="6155" width="13" style="43" customWidth="1"/>
    <col min="6156" max="6156" width="9.140625" style="43"/>
    <col min="6157" max="6158" width="0" style="43" hidden="1" customWidth="1"/>
    <col min="6159" max="6400" width="9.140625" style="43"/>
    <col min="6401" max="6401" width="24.5703125" style="43" customWidth="1"/>
    <col min="6402" max="6402" width="22.140625" style="43" customWidth="1"/>
    <col min="6403" max="6403" width="17.7109375" style="43" customWidth="1"/>
    <col min="6404" max="6404" width="17.42578125" style="43" customWidth="1"/>
    <col min="6405" max="6405" width="14.7109375" style="43" customWidth="1"/>
    <col min="6406" max="6406" width="9.140625" style="43"/>
    <col min="6407" max="6407" width="17.7109375" style="43" customWidth="1"/>
    <col min="6408" max="6410" width="9.140625" style="43"/>
    <col min="6411" max="6411" width="13" style="43" customWidth="1"/>
    <col min="6412" max="6412" width="9.140625" style="43"/>
    <col min="6413" max="6414" width="0" style="43" hidden="1" customWidth="1"/>
    <col min="6415" max="6656" width="9.140625" style="43"/>
    <col min="6657" max="6657" width="24.5703125" style="43" customWidth="1"/>
    <col min="6658" max="6658" width="22.140625" style="43" customWidth="1"/>
    <col min="6659" max="6659" width="17.7109375" style="43" customWidth="1"/>
    <col min="6660" max="6660" width="17.42578125" style="43" customWidth="1"/>
    <col min="6661" max="6661" width="14.7109375" style="43" customWidth="1"/>
    <col min="6662" max="6662" width="9.140625" style="43"/>
    <col min="6663" max="6663" width="17.7109375" style="43" customWidth="1"/>
    <col min="6664" max="6666" width="9.140625" style="43"/>
    <col min="6667" max="6667" width="13" style="43" customWidth="1"/>
    <col min="6668" max="6668" width="9.140625" style="43"/>
    <col min="6669" max="6670" width="0" style="43" hidden="1" customWidth="1"/>
    <col min="6671" max="6912" width="9.140625" style="43"/>
    <col min="6913" max="6913" width="24.5703125" style="43" customWidth="1"/>
    <col min="6914" max="6914" width="22.140625" style="43" customWidth="1"/>
    <col min="6915" max="6915" width="17.7109375" style="43" customWidth="1"/>
    <col min="6916" max="6916" width="17.42578125" style="43" customWidth="1"/>
    <col min="6917" max="6917" width="14.7109375" style="43" customWidth="1"/>
    <col min="6918" max="6918" width="9.140625" style="43"/>
    <col min="6919" max="6919" width="17.7109375" style="43" customWidth="1"/>
    <col min="6920" max="6922" width="9.140625" style="43"/>
    <col min="6923" max="6923" width="13" style="43" customWidth="1"/>
    <col min="6924" max="6924" width="9.140625" style="43"/>
    <col min="6925" max="6926" width="0" style="43" hidden="1" customWidth="1"/>
    <col min="6927" max="7168" width="9.140625" style="43"/>
    <col min="7169" max="7169" width="24.5703125" style="43" customWidth="1"/>
    <col min="7170" max="7170" width="22.140625" style="43" customWidth="1"/>
    <col min="7171" max="7171" width="17.7109375" style="43" customWidth="1"/>
    <col min="7172" max="7172" width="17.42578125" style="43" customWidth="1"/>
    <col min="7173" max="7173" width="14.7109375" style="43" customWidth="1"/>
    <col min="7174" max="7174" width="9.140625" style="43"/>
    <col min="7175" max="7175" width="17.7109375" style="43" customWidth="1"/>
    <col min="7176" max="7178" width="9.140625" style="43"/>
    <col min="7179" max="7179" width="13" style="43" customWidth="1"/>
    <col min="7180" max="7180" width="9.140625" style="43"/>
    <col min="7181" max="7182" width="0" style="43" hidden="1" customWidth="1"/>
    <col min="7183" max="7424" width="9.140625" style="43"/>
    <col min="7425" max="7425" width="24.5703125" style="43" customWidth="1"/>
    <col min="7426" max="7426" width="22.140625" style="43" customWidth="1"/>
    <col min="7427" max="7427" width="17.7109375" style="43" customWidth="1"/>
    <col min="7428" max="7428" width="17.42578125" style="43" customWidth="1"/>
    <col min="7429" max="7429" width="14.7109375" style="43" customWidth="1"/>
    <col min="7430" max="7430" width="9.140625" style="43"/>
    <col min="7431" max="7431" width="17.7109375" style="43" customWidth="1"/>
    <col min="7432" max="7434" width="9.140625" style="43"/>
    <col min="7435" max="7435" width="13" style="43" customWidth="1"/>
    <col min="7436" max="7436" width="9.140625" style="43"/>
    <col min="7437" max="7438" width="0" style="43" hidden="1" customWidth="1"/>
    <col min="7439" max="7680" width="9.140625" style="43"/>
    <col min="7681" max="7681" width="24.5703125" style="43" customWidth="1"/>
    <col min="7682" max="7682" width="22.140625" style="43" customWidth="1"/>
    <col min="7683" max="7683" width="17.7109375" style="43" customWidth="1"/>
    <col min="7684" max="7684" width="17.42578125" style="43" customWidth="1"/>
    <col min="7685" max="7685" width="14.7109375" style="43" customWidth="1"/>
    <col min="7686" max="7686" width="9.140625" style="43"/>
    <col min="7687" max="7687" width="17.7109375" style="43" customWidth="1"/>
    <col min="7688" max="7690" width="9.140625" style="43"/>
    <col min="7691" max="7691" width="13" style="43" customWidth="1"/>
    <col min="7692" max="7692" width="9.140625" style="43"/>
    <col min="7693" max="7694" width="0" style="43" hidden="1" customWidth="1"/>
    <col min="7695" max="7936" width="9.140625" style="43"/>
    <col min="7937" max="7937" width="24.5703125" style="43" customWidth="1"/>
    <col min="7938" max="7938" width="22.140625" style="43" customWidth="1"/>
    <col min="7939" max="7939" width="17.7109375" style="43" customWidth="1"/>
    <col min="7940" max="7940" width="17.42578125" style="43" customWidth="1"/>
    <col min="7941" max="7941" width="14.7109375" style="43" customWidth="1"/>
    <col min="7942" max="7942" width="9.140625" style="43"/>
    <col min="7943" max="7943" width="17.7109375" style="43" customWidth="1"/>
    <col min="7944" max="7946" width="9.140625" style="43"/>
    <col min="7947" max="7947" width="13" style="43" customWidth="1"/>
    <col min="7948" max="7948" width="9.140625" style="43"/>
    <col min="7949" max="7950" width="0" style="43" hidden="1" customWidth="1"/>
    <col min="7951" max="8192" width="9.140625" style="43"/>
    <col min="8193" max="8193" width="24.5703125" style="43" customWidth="1"/>
    <col min="8194" max="8194" width="22.140625" style="43" customWidth="1"/>
    <col min="8195" max="8195" width="17.7109375" style="43" customWidth="1"/>
    <col min="8196" max="8196" width="17.42578125" style="43" customWidth="1"/>
    <col min="8197" max="8197" width="14.7109375" style="43" customWidth="1"/>
    <col min="8198" max="8198" width="9.140625" style="43"/>
    <col min="8199" max="8199" width="17.7109375" style="43" customWidth="1"/>
    <col min="8200" max="8202" width="9.140625" style="43"/>
    <col min="8203" max="8203" width="13" style="43" customWidth="1"/>
    <col min="8204" max="8204" width="9.140625" style="43"/>
    <col min="8205" max="8206" width="0" style="43" hidden="1" customWidth="1"/>
    <col min="8207" max="8448" width="9.140625" style="43"/>
    <col min="8449" max="8449" width="24.5703125" style="43" customWidth="1"/>
    <col min="8450" max="8450" width="22.140625" style="43" customWidth="1"/>
    <col min="8451" max="8451" width="17.7109375" style="43" customWidth="1"/>
    <col min="8452" max="8452" width="17.42578125" style="43" customWidth="1"/>
    <col min="8453" max="8453" width="14.7109375" style="43" customWidth="1"/>
    <col min="8454" max="8454" width="9.140625" style="43"/>
    <col min="8455" max="8455" width="17.7109375" style="43" customWidth="1"/>
    <col min="8456" max="8458" width="9.140625" style="43"/>
    <col min="8459" max="8459" width="13" style="43" customWidth="1"/>
    <col min="8460" max="8460" width="9.140625" style="43"/>
    <col min="8461" max="8462" width="0" style="43" hidden="1" customWidth="1"/>
    <col min="8463" max="8704" width="9.140625" style="43"/>
    <col min="8705" max="8705" width="24.5703125" style="43" customWidth="1"/>
    <col min="8706" max="8706" width="22.140625" style="43" customWidth="1"/>
    <col min="8707" max="8707" width="17.7109375" style="43" customWidth="1"/>
    <col min="8708" max="8708" width="17.42578125" style="43" customWidth="1"/>
    <col min="8709" max="8709" width="14.7109375" style="43" customWidth="1"/>
    <col min="8710" max="8710" width="9.140625" style="43"/>
    <col min="8711" max="8711" width="17.7109375" style="43" customWidth="1"/>
    <col min="8712" max="8714" width="9.140625" style="43"/>
    <col min="8715" max="8715" width="13" style="43" customWidth="1"/>
    <col min="8716" max="8716" width="9.140625" style="43"/>
    <col min="8717" max="8718" width="0" style="43" hidden="1" customWidth="1"/>
    <col min="8719" max="8960" width="9.140625" style="43"/>
    <col min="8961" max="8961" width="24.5703125" style="43" customWidth="1"/>
    <col min="8962" max="8962" width="22.140625" style="43" customWidth="1"/>
    <col min="8963" max="8963" width="17.7109375" style="43" customWidth="1"/>
    <col min="8964" max="8964" width="17.42578125" style="43" customWidth="1"/>
    <col min="8965" max="8965" width="14.7109375" style="43" customWidth="1"/>
    <col min="8966" max="8966" width="9.140625" style="43"/>
    <col min="8967" max="8967" width="17.7109375" style="43" customWidth="1"/>
    <col min="8968" max="8970" width="9.140625" style="43"/>
    <col min="8971" max="8971" width="13" style="43" customWidth="1"/>
    <col min="8972" max="8972" width="9.140625" style="43"/>
    <col min="8973" max="8974" width="0" style="43" hidden="1" customWidth="1"/>
    <col min="8975" max="9216" width="9.140625" style="43"/>
    <col min="9217" max="9217" width="24.5703125" style="43" customWidth="1"/>
    <col min="9218" max="9218" width="22.140625" style="43" customWidth="1"/>
    <col min="9219" max="9219" width="17.7109375" style="43" customWidth="1"/>
    <col min="9220" max="9220" width="17.42578125" style="43" customWidth="1"/>
    <col min="9221" max="9221" width="14.7109375" style="43" customWidth="1"/>
    <col min="9222" max="9222" width="9.140625" style="43"/>
    <col min="9223" max="9223" width="17.7109375" style="43" customWidth="1"/>
    <col min="9224" max="9226" width="9.140625" style="43"/>
    <col min="9227" max="9227" width="13" style="43" customWidth="1"/>
    <col min="9228" max="9228" width="9.140625" style="43"/>
    <col min="9229" max="9230" width="0" style="43" hidden="1" customWidth="1"/>
    <col min="9231" max="9472" width="9.140625" style="43"/>
    <col min="9473" max="9473" width="24.5703125" style="43" customWidth="1"/>
    <col min="9474" max="9474" width="22.140625" style="43" customWidth="1"/>
    <col min="9475" max="9475" width="17.7109375" style="43" customWidth="1"/>
    <col min="9476" max="9476" width="17.42578125" style="43" customWidth="1"/>
    <col min="9477" max="9477" width="14.7109375" style="43" customWidth="1"/>
    <col min="9478" max="9478" width="9.140625" style="43"/>
    <col min="9479" max="9479" width="17.7109375" style="43" customWidth="1"/>
    <col min="9480" max="9482" width="9.140625" style="43"/>
    <col min="9483" max="9483" width="13" style="43" customWidth="1"/>
    <col min="9484" max="9484" width="9.140625" style="43"/>
    <col min="9485" max="9486" width="0" style="43" hidden="1" customWidth="1"/>
    <col min="9487" max="9728" width="9.140625" style="43"/>
    <col min="9729" max="9729" width="24.5703125" style="43" customWidth="1"/>
    <col min="9730" max="9730" width="22.140625" style="43" customWidth="1"/>
    <col min="9731" max="9731" width="17.7109375" style="43" customWidth="1"/>
    <col min="9732" max="9732" width="17.42578125" style="43" customWidth="1"/>
    <col min="9733" max="9733" width="14.7109375" style="43" customWidth="1"/>
    <col min="9734" max="9734" width="9.140625" style="43"/>
    <col min="9735" max="9735" width="17.7109375" style="43" customWidth="1"/>
    <col min="9736" max="9738" width="9.140625" style="43"/>
    <col min="9739" max="9739" width="13" style="43" customWidth="1"/>
    <col min="9740" max="9740" width="9.140625" style="43"/>
    <col min="9741" max="9742" width="0" style="43" hidden="1" customWidth="1"/>
    <col min="9743" max="9984" width="9.140625" style="43"/>
    <col min="9985" max="9985" width="24.5703125" style="43" customWidth="1"/>
    <col min="9986" max="9986" width="22.140625" style="43" customWidth="1"/>
    <col min="9987" max="9987" width="17.7109375" style="43" customWidth="1"/>
    <col min="9988" max="9988" width="17.42578125" style="43" customWidth="1"/>
    <col min="9989" max="9989" width="14.7109375" style="43" customWidth="1"/>
    <col min="9990" max="9990" width="9.140625" style="43"/>
    <col min="9991" max="9991" width="17.7109375" style="43" customWidth="1"/>
    <col min="9992" max="9994" width="9.140625" style="43"/>
    <col min="9995" max="9995" width="13" style="43" customWidth="1"/>
    <col min="9996" max="9996" width="9.140625" style="43"/>
    <col min="9997" max="9998" width="0" style="43" hidden="1" customWidth="1"/>
    <col min="9999" max="10240" width="9.140625" style="43"/>
    <col min="10241" max="10241" width="24.5703125" style="43" customWidth="1"/>
    <col min="10242" max="10242" width="22.140625" style="43" customWidth="1"/>
    <col min="10243" max="10243" width="17.7109375" style="43" customWidth="1"/>
    <col min="10244" max="10244" width="17.42578125" style="43" customWidth="1"/>
    <col min="10245" max="10245" width="14.7109375" style="43" customWidth="1"/>
    <col min="10246" max="10246" width="9.140625" style="43"/>
    <col min="10247" max="10247" width="17.7109375" style="43" customWidth="1"/>
    <col min="10248" max="10250" width="9.140625" style="43"/>
    <col min="10251" max="10251" width="13" style="43" customWidth="1"/>
    <col min="10252" max="10252" width="9.140625" style="43"/>
    <col min="10253" max="10254" width="0" style="43" hidden="1" customWidth="1"/>
    <col min="10255" max="10496" width="9.140625" style="43"/>
    <col min="10497" max="10497" width="24.5703125" style="43" customWidth="1"/>
    <col min="10498" max="10498" width="22.140625" style="43" customWidth="1"/>
    <col min="10499" max="10499" width="17.7109375" style="43" customWidth="1"/>
    <col min="10500" max="10500" width="17.42578125" style="43" customWidth="1"/>
    <col min="10501" max="10501" width="14.7109375" style="43" customWidth="1"/>
    <col min="10502" max="10502" width="9.140625" style="43"/>
    <col min="10503" max="10503" width="17.7109375" style="43" customWidth="1"/>
    <col min="10504" max="10506" width="9.140625" style="43"/>
    <col min="10507" max="10507" width="13" style="43" customWidth="1"/>
    <col min="10508" max="10508" width="9.140625" style="43"/>
    <col min="10509" max="10510" width="0" style="43" hidden="1" customWidth="1"/>
    <col min="10511" max="10752" width="9.140625" style="43"/>
    <col min="10753" max="10753" width="24.5703125" style="43" customWidth="1"/>
    <col min="10754" max="10754" width="22.140625" style="43" customWidth="1"/>
    <col min="10755" max="10755" width="17.7109375" style="43" customWidth="1"/>
    <col min="10756" max="10756" width="17.42578125" style="43" customWidth="1"/>
    <col min="10757" max="10757" width="14.7109375" style="43" customWidth="1"/>
    <col min="10758" max="10758" width="9.140625" style="43"/>
    <col min="10759" max="10759" width="17.7109375" style="43" customWidth="1"/>
    <col min="10760" max="10762" width="9.140625" style="43"/>
    <col min="10763" max="10763" width="13" style="43" customWidth="1"/>
    <col min="10764" max="10764" width="9.140625" style="43"/>
    <col min="10765" max="10766" width="0" style="43" hidden="1" customWidth="1"/>
    <col min="10767" max="11008" width="9.140625" style="43"/>
    <col min="11009" max="11009" width="24.5703125" style="43" customWidth="1"/>
    <col min="11010" max="11010" width="22.140625" style="43" customWidth="1"/>
    <col min="11011" max="11011" width="17.7109375" style="43" customWidth="1"/>
    <col min="11012" max="11012" width="17.42578125" style="43" customWidth="1"/>
    <col min="11013" max="11013" width="14.7109375" style="43" customWidth="1"/>
    <col min="11014" max="11014" width="9.140625" style="43"/>
    <col min="11015" max="11015" width="17.7109375" style="43" customWidth="1"/>
    <col min="11016" max="11018" width="9.140625" style="43"/>
    <col min="11019" max="11019" width="13" style="43" customWidth="1"/>
    <col min="11020" max="11020" width="9.140625" style="43"/>
    <col min="11021" max="11022" width="0" style="43" hidden="1" customWidth="1"/>
    <col min="11023" max="11264" width="9.140625" style="43"/>
    <col min="11265" max="11265" width="24.5703125" style="43" customWidth="1"/>
    <col min="11266" max="11266" width="22.140625" style="43" customWidth="1"/>
    <col min="11267" max="11267" width="17.7109375" style="43" customWidth="1"/>
    <col min="11268" max="11268" width="17.42578125" style="43" customWidth="1"/>
    <col min="11269" max="11269" width="14.7109375" style="43" customWidth="1"/>
    <col min="11270" max="11270" width="9.140625" style="43"/>
    <col min="11271" max="11271" width="17.7109375" style="43" customWidth="1"/>
    <col min="11272" max="11274" width="9.140625" style="43"/>
    <col min="11275" max="11275" width="13" style="43" customWidth="1"/>
    <col min="11276" max="11276" width="9.140625" style="43"/>
    <col min="11277" max="11278" width="0" style="43" hidden="1" customWidth="1"/>
    <col min="11279" max="11520" width="9.140625" style="43"/>
    <col min="11521" max="11521" width="24.5703125" style="43" customWidth="1"/>
    <col min="11522" max="11522" width="22.140625" style="43" customWidth="1"/>
    <col min="11523" max="11523" width="17.7109375" style="43" customWidth="1"/>
    <col min="11524" max="11524" width="17.42578125" style="43" customWidth="1"/>
    <col min="11525" max="11525" width="14.7109375" style="43" customWidth="1"/>
    <col min="11526" max="11526" width="9.140625" style="43"/>
    <col min="11527" max="11527" width="17.7109375" style="43" customWidth="1"/>
    <col min="11528" max="11530" width="9.140625" style="43"/>
    <col min="11531" max="11531" width="13" style="43" customWidth="1"/>
    <col min="11532" max="11532" width="9.140625" style="43"/>
    <col min="11533" max="11534" width="0" style="43" hidden="1" customWidth="1"/>
    <col min="11535" max="11776" width="9.140625" style="43"/>
    <col min="11777" max="11777" width="24.5703125" style="43" customWidth="1"/>
    <col min="11778" max="11778" width="22.140625" style="43" customWidth="1"/>
    <col min="11779" max="11779" width="17.7109375" style="43" customWidth="1"/>
    <col min="11780" max="11780" width="17.42578125" style="43" customWidth="1"/>
    <col min="11781" max="11781" width="14.7109375" style="43" customWidth="1"/>
    <col min="11782" max="11782" width="9.140625" style="43"/>
    <col min="11783" max="11783" width="17.7109375" style="43" customWidth="1"/>
    <col min="11784" max="11786" width="9.140625" style="43"/>
    <col min="11787" max="11787" width="13" style="43" customWidth="1"/>
    <col min="11788" max="11788" width="9.140625" style="43"/>
    <col min="11789" max="11790" width="0" style="43" hidden="1" customWidth="1"/>
    <col min="11791" max="12032" width="9.140625" style="43"/>
    <col min="12033" max="12033" width="24.5703125" style="43" customWidth="1"/>
    <col min="12034" max="12034" width="22.140625" style="43" customWidth="1"/>
    <col min="12035" max="12035" width="17.7109375" style="43" customWidth="1"/>
    <col min="12036" max="12036" width="17.42578125" style="43" customWidth="1"/>
    <col min="12037" max="12037" width="14.7109375" style="43" customWidth="1"/>
    <col min="12038" max="12038" width="9.140625" style="43"/>
    <col min="12039" max="12039" width="17.7109375" style="43" customWidth="1"/>
    <col min="12040" max="12042" width="9.140625" style="43"/>
    <col min="12043" max="12043" width="13" style="43" customWidth="1"/>
    <col min="12044" max="12044" width="9.140625" style="43"/>
    <col min="12045" max="12046" width="0" style="43" hidden="1" customWidth="1"/>
    <col min="12047" max="12288" width="9.140625" style="43"/>
    <col min="12289" max="12289" width="24.5703125" style="43" customWidth="1"/>
    <col min="12290" max="12290" width="22.140625" style="43" customWidth="1"/>
    <col min="12291" max="12291" width="17.7109375" style="43" customWidth="1"/>
    <col min="12292" max="12292" width="17.42578125" style="43" customWidth="1"/>
    <col min="12293" max="12293" width="14.7109375" style="43" customWidth="1"/>
    <col min="12294" max="12294" width="9.140625" style="43"/>
    <col min="12295" max="12295" width="17.7109375" style="43" customWidth="1"/>
    <col min="12296" max="12298" width="9.140625" style="43"/>
    <col min="12299" max="12299" width="13" style="43" customWidth="1"/>
    <col min="12300" max="12300" width="9.140625" style="43"/>
    <col min="12301" max="12302" width="0" style="43" hidden="1" customWidth="1"/>
    <col min="12303" max="12544" width="9.140625" style="43"/>
    <col min="12545" max="12545" width="24.5703125" style="43" customWidth="1"/>
    <col min="12546" max="12546" width="22.140625" style="43" customWidth="1"/>
    <col min="12547" max="12547" width="17.7109375" style="43" customWidth="1"/>
    <col min="12548" max="12548" width="17.42578125" style="43" customWidth="1"/>
    <col min="12549" max="12549" width="14.7109375" style="43" customWidth="1"/>
    <col min="12550" max="12550" width="9.140625" style="43"/>
    <col min="12551" max="12551" width="17.7109375" style="43" customWidth="1"/>
    <col min="12552" max="12554" width="9.140625" style="43"/>
    <col min="12555" max="12555" width="13" style="43" customWidth="1"/>
    <col min="12556" max="12556" width="9.140625" style="43"/>
    <col min="12557" max="12558" width="0" style="43" hidden="1" customWidth="1"/>
    <col min="12559" max="12800" width="9.140625" style="43"/>
    <col min="12801" max="12801" width="24.5703125" style="43" customWidth="1"/>
    <col min="12802" max="12802" width="22.140625" style="43" customWidth="1"/>
    <col min="12803" max="12803" width="17.7109375" style="43" customWidth="1"/>
    <col min="12804" max="12804" width="17.42578125" style="43" customWidth="1"/>
    <col min="12805" max="12805" width="14.7109375" style="43" customWidth="1"/>
    <col min="12806" max="12806" width="9.140625" style="43"/>
    <col min="12807" max="12807" width="17.7109375" style="43" customWidth="1"/>
    <col min="12808" max="12810" width="9.140625" style="43"/>
    <col min="12811" max="12811" width="13" style="43" customWidth="1"/>
    <col min="12812" max="12812" width="9.140625" style="43"/>
    <col min="12813" max="12814" width="0" style="43" hidden="1" customWidth="1"/>
    <col min="12815" max="13056" width="9.140625" style="43"/>
    <col min="13057" max="13057" width="24.5703125" style="43" customWidth="1"/>
    <col min="13058" max="13058" width="22.140625" style="43" customWidth="1"/>
    <col min="13059" max="13059" width="17.7109375" style="43" customWidth="1"/>
    <col min="13060" max="13060" width="17.42578125" style="43" customWidth="1"/>
    <col min="13061" max="13061" width="14.7109375" style="43" customWidth="1"/>
    <col min="13062" max="13062" width="9.140625" style="43"/>
    <col min="13063" max="13063" width="17.7109375" style="43" customWidth="1"/>
    <col min="13064" max="13066" width="9.140625" style="43"/>
    <col min="13067" max="13067" width="13" style="43" customWidth="1"/>
    <col min="13068" max="13068" width="9.140625" style="43"/>
    <col min="13069" max="13070" width="0" style="43" hidden="1" customWidth="1"/>
    <col min="13071" max="13312" width="9.140625" style="43"/>
    <col min="13313" max="13313" width="24.5703125" style="43" customWidth="1"/>
    <col min="13314" max="13314" width="22.140625" style="43" customWidth="1"/>
    <col min="13315" max="13315" width="17.7109375" style="43" customWidth="1"/>
    <col min="13316" max="13316" width="17.42578125" style="43" customWidth="1"/>
    <col min="13317" max="13317" width="14.7109375" style="43" customWidth="1"/>
    <col min="13318" max="13318" width="9.140625" style="43"/>
    <col min="13319" max="13319" width="17.7109375" style="43" customWidth="1"/>
    <col min="13320" max="13322" width="9.140625" style="43"/>
    <col min="13323" max="13323" width="13" style="43" customWidth="1"/>
    <col min="13324" max="13324" width="9.140625" style="43"/>
    <col min="13325" max="13326" width="0" style="43" hidden="1" customWidth="1"/>
    <col min="13327" max="13568" width="9.140625" style="43"/>
    <col min="13569" max="13569" width="24.5703125" style="43" customWidth="1"/>
    <col min="13570" max="13570" width="22.140625" style="43" customWidth="1"/>
    <col min="13571" max="13571" width="17.7109375" style="43" customWidth="1"/>
    <col min="13572" max="13572" width="17.42578125" style="43" customWidth="1"/>
    <col min="13573" max="13573" width="14.7109375" style="43" customWidth="1"/>
    <col min="13574" max="13574" width="9.140625" style="43"/>
    <col min="13575" max="13575" width="17.7109375" style="43" customWidth="1"/>
    <col min="13576" max="13578" width="9.140625" style="43"/>
    <col min="13579" max="13579" width="13" style="43" customWidth="1"/>
    <col min="13580" max="13580" width="9.140625" style="43"/>
    <col min="13581" max="13582" width="0" style="43" hidden="1" customWidth="1"/>
    <col min="13583" max="13824" width="9.140625" style="43"/>
    <col min="13825" max="13825" width="24.5703125" style="43" customWidth="1"/>
    <col min="13826" max="13826" width="22.140625" style="43" customWidth="1"/>
    <col min="13827" max="13827" width="17.7109375" style="43" customWidth="1"/>
    <col min="13828" max="13828" width="17.42578125" style="43" customWidth="1"/>
    <col min="13829" max="13829" width="14.7109375" style="43" customWidth="1"/>
    <col min="13830" max="13830" width="9.140625" style="43"/>
    <col min="13831" max="13831" width="17.7109375" style="43" customWidth="1"/>
    <col min="13832" max="13834" width="9.140625" style="43"/>
    <col min="13835" max="13835" width="13" style="43" customWidth="1"/>
    <col min="13836" max="13836" width="9.140625" style="43"/>
    <col min="13837" max="13838" width="0" style="43" hidden="1" customWidth="1"/>
    <col min="13839" max="14080" width="9.140625" style="43"/>
    <col min="14081" max="14081" width="24.5703125" style="43" customWidth="1"/>
    <col min="14082" max="14082" width="22.140625" style="43" customWidth="1"/>
    <col min="14083" max="14083" width="17.7109375" style="43" customWidth="1"/>
    <col min="14084" max="14084" width="17.42578125" style="43" customWidth="1"/>
    <col min="14085" max="14085" width="14.7109375" style="43" customWidth="1"/>
    <col min="14086" max="14086" width="9.140625" style="43"/>
    <col min="14087" max="14087" width="17.7109375" style="43" customWidth="1"/>
    <col min="14088" max="14090" width="9.140625" style="43"/>
    <col min="14091" max="14091" width="13" style="43" customWidth="1"/>
    <col min="14092" max="14092" width="9.140625" style="43"/>
    <col min="14093" max="14094" width="0" style="43" hidden="1" customWidth="1"/>
    <col min="14095" max="14336" width="9.140625" style="43"/>
    <col min="14337" max="14337" width="24.5703125" style="43" customWidth="1"/>
    <col min="14338" max="14338" width="22.140625" style="43" customWidth="1"/>
    <col min="14339" max="14339" width="17.7109375" style="43" customWidth="1"/>
    <col min="14340" max="14340" width="17.42578125" style="43" customWidth="1"/>
    <col min="14341" max="14341" width="14.7109375" style="43" customWidth="1"/>
    <col min="14342" max="14342" width="9.140625" style="43"/>
    <col min="14343" max="14343" width="17.7109375" style="43" customWidth="1"/>
    <col min="14344" max="14346" width="9.140625" style="43"/>
    <col min="14347" max="14347" width="13" style="43" customWidth="1"/>
    <col min="14348" max="14348" width="9.140625" style="43"/>
    <col min="14349" max="14350" width="0" style="43" hidden="1" customWidth="1"/>
    <col min="14351" max="14592" width="9.140625" style="43"/>
    <col min="14593" max="14593" width="24.5703125" style="43" customWidth="1"/>
    <col min="14594" max="14594" width="22.140625" style="43" customWidth="1"/>
    <col min="14595" max="14595" width="17.7109375" style="43" customWidth="1"/>
    <col min="14596" max="14596" width="17.42578125" style="43" customWidth="1"/>
    <col min="14597" max="14597" width="14.7109375" style="43" customWidth="1"/>
    <col min="14598" max="14598" width="9.140625" style="43"/>
    <col min="14599" max="14599" width="17.7109375" style="43" customWidth="1"/>
    <col min="14600" max="14602" width="9.140625" style="43"/>
    <col min="14603" max="14603" width="13" style="43" customWidth="1"/>
    <col min="14604" max="14604" width="9.140625" style="43"/>
    <col min="14605" max="14606" width="0" style="43" hidden="1" customWidth="1"/>
    <col min="14607" max="14848" width="9.140625" style="43"/>
    <col min="14849" max="14849" width="24.5703125" style="43" customWidth="1"/>
    <col min="14850" max="14850" width="22.140625" style="43" customWidth="1"/>
    <col min="14851" max="14851" width="17.7109375" style="43" customWidth="1"/>
    <col min="14852" max="14852" width="17.42578125" style="43" customWidth="1"/>
    <col min="14853" max="14853" width="14.7109375" style="43" customWidth="1"/>
    <col min="14854" max="14854" width="9.140625" style="43"/>
    <col min="14855" max="14855" width="17.7109375" style="43" customWidth="1"/>
    <col min="14856" max="14858" width="9.140625" style="43"/>
    <col min="14859" max="14859" width="13" style="43" customWidth="1"/>
    <col min="14860" max="14860" width="9.140625" style="43"/>
    <col min="14861" max="14862" width="0" style="43" hidden="1" customWidth="1"/>
    <col min="14863" max="15104" width="9.140625" style="43"/>
    <col min="15105" max="15105" width="24.5703125" style="43" customWidth="1"/>
    <col min="15106" max="15106" width="22.140625" style="43" customWidth="1"/>
    <col min="15107" max="15107" width="17.7109375" style="43" customWidth="1"/>
    <col min="15108" max="15108" width="17.42578125" style="43" customWidth="1"/>
    <col min="15109" max="15109" width="14.7109375" style="43" customWidth="1"/>
    <col min="15110" max="15110" width="9.140625" style="43"/>
    <col min="15111" max="15111" width="17.7109375" style="43" customWidth="1"/>
    <col min="15112" max="15114" width="9.140625" style="43"/>
    <col min="15115" max="15115" width="13" style="43" customWidth="1"/>
    <col min="15116" max="15116" width="9.140625" style="43"/>
    <col min="15117" max="15118" width="0" style="43" hidden="1" customWidth="1"/>
    <col min="15119" max="15360" width="9.140625" style="43"/>
    <col min="15361" max="15361" width="24.5703125" style="43" customWidth="1"/>
    <col min="15362" max="15362" width="22.140625" style="43" customWidth="1"/>
    <col min="15363" max="15363" width="17.7109375" style="43" customWidth="1"/>
    <col min="15364" max="15364" width="17.42578125" style="43" customWidth="1"/>
    <col min="15365" max="15365" width="14.7109375" style="43" customWidth="1"/>
    <col min="15366" max="15366" width="9.140625" style="43"/>
    <col min="15367" max="15367" width="17.7109375" style="43" customWidth="1"/>
    <col min="15368" max="15370" width="9.140625" style="43"/>
    <col min="15371" max="15371" width="13" style="43" customWidth="1"/>
    <col min="15372" max="15372" width="9.140625" style="43"/>
    <col min="15373" max="15374" width="0" style="43" hidden="1" customWidth="1"/>
    <col min="15375" max="15616" width="9.140625" style="43"/>
    <col min="15617" max="15617" width="24.5703125" style="43" customWidth="1"/>
    <col min="15618" max="15618" width="22.140625" style="43" customWidth="1"/>
    <col min="15619" max="15619" width="17.7109375" style="43" customWidth="1"/>
    <col min="15620" max="15620" width="17.42578125" style="43" customWidth="1"/>
    <col min="15621" max="15621" width="14.7109375" style="43" customWidth="1"/>
    <col min="15622" max="15622" width="9.140625" style="43"/>
    <col min="15623" max="15623" width="17.7109375" style="43" customWidth="1"/>
    <col min="15624" max="15626" width="9.140625" style="43"/>
    <col min="15627" max="15627" width="13" style="43" customWidth="1"/>
    <col min="15628" max="15628" width="9.140625" style="43"/>
    <col min="15629" max="15630" width="0" style="43" hidden="1" customWidth="1"/>
    <col min="15631" max="15872" width="9.140625" style="43"/>
    <col min="15873" max="15873" width="24.5703125" style="43" customWidth="1"/>
    <col min="15874" max="15874" width="22.140625" style="43" customWidth="1"/>
    <col min="15875" max="15875" width="17.7109375" style="43" customWidth="1"/>
    <col min="15876" max="15876" width="17.42578125" style="43" customWidth="1"/>
    <col min="15877" max="15877" width="14.7109375" style="43" customWidth="1"/>
    <col min="15878" max="15878" width="9.140625" style="43"/>
    <col min="15879" max="15879" width="17.7109375" style="43" customWidth="1"/>
    <col min="15880" max="15882" width="9.140625" style="43"/>
    <col min="15883" max="15883" width="13" style="43" customWidth="1"/>
    <col min="15884" max="15884" width="9.140625" style="43"/>
    <col min="15885" max="15886" width="0" style="43" hidden="1" customWidth="1"/>
    <col min="15887" max="16128" width="9.140625" style="43"/>
    <col min="16129" max="16129" width="24.5703125" style="43" customWidth="1"/>
    <col min="16130" max="16130" width="22.140625" style="43" customWidth="1"/>
    <col min="16131" max="16131" width="17.7109375" style="43" customWidth="1"/>
    <col min="16132" max="16132" width="17.42578125" style="43" customWidth="1"/>
    <col min="16133" max="16133" width="14.7109375" style="43" customWidth="1"/>
    <col min="16134" max="16134" width="9.140625" style="43"/>
    <col min="16135" max="16135" width="17.7109375" style="43" customWidth="1"/>
    <col min="16136" max="16138" width="9.140625" style="43"/>
    <col min="16139" max="16139" width="13" style="43" customWidth="1"/>
    <col min="16140" max="16140" width="9.140625" style="43"/>
    <col min="16141" max="16142" width="0" style="43" hidden="1" customWidth="1"/>
    <col min="16143" max="16384" width="9.140625" style="43"/>
  </cols>
  <sheetData>
    <row r="1" spans="1:13" ht="44.25" customHeight="1" x14ac:dyDescent="0.25">
      <c r="A1" s="203" t="s">
        <v>167</v>
      </c>
      <c r="B1" s="203"/>
      <c r="C1" s="203"/>
      <c r="D1" s="203"/>
      <c r="E1" s="203"/>
      <c r="F1" s="203"/>
      <c r="G1" s="203"/>
      <c r="H1" s="203"/>
      <c r="I1" s="203"/>
      <c r="J1" s="203"/>
      <c r="K1" s="203"/>
    </row>
    <row r="2" spans="1:13" x14ac:dyDescent="0.25">
      <c r="A2" s="187" t="s">
        <v>32</v>
      </c>
      <c r="B2" s="187"/>
      <c r="C2" s="187"/>
      <c r="D2" s="187"/>
      <c r="E2" s="187"/>
      <c r="F2" s="187"/>
      <c r="G2" s="45">
        <f>G3</f>
        <v>83360</v>
      </c>
    </row>
    <row r="3" spans="1:13" x14ac:dyDescent="0.25">
      <c r="A3" s="46" t="s">
        <v>33</v>
      </c>
      <c r="B3" s="47" t="s">
        <v>34</v>
      </c>
      <c r="C3" s="189" t="s">
        <v>2</v>
      </c>
      <c r="D3" s="189"/>
      <c r="E3" s="189"/>
      <c r="F3" s="189"/>
      <c r="G3" s="48">
        <f>G4+G9</f>
        <v>83360</v>
      </c>
    </row>
    <row r="4" spans="1:13" x14ac:dyDescent="0.25">
      <c r="A4" s="46" t="s">
        <v>35</v>
      </c>
      <c r="B4" s="47" t="s">
        <v>36</v>
      </c>
      <c r="C4" s="189"/>
      <c r="D4" s="189"/>
      <c r="E4" s="189"/>
      <c r="F4" s="189"/>
      <c r="G4" s="49">
        <f>G5</f>
        <v>67449</v>
      </c>
    </row>
    <row r="5" spans="1:13" x14ac:dyDescent="0.25">
      <c r="A5" s="50">
        <v>1100</v>
      </c>
      <c r="B5" s="50" t="s">
        <v>37</v>
      </c>
      <c r="C5" s="189"/>
      <c r="D5" s="189"/>
      <c r="E5" s="189"/>
      <c r="F5" s="189"/>
      <c r="G5" s="51">
        <f>G6</f>
        <v>67449</v>
      </c>
      <c r="I5" s="44">
        <f>G4*23.59%</f>
        <v>15911.2191</v>
      </c>
    </row>
    <row r="6" spans="1:13" ht="31.5" x14ac:dyDescent="0.25">
      <c r="A6" s="50">
        <v>1140</v>
      </c>
      <c r="B6" s="52" t="s">
        <v>38</v>
      </c>
      <c r="C6" s="190"/>
      <c r="D6" s="190"/>
      <c r="E6" s="190"/>
      <c r="F6" s="190"/>
      <c r="G6" s="51">
        <f>G7+G8</f>
        <v>67449</v>
      </c>
    </row>
    <row r="7" spans="1:13" ht="91.5" customHeight="1" x14ac:dyDescent="0.25">
      <c r="A7" s="53">
        <v>1142</v>
      </c>
      <c r="B7" s="54" t="s">
        <v>39</v>
      </c>
      <c r="C7" s="191" t="s">
        <v>155</v>
      </c>
      <c r="D7" s="191"/>
      <c r="E7" s="191"/>
      <c r="F7" s="191"/>
      <c r="G7" s="49">
        <v>37740</v>
      </c>
      <c r="M7" s="43">
        <f>(450*12*8)*16.66</f>
        <v>719712</v>
      </c>
    </row>
    <row r="8" spans="1:13" ht="31.5" x14ac:dyDescent="0.25">
      <c r="A8" s="53">
        <v>1147</v>
      </c>
      <c r="B8" s="54" t="s">
        <v>40</v>
      </c>
      <c r="C8" s="183" t="s">
        <v>123</v>
      </c>
      <c r="D8" s="183"/>
      <c r="E8" s="183"/>
      <c r="F8" s="183"/>
      <c r="G8" s="49">
        <v>29709</v>
      </c>
    </row>
    <row r="9" spans="1:13" x14ac:dyDescent="0.25">
      <c r="A9" s="46" t="s">
        <v>41</v>
      </c>
      <c r="B9" s="184" t="s">
        <v>42</v>
      </c>
      <c r="C9" s="184"/>
      <c r="D9" s="184"/>
      <c r="E9" s="184"/>
      <c r="F9" s="184"/>
      <c r="G9" s="49">
        <f>G10</f>
        <v>15911</v>
      </c>
    </row>
    <row r="10" spans="1:13" ht="73.5" customHeight="1" x14ac:dyDescent="0.25">
      <c r="A10" s="55" t="s">
        <v>43</v>
      </c>
      <c r="B10" s="54" t="s">
        <v>44</v>
      </c>
      <c r="C10" s="185" t="s">
        <v>156</v>
      </c>
      <c r="D10" s="185"/>
      <c r="E10" s="185"/>
      <c r="F10" s="185"/>
      <c r="G10" s="49">
        <v>15911</v>
      </c>
      <c r="M10" s="43">
        <f>G6*23.59%</f>
        <v>15911.2191</v>
      </c>
    </row>
    <row r="11" spans="1:13" x14ac:dyDescent="0.25">
      <c r="K11" s="43" t="s">
        <v>45</v>
      </c>
    </row>
    <row r="12" spans="1:13" ht="110.25" x14ac:dyDescent="0.25">
      <c r="A12" s="56" t="s">
        <v>46</v>
      </c>
      <c r="B12" s="56" t="s">
        <v>47</v>
      </c>
      <c r="C12" s="57" t="s">
        <v>48</v>
      </c>
      <c r="D12" s="57" t="s">
        <v>49</v>
      </c>
      <c r="E12" s="56" t="s">
        <v>50</v>
      </c>
      <c r="F12" s="56" t="s">
        <v>51</v>
      </c>
      <c r="G12" s="57" t="s">
        <v>52</v>
      </c>
      <c r="H12" s="58" t="s">
        <v>53</v>
      </c>
      <c r="I12" s="59" t="s">
        <v>54</v>
      </c>
      <c r="J12" s="60" t="s">
        <v>157</v>
      </c>
      <c r="K12" s="61" t="s">
        <v>56</v>
      </c>
    </row>
    <row r="13" spans="1:13" x14ac:dyDescent="0.25">
      <c r="A13" s="68" t="s">
        <v>104</v>
      </c>
      <c r="B13" s="148" t="s">
        <v>63</v>
      </c>
      <c r="C13" s="68" t="s">
        <v>64</v>
      </c>
      <c r="D13" s="149">
        <v>121305</v>
      </c>
      <c r="E13" s="150">
        <v>36</v>
      </c>
      <c r="F13" s="150" t="s">
        <v>76</v>
      </c>
      <c r="G13" s="150">
        <v>12</v>
      </c>
      <c r="H13" s="151">
        <v>1</v>
      </c>
      <c r="I13" s="64">
        <v>2345</v>
      </c>
      <c r="J13" s="62">
        <f>I13*15%</f>
        <v>351.75</v>
      </c>
      <c r="K13" s="63">
        <f>J13*H13*12</f>
        <v>4221</v>
      </c>
    </row>
    <row r="14" spans="1:13" ht="31.5" x14ac:dyDescent="0.25">
      <c r="A14" s="68"/>
      <c r="B14" s="148" t="s">
        <v>68</v>
      </c>
      <c r="C14" s="149" t="s">
        <v>64</v>
      </c>
      <c r="D14" s="149">
        <v>121306</v>
      </c>
      <c r="E14" s="150">
        <v>36</v>
      </c>
      <c r="F14" s="150" t="s">
        <v>60</v>
      </c>
      <c r="G14" s="150">
        <v>10</v>
      </c>
      <c r="H14" s="151">
        <v>1</v>
      </c>
      <c r="I14" s="64">
        <v>1510</v>
      </c>
      <c r="J14" s="62">
        <f>I14*15%</f>
        <v>226.5</v>
      </c>
      <c r="K14" s="63">
        <f>J14*H14*12</f>
        <v>2718</v>
      </c>
    </row>
    <row r="15" spans="1:13" x14ac:dyDescent="0.25">
      <c r="A15" s="68"/>
      <c r="B15" s="152" t="s">
        <v>73</v>
      </c>
      <c r="C15" s="68" t="s">
        <v>64</v>
      </c>
      <c r="D15" s="68">
        <v>242204</v>
      </c>
      <c r="E15" s="150">
        <v>36</v>
      </c>
      <c r="F15" s="150" t="s">
        <v>62</v>
      </c>
      <c r="G15" s="150">
        <v>9</v>
      </c>
      <c r="H15" s="151">
        <v>2</v>
      </c>
      <c r="I15" s="64">
        <v>1250</v>
      </c>
      <c r="J15" s="62">
        <f>I15*15%</f>
        <v>187.5</v>
      </c>
      <c r="K15" s="63">
        <f>J15*H15*12</f>
        <v>4500</v>
      </c>
    </row>
    <row r="16" spans="1:13" ht="16.5" thickBot="1" x14ac:dyDescent="0.3">
      <c r="A16" s="69"/>
      <c r="B16" s="152" t="s">
        <v>105</v>
      </c>
      <c r="C16" s="68" t="s">
        <v>64</v>
      </c>
      <c r="D16" s="68">
        <v>242209</v>
      </c>
      <c r="E16" s="150">
        <v>36</v>
      </c>
      <c r="F16" s="150" t="s">
        <v>87</v>
      </c>
      <c r="G16" s="150">
        <v>7</v>
      </c>
      <c r="H16" s="151">
        <v>10</v>
      </c>
      <c r="I16" s="64">
        <v>1015</v>
      </c>
      <c r="J16" s="62">
        <f>I16*15%</f>
        <v>152.25</v>
      </c>
      <c r="K16" s="63">
        <f>J16*H16*12</f>
        <v>18270</v>
      </c>
    </row>
    <row r="17" spans="1:13" ht="16.5" thickBot="1" x14ac:dyDescent="0.3">
      <c r="A17" s="200" t="s">
        <v>97</v>
      </c>
      <c r="B17" s="201"/>
      <c r="C17" s="201"/>
      <c r="D17" s="201"/>
      <c r="E17" s="201"/>
      <c r="F17" s="201"/>
      <c r="G17" s="201"/>
      <c r="H17" s="65">
        <f>SUM(H13:H16)</f>
        <v>14</v>
      </c>
      <c r="I17" s="202"/>
      <c r="J17" s="202"/>
      <c r="K17" s="66">
        <f>SUM(K13:K16)</f>
        <v>29709</v>
      </c>
      <c r="L17" s="67"/>
      <c r="M17" s="67"/>
    </row>
  </sheetData>
  <mergeCells count="11">
    <mergeCell ref="C7:F7"/>
    <mergeCell ref="A1:K1"/>
    <mergeCell ref="A2:F2"/>
    <mergeCell ref="C3:F4"/>
    <mergeCell ref="C5:F5"/>
    <mergeCell ref="C6:F6"/>
    <mergeCell ref="C8:F8"/>
    <mergeCell ref="B9:F9"/>
    <mergeCell ref="C10:F10"/>
    <mergeCell ref="A17:G17"/>
    <mergeCell ref="I17:J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PAPILDU nepieciešams (VB)</vt:lpstr>
      <vt:lpstr>BUDŽETA ietvaros 71.06.00</vt:lpstr>
      <vt:lpstr>BUDŽETA ietvaros 70.00.00</vt:lpstr>
      <vt:lpstr>BUDŽETA ietvaros 11.01.00</vt:lpstr>
      <vt:lpstr>PAPILDU APRĒĶINS</vt:lpstr>
      <vt:lpstr>UA</vt:lpstr>
      <vt:lpstr>PMIC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2022-09-16T04:36:05Z</cp:lastPrinted>
  <dcterms:created xsi:type="dcterms:W3CDTF">2022-07-07T11:51:30Z</dcterms:created>
  <dcterms:modified xsi:type="dcterms:W3CDTF">2023-11-13T11:56:39Z</dcterms:modified>
</cp:coreProperties>
</file>