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4"/>
  <workbookPr defaultThemeVersion="166925"/>
  <mc:AlternateContent xmlns:mc="http://schemas.openxmlformats.org/markup-compatibility/2006">
    <mc:Choice Requires="x15">
      <x15ac:absPath xmlns:x15ac="http://schemas.microsoft.com/office/spreadsheetml/2010/11/ac" url="\\iem-ds.iem.gov.lv\U disks\ipotjomkina\Dokumenti datorā\2023 UKRplans2024 Elina\"/>
    </mc:Choice>
  </mc:AlternateContent>
  <xr:revisionPtr revIDLastSave="0" documentId="13_ncr:1_{09CD5605-1C8B-4335-AC9B-E4833AA62413}" xr6:coauthVersionLast="36" xr6:coauthVersionMax="47" xr10:uidLastSave="{00000000-0000-0000-0000-000000000000}"/>
  <bookViews>
    <workbookView xWindow="-110" yWindow="-110" windowWidth="19420" windowHeight="10420" xr2:uid="{00000000-000D-0000-FFFF-FFFF00000000}"/>
  </bookViews>
  <sheets>
    <sheet name="PAPILDU nepieciešams"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22" i="1" l="1"/>
  <c r="D43" i="1" l="1"/>
  <c r="D52" i="1"/>
  <c r="D48" i="1" s="1"/>
  <c r="D58" i="1"/>
  <c r="D56" i="1"/>
  <c r="D45" i="1"/>
  <c r="D54" i="1"/>
  <c r="D41" i="1"/>
  <c r="D39" i="1" s="1"/>
  <c r="D36" i="1"/>
  <c r="D34" i="1" s="1"/>
  <c r="D31" i="1"/>
  <c r="D26" i="1"/>
  <c r="D29" i="1" l="1"/>
  <c r="D20" i="1" l="1"/>
  <c r="D24" i="1" l="1"/>
  <c r="D16" i="1" s="1"/>
  <c r="D11" i="1" l="1"/>
</calcChain>
</file>

<file path=xl/sharedStrings.xml><?xml version="1.0" encoding="utf-8"?>
<sst xmlns="http://schemas.openxmlformats.org/spreadsheetml/2006/main" count="70" uniqueCount="42">
  <si>
    <t>EKK</t>
  </si>
  <si>
    <t>Apraksts</t>
  </si>
  <si>
    <t>Aprēķins</t>
  </si>
  <si>
    <t xml:space="preserve">Pamatojums </t>
  </si>
  <si>
    <t>PAVISAM:</t>
  </si>
  <si>
    <t>EKK 7000</t>
  </si>
  <si>
    <t>Transferti, starptautiskā sadarbība</t>
  </si>
  <si>
    <t>(Nr., pasākums)</t>
  </si>
  <si>
    <t>MK 08.06.2022. noteikumi Nr.339
5.1.apakšpunkts</t>
  </si>
  <si>
    <t>Transferti</t>
  </si>
  <si>
    <t>2.1.1. KOPĀ:</t>
  </si>
  <si>
    <t xml:space="preserve"> KOPĀ:</t>
  </si>
  <si>
    <t>2024. gadā</t>
  </si>
  <si>
    <t xml:space="preserve">Ekonomikas ministrija </t>
  </si>
  <si>
    <t xml:space="preserve">2.1.1. novirzot personas brīvprātīgi uzņemošajās mājsaimniecībās, tajā skaitā, izmaksājot atlīdzību fiziskajām un juridiskajām personām par Ukrainas civiliedzīvotāju izmitināšanu </t>
  </si>
  <si>
    <t>Ukrainas civiliedzīvotāju atbalsta likuma 7.1pants, par izmitinātām personām vienā mājoklī proporcionāli faktiskajām izmitināšanas dienu skaitam, bet ne ilgāk kā 120 dienas. Ukrainas civiliedzīvotāju atbalsta likuma 7.prim1 panta 1prim2 daļā atrunātās personu grupas. Ukrainas civiliedzīvotāju atbalsta likuma 12.pants par valsts nodrošina Ukrainas civiliedzīvotājiem primāri sniedzamo atbalstu — izmitināšanu — līdz 60 vai līdz 120 dienām, kā arī pārtiku līdz 30 dienām</t>
  </si>
  <si>
    <t xml:space="preserve">Izmitināšana mājsaimniecībās 
2023.gadā vidēji mēnēsī atbalsts bija nodrošināts 71 879 euro apmērā 977 cilvēkiem </t>
  </si>
  <si>
    <t xml:space="preserve">2.1.2. nodrošinot izmitināšanu primāri sniedzamā atbalsta, kas paredzēts Ukrainas civiliedzīvotāju atbalsta likuma 12.pantā, ietvaros saskaņā ar Ministru kabineta noteikto kārtību, kādā organizē personām primāri sniedzamā atbalsta nodrošināšanu.  </t>
  </si>
  <si>
    <t>MK 08.06.2022. noteikumi Nr.339
5.2.apakšpunkts, 5.2.(prim)apakšpunkts, 5.3.punkts</t>
  </si>
  <si>
    <t>MK 08.06.2022. noteikumi Nr.339
6.1.apakšpunkts, 6.3.apakšpunkts</t>
  </si>
  <si>
    <t xml:space="preserve">Cilvēku ēdināšana 
2023.gadā vidēji mēnēsī atbalsts bija nodrošināts 59 923 euro apmērā 565 cilvēkiem </t>
  </si>
  <si>
    <t xml:space="preserve">Par personu izmitināšana īres dzīvokļos 
2023.gadā vidēji mēnēsī atbalsts bija nodrošināts 12 752 euro apmērā 104 cilvēkiem </t>
  </si>
  <si>
    <t xml:space="preserve">Izmitīnāšana citas izmitināšanas vietas
2023.gadā vidēji mēnēsī atbalsts bija nodrošināts 76 280 euro apmērā 492 cilvēkiem </t>
  </si>
  <si>
    <t xml:space="preserve">Izmitīnāšana Turistu mītnēs
2023.gadā vidēji mēnēsī atbalsts bija nodrošināts 155 652 euro apmērā 813 cilvēkiem </t>
  </si>
  <si>
    <t xml:space="preserve">Pašvaldību īpašumā, valdījumā vai turējumā esošās izmitināšanas vietas 
2023.gadā vidēji mēnēsī atbalsts bija nodrošināts 82 095 euro apmērā 751 cilvēkam </t>
  </si>
  <si>
    <t xml:space="preserve">Ēdināšana īpašai personu grupa, kura saņem veselības aprūpes pakalpojumus atbilstoši medicīniskās transportēšanas mērķim, ievērojot, ka ēdināšana vidēji tiks nodrošināta 6 cilvēkiem dienā
</t>
  </si>
  <si>
    <t>Ukrainas civiliedzīvotāju atbalsta likums, 12.pants 
1.2 prim daļa 10 punkts</t>
  </si>
  <si>
    <t xml:space="preserve">Izmitīnāšana īpašai personu grupai, kura saņem veselības aprūpes pakalpojumus atbilstoši medicīniskās transportēšanas mērķim, ievērojot, ka izmitināšana vidēji tiks nodrošināta 6 cilvēkiem dienā
</t>
  </si>
  <si>
    <t xml:space="preserve">Aprēķini balstīti uz IeM pieņēmumu, ka līdz 2023.g. beigām Latvijā atbalsts tiks sniegts 10 000 UCI. 2024.gadā UCI skaits var pieaugt līdz 12 000 cilvēkiem </t>
  </si>
  <si>
    <t>9.pielikums</t>
  </si>
  <si>
    <t>pasākumu plāna atbalsta sniegšanai Ukrainas civiliedzīvotājiem Latvijas Republikā 2024.gadā sākotnējās ietekmes novērtējuma ziņojumam (anotācijai)</t>
  </si>
  <si>
    <t xml:space="preserve">2.1.2. (2.1.3).nodrošinot izmitināšanu primāri sniedzamā atbalsta , kas paredzēts Ukrainas civiliedzīvotāju atbalsta likuma 12.pantā, ietvaros saskaņā ar Ministru kabineta noteikto kārtību, kādā organizē personām primāri sniedzamā atbalsta nodrošināšanu.  </t>
  </si>
  <si>
    <t xml:space="preserve">2.1.2.(2.1.4.)nodrošinot izmitināšanu primāri sniedzamā atbalsta veidā, kas paredzēts Ukrainas civiliedzīvotāju atbalsta likuma 12.pantā, ietvaros saskaņā ar Ministru kabineta noteikto kārtību, kādā organizē personām primāri sniedzamā atbalsta nodrošināšanu.  </t>
  </si>
  <si>
    <t xml:space="preserve">2.1.2. (2.1.5.)nodrošinot izmitināšanu primāri sniedzamā atbalsta veidā, kas paredzēts Ukrainas civiliedzīvotāju atbalsta likuma 12.pantā, ietvaros saskaņā ar Ministru kabineta noteikto kārtību, kādā organizē personām primāri sniedzamā atbalsta nodrošināšanu.  </t>
  </si>
  <si>
    <t>2.5. Izmitināšanas vietas nodrošināšanas koordinācija plāna 7.4. apakšpunktā minēto personu izmitināšanai laikposmā starp stacionārās ārstēšanas epizodēm vai saņemot ambulatoro veselības aprūpi kā stacionārās ārstēšanas turpinājumu) nodrošinot izmitināšanu īpašai personu grupa, kura saņem veselības aprūpes pakalpojumus atbilstoši medicīniskās transportēšanas mērķim)</t>
  </si>
  <si>
    <t>2.6. Ēdināšanas nodrošināšana primāri sniedzamā atbalsta, kas paredzēts Ukrainas civiliedzīvotāju atbalsta likuma 12.pantā, ietvaros saskaņā ar Ministru kabineta noteikto kārtību, kādā organizē personām primāri sniedzamā atbalsta nodrošināšanu</t>
  </si>
  <si>
    <t>2.6.1.nodrošinot cilvēku ēdināšanu</t>
  </si>
  <si>
    <t>2.6.2. nodrošinot ēdināšanu īpašai personu grupa, kura saņem veselības aprūpes pakalpojumus atbilstoši medicīniskās transportēšanas mērķim</t>
  </si>
  <si>
    <t xml:space="preserve">Izmitināšanas nodrošināšana Ukrainas civiliedzīvotājiem, kuri ieradīsies Latvijā sākot no 2024.gada 1.janvāra un kuriem būs nepieciešams: </t>
  </si>
  <si>
    <t>KOPĀ:</t>
  </si>
  <si>
    <t>2.6.KOPĀ:</t>
  </si>
  <si>
    <t>papildu nepieciešams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</si>
</sst>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charset val="186"/>
      <scheme val="minor"/>
    </font>
    <font>
      <sz val="11"/>
      <color rgb="FF000000"/>
      <name val="Calibri"/>
      <family val="2"/>
      <scheme val="minor"/>
    </font>
    <font>
      <sz val="11"/>
      <color rgb="FF000000"/>
      <name val="Times New Roman"/>
      <family val="1"/>
      <charset val="186"/>
    </font>
    <font>
      <b/>
      <sz val="12"/>
      <color rgb="FF000000"/>
      <name val="Times New Roman"/>
      <family val="1"/>
      <charset val="186"/>
    </font>
    <font>
      <b/>
      <sz val="8"/>
      <color rgb="FF000000"/>
      <name val="Times New Roman"/>
      <family val="1"/>
      <charset val="186"/>
    </font>
    <font>
      <sz val="8"/>
      <color rgb="FF000000"/>
      <name val="Times New Roman"/>
      <family val="1"/>
      <charset val="186"/>
    </font>
    <font>
      <b/>
      <sz val="8"/>
      <color rgb="FFFF0000"/>
      <name val="Times New Roman"/>
      <family val="1"/>
      <charset val="186"/>
    </font>
    <font>
      <sz val="8"/>
      <name val="Calibri"/>
      <family val="2"/>
      <charset val="186"/>
      <scheme val="minor"/>
    </font>
    <font>
      <b/>
      <sz val="8"/>
      <name val="Times New Roman"/>
      <family val="1"/>
      <charset val="186"/>
    </font>
    <font>
      <sz val="10"/>
      <color rgb="FF000000"/>
      <name val="Calibri"/>
      <family val="2"/>
      <scheme val="minor"/>
    </font>
    <font>
      <sz val="10"/>
      <color theme="1"/>
      <name val="Calibri"/>
      <family val="2"/>
      <charset val="186"/>
      <scheme val="minor"/>
    </font>
    <font>
      <sz val="8"/>
      <color rgb="FFFF0000"/>
      <name val="Times New Roman"/>
      <family val="1"/>
      <charset val="186"/>
    </font>
    <font>
      <i/>
      <sz val="8"/>
      <color rgb="FFFF0000"/>
      <name val="Times New Roman"/>
      <family val="1"/>
      <charset val="186"/>
    </font>
    <font>
      <sz val="8"/>
      <color rgb="FF0070C0"/>
      <name val="Times New Roman"/>
      <family val="1"/>
      <charset val="186"/>
    </font>
    <font>
      <b/>
      <sz val="8"/>
      <color theme="1"/>
      <name val="Times New Roman"/>
      <family val="1"/>
      <charset val="186"/>
    </font>
    <font>
      <sz val="10"/>
      <color theme="1"/>
      <name val="Times New Roman"/>
      <family val="1"/>
      <charset val="186"/>
    </font>
    <font>
      <sz val="8"/>
      <color theme="1"/>
      <name val="Times New Roman"/>
      <family val="1"/>
      <charset val="186"/>
    </font>
    <font>
      <sz val="8"/>
      <color theme="1"/>
      <name val="Calibri"/>
      <family val="2"/>
      <charset val="186"/>
      <scheme val="minor"/>
    </font>
    <font>
      <sz val="8"/>
      <color rgb="FF000000"/>
      <name val="Calibri"/>
      <family val="2"/>
      <scheme val="minor"/>
    </font>
  </fonts>
  <fills count="9">
    <fill>
      <patternFill patternType="none"/>
    </fill>
    <fill>
      <patternFill patternType="gray125"/>
    </fill>
    <fill>
      <patternFill patternType="solid">
        <fgColor rgb="FFD9E1F2"/>
        <bgColor rgb="FF000000"/>
      </patternFill>
    </fill>
    <fill>
      <patternFill patternType="solid">
        <fgColor rgb="FFE7E6E6"/>
        <bgColor rgb="FF000000"/>
      </patternFill>
    </fill>
    <fill>
      <patternFill patternType="solid">
        <fgColor theme="4" tint="0.79998168889431442"/>
        <bgColor rgb="FF000000"/>
      </patternFill>
    </fill>
    <fill>
      <patternFill patternType="solid">
        <fgColor theme="0" tint="-0.14999847407452621"/>
        <bgColor indexed="64"/>
      </patternFill>
    </fill>
    <fill>
      <patternFill patternType="solid">
        <fgColor theme="6" tint="0.59999389629810485"/>
        <bgColor indexed="64"/>
      </patternFill>
    </fill>
    <fill>
      <patternFill patternType="solid">
        <fgColor theme="0"/>
        <bgColor rgb="FF000000"/>
      </patternFill>
    </fill>
    <fill>
      <patternFill patternType="solid">
        <fgColor theme="0"/>
        <bgColor indexed="64"/>
      </patternFill>
    </fill>
  </fills>
  <borders count="8">
    <border>
      <left/>
      <right/>
      <top/>
      <bottom/>
      <diagonal/>
    </border>
    <border>
      <left style="thin">
        <color rgb="FFA6A6A6"/>
      </left>
      <right style="thin">
        <color rgb="FFA6A6A6"/>
      </right>
      <top style="thin">
        <color rgb="FFA6A6A6"/>
      </top>
      <bottom style="thin">
        <color rgb="FFA6A6A6"/>
      </bottom>
      <diagonal/>
    </border>
    <border>
      <left style="thin">
        <color rgb="FFA6A6A6"/>
      </left>
      <right style="thin">
        <color rgb="FFA6A6A6"/>
      </right>
      <top style="thin">
        <color rgb="FFA6A6A6"/>
      </top>
      <bottom/>
      <diagonal/>
    </border>
    <border>
      <left style="thin">
        <color rgb="FFA6A6A6"/>
      </left>
      <right style="thin">
        <color rgb="FFA6A6A6"/>
      </right>
      <top/>
      <bottom style="thin">
        <color rgb="FFA6A6A6"/>
      </bottom>
      <diagonal/>
    </border>
    <border>
      <left style="thin">
        <color rgb="FFA6A6A6"/>
      </left>
      <right/>
      <top style="thin">
        <color rgb="FFA6A6A6"/>
      </top>
      <bottom/>
      <diagonal/>
    </border>
    <border>
      <left/>
      <right/>
      <top style="thin">
        <color rgb="FFA6A6A6"/>
      </top>
      <bottom/>
      <diagonal/>
    </border>
    <border>
      <left style="thin">
        <color rgb="FFA6A6A6"/>
      </left>
      <right/>
      <top/>
      <bottom style="thin">
        <color rgb="FFA6A6A6"/>
      </bottom>
      <diagonal/>
    </border>
    <border>
      <left/>
      <right/>
      <top/>
      <bottom style="thin">
        <color rgb="FFA6A6A6"/>
      </bottom>
      <diagonal/>
    </border>
  </borders>
  <cellStyleXfs count="1">
    <xf numFmtId="0" fontId="0" fillId="0" borderId="0"/>
  </cellStyleXfs>
  <cellXfs count="72">
    <xf numFmtId="0" fontId="0" fillId="0" borderId="0" xfId="0"/>
    <xf numFmtId="0" fontId="1" fillId="0" borderId="0" xfId="0" applyFont="1"/>
    <xf numFmtId="0" fontId="2" fillId="0" borderId="0" xfId="0" applyFont="1"/>
    <xf numFmtId="0" fontId="4" fillId="2" borderId="1" xfId="0" applyFont="1" applyFill="1" applyBorder="1" applyAlignment="1">
      <alignment vertical="center" wrapText="1"/>
    </xf>
    <xf numFmtId="0" fontId="4" fillId="2" borderId="1" xfId="0" applyFont="1" applyFill="1" applyBorder="1" applyAlignment="1">
      <alignment horizontal="center" vertical="center" wrapText="1"/>
    </xf>
    <xf numFmtId="0" fontId="5" fillId="2" borderId="1" xfId="0" applyFont="1" applyFill="1" applyBorder="1" applyAlignment="1">
      <alignment vertical="center" wrapText="1"/>
    </xf>
    <xf numFmtId="0" fontId="4" fillId="2" borderId="1" xfId="0" applyFont="1" applyFill="1" applyBorder="1" applyAlignment="1">
      <alignment horizontal="center" vertical="center"/>
    </xf>
    <xf numFmtId="0" fontId="6" fillId="2" borderId="1" xfId="0" applyFont="1" applyFill="1" applyBorder="1" applyAlignment="1">
      <alignment horizontal="center" vertical="center" wrapText="1"/>
    </xf>
    <xf numFmtId="3" fontId="4" fillId="2" borderId="1" xfId="0" applyNumberFormat="1" applyFont="1" applyFill="1" applyBorder="1" applyAlignment="1">
      <alignment horizontal="center" vertical="center" wrapText="1"/>
    </xf>
    <xf numFmtId="0" fontId="4" fillId="3" borderId="1" xfId="0" applyFont="1" applyFill="1" applyBorder="1" applyAlignment="1">
      <alignment vertical="center" wrapText="1"/>
    </xf>
    <xf numFmtId="0" fontId="4" fillId="3" borderId="1" xfId="0" applyFont="1" applyFill="1" applyBorder="1" applyAlignment="1">
      <alignment horizontal="center" vertical="center" wrapText="1"/>
    </xf>
    <xf numFmtId="0" fontId="1" fillId="0" borderId="1" xfId="0" applyFont="1" applyBorder="1"/>
    <xf numFmtId="3" fontId="8" fillId="2" borderId="1" xfId="0" applyNumberFormat="1" applyFont="1" applyFill="1" applyBorder="1" applyAlignment="1">
      <alignment horizontal="center" vertical="center"/>
    </xf>
    <xf numFmtId="0" fontId="10" fillId="0" borderId="0" xfId="0" applyFont="1"/>
    <xf numFmtId="0" fontId="4" fillId="0" borderId="4" xfId="0" applyFont="1" applyFill="1" applyBorder="1" applyAlignment="1">
      <alignment vertical="center" wrapText="1"/>
    </xf>
    <xf numFmtId="0" fontId="4" fillId="0" borderId="5" xfId="0" applyFont="1" applyFill="1" applyBorder="1" applyAlignment="1">
      <alignment horizontal="center" vertical="center" wrapText="1"/>
    </xf>
    <xf numFmtId="0" fontId="5" fillId="0" borderId="5" xfId="0" applyFont="1" applyFill="1" applyBorder="1" applyAlignment="1">
      <alignment vertical="center" wrapText="1"/>
    </xf>
    <xf numFmtId="0" fontId="4" fillId="0" borderId="5" xfId="0" applyFont="1" applyFill="1" applyBorder="1" applyAlignment="1">
      <alignment horizontal="center" vertical="center"/>
    </xf>
    <xf numFmtId="0" fontId="5" fillId="0" borderId="0" xfId="0" applyFont="1" applyBorder="1" applyAlignment="1">
      <alignment vertical="center" wrapText="1"/>
    </xf>
    <xf numFmtId="0" fontId="1" fillId="0" borderId="0" xfId="0" applyFont="1" applyBorder="1"/>
    <xf numFmtId="0" fontId="5" fillId="0" borderId="4" xfId="0" applyFont="1" applyBorder="1" applyAlignment="1">
      <alignment vertical="center" wrapText="1"/>
    </xf>
    <xf numFmtId="0" fontId="5" fillId="0" borderId="5" xfId="0" applyFont="1" applyBorder="1" applyAlignment="1">
      <alignment vertical="center" wrapText="1"/>
    </xf>
    <xf numFmtId="0" fontId="12" fillId="0" borderId="0" xfId="0" applyFont="1" applyBorder="1" applyAlignment="1">
      <alignment vertical="center" wrapText="1"/>
    </xf>
    <xf numFmtId="0" fontId="5" fillId="0" borderId="0" xfId="0" applyFont="1"/>
    <xf numFmtId="0" fontId="1" fillId="0" borderId="5" xfId="0" applyFont="1" applyBorder="1"/>
    <xf numFmtId="3" fontId="0" fillId="0" borderId="0" xfId="0" applyNumberFormat="1"/>
    <xf numFmtId="0" fontId="4" fillId="4" borderId="1" xfId="0" applyFont="1" applyFill="1" applyBorder="1" applyAlignment="1">
      <alignment horizontal="center" vertical="center" wrapText="1"/>
    </xf>
    <xf numFmtId="3" fontId="1" fillId="0" borderId="1" xfId="0" applyNumberFormat="1" applyFont="1" applyBorder="1"/>
    <xf numFmtId="3" fontId="5" fillId="0" borderId="0" xfId="0" applyNumberFormat="1" applyFont="1" applyBorder="1" applyAlignment="1">
      <alignment vertical="center" wrapText="1"/>
    </xf>
    <xf numFmtId="0" fontId="5" fillId="0" borderId="0" xfId="0" applyFont="1" applyFill="1" applyBorder="1" applyAlignment="1">
      <alignment vertical="center" wrapText="1"/>
    </xf>
    <xf numFmtId="0" fontId="9" fillId="0" borderId="0" xfId="0" applyFont="1"/>
    <xf numFmtId="0" fontId="15" fillId="0" borderId="0" xfId="0" applyFont="1" applyAlignment="1">
      <alignment horizontal="right" indent="1"/>
    </xf>
    <xf numFmtId="0" fontId="1" fillId="5" borderId="1" xfId="0" applyFont="1" applyFill="1" applyBorder="1"/>
    <xf numFmtId="0" fontId="8" fillId="5" borderId="1" xfId="0" applyFont="1" applyFill="1" applyBorder="1" applyAlignment="1">
      <alignment vertical="center" wrapText="1"/>
    </xf>
    <xf numFmtId="3" fontId="8" fillId="5" borderId="1" xfId="0" applyNumberFormat="1" applyFont="1" applyFill="1" applyBorder="1" applyAlignment="1">
      <alignment horizontal="center" vertical="center" wrapText="1"/>
    </xf>
    <xf numFmtId="3" fontId="11" fillId="5" borderId="5" xfId="0" applyNumberFormat="1" applyFont="1" applyFill="1" applyBorder="1" applyAlignment="1">
      <alignment horizontal="left" vertical="center" wrapText="1"/>
    </xf>
    <xf numFmtId="0" fontId="11" fillId="3" borderId="1" xfId="0" applyFont="1" applyFill="1" applyBorder="1" applyAlignment="1">
      <alignment vertical="center" wrapText="1"/>
    </xf>
    <xf numFmtId="0" fontId="11" fillId="5" borderId="1" xfId="0" applyFont="1" applyFill="1" applyBorder="1" applyAlignment="1">
      <alignment vertical="center" wrapText="1"/>
    </xf>
    <xf numFmtId="0" fontId="1" fillId="0" borderId="0" xfId="0" applyFont="1" applyFill="1" applyBorder="1"/>
    <xf numFmtId="0" fontId="8" fillId="0" borderId="0" xfId="0" applyFont="1" applyFill="1" applyBorder="1" applyAlignment="1">
      <alignment vertical="center" wrapText="1"/>
    </xf>
    <xf numFmtId="3" fontId="8" fillId="0" borderId="0" xfId="0" applyNumberFormat="1" applyFont="1" applyFill="1" applyBorder="1" applyAlignment="1">
      <alignment horizontal="center" vertical="center" wrapText="1"/>
    </xf>
    <xf numFmtId="0" fontId="11" fillId="0" borderId="0" xfId="0" applyFont="1" applyFill="1" applyBorder="1" applyAlignment="1">
      <alignment vertical="center" wrapText="1"/>
    </xf>
    <xf numFmtId="0" fontId="13" fillId="6" borderId="1" xfId="0" applyFont="1" applyFill="1" applyBorder="1" applyAlignment="1">
      <alignment vertical="center" wrapText="1"/>
    </xf>
    <xf numFmtId="0" fontId="14" fillId="6" borderId="1" xfId="0" applyFont="1" applyFill="1" applyBorder="1" applyAlignment="1">
      <alignment vertical="center" wrapText="1"/>
    </xf>
    <xf numFmtId="0" fontId="11" fillId="6" borderId="1" xfId="0" applyFont="1" applyFill="1" applyBorder="1" applyAlignment="1">
      <alignment vertical="center" wrapText="1"/>
    </xf>
    <xf numFmtId="3" fontId="8" fillId="6" borderId="1" xfId="0" applyNumberFormat="1" applyFont="1" applyFill="1" applyBorder="1" applyAlignment="1">
      <alignment horizontal="center" vertical="center" wrapText="1"/>
    </xf>
    <xf numFmtId="0" fontId="4" fillId="7" borderId="5" xfId="0" applyFont="1" applyFill="1" applyBorder="1" applyAlignment="1">
      <alignment horizontal="center" vertical="center" wrapText="1"/>
    </xf>
    <xf numFmtId="3" fontId="4" fillId="7" borderId="5" xfId="0" applyNumberFormat="1" applyFont="1" applyFill="1" applyBorder="1" applyAlignment="1">
      <alignment horizontal="center" vertical="center" wrapText="1"/>
    </xf>
    <xf numFmtId="0" fontId="4" fillId="7" borderId="4" xfId="0" applyFont="1" applyFill="1" applyBorder="1" applyAlignment="1">
      <alignment vertical="center" wrapText="1"/>
    </xf>
    <xf numFmtId="0" fontId="5" fillId="8" borderId="0" xfId="0" applyFont="1" applyFill="1" applyBorder="1" applyAlignment="1">
      <alignment vertical="center" wrapText="1"/>
    </xf>
    <xf numFmtId="0" fontId="0" fillId="8" borderId="0" xfId="0" applyFill="1"/>
    <xf numFmtId="0" fontId="16" fillId="0" borderId="0" xfId="0" applyFont="1" applyAlignment="1">
      <alignment horizontal="right" indent="1"/>
    </xf>
    <xf numFmtId="0" fontId="17" fillId="0" borderId="0" xfId="0" applyFont="1"/>
    <xf numFmtId="0" fontId="17" fillId="0" borderId="0" xfId="0" applyFont="1" applyAlignment="1">
      <alignment wrapText="1"/>
    </xf>
    <xf numFmtId="0" fontId="18" fillId="0" borderId="1" xfId="0" applyFont="1" applyBorder="1"/>
    <xf numFmtId="0" fontId="18" fillId="0" borderId="5" xfId="0" applyFont="1" applyBorder="1"/>
    <xf numFmtId="3" fontId="18" fillId="0" borderId="1" xfId="0" applyNumberFormat="1" applyFont="1" applyBorder="1"/>
    <xf numFmtId="0" fontId="18" fillId="0" borderId="0" xfId="0" applyFont="1" applyBorder="1"/>
    <xf numFmtId="0" fontId="18" fillId="0" borderId="0" xfId="0" applyFont="1"/>
    <xf numFmtId="0" fontId="5" fillId="0" borderId="6" xfId="0" applyFont="1" applyBorder="1" applyAlignment="1">
      <alignment vertical="center" wrapText="1"/>
    </xf>
    <xf numFmtId="0" fontId="5" fillId="0" borderId="7" xfId="0" applyFont="1" applyBorder="1" applyAlignment="1">
      <alignment vertical="center" wrapText="1"/>
    </xf>
    <xf numFmtId="0" fontId="3" fillId="0" borderId="0" xfId="0" applyFont="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15" fillId="0" borderId="0" xfId="0" applyFont="1" applyAlignment="1">
      <alignment horizontal="center" wrapText="1"/>
    </xf>
    <xf numFmtId="0" fontId="4" fillId="0" borderId="4" xfId="0" applyFont="1" applyBorder="1" applyAlignment="1">
      <alignment vertical="center" wrapText="1"/>
    </xf>
    <xf numFmtId="0" fontId="4" fillId="0" borderId="5" xfId="0" applyFont="1" applyBorder="1" applyAlignment="1">
      <alignment vertical="center" wrapText="1"/>
    </xf>
    <xf numFmtId="0" fontId="2" fillId="0" borderId="0" xfId="0" applyFont="1" applyAlignment="1">
      <alignment horizontal="center" vertical="center"/>
    </xf>
    <xf numFmtId="0" fontId="2" fillId="0" borderId="0" xfId="0" applyFont="1" applyAlignment="1">
      <alignment horizontal="center" vertical="center" wrapText="1"/>
    </xf>
    <xf numFmtId="0" fontId="3"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62"/>
  <sheetViews>
    <sheetView tabSelected="1" topLeftCell="A3" zoomScale="90" zoomScaleNormal="90" workbookViewId="0">
      <selection activeCell="F14" sqref="F14"/>
    </sheetView>
  </sheetViews>
  <sheetFormatPr defaultRowHeight="14.5" x14ac:dyDescent="0.35"/>
  <cols>
    <col min="2" max="2" width="28.54296875" customWidth="1"/>
    <col min="3" max="3" width="60.453125" customWidth="1"/>
    <col min="4" max="4" width="13.26953125" customWidth="1"/>
    <col min="5" max="5" width="28.453125" style="52" customWidth="1"/>
    <col min="8" max="8" width="11.453125" bestFit="1" customWidth="1"/>
  </cols>
  <sheetData>
    <row r="1" spans="1:9" s="13" customFormat="1" ht="15" customHeight="1" x14ac:dyDescent="0.35">
      <c r="A1" s="30"/>
      <c r="B1" s="31"/>
      <c r="C1" s="31"/>
      <c r="D1" s="31"/>
      <c r="E1" s="51" t="s">
        <v>29</v>
      </c>
      <c r="F1"/>
      <c r="G1"/>
      <c r="H1"/>
      <c r="I1"/>
    </row>
    <row r="2" spans="1:9" s="13" customFormat="1" ht="36.5" customHeight="1" x14ac:dyDescent="0.35">
      <c r="A2" s="30"/>
      <c r="B2" s="31"/>
      <c r="C2" s="66" t="s">
        <v>30</v>
      </c>
      <c r="D2" s="66"/>
      <c r="E2" s="66"/>
      <c r="F2"/>
      <c r="G2"/>
      <c r="H2"/>
      <c r="I2"/>
    </row>
    <row r="3" spans="1:9" s="13" customFormat="1" ht="15" customHeight="1" x14ac:dyDescent="0.35">
      <c r="A3" s="30"/>
      <c r="B3" s="31"/>
      <c r="E3" s="52"/>
      <c r="F3"/>
      <c r="G3"/>
      <c r="H3"/>
      <c r="I3"/>
    </row>
    <row r="4" spans="1:9" ht="14.15" customHeight="1" x14ac:dyDescent="0.35">
      <c r="A4" s="71" t="s">
        <v>13</v>
      </c>
      <c r="B4" s="71"/>
      <c r="C4" s="71"/>
      <c r="D4" s="71"/>
      <c r="E4" s="71"/>
    </row>
    <row r="5" spans="1:9" x14ac:dyDescent="0.35">
      <c r="A5" s="69"/>
      <c r="B5" s="69"/>
      <c r="C5" s="69"/>
      <c r="D5" s="69"/>
      <c r="E5" s="69"/>
    </row>
    <row r="6" spans="1:9" ht="6.65" customHeight="1" x14ac:dyDescent="0.35">
      <c r="A6" s="70"/>
      <c r="B6" s="70"/>
      <c r="C6" s="70"/>
      <c r="D6" s="70"/>
      <c r="E6" s="70"/>
    </row>
    <row r="7" spans="1:9" ht="15" x14ac:dyDescent="0.35">
      <c r="A7" s="61" t="s">
        <v>41</v>
      </c>
      <c r="B7" s="61"/>
      <c r="C7" s="61"/>
      <c r="D7" s="61"/>
      <c r="E7" s="61"/>
    </row>
    <row r="8" spans="1:9" x14ac:dyDescent="0.35">
      <c r="A8" s="2"/>
      <c r="B8" s="2"/>
      <c r="C8" s="2"/>
      <c r="D8" s="2"/>
      <c r="E8" s="23"/>
    </row>
    <row r="9" spans="1:9" x14ac:dyDescent="0.35">
      <c r="A9" s="62" t="s">
        <v>0</v>
      </c>
      <c r="B9" s="64" t="s">
        <v>1</v>
      </c>
      <c r="C9" s="64" t="s">
        <v>2</v>
      </c>
      <c r="D9" s="62" t="s">
        <v>12</v>
      </c>
      <c r="E9" s="64" t="s">
        <v>3</v>
      </c>
    </row>
    <row r="10" spans="1:9" x14ac:dyDescent="0.35">
      <c r="A10" s="63"/>
      <c r="B10" s="65"/>
      <c r="C10" s="65"/>
      <c r="D10" s="63"/>
      <c r="E10" s="65"/>
    </row>
    <row r="11" spans="1:9" x14ac:dyDescent="0.35">
      <c r="A11" s="3"/>
      <c r="B11" s="4" t="s">
        <v>4</v>
      </c>
      <c r="C11" s="5"/>
      <c r="D11" s="12">
        <f>D16+D48</f>
        <v>6657566.7999999998</v>
      </c>
      <c r="E11" s="12"/>
    </row>
    <row r="12" spans="1:9" x14ac:dyDescent="0.35">
      <c r="A12" s="3" t="s">
        <v>5</v>
      </c>
      <c r="B12" s="26" t="s">
        <v>6</v>
      </c>
      <c r="C12" s="5"/>
      <c r="D12" s="6"/>
      <c r="E12" s="6"/>
    </row>
    <row r="13" spans="1:9" x14ac:dyDescent="0.35">
      <c r="A13" s="14"/>
      <c r="B13" s="15"/>
      <c r="C13" s="16"/>
      <c r="D13" s="17"/>
      <c r="E13" s="17"/>
    </row>
    <row r="14" spans="1:9" x14ac:dyDescent="0.35">
      <c r="A14" s="67" t="s">
        <v>38</v>
      </c>
      <c r="B14" s="68"/>
      <c r="C14" s="68"/>
      <c r="D14" s="68"/>
      <c r="E14" s="68"/>
    </row>
    <row r="15" spans="1:9" x14ac:dyDescent="0.35">
      <c r="A15" s="59" t="s">
        <v>7</v>
      </c>
      <c r="B15" s="60"/>
      <c r="C15" s="60"/>
      <c r="D15" s="60"/>
      <c r="E15" s="60"/>
    </row>
    <row r="16" spans="1:9" ht="43" x14ac:dyDescent="0.35">
      <c r="A16" s="7"/>
      <c r="B16" s="4"/>
      <c r="C16" s="4" t="s">
        <v>39</v>
      </c>
      <c r="D16" s="8">
        <f>SUM(D20,D24,D29,D34,D39,D43)</f>
        <v>5773075.5999999996</v>
      </c>
      <c r="E16" s="53" t="s">
        <v>28</v>
      </c>
    </row>
    <row r="17" spans="1:8" x14ac:dyDescent="0.35">
      <c r="A17" s="9" t="s">
        <v>5</v>
      </c>
      <c r="B17" s="10" t="s">
        <v>9</v>
      </c>
      <c r="C17" s="11"/>
      <c r="D17" s="11"/>
      <c r="E17" s="54"/>
      <c r="G17" s="25"/>
      <c r="H17" s="25"/>
    </row>
    <row r="18" spans="1:8" x14ac:dyDescent="0.35">
      <c r="A18" s="20"/>
      <c r="B18" s="21"/>
      <c r="C18" s="24"/>
      <c r="D18" s="24"/>
      <c r="E18" s="55"/>
    </row>
    <row r="19" spans="1:8" ht="28.5" customHeight="1" x14ac:dyDescent="0.35">
      <c r="A19" s="67" t="s">
        <v>14</v>
      </c>
      <c r="B19" s="68"/>
      <c r="C19" s="68"/>
      <c r="D19" s="68"/>
      <c r="E19" s="68"/>
    </row>
    <row r="20" spans="1:8" x14ac:dyDescent="0.35">
      <c r="A20" s="7"/>
      <c r="B20" s="4"/>
      <c r="C20" s="4" t="s">
        <v>10</v>
      </c>
      <c r="D20" s="8">
        <f>SUM(D22:D22)</f>
        <v>1035058</v>
      </c>
      <c r="E20" s="8"/>
    </row>
    <row r="21" spans="1:8" x14ac:dyDescent="0.35">
      <c r="A21" s="9" t="s">
        <v>5</v>
      </c>
      <c r="B21" s="10" t="s">
        <v>9</v>
      </c>
      <c r="C21" s="11"/>
      <c r="D21" s="11"/>
      <c r="E21" s="54"/>
    </row>
    <row r="22" spans="1:8" ht="118" customHeight="1" x14ac:dyDescent="0.35">
      <c r="A22" s="32"/>
      <c r="B22" s="32"/>
      <c r="C22" s="33" t="s">
        <v>16</v>
      </c>
      <c r="D22" s="34">
        <f>ROUND(71879*12*1.2,0)</f>
        <v>1035058</v>
      </c>
      <c r="E22" s="35" t="s">
        <v>15</v>
      </c>
    </row>
    <row r="23" spans="1:8" ht="32.15" customHeight="1" x14ac:dyDescent="0.35">
      <c r="A23" s="67" t="s">
        <v>17</v>
      </c>
      <c r="B23" s="68"/>
      <c r="C23" s="68"/>
      <c r="D23" s="68"/>
      <c r="E23" s="68"/>
      <c r="F23" s="18"/>
      <c r="G23" s="18"/>
    </row>
    <row r="24" spans="1:8" x14ac:dyDescent="0.35">
      <c r="A24" s="7"/>
      <c r="B24" s="4"/>
      <c r="C24" s="4" t="s">
        <v>11</v>
      </c>
      <c r="D24" s="8">
        <f>SUM(D26:D26)</f>
        <v>183628.79999999999</v>
      </c>
      <c r="E24" s="8"/>
      <c r="F24" s="18"/>
      <c r="G24" s="18"/>
    </row>
    <row r="25" spans="1:8" x14ac:dyDescent="0.35">
      <c r="A25" s="9" t="s">
        <v>5</v>
      </c>
      <c r="B25" s="10" t="s">
        <v>9</v>
      </c>
      <c r="C25" s="11"/>
      <c r="D25" s="11"/>
      <c r="E25" s="54"/>
      <c r="F25" s="18"/>
      <c r="G25" s="18"/>
    </row>
    <row r="26" spans="1:8" ht="21" x14ac:dyDescent="0.35">
      <c r="A26" s="9"/>
      <c r="B26" s="9"/>
      <c r="C26" s="9" t="s">
        <v>21</v>
      </c>
      <c r="D26" s="34">
        <f>12752*12*1.2</f>
        <v>183628.79999999999</v>
      </c>
      <c r="E26" s="36" t="s">
        <v>8</v>
      </c>
      <c r="F26" s="18"/>
      <c r="G26" s="18"/>
    </row>
    <row r="27" spans="1:8" x14ac:dyDescent="0.35">
      <c r="A27" s="18"/>
      <c r="B27" s="18"/>
      <c r="C27" s="22"/>
      <c r="D27" s="18"/>
      <c r="E27" s="18"/>
      <c r="F27" s="18"/>
      <c r="G27" s="18"/>
    </row>
    <row r="28" spans="1:8" ht="27.65" customHeight="1" x14ac:dyDescent="0.35">
      <c r="A28" s="67" t="s">
        <v>31</v>
      </c>
      <c r="B28" s="68"/>
      <c r="C28" s="68"/>
      <c r="D28" s="68"/>
      <c r="E28" s="68"/>
      <c r="F28" s="18"/>
      <c r="G28" s="18"/>
    </row>
    <row r="29" spans="1:8" x14ac:dyDescent="0.35">
      <c r="A29" s="7"/>
      <c r="B29" s="4"/>
      <c r="C29" s="4" t="s">
        <v>11</v>
      </c>
      <c r="D29" s="8">
        <f>SUM(D31:D31)</f>
        <v>1182168</v>
      </c>
      <c r="E29" s="8"/>
      <c r="F29" s="18"/>
      <c r="G29" s="18"/>
    </row>
    <row r="30" spans="1:8" x14ac:dyDescent="0.35">
      <c r="A30" s="9" t="s">
        <v>5</v>
      </c>
      <c r="B30" s="10" t="s">
        <v>9</v>
      </c>
      <c r="C30" s="11"/>
      <c r="D30" s="27"/>
      <c r="E30" s="56"/>
      <c r="F30" s="18"/>
      <c r="G30" s="18"/>
    </row>
    <row r="31" spans="1:8" ht="37.5" customHeight="1" x14ac:dyDescent="0.35">
      <c r="A31" s="32"/>
      <c r="B31" s="32"/>
      <c r="C31" s="33" t="s">
        <v>24</v>
      </c>
      <c r="D31" s="34">
        <f>82095*12*1.2</f>
        <v>1182168</v>
      </c>
      <c r="E31" s="37" t="s">
        <v>18</v>
      </c>
      <c r="F31" s="18"/>
      <c r="G31" s="18"/>
    </row>
    <row r="32" spans="1:8" ht="14.5" customHeight="1" x14ac:dyDescent="0.35">
      <c r="A32" s="38"/>
      <c r="B32" s="38"/>
      <c r="C32" s="39"/>
      <c r="D32" s="40"/>
      <c r="E32" s="41"/>
      <c r="F32" s="18"/>
      <c r="G32" s="18"/>
    </row>
    <row r="33" spans="1:7" ht="22" customHeight="1" x14ac:dyDescent="0.35">
      <c r="A33" s="67" t="s">
        <v>32</v>
      </c>
      <c r="B33" s="68"/>
      <c r="C33" s="68"/>
      <c r="D33" s="68"/>
      <c r="E33" s="68"/>
      <c r="F33" s="29"/>
      <c r="G33" s="18"/>
    </row>
    <row r="34" spans="1:7" ht="14.5" customHeight="1" x14ac:dyDescent="0.35">
      <c r="A34" s="7"/>
      <c r="B34" s="4"/>
      <c r="C34" s="4" t="s">
        <v>11</v>
      </c>
      <c r="D34" s="8">
        <f>SUM(D36:D36)</f>
        <v>2241388.7999999998</v>
      </c>
      <c r="E34" s="8"/>
      <c r="F34" s="18"/>
      <c r="G34" s="18"/>
    </row>
    <row r="35" spans="1:7" ht="16.5" customHeight="1" x14ac:dyDescent="0.35">
      <c r="A35" s="9" t="s">
        <v>5</v>
      </c>
      <c r="B35" s="10" t="s">
        <v>9</v>
      </c>
      <c r="C35" s="11"/>
      <c r="D35" s="27"/>
      <c r="E35" s="56"/>
      <c r="F35" s="18"/>
      <c r="G35" s="18"/>
    </row>
    <row r="36" spans="1:7" ht="37.5" customHeight="1" x14ac:dyDescent="0.35">
      <c r="A36" s="32"/>
      <c r="B36" s="32"/>
      <c r="C36" s="33" t="s">
        <v>23</v>
      </c>
      <c r="D36" s="34">
        <f>155652*12*1.2</f>
        <v>2241388.7999999998</v>
      </c>
      <c r="E36" s="37" t="s">
        <v>18</v>
      </c>
      <c r="F36" s="18"/>
      <c r="G36" s="18"/>
    </row>
    <row r="37" spans="1:7" ht="17.149999999999999" customHeight="1" x14ac:dyDescent="0.35">
      <c r="A37" s="38"/>
      <c r="B37" s="38"/>
      <c r="C37" s="39"/>
      <c r="D37" s="40"/>
      <c r="E37" s="41"/>
      <c r="F37" s="18"/>
      <c r="G37" s="18"/>
    </row>
    <row r="38" spans="1:7" ht="23.15" customHeight="1" x14ac:dyDescent="0.35">
      <c r="A38" s="67" t="s">
        <v>33</v>
      </c>
      <c r="B38" s="68"/>
      <c r="C38" s="68"/>
      <c r="D38" s="68"/>
      <c r="E38" s="68"/>
      <c r="F38" s="18"/>
      <c r="G38" s="18"/>
    </row>
    <row r="39" spans="1:7" ht="15.65" customHeight="1" x14ac:dyDescent="0.35">
      <c r="A39" s="7"/>
      <c r="B39" s="4"/>
      <c r="C39" s="4" t="s">
        <v>11</v>
      </c>
      <c r="D39" s="8">
        <f>SUM(D41:D41)</f>
        <v>1098432</v>
      </c>
      <c r="E39" s="8"/>
      <c r="F39" s="18"/>
      <c r="G39" s="18"/>
    </row>
    <row r="40" spans="1:7" ht="17.5" customHeight="1" x14ac:dyDescent="0.35">
      <c r="A40" s="9" t="s">
        <v>5</v>
      </c>
      <c r="B40" s="10" t="s">
        <v>9</v>
      </c>
      <c r="C40" s="39"/>
      <c r="D40" s="40"/>
      <c r="E40" s="41"/>
      <c r="F40" s="18"/>
      <c r="G40" s="18"/>
    </row>
    <row r="41" spans="1:7" ht="37.5" customHeight="1" x14ac:dyDescent="0.35">
      <c r="A41" s="32"/>
      <c r="B41" s="32"/>
      <c r="C41" s="33" t="s">
        <v>22</v>
      </c>
      <c r="D41" s="34">
        <f>76280*12*1.2</f>
        <v>1098432</v>
      </c>
      <c r="E41" s="37" t="s">
        <v>18</v>
      </c>
      <c r="F41" s="18"/>
      <c r="G41" s="18"/>
    </row>
    <row r="42" spans="1:7" ht="31" customHeight="1" x14ac:dyDescent="0.35">
      <c r="A42" s="67" t="s">
        <v>34</v>
      </c>
      <c r="B42" s="68"/>
      <c r="C42" s="68"/>
      <c r="D42" s="68"/>
      <c r="E42" s="68"/>
      <c r="F42" s="18"/>
      <c r="G42" s="18"/>
    </row>
    <row r="43" spans="1:7" x14ac:dyDescent="0.35">
      <c r="A43" s="7"/>
      <c r="B43" s="4"/>
      <c r="C43" s="4" t="s">
        <v>11</v>
      </c>
      <c r="D43" s="8">
        <f>D45</f>
        <v>32400</v>
      </c>
      <c r="E43" s="8"/>
      <c r="F43" s="18"/>
      <c r="G43" s="18"/>
    </row>
    <row r="44" spans="1:7" x14ac:dyDescent="0.35">
      <c r="A44" s="9" t="s">
        <v>5</v>
      </c>
      <c r="B44" s="10" t="s">
        <v>9</v>
      </c>
      <c r="C44" s="39"/>
      <c r="D44" s="40"/>
      <c r="E44" s="41"/>
      <c r="F44" s="18"/>
      <c r="G44" s="18"/>
    </row>
    <row r="45" spans="1:7" ht="41" customHeight="1" x14ac:dyDescent="0.35">
      <c r="A45" s="32"/>
      <c r="B45" s="32"/>
      <c r="C45" s="33" t="s">
        <v>27</v>
      </c>
      <c r="D45" s="34">
        <f>6*12*30*15</f>
        <v>32400</v>
      </c>
      <c r="E45" s="44" t="s">
        <v>26</v>
      </c>
      <c r="F45" s="18"/>
      <c r="G45" s="18"/>
    </row>
    <row r="46" spans="1:7" x14ac:dyDescent="0.35">
      <c r="A46" s="18"/>
      <c r="B46" s="18"/>
      <c r="C46" s="22"/>
      <c r="D46" s="18"/>
      <c r="E46" s="18"/>
      <c r="F46" s="18"/>
      <c r="G46" s="18"/>
    </row>
    <row r="47" spans="1:7" ht="26.5" customHeight="1" x14ac:dyDescent="0.35">
      <c r="A47" s="67" t="s">
        <v>35</v>
      </c>
      <c r="B47" s="68"/>
      <c r="C47" s="68"/>
      <c r="D47" s="68"/>
      <c r="E47" s="68"/>
      <c r="F47" s="18"/>
      <c r="G47" s="18"/>
    </row>
    <row r="48" spans="1:7" ht="26.5" customHeight="1" x14ac:dyDescent="0.35">
      <c r="A48" s="7"/>
      <c r="B48" s="4"/>
      <c r="C48" s="4" t="s">
        <v>40</v>
      </c>
      <c r="D48" s="8">
        <f>SUM(D52,D56)</f>
        <v>884491.2</v>
      </c>
      <c r="E48" s="8"/>
      <c r="F48" s="18"/>
      <c r="G48" s="18"/>
    </row>
    <row r="49" spans="1:8" ht="26.5" customHeight="1" x14ac:dyDescent="0.35">
      <c r="A49" s="9" t="s">
        <v>5</v>
      </c>
      <c r="B49" s="10" t="s">
        <v>9</v>
      </c>
      <c r="C49" s="46"/>
      <c r="D49" s="47"/>
      <c r="E49" s="47"/>
      <c r="F49" s="18"/>
      <c r="G49" s="18"/>
    </row>
    <row r="50" spans="1:8" s="50" customFormat="1" ht="13.5" customHeight="1" x14ac:dyDescent="0.35">
      <c r="A50" s="48"/>
      <c r="B50" s="46"/>
      <c r="C50" s="46"/>
      <c r="D50" s="47"/>
      <c r="E50" s="47"/>
      <c r="F50" s="49"/>
      <c r="G50" s="49"/>
    </row>
    <row r="51" spans="1:8" ht="23.5" customHeight="1" x14ac:dyDescent="0.35">
      <c r="A51" s="67" t="s">
        <v>36</v>
      </c>
      <c r="B51" s="68"/>
      <c r="C51" s="68"/>
      <c r="D51" s="68"/>
      <c r="E51" s="68"/>
      <c r="F51" s="18"/>
      <c r="G51" s="18"/>
    </row>
    <row r="52" spans="1:8" ht="13" customHeight="1" x14ac:dyDescent="0.35">
      <c r="A52" s="7"/>
      <c r="B52" s="4"/>
      <c r="C52" s="4" t="s">
        <v>11</v>
      </c>
      <c r="D52" s="8">
        <f>D54</f>
        <v>862891.2</v>
      </c>
      <c r="E52" s="8"/>
      <c r="F52" s="18"/>
      <c r="G52" s="18"/>
    </row>
    <row r="53" spans="1:8" ht="26.5" customHeight="1" x14ac:dyDescent="0.35">
      <c r="A53" s="9" t="s">
        <v>5</v>
      </c>
      <c r="B53" s="10" t="s">
        <v>9</v>
      </c>
      <c r="C53" s="11"/>
      <c r="D53" s="11"/>
      <c r="E53" s="54"/>
      <c r="F53" s="18"/>
      <c r="G53" s="18"/>
    </row>
    <row r="54" spans="1:8" ht="35.5" customHeight="1" x14ac:dyDescent="0.35">
      <c r="A54" s="42"/>
      <c r="B54" s="42"/>
      <c r="C54" s="43" t="s">
        <v>20</v>
      </c>
      <c r="D54" s="45">
        <f>59923*12*1.2</f>
        <v>862891.2</v>
      </c>
      <c r="E54" s="44" t="s">
        <v>19</v>
      </c>
      <c r="F54" s="18"/>
      <c r="G54" s="18"/>
    </row>
    <row r="55" spans="1:8" ht="26.5" customHeight="1" x14ac:dyDescent="0.35">
      <c r="A55" s="67" t="s">
        <v>37</v>
      </c>
      <c r="B55" s="68"/>
      <c r="C55" s="68"/>
      <c r="D55" s="68"/>
      <c r="E55" s="68"/>
      <c r="F55" s="18"/>
      <c r="G55" s="18"/>
    </row>
    <row r="56" spans="1:8" ht="26.5" customHeight="1" x14ac:dyDescent="0.35">
      <c r="A56" s="7"/>
      <c r="B56" s="4"/>
      <c r="C56" s="4" t="s">
        <v>11</v>
      </c>
      <c r="D56" s="8">
        <f>D58</f>
        <v>21600</v>
      </c>
      <c r="E56" s="8"/>
      <c r="F56" s="18"/>
      <c r="G56" s="18"/>
    </row>
    <row r="57" spans="1:8" ht="26.5" customHeight="1" x14ac:dyDescent="0.35">
      <c r="A57" s="9" t="s">
        <v>5</v>
      </c>
      <c r="B57" s="10" t="s">
        <v>9</v>
      </c>
      <c r="C57" s="11"/>
      <c r="D57" s="11"/>
      <c r="E57" s="54"/>
      <c r="F57" s="18"/>
      <c r="G57" s="18"/>
    </row>
    <row r="58" spans="1:8" ht="41" customHeight="1" x14ac:dyDescent="0.35">
      <c r="A58" s="42"/>
      <c r="B58" s="42"/>
      <c r="C58" s="43" t="s">
        <v>25</v>
      </c>
      <c r="D58" s="45">
        <f>6*12*30*10</f>
        <v>21600</v>
      </c>
      <c r="E58" s="44" t="s">
        <v>26</v>
      </c>
      <c r="F58" s="18"/>
      <c r="G58" s="18"/>
    </row>
    <row r="59" spans="1:8" x14ac:dyDescent="0.35">
      <c r="F59" s="18"/>
      <c r="G59" s="28"/>
      <c r="H59" s="25"/>
    </row>
    <row r="60" spans="1:8" ht="48.75" customHeight="1" x14ac:dyDescent="0.35">
      <c r="F60" s="18"/>
      <c r="G60" s="18"/>
    </row>
    <row r="61" spans="1:8" x14ac:dyDescent="0.35">
      <c r="A61" s="18"/>
      <c r="B61" s="18"/>
      <c r="C61" s="19"/>
      <c r="D61" s="19"/>
      <c r="E61" s="57"/>
      <c r="F61" s="18"/>
      <c r="G61" s="18"/>
    </row>
    <row r="62" spans="1:8" x14ac:dyDescent="0.35">
      <c r="A62" s="1"/>
      <c r="B62" s="1"/>
      <c r="C62" s="1"/>
      <c r="D62" s="1"/>
      <c r="E62" s="58"/>
    </row>
  </sheetData>
  <mergeCells count="21">
    <mergeCell ref="C2:E2"/>
    <mergeCell ref="A42:E42"/>
    <mergeCell ref="A55:E55"/>
    <mergeCell ref="A51:E51"/>
    <mergeCell ref="D9:D10"/>
    <mergeCell ref="E9:E10"/>
    <mergeCell ref="A47:E47"/>
    <mergeCell ref="A23:E23"/>
    <mergeCell ref="A28:E28"/>
    <mergeCell ref="A33:E33"/>
    <mergeCell ref="A38:E38"/>
    <mergeCell ref="A4:E4"/>
    <mergeCell ref="A5:E5"/>
    <mergeCell ref="A6:E6"/>
    <mergeCell ref="A14:E14"/>
    <mergeCell ref="A19:E19"/>
    <mergeCell ref="A15:E15"/>
    <mergeCell ref="A7:E7"/>
    <mergeCell ref="A9:A10"/>
    <mergeCell ref="B9:B10"/>
    <mergeCell ref="C9:C10"/>
  </mergeCells>
  <phoneticPr fontId="7" type="noConversion"/>
  <pageMargins left="0.46" right="0.43" top="0.66" bottom="0.75" header="0.3" footer="0.3"/>
  <pageSetup paperSize="9" scale="53" fitToHeight="0"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PAPILDU nepieciešams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Aija Ozoliņa</dc:creator>
  <cp:lastModifiedBy>Ieva Potjomkina</cp:lastModifiedBy>
  <cp:lastPrinted>2023-12-07T14:06:33Z</cp:lastPrinted>
  <dcterms:created xsi:type="dcterms:W3CDTF">2022-07-07T11:51:30Z</dcterms:created>
  <dcterms:modified xsi:type="dcterms:W3CDTF">2023-12-07T14:07:09Z</dcterms:modified>
</cp:coreProperties>
</file>