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3"/>
  <workbookPr/>
  <mc:AlternateContent xmlns:mc="http://schemas.openxmlformats.org/markup-compatibility/2006">
    <mc:Choice Requires="x15">
      <x15ac:absPath xmlns:x15ac="http://schemas.microsoft.com/office/spreadsheetml/2010/11/ac" url="C:\Users\inga.osina\Desktop\LNG PIEPRASĪJUMI\Robežapsardze_ārkārtējā situācija_Baltkrievija\2023\LNG_robeža_2023_aug\Uz FM apro\Prec pēc sask\"/>
    </mc:Choice>
  </mc:AlternateContent>
  <xr:revisionPtr revIDLastSave="0" documentId="13_ncr:1_{F55E4B30-F9EB-4868-92A3-108CE7C00CEF}" xr6:coauthVersionLast="36" xr6:coauthVersionMax="36" xr10:uidLastSave="{00000000-0000-0000-0000-000000000000}"/>
  <bookViews>
    <workbookView xWindow="0" yWindow="0" windowWidth="23040" windowHeight="8100" xr2:uid="{00000000-000D-0000-FFFF-FFFF00000000}"/>
  </bookViews>
  <sheets>
    <sheet name="VRK aug" sheetId="26" r:id="rId1"/>
    <sheet name="1.tabula" sheetId="25" r:id="rId2"/>
  </sheets>
  <definedNames>
    <definedName name="_xlnm.Print_Titles" localSheetId="1">'1.tabula'!$6:$6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9" i="25" l="1"/>
  <c r="J9" i="25" s="1"/>
  <c r="I8" i="25"/>
  <c r="J8" i="25" s="1"/>
  <c r="K9" i="25" l="1"/>
  <c r="L9" i="25" s="1"/>
  <c r="K8" i="25"/>
  <c r="L8" i="25" s="1"/>
  <c r="H7" i="25"/>
  <c r="J7" i="25"/>
  <c r="D18" i="26" l="1"/>
  <c r="L7" i="25" l="1"/>
  <c r="K7" i="25"/>
  <c r="D19" i="26" s="1"/>
  <c r="D17" i="26" l="1"/>
  <c r="D23" i="26" l="1"/>
  <c r="D16" i="26"/>
  <c r="D24" i="26" l="1"/>
  <c r="D13" i="26" s="1"/>
  <c r="D12" i="26"/>
  <c r="D15" i="26"/>
  <c r="D22" i="26" l="1"/>
  <c r="D21" i="26" s="1"/>
  <c r="D10" i="26" s="1"/>
  <c r="D11" i="26"/>
</calcChain>
</file>

<file path=xl/sharedStrings.xml><?xml version="1.0" encoding="utf-8"?>
<sst xmlns="http://schemas.openxmlformats.org/spreadsheetml/2006/main" count="51" uniqueCount="41">
  <si>
    <t>Struktūrvienība</t>
  </si>
  <si>
    <t>Mēneš-alga</t>
  </si>
  <si>
    <t xml:space="preserve">Stundas likme </t>
  </si>
  <si>
    <t>Amats</t>
  </si>
  <si>
    <t>Nr.</t>
  </si>
  <si>
    <t>Pārvalde</t>
  </si>
  <si>
    <t>Tabeles Nr.</t>
  </si>
  <si>
    <t>Piemaksas apmērs</t>
  </si>
  <si>
    <t>Atlīdzība (EKK1000)</t>
  </si>
  <si>
    <t xml:space="preserve">Iesaistes stundas </t>
  </si>
  <si>
    <t>Piemaksas apmērs 50%, 20% vai 10% no stundas likmes (EKK1145)</t>
  </si>
  <si>
    <t>VSAOI 23,59% (EKK1210)</t>
  </si>
  <si>
    <t>Valsts robežsardzes koledža</t>
  </si>
  <si>
    <t>VALSTS ROBEŽSARDZES KOLEDŽA (VRK)</t>
  </si>
  <si>
    <t>kadets</t>
  </si>
  <si>
    <t>Kods</t>
  </si>
  <si>
    <t>Koda nosaukums</t>
  </si>
  <si>
    <t>Detalizēts izdevumu aprēķins</t>
  </si>
  <si>
    <r>
      <t>Izdevumi,</t>
    </r>
    <r>
      <rPr>
        <b/>
        <i/>
        <sz val="10"/>
        <color indexed="8"/>
        <rFont val="Times New Roman"/>
        <family val="1"/>
        <charset val="186"/>
      </rPr>
      <t xml:space="preserve"> euro</t>
    </r>
  </si>
  <si>
    <t>Izdevumi kopā ar vidējās izpeļņas pieauguma kompensēšanu  </t>
  </si>
  <si>
    <t>Atlīdzība</t>
  </si>
  <si>
    <t>1)    Izdevumi saistībā ar rīkojuma Nr. 518 izpildei nepieciešamo pasākumu īstenošanu</t>
  </si>
  <si>
    <t>Atalgojums</t>
  </si>
  <si>
    <t>Piemaksa par darbu īpašos apstākļos, speciālās piemaksas</t>
  </si>
  <si>
    <t>Darba devēja valsts sociālās apdrošināšanas obligātās iemaksas</t>
  </si>
  <si>
    <t>23,59% no aprēķinātā atalgojuma</t>
  </si>
  <si>
    <t>2) Vidējās izpeļņas pieauguma kompensēšanai</t>
  </si>
  <si>
    <t>1000</t>
  </si>
  <si>
    <t xml:space="preserve">Kopsavilkums </t>
  </si>
  <si>
    <t>Ministru kabineta rīkojuma projekta</t>
  </si>
  <si>
    <t>VRK PROFESIONĀLĀS IZGLĪTĪBAS DIENESTA PIRMĀ MĀCĪBU ROTA</t>
  </si>
  <si>
    <t>38820</t>
  </si>
  <si>
    <t>38803</t>
  </si>
  <si>
    <t>Piemaksa par darbu paaugstināta riska un slodzes apstākļos amatpersonām laika periodā no 2023.gada 1.augsuta līdz 10.augustam</t>
  </si>
  <si>
    <r>
      <t xml:space="preserve">26,84 </t>
    </r>
    <r>
      <rPr>
        <i/>
        <sz val="11"/>
        <color theme="1"/>
        <rFont val="Times New Roman"/>
        <family val="1"/>
        <charset val="186"/>
      </rPr>
      <t>euro</t>
    </r>
    <r>
      <rPr>
        <sz val="11"/>
        <color theme="1"/>
        <rFont val="Times New Roman"/>
        <family val="1"/>
        <charset val="186"/>
      </rPr>
      <t xml:space="preserve"> * 8,33% =2,24 </t>
    </r>
    <r>
      <rPr>
        <i/>
        <sz val="11"/>
        <color theme="1"/>
        <rFont val="Times New Roman"/>
        <family val="1"/>
        <charset val="186"/>
      </rPr>
      <t>euro</t>
    </r>
  </si>
  <si>
    <t xml:space="preserve">Detalizēts aprēķins par laika periodu no 2023.gada 1. augusta līdz 10. augustam 1.tabulā.
Iesaistītas 2 amatpersonas, iesaistes laiks -34,50 stundas. </t>
  </si>
  <si>
    <t>4.pielikums</t>
  </si>
  <si>
    <t xml:space="preserve"> 1.tabula</t>
  </si>
  <si>
    <t>“Par apropriācijas pārdali"</t>
  </si>
  <si>
    <t>sākotnējās ietekmes novērtējuma ziņojumam (anotācijai)</t>
  </si>
  <si>
    <t>Valsts robežsardzes koledžas izdevumi par laika periodu no 2023.gada 1.augusta līdz 10.augustam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</si>
</sst>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41" x14ac:knownFonts="1">
    <font>
      <sz val="10"/>
      <name val="Arial"/>
      <family val="2"/>
      <charset val="186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scheme val="minor"/>
    </font>
    <font>
      <sz val="10"/>
      <name val="Arial"/>
      <family val="2"/>
      <charset val="186"/>
    </font>
    <font>
      <sz val="11"/>
      <name val="Times New Roman"/>
      <family val="1"/>
      <charset val="186"/>
    </font>
    <font>
      <sz val="10"/>
      <name val="Arial"/>
      <family val="2"/>
      <charset val="186"/>
    </font>
    <font>
      <sz val="10"/>
      <name val="Arial"/>
      <family val="2"/>
      <charset val="186"/>
    </font>
    <font>
      <sz val="10"/>
      <name val="Arial"/>
      <family val="2"/>
      <charset val="186"/>
    </font>
    <font>
      <sz val="10"/>
      <name val="Times New Roman"/>
      <family val="1"/>
      <charset val="186"/>
    </font>
    <font>
      <b/>
      <sz val="10"/>
      <name val="Times New Roman"/>
      <family val="1"/>
      <charset val="186"/>
    </font>
    <font>
      <b/>
      <sz val="14"/>
      <name val="Times New Roman"/>
      <family val="1"/>
      <charset val="186"/>
    </font>
    <font>
      <sz val="10"/>
      <name val="Arial"/>
      <family val="2"/>
      <charset val="186"/>
    </font>
    <font>
      <b/>
      <sz val="11"/>
      <name val="Times New Roman"/>
      <family val="1"/>
      <charset val="186"/>
    </font>
    <font>
      <b/>
      <sz val="12"/>
      <name val="Times New Roman"/>
      <family val="1"/>
      <charset val="186"/>
    </font>
    <font>
      <sz val="10"/>
      <name val="Arial"/>
      <family val="2"/>
      <charset val="186"/>
    </font>
    <font>
      <sz val="10"/>
      <name val="Arial"/>
      <family val="2"/>
      <charset val="186"/>
    </font>
    <font>
      <sz val="11"/>
      <color theme="1"/>
      <name val="Times New Roman"/>
      <family val="1"/>
      <charset val="186"/>
    </font>
    <font>
      <b/>
      <sz val="12"/>
      <color theme="1"/>
      <name val="Times New Roman"/>
      <family val="1"/>
      <charset val="186"/>
    </font>
    <font>
      <b/>
      <sz val="10"/>
      <color theme="1"/>
      <name val="Times New Roman"/>
      <family val="1"/>
      <charset val="186"/>
    </font>
    <font>
      <b/>
      <i/>
      <sz val="10"/>
      <color indexed="8"/>
      <name val="Times New Roman"/>
      <family val="1"/>
      <charset val="186"/>
    </font>
    <font>
      <sz val="10"/>
      <color theme="1"/>
      <name val="Times New Roman"/>
      <family val="1"/>
      <charset val="186"/>
    </font>
    <font>
      <b/>
      <sz val="11"/>
      <color theme="1"/>
      <name val="Times New Roman"/>
      <family val="1"/>
      <charset val="186"/>
    </font>
    <font>
      <i/>
      <sz val="11"/>
      <color theme="1"/>
      <name val="Times New Roman"/>
      <family val="1"/>
      <charset val="186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0.59999389629810485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</borders>
  <cellStyleXfs count="119">
    <xf numFmtId="0" fontId="0" fillId="0" borderId="0"/>
    <xf numFmtId="0" fontId="20" fillId="0" borderId="0"/>
    <xf numFmtId="0" fontId="21" fillId="0" borderId="0"/>
    <xf numFmtId="0" fontId="19" fillId="0" borderId="0"/>
    <xf numFmtId="0" fontId="19" fillId="0" borderId="0"/>
    <xf numFmtId="0" fontId="19" fillId="0" borderId="0"/>
    <xf numFmtId="0" fontId="18" fillId="0" borderId="0"/>
    <xf numFmtId="0" fontId="18" fillId="0" borderId="0"/>
    <xf numFmtId="0" fontId="17" fillId="0" borderId="0"/>
    <xf numFmtId="0" fontId="16" fillId="0" borderId="0"/>
    <xf numFmtId="0" fontId="23" fillId="0" borderId="0"/>
    <xf numFmtId="0" fontId="16" fillId="0" borderId="0"/>
    <xf numFmtId="0" fontId="16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21" fillId="0" borderId="0"/>
    <xf numFmtId="0" fontId="12" fillId="0" borderId="0"/>
    <xf numFmtId="0" fontId="12" fillId="0" borderId="0"/>
    <xf numFmtId="0" fontId="11" fillId="0" borderId="0"/>
    <xf numFmtId="0" fontId="24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25" fillId="0" borderId="0"/>
    <xf numFmtId="0" fontId="8" fillId="0" borderId="0"/>
    <xf numFmtId="0" fontId="7" fillId="0" borderId="0"/>
    <xf numFmtId="0" fontId="21" fillId="0" borderId="0"/>
    <xf numFmtId="0" fontId="6" fillId="0" borderId="0"/>
    <xf numFmtId="9" fontId="6" fillId="0" borderId="0" applyFont="0" applyFill="0" applyBorder="0" applyAlignment="0" applyProtection="0"/>
    <xf numFmtId="0" fontId="29" fillId="0" borderId="0"/>
    <xf numFmtId="9" fontId="21" fillId="0" borderId="0" applyFont="0" applyFill="0" applyBorder="0" applyAlignment="0" applyProtection="0"/>
    <xf numFmtId="0" fontId="5" fillId="0" borderId="0"/>
    <xf numFmtId="9" fontId="21" fillId="0" borderId="0" applyFont="0" applyFill="0" applyBorder="0" applyAlignment="0" applyProtection="0"/>
    <xf numFmtId="9" fontId="20" fillId="0" borderId="0" applyFont="0" applyFill="0" applyBorder="0" applyAlignment="0" applyProtection="0"/>
    <xf numFmtId="0" fontId="32" fillId="0" borderId="0"/>
    <xf numFmtId="0" fontId="33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21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21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9" fontId="4" fillId="0" borderId="0" applyFont="0" applyFill="0" applyBorder="0" applyAlignment="0" applyProtection="0"/>
    <xf numFmtId="0" fontId="21" fillId="0" borderId="0"/>
    <xf numFmtId="0" fontId="4" fillId="0" borderId="0"/>
    <xf numFmtId="0" fontId="21" fillId="0" borderId="0"/>
    <xf numFmtId="0" fontId="21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2" fillId="0" borderId="0"/>
  </cellStyleXfs>
  <cellXfs count="79">
    <xf numFmtId="0" fontId="0" fillId="0" borderId="0" xfId="0"/>
    <xf numFmtId="1" fontId="22" fillId="2" borderId="0" xfId="0" applyNumberFormat="1" applyFont="1" applyFill="1" applyAlignment="1">
      <alignment horizontal="right"/>
    </xf>
    <xf numFmtId="0" fontId="6" fillId="0" borderId="0" xfId="52"/>
    <xf numFmtId="0" fontId="29" fillId="0" borderId="0" xfId="54" applyFill="1" applyAlignment="1">
      <alignment vertical="top"/>
    </xf>
    <xf numFmtId="0" fontId="29" fillId="0" borderId="0" xfId="54" applyFill="1" applyAlignment="1">
      <alignment vertical="top" wrapText="1"/>
    </xf>
    <xf numFmtId="2" fontId="29" fillId="0" borderId="0" xfId="54" applyNumberFormat="1" applyFill="1" applyAlignment="1">
      <alignment vertical="top"/>
    </xf>
    <xf numFmtId="4" fontId="30" fillId="3" borderId="1" xfId="56" applyNumberFormat="1" applyFont="1" applyFill="1" applyBorder="1" applyAlignment="1">
      <alignment horizontal="center" vertical="center" wrapText="1"/>
    </xf>
    <xf numFmtId="2" fontId="27" fillId="2" borderId="1" xfId="55" applyNumberFormat="1" applyFont="1" applyFill="1" applyBorder="1" applyAlignment="1">
      <alignment horizontal="center" vertical="top" wrapText="1"/>
    </xf>
    <xf numFmtId="0" fontId="28" fillId="0" borderId="0" xfId="0" applyFont="1" applyAlignment="1">
      <alignment vertical="center"/>
    </xf>
    <xf numFmtId="0" fontId="26" fillId="0" borderId="0" xfId="0" applyFont="1" applyFill="1" applyAlignment="1">
      <alignment vertical="top"/>
    </xf>
    <xf numFmtId="0" fontId="26" fillId="0" borderId="0" xfId="0" applyFont="1" applyFill="1" applyAlignment="1">
      <alignment vertical="top" wrapText="1"/>
    </xf>
    <xf numFmtId="0" fontId="27" fillId="3" borderId="1" xfId="0" applyFont="1" applyFill="1" applyBorder="1" applyAlignment="1">
      <alignment vertical="top" wrapText="1"/>
    </xf>
    <xf numFmtId="9" fontId="27" fillId="3" borderId="1" xfId="57" applyFont="1" applyFill="1" applyBorder="1" applyAlignment="1">
      <alignment vertical="top" wrapText="1"/>
    </xf>
    <xf numFmtId="2" fontId="27" fillId="3" borderId="1" xfId="57" applyNumberFormat="1" applyFont="1" applyFill="1" applyBorder="1" applyAlignment="1">
      <alignment vertical="top" wrapText="1"/>
    </xf>
    <xf numFmtId="0" fontId="27" fillId="2" borderId="1" xfId="0" applyFont="1" applyFill="1" applyBorder="1" applyAlignment="1">
      <alignment horizontal="center" vertical="top" wrapText="1"/>
    </xf>
    <xf numFmtId="9" fontId="27" fillId="2" borderId="1" xfId="57" applyFont="1" applyFill="1" applyBorder="1" applyAlignment="1">
      <alignment horizontal="center" vertical="top" wrapText="1"/>
    </xf>
    <xf numFmtId="2" fontId="27" fillId="2" borderId="1" xfId="57" applyNumberFormat="1" applyFont="1" applyFill="1" applyBorder="1" applyAlignment="1">
      <alignment horizontal="center" vertical="top" wrapText="1"/>
    </xf>
    <xf numFmtId="164" fontId="27" fillId="2" borderId="1" xfId="57" applyNumberFormat="1" applyFont="1" applyFill="1" applyBorder="1" applyAlignment="1">
      <alignment horizontal="center" vertical="top" wrapText="1"/>
    </xf>
    <xf numFmtId="0" fontId="28" fillId="0" borderId="0" xfId="0" applyFont="1" applyFill="1" applyAlignment="1">
      <alignment vertical="top"/>
    </xf>
    <xf numFmtId="0" fontId="26" fillId="0" borderId="0" xfId="59" applyFont="1" applyAlignment="1">
      <alignment vertical="top"/>
    </xf>
    <xf numFmtId="0" fontId="26" fillId="0" borderId="0" xfId="59" applyFont="1" applyAlignment="1">
      <alignment vertical="top" wrapText="1"/>
    </xf>
    <xf numFmtId="2" fontId="26" fillId="0" borderId="0" xfId="59" applyNumberFormat="1" applyFont="1" applyAlignment="1">
      <alignment vertical="top"/>
    </xf>
    <xf numFmtId="0" fontId="26" fillId="0" borderId="0" xfId="59" applyFont="1"/>
    <xf numFmtId="4" fontId="26" fillId="0" borderId="0" xfId="59" applyNumberFormat="1" applyFont="1"/>
    <xf numFmtId="0" fontId="3" fillId="0" borderId="0" xfId="113" applyAlignment="1">
      <alignment vertical="center"/>
    </xf>
    <xf numFmtId="0" fontId="36" fillId="0" borderId="1" xfId="113" applyFont="1" applyBorder="1" applyAlignment="1">
      <alignment horizontal="center" vertical="center"/>
    </xf>
    <xf numFmtId="3" fontId="36" fillId="0" borderId="1" xfId="113" applyNumberFormat="1" applyFont="1" applyBorder="1" applyAlignment="1">
      <alignment horizontal="center" vertical="center" wrapText="1"/>
    </xf>
    <xf numFmtId="0" fontId="38" fillId="2" borderId="1" xfId="113" applyFont="1" applyFill="1" applyBorder="1" applyAlignment="1">
      <alignment horizontal="center" vertical="center"/>
    </xf>
    <xf numFmtId="0" fontId="38" fillId="2" borderId="1" xfId="113" applyFont="1" applyFill="1" applyBorder="1" applyAlignment="1">
      <alignment vertical="center"/>
    </xf>
    <xf numFmtId="0" fontId="36" fillId="2" borderId="1" xfId="113" applyFont="1" applyFill="1" applyBorder="1" applyAlignment="1">
      <alignment horizontal="center" vertical="center"/>
    </xf>
    <xf numFmtId="4" fontId="38" fillId="2" borderId="1" xfId="113" applyNumberFormat="1" applyFont="1" applyFill="1" applyBorder="1" applyAlignment="1">
      <alignment horizontal="center" vertical="center" wrapText="1"/>
    </xf>
    <xf numFmtId="0" fontId="38" fillId="2" borderId="2" xfId="113" applyFont="1" applyFill="1" applyBorder="1" applyAlignment="1">
      <alignment horizontal="center" vertical="center"/>
    </xf>
    <xf numFmtId="0" fontId="38" fillId="2" borderId="2" xfId="113" applyFont="1" applyFill="1" applyBorder="1" applyAlignment="1">
      <alignment horizontal="center" vertical="center" wrapText="1"/>
    </xf>
    <xf numFmtId="0" fontId="26" fillId="2" borderId="1" xfId="113" applyFont="1" applyFill="1" applyBorder="1" applyAlignment="1">
      <alignment vertical="center" wrapText="1"/>
    </xf>
    <xf numFmtId="4" fontId="38" fillId="2" borderId="1" xfId="113" applyNumberFormat="1" applyFont="1" applyFill="1" applyBorder="1" applyAlignment="1">
      <alignment horizontal="right" vertical="center"/>
    </xf>
    <xf numFmtId="0" fontId="38" fillId="2" borderId="1" xfId="113" applyFont="1" applyFill="1" applyBorder="1" applyAlignment="1">
      <alignment vertical="center" wrapText="1"/>
    </xf>
    <xf numFmtId="0" fontId="3" fillId="0" borderId="0" xfId="113" applyFont="1" applyAlignment="1">
      <alignment vertical="center"/>
    </xf>
    <xf numFmtId="0" fontId="34" fillId="0" borderId="0" xfId="1" applyFont="1" applyFill="1" applyAlignment="1">
      <alignment vertical="top"/>
    </xf>
    <xf numFmtId="0" fontId="34" fillId="0" borderId="1" xfId="1" applyFont="1" applyFill="1" applyBorder="1" applyAlignment="1">
      <alignment horizontal="left" vertical="top" wrapText="1"/>
    </xf>
    <xf numFmtId="0" fontId="26" fillId="0" borderId="0" xfId="111" applyFont="1" applyFill="1" applyAlignment="1">
      <alignment vertical="top"/>
    </xf>
    <xf numFmtId="0" fontId="26" fillId="0" borderId="0" xfId="111" applyFont="1" applyFill="1" applyAlignment="1">
      <alignment vertical="top" wrapText="1"/>
    </xf>
    <xf numFmtId="0" fontId="34" fillId="0" borderId="0" xfId="107" applyFont="1"/>
    <xf numFmtId="0" fontId="34" fillId="0" borderId="0" xfId="107" applyFont="1" applyAlignment="1">
      <alignment horizontal="right"/>
    </xf>
    <xf numFmtId="49" fontId="30" fillId="4" borderId="1" xfId="1" applyNumberFormat="1" applyFont="1" applyFill="1" applyBorder="1" applyAlignment="1">
      <alignment horizontal="left" vertical="top"/>
    </xf>
    <xf numFmtId="49" fontId="30" fillId="4" borderId="1" xfId="1" applyNumberFormat="1" applyFont="1" applyFill="1" applyBorder="1" applyAlignment="1">
      <alignment horizontal="left" vertical="top" wrapText="1"/>
    </xf>
    <xf numFmtId="0" fontId="34" fillId="4" borderId="1" xfId="1" applyFont="1" applyFill="1" applyBorder="1" applyAlignment="1">
      <alignment horizontal="left" vertical="top" wrapText="1"/>
    </xf>
    <xf numFmtId="3" fontId="39" fillId="4" borderId="1" xfId="1" applyNumberFormat="1" applyFont="1" applyFill="1" applyBorder="1" applyAlignment="1">
      <alignment vertical="top"/>
    </xf>
    <xf numFmtId="0" fontId="22" fillId="0" borderId="1" xfId="0" applyFont="1" applyFill="1" applyBorder="1" applyAlignment="1">
      <alignment horizontal="center" vertical="center"/>
    </xf>
    <xf numFmtId="0" fontId="22" fillId="0" borderId="1" xfId="0" applyFont="1" applyFill="1" applyBorder="1" applyAlignment="1">
      <alignment vertical="center"/>
    </xf>
    <xf numFmtId="4" fontId="34" fillId="2" borderId="1" xfId="1" applyNumberFormat="1" applyFont="1" applyFill="1" applyBorder="1" applyAlignment="1">
      <alignment vertical="top"/>
    </xf>
    <xf numFmtId="0" fontId="22" fillId="0" borderId="1" xfId="0" applyFont="1" applyFill="1" applyBorder="1" applyAlignment="1">
      <alignment vertical="center" wrapText="1"/>
    </xf>
    <xf numFmtId="0" fontId="38" fillId="2" borderId="1" xfId="61" applyFont="1" applyFill="1" applyBorder="1" applyAlignment="1">
      <alignment vertical="center" wrapText="1"/>
    </xf>
    <xf numFmtId="2" fontId="34" fillId="0" borderId="1" xfId="61" applyNumberFormat="1" applyFont="1" applyBorder="1" applyAlignment="1">
      <alignment vertical="center"/>
    </xf>
    <xf numFmtId="0" fontId="36" fillId="4" borderId="1" xfId="113" applyFont="1" applyFill="1" applyBorder="1" applyAlignment="1">
      <alignment vertical="center"/>
    </xf>
    <xf numFmtId="3" fontId="36" fillId="4" borderId="1" xfId="113" applyNumberFormat="1" applyFont="1" applyFill="1" applyBorder="1" applyAlignment="1">
      <alignment horizontal="center" vertical="center" wrapText="1"/>
    </xf>
    <xf numFmtId="0" fontId="36" fillId="4" borderId="1" xfId="113" applyFont="1" applyFill="1" applyBorder="1" applyAlignment="1">
      <alignment horizontal="left" vertical="center"/>
    </xf>
    <xf numFmtId="0" fontId="36" fillId="4" borderId="1" xfId="113" applyFont="1" applyFill="1" applyBorder="1" applyAlignment="1">
      <alignment horizontal="center" vertical="center"/>
    </xf>
    <xf numFmtId="0" fontId="35" fillId="5" borderId="1" xfId="67" applyFont="1" applyFill="1" applyBorder="1" applyAlignment="1">
      <alignment vertical="center"/>
    </xf>
    <xf numFmtId="0" fontId="36" fillId="5" borderId="1" xfId="67" applyFont="1" applyFill="1" applyBorder="1" applyAlignment="1">
      <alignment horizontal="center" vertical="center"/>
    </xf>
    <xf numFmtId="3" fontId="36" fillId="5" borderId="1" xfId="67" applyNumberFormat="1" applyFont="1" applyFill="1" applyBorder="1" applyAlignment="1">
      <alignment horizontal="center" vertical="center" wrapText="1"/>
    </xf>
    <xf numFmtId="0" fontId="36" fillId="4" borderId="1" xfId="61" applyFont="1" applyFill="1" applyBorder="1" applyAlignment="1">
      <alignment horizontal="left" vertical="center"/>
    </xf>
    <xf numFmtId="0" fontId="36" fillId="4" borderId="1" xfId="61" applyFont="1" applyFill="1" applyBorder="1" applyAlignment="1">
      <alignment vertical="center"/>
    </xf>
    <xf numFmtId="0" fontId="36" fillId="4" borderId="1" xfId="61" applyFont="1" applyFill="1" applyBorder="1" applyAlignment="1">
      <alignment horizontal="center" vertical="center"/>
    </xf>
    <xf numFmtId="3" fontId="36" fillId="4" borderId="1" xfId="61" applyNumberFormat="1" applyFont="1" applyFill="1" applyBorder="1" applyAlignment="1">
      <alignment horizontal="center" vertical="center" wrapText="1"/>
    </xf>
    <xf numFmtId="0" fontId="34" fillId="0" borderId="1" xfId="61" applyFont="1" applyBorder="1" applyAlignment="1">
      <alignment vertical="center"/>
    </xf>
    <xf numFmtId="4" fontId="34" fillId="0" borderId="1" xfId="61" applyNumberFormat="1" applyFont="1" applyBorder="1" applyAlignment="1">
      <alignment vertical="center"/>
    </xf>
    <xf numFmtId="1" fontId="22" fillId="2" borderId="0" xfId="118" applyNumberFormat="1" applyFont="1" applyFill="1" applyAlignment="1">
      <alignment horizontal="right"/>
    </xf>
    <xf numFmtId="0" fontId="22" fillId="2" borderId="0" xfId="118" applyFont="1" applyFill="1" applyAlignment="1">
      <alignment horizontal="right"/>
    </xf>
    <xf numFmtId="0" fontId="26" fillId="0" borderId="3" xfId="0" applyFont="1" applyBorder="1" applyAlignment="1">
      <alignment vertical="top"/>
    </xf>
    <xf numFmtId="0" fontId="26" fillId="0" borderId="3" xfId="0" applyFont="1" applyBorder="1" applyAlignment="1">
      <alignment vertical="top" wrapText="1"/>
    </xf>
    <xf numFmtId="0" fontId="26" fillId="0" borderId="3" xfId="0" applyNumberFormat="1" applyFont="1" applyFill="1" applyBorder="1" applyAlignment="1">
      <alignment horizontal="right" vertical="top"/>
    </xf>
    <xf numFmtId="2" fontId="26" fillId="0" borderId="0" xfId="59" applyNumberFormat="1" applyFont="1"/>
    <xf numFmtId="9" fontId="26" fillId="0" borderId="3" xfId="57" applyFont="1" applyFill="1" applyBorder="1" applyAlignment="1">
      <alignment vertical="top"/>
    </xf>
    <xf numFmtId="0" fontId="26" fillId="0" borderId="3" xfId="0" quotePrefix="1" applyNumberFormat="1" applyFont="1" applyFill="1" applyBorder="1" applyAlignment="1">
      <alignment horizontal="center" vertical="top"/>
    </xf>
    <xf numFmtId="0" fontId="39" fillId="4" borderId="1" xfId="1" applyFont="1" applyFill="1" applyBorder="1" applyAlignment="1">
      <alignment horizontal="left"/>
    </xf>
    <xf numFmtId="0" fontId="28" fillId="0" borderId="0" xfId="0" applyFont="1" applyAlignment="1">
      <alignment horizontal="center" vertical="center" wrapText="1"/>
    </xf>
    <xf numFmtId="0" fontId="28" fillId="0" borderId="0" xfId="0" applyFont="1" applyAlignment="1">
      <alignment horizontal="left" vertical="center"/>
    </xf>
    <xf numFmtId="0" fontId="31" fillId="0" borderId="0" xfId="109" applyFont="1" applyAlignment="1">
      <alignment horizontal="center" vertical="top" wrapText="1"/>
    </xf>
    <xf numFmtId="0" fontId="1" fillId="0" borderId="0" xfId="113" applyFont="1" applyAlignment="1">
      <alignment vertical="center"/>
    </xf>
  </cellXfs>
  <cellStyles count="119">
    <cellStyle name="Normal" xfId="0" builtinId="0"/>
    <cellStyle name="Normal 10" xfId="4" xr:uid="{00000000-0005-0000-0000-000001000000}"/>
    <cellStyle name="Normal 10 2" xfId="62" xr:uid="{00000000-0005-0000-0000-000001000000}"/>
    <cellStyle name="Normal 11" xfId="5" xr:uid="{00000000-0005-0000-0000-000002000000}"/>
    <cellStyle name="Normal 11 10" xfId="41" xr:uid="{00000000-0005-0000-0000-000003000000}"/>
    <cellStyle name="Normal 11 10 2" xfId="98" xr:uid="{00000000-0005-0000-0000-000003000000}"/>
    <cellStyle name="Normal 11 11" xfId="47" xr:uid="{00000000-0005-0000-0000-000004000000}"/>
    <cellStyle name="Normal 11 11 2" xfId="104" xr:uid="{00000000-0005-0000-0000-000004000000}"/>
    <cellStyle name="Normal 11 12" xfId="63" xr:uid="{00000000-0005-0000-0000-000002000000}"/>
    <cellStyle name="Normal 11 2" xfId="7" xr:uid="{00000000-0005-0000-0000-000005000000}"/>
    <cellStyle name="Normal 11 2 2" xfId="65" xr:uid="{00000000-0005-0000-0000-000005000000}"/>
    <cellStyle name="Normal 11 3" xfId="8" xr:uid="{00000000-0005-0000-0000-000006000000}"/>
    <cellStyle name="Normal 11 3 2" xfId="66" xr:uid="{00000000-0005-0000-0000-000006000000}"/>
    <cellStyle name="Normal 11 4" xfId="12" xr:uid="{00000000-0005-0000-0000-000007000000}"/>
    <cellStyle name="Normal 11 4 2" xfId="70" xr:uid="{00000000-0005-0000-0000-000007000000}"/>
    <cellStyle name="Normal 11 5" xfId="16" xr:uid="{00000000-0005-0000-0000-000008000000}"/>
    <cellStyle name="Normal 11 5 2" xfId="74" xr:uid="{00000000-0005-0000-0000-000008000000}"/>
    <cellStyle name="Normal 11 6" xfId="20" xr:uid="{00000000-0005-0000-0000-000009000000}"/>
    <cellStyle name="Normal 11 6 2" xfId="78" xr:uid="{00000000-0005-0000-0000-000009000000}"/>
    <cellStyle name="Normal 11 7" xfId="26" xr:uid="{00000000-0005-0000-0000-00000A000000}"/>
    <cellStyle name="Normal 11 7 2" xfId="84" xr:uid="{00000000-0005-0000-0000-00000A000000}"/>
    <cellStyle name="Normal 11 8" xfId="28" xr:uid="{00000000-0005-0000-0000-00000B000000}"/>
    <cellStyle name="Normal 11 8 2" xfId="85" xr:uid="{00000000-0005-0000-0000-00000B000000}"/>
    <cellStyle name="Normal 11 9" xfId="36" xr:uid="{00000000-0005-0000-0000-00000C000000}"/>
    <cellStyle name="Normal 11 9 2" xfId="93" xr:uid="{00000000-0005-0000-0000-00000C000000}"/>
    <cellStyle name="Normal 12" xfId="9" xr:uid="{00000000-0005-0000-0000-00000D000000}"/>
    <cellStyle name="Normal 12 10" xfId="56" xr:uid="{00000000-0005-0000-0000-00000E000000}"/>
    <cellStyle name="Normal 12 10 2" xfId="110" xr:uid="{00000000-0005-0000-0000-00000E000000}"/>
    <cellStyle name="Normal 12 10 3" xfId="117" xr:uid="{AEBA74A3-DBC6-4B3F-B803-136C3C0F192B}"/>
    <cellStyle name="Normal 12 11" xfId="114" xr:uid="{65AB7CE3-D6E1-4986-AC94-0C55FFA672B9}"/>
    <cellStyle name="Normal 12 2" xfId="13" xr:uid="{00000000-0005-0000-0000-00000F000000}"/>
    <cellStyle name="Normal 12 2 2" xfId="71" xr:uid="{00000000-0005-0000-0000-00000F000000}"/>
    <cellStyle name="Normal 12 3" xfId="19" xr:uid="{00000000-0005-0000-0000-000010000000}"/>
    <cellStyle name="Normal 12 3 2" xfId="77" xr:uid="{00000000-0005-0000-0000-000010000000}"/>
    <cellStyle name="Normal 12 4" xfId="21" xr:uid="{00000000-0005-0000-0000-000011000000}"/>
    <cellStyle name="Normal 12 4 2" xfId="79" xr:uid="{00000000-0005-0000-0000-000011000000}"/>
    <cellStyle name="Normal 12 5" xfId="29" xr:uid="{00000000-0005-0000-0000-000012000000}"/>
    <cellStyle name="Normal 12 5 2" xfId="86" xr:uid="{00000000-0005-0000-0000-000012000000}"/>
    <cellStyle name="Normal 12 6" xfId="30" xr:uid="{00000000-0005-0000-0000-000013000000}"/>
    <cellStyle name="Normal 12 6 2" xfId="87" xr:uid="{00000000-0005-0000-0000-000013000000}"/>
    <cellStyle name="Normal 12 7" xfId="40" xr:uid="{00000000-0005-0000-0000-000014000000}"/>
    <cellStyle name="Normal 12 7 2" xfId="97" xr:uid="{00000000-0005-0000-0000-000014000000}"/>
    <cellStyle name="Normal 12 8" xfId="46" xr:uid="{00000000-0005-0000-0000-000015000000}"/>
    <cellStyle name="Normal 12 8 2" xfId="103" xr:uid="{00000000-0005-0000-0000-000015000000}"/>
    <cellStyle name="Normal 12 9" xfId="67" xr:uid="{00000000-0005-0000-0000-00000D000000}"/>
    <cellStyle name="Normal 13" xfId="27" xr:uid="{00000000-0005-0000-0000-000016000000}"/>
    <cellStyle name="Normal 14" xfId="14" xr:uid="{00000000-0005-0000-0000-000017000000}"/>
    <cellStyle name="Normal 14 2" xfId="17" xr:uid="{00000000-0005-0000-0000-000018000000}"/>
    <cellStyle name="Normal 14 2 2" xfId="75" xr:uid="{00000000-0005-0000-0000-000018000000}"/>
    <cellStyle name="Normal 14 3" xfId="24" xr:uid="{00000000-0005-0000-0000-000019000000}"/>
    <cellStyle name="Normal 14 3 2" xfId="82" xr:uid="{00000000-0005-0000-0000-000019000000}"/>
    <cellStyle name="Normal 14 4" xfId="34" xr:uid="{00000000-0005-0000-0000-00001A000000}"/>
    <cellStyle name="Normal 14 4 2" xfId="91" xr:uid="{00000000-0005-0000-0000-00001A000000}"/>
    <cellStyle name="Normal 14 5" xfId="39" xr:uid="{00000000-0005-0000-0000-00001B000000}"/>
    <cellStyle name="Normal 14 5 2" xfId="96" xr:uid="{00000000-0005-0000-0000-00001B000000}"/>
    <cellStyle name="Normal 14 6" xfId="44" xr:uid="{00000000-0005-0000-0000-00001C000000}"/>
    <cellStyle name="Normal 14 6 2" xfId="101" xr:uid="{00000000-0005-0000-0000-00001C000000}"/>
    <cellStyle name="Normal 14 7" xfId="72" xr:uid="{00000000-0005-0000-0000-000017000000}"/>
    <cellStyle name="Normal 15" xfId="59" xr:uid="{00000000-0005-0000-0000-00001D000000}"/>
    <cellStyle name="Normal 15 2" xfId="111" xr:uid="{00000000-0005-0000-0000-00001D000000}"/>
    <cellStyle name="Normal 16" xfId="18" xr:uid="{00000000-0005-0000-0000-00001E000000}"/>
    <cellStyle name="Normal 16 2" xfId="25" xr:uid="{00000000-0005-0000-0000-00001F000000}"/>
    <cellStyle name="Normal 16 2 2" xfId="83" xr:uid="{00000000-0005-0000-0000-00001F000000}"/>
    <cellStyle name="Normal 16 3" xfId="35" xr:uid="{00000000-0005-0000-0000-000020000000}"/>
    <cellStyle name="Normal 16 3 2" xfId="92" xr:uid="{00000000-0005-0000-0000-000020000000}"/>
    <cellStyle name="Normal 16 4" xfId="76" xr:uid="{00000000-0005-0000-0000-00001E000000}"/>
    <cellStyle name="Normal 17" xfId="22" xr:uid="{00000000-0005-0000-0000-000021000000}"/>
    <cellStyle name="Normal 17 2" xfId="37" xr:uid="{00000000-0005-0000-0000-000022000000}"/>
    <cellStyle name="Normal 17 2 2" xfId="94" xr:uid="{00000000-0005-0000-0000-000022000000}"/>
    <cellStyle name="Normal 17 3" xfId="45" xr:uid="{00000000-0005-0000-0000-000023000000}"/>
    <cellStyle name="Normal 17 3 2" xfId="102" xr:uid="{00000000-0005-0000-0000-000023000000}"/>
    <cellStyle name="Normal 17 4" xfId="80" xr:uid="{00000000-0005-0000-0000-000021000000}"/>
    <cellStyle name="Normal 17 5" xfId="115" xr:uid="{EB82E64A-FEC8-4136-A5E9-B1A1B269B86D}"/>
    <cellStyle name="Normal 18" xfId="60" xr:uid="{00000000-0005-0000-0000-000024000000}"/>
    <cellStyle name="Normal 18 2" xfId="112" xr:uid="{00000000-0005-0000-0000-000024000000}"/>
    <cellStyle name="Normal 19" xfId="32" xr:uid="{00000000-0005-0000-0000-000025000000}"/>
    <cellStyle name="Normal 19 2" xfId="42" xr:uid="{00000000-0005-0000-0000-000026000000}"/>
    <cellStyle name="Normal 19 2 2" xfId="99" xr:uid="{00000000-0005-0000-0000-000026000000}"/>
    <cellStyle name="Normal 19 3" xfId="89" xr:uid="{00000000-0005-0000-0000-000025000000}"/>
    <cellStyle name="Normal 2" xfId="1" xr:uid="{00000000-0005-0000-0000-000027000000}"/>
    <cellStyle name="Normal 20" xfId="38" xr:uid="{00000000-0005-0000-0000-000028000000}"/>
    <cellStyle name="Normal 20 2" xfId="43" xr:uid="{00000000-0005-0000-0000-000029000000}"/>
    <cellStyle name="Normal 20 2 2" xfId="100" xr:uid="{00000000-0005-0000-0000-000029000000}"/>
    <cellStyle name="Normal 20 3" xfId="95" xr:uid="{00000000-0005-0000-0000-000028000000}"/>
    <cellStyle name="Normal 22" xfId="118" xr:uid="{0A8B27A6-2E74-41C0-9DC6-3C3FF14FC1F3}"/>
    <cellStyle name="Normal 3" xfId="2" xr:uid="{00000000-0005-0000-0000-00002A000000}"/>
    <cellStyle name="Normal 4" xfId="10" xr:uid="{00000000-0005-0000-0000-00002B000000}"/>
    <cellStyle name="Normal 4 2" xfId="68" xr:uid="{00000000-0005-0000-0000-00002B000000}"/>
    <cellStyle name="Normal 5" xfId="31" xr:uid="{00000000-0005-0000-0000-00002C000000}"/>
    <cellStyle name="Normal 5 2" xfId="88" xr:uid="{00000000-0005-0000-0000-00002C000000}"/>
    <cellStyle name="Normal 6" xfId="48" xr:uid="{00000000-0005-0000-0000-00002D000000}"/>
    <cellStyle name="Normal 6 2" xfId="51" xr:uid="{00000000-0005-0000-0000-00002E000000}"/>
    <cellStyle name="Normal 7" xfId="3" xr:uid="{00000000-0005-0000-0000-00002F000000}"/>
    <cellStyle name="Normal 7 2" xfId="6" xr:uid="{00000000-0005-0000-0000-000030000000}"/>
    <cellStyle name="Normal 7 2 2" xfId="64" xr:uid="{00000000-0005-0000-0000-000030000000}"/>
    <cellStyle name="Normal 7 3" xfId="11" xr:uid="{00000000-0005-0000-0000-000031000000}"/>
    <cellStyle name="Normal 7 3 2" xfId="69" xr:uid="{00000000-0005-0000-0000-000031000000}"/>
    <cellStyle name="Normal 7 4" xfId="15" xr:uid="{00000000-0005-0000-0000-000032000000}"/>
    <cellStyle name="Normal 7 4 2" xfId="73" xr:uid="{00000000-0005-0000-0000-000032000000}"/>
    <cellStyle name="Normal 7 5" xfId="23" xr:uid="{00000000-0005-0000-0000-000033000000}"/>
    <cellStyle name="Normal 7 5 2" xfId="81" xr:uid="{00000000-0005-0000-0000-000033000000}"/>
    <cellStyle name="Normal 7 6" xfId="33" xr:uid="{00000000-0005-0000-0000-000034000000}"/>
    <cellStyle name="Normal 7 6 2" xfId="90" xr:uid="{00000000-0005-0000-0000-000034000000}"/>
    <cellStyle name="Normal 7 7" xfId="61" xr:uid="{00000000-0005-0000-0000-00002F000000}"/>
    <cellStyle name="Normal 7 8" xfId="113" xr:uid="{8DECD3D4-A21A-4E3F-8DE2-07A0A35A4B20}"/>
    <cellStyle name="Normal 8" xfId="52" xr:uid="{00000000-0005-0000-0000-000035000000}"/>
    <cellStyle name="Normal 8 2" xfId="107" xr:uid="{00000000-0005-0000-0000-000035000000}"/>
    <cellStyle name="Normal 8 3" xfId="116" xr:uid="{93AFF31F-007E-4D39-A9D4-B5C79C8234B2}"/>
    <cellStyle name="Normal 9" xfId="54" xr:uid="{00000000-0005-0000-0000-000036000000}"/>
    <cellStyle name="Normal 9 2" xfId="109" xr:uid="{00000000-0005-0000-0000-000036000000}"/>
    <cellStyle name="Parasts 2" xfId="49" xr:uid="{00000000-0005-0000-0000-000037000000}"/>
    <cellStyle name="Parasts 2 2" xfId="50" xr:uid="{00000000-0005-0000-0000-000038000000}"/>
    <cellStyle name="Parasts 2 2 2" xfId="106" xr:uid="{00000000-0005-0000-0000-000038000000}"/>
    <cellStyle name="Parasts 2 3" xfId="105" xr:uid="{00000000-0005-0000-0000-000037000000}"/>
    <cellStyle name="Percent" xfId="57" builtinId="5"/>
    <cellStyle name="Percent 2" xfId="53" xr:uid="{00000000-0005-0000-0000-00003A000000}"/>
    <cellStyle name="Percent 2 2" xfId="55" xr:uid="{00000000-0005-0000-0000-00003B000000}"/>
    <cellStyle name="Percent 2 3" xfId="108" xr:uid="{00000000-0005-0000-0000-00003A000000}"/>
    <cellStyle name="Percent 3" xfId="58" xr:uid="{00000000-0005-0000-0000-00003C000000}"/>
  </cellStyles>
  <dxfs count="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9E44CE-CD6B-4A71-BFBA-544BD4F60145}">
  <sheetPr>
    <pageSetUpPr fitToPage="1"/>
  </sheetPr>
  <dimension ref="A1:F25"/>
  <sheetViews>
    <sheetView tabSelected="1" topLeftCell="A4" workbookViewId="0">
      <selection activeCell="F6" sqref="F6"/>
    </sheetView>
  </sheetViews>
  <sheetFormatPr defaultColWidth="9.109375" defaultRowHeight="14.4" x14ac:dyDescent="0.25"/>
  <cols>
    <col min="1" max="1" width="8.109375" style="24" customWidth="1"/>
    <col min="2" max="2" width="29.109375" style="24" customWidth="1"/>
    <col min="3" max="3" width="46" style="24" customWidth="1"/>
    <col min="4" max="4" width="15.44140625" style="24" customWidth="1"/>
    <col min="5" max="16384" width="9.109375" style="24"/>
  </cols>
  <sheetData>
    <row r="1" spans="1:6" x14ac:dyDescent="0.25">
      <c r="A1" s="39"/>
      <c r="B1" s="40"/>
      <c r="C1" s="41"/>
      <c r="D1" s="66" t="s">
        <v>36</v>
      </c>
    </row>
    <row r="2" spans="1:6" x14ac:dyDescent="0.25">
      <c r="A2" s="39"/>
      <c r="B2" s="40"/>
      <c r="C2" s="41"/>
      <c r="D2" s="67" t="s">
        <v>29</v>
      </c>
    </row>
    <row r="3" spans="1:6" x14ac:dyDescent="0.25">
      <c r="A3" s="39"/>
      <c r="B3" s="40"/>
      <c r="C3" s="41"/>
      <c r="D3" s="67" t="s">
        <v>38</v>
      </c>
    </row>
    <row r="4" spans="1:6" x14ac:dyDescent="0.25">
      <c r="A4" s="39"/>
      <c r="B4" s="40"/>
      <c r="C4" s="41"/>
      <c r="D4" s="67" t="s">
        <v>39</v>
      </c>
    </row>
    <row r="5" spans="1:6" x14ac:dyDescent="0.25">
      <c r="A5" s="39"/>
      <c r="B5" s="40"/>
      <c r="C5" s="41"/>
      <c r="D5" s="42"/>
    </row>
    <row r="6" spans="1:6" ht="57.6" customHeight="1" x14ac:dyDescent="0.25">
      <c r="A6" s="75" t="s">
        <v>40</v>
      </c>
      <c r="B6" s="75"/>
      <c r="C6" s="75"/>
      <c r="D6" s="75"/>
      <c r="F6" s="78"/>
    </row>
    <row r="7" spans="1:6" ht="17.399999999999999" x14ac:dyDescent="0.25">
      <c r="A7" s="76" t="s">
        <v>28</v>
      </c>
      <c r="B7" s="76"/>
      <c r="C7" s="76"/>
      <c r="D7" s="76"/>
    </row>
    <row r="9" spans="1:6" x14ac:dyDescent="0.25">
      <c r="A9" s="25" t="s">
        <v>15</v>
      </c>
      <c r="B9" s="25" t="s">
        <v>16</v>
      </c>
      <c r="C9" s="25" t="s">
        <v>17</v>
      </c>
      <c r="D9" s="26" t="s">
        <v>18</v>
      </c>
    </row>
    <row r="10" spans="1:6" ht="15.6" x14ac:dyDescent="0.25">
      <c r="A10" s="57" t="s">
        <v>19</v>
      </c>
      <c r="B10" s="58"/>
      <c r="C10" s="58"/>
      <c r="D10" s="59">
        <f>D15+D21</f>
        <v>37</v>
      </c>
    </row>
    <row r="11" spans="1:6" x14ac:dyDescent="0.25">
      <c r="A11" s="60">
        <v>1000</v>
      </c>
      <c r="B11" s="61" t="s">
        <v>20</v>
      </c>
      <c r="C11" s="62"/>
      <c r="D11" s="63">
        <f>ROUNDUP(D12+D13,0)</f>
        <v>37</v>
      </c>
    </row>
    <row r="12" spans="1:6" x14ac:dyDescent="0.25">
      <c r="A12" s="47">
        <v>1100</v>
      </c>
      <c r="B12" s="48" t="s">
        <v>22</v>
      </c>
      <c r="C12" s="64"/>
      <c r="D12" s="65">
        <f>D17+D23</f>
        <v>29.08</v>
      </c>
    </row>
    <row r="13" spans="1:6" ht="27.6" x14ac:dyDescent="0.25">
      <c r="A13" s="47">
        <v>1210</v>
      </c>
      <c r="B13" s="50" t="s">
        <v>24</v>
      </c>
      <c r="C13" s="64"/>
      <c r="D13" s="65">
        <f>ROUNDUP(D19+D24,0)</f>
        <v>7</v>
      </c>
    </row>
    <row r="15" spans="1:6" x14ac:dyDescent="0.25">
      <c r="A15" s="53" t="s">
        <v>21</v>
      </c>
      <c r="B15" s="53"/>
      <c r="C15" s="53"/>
      <c r="D15" s="54">
        <f>D16</f>
        <v>34</v>
      </c>
    </row>
    <row r="16" spans="1:6" x14ac:dyDescent="0.25">
      <c r="A16" s="55">
        <v>1000</v>
      </c>
      <c r="B16" s="53" t="s">
        <v>20</v>
      </c>
      <c r="C16" s="56"/>
      <c r="D16" s="54">
        <f>ROUNDUP(D17+D19,0)</f>
        <v>34</v>
      </c>
    </row>
    <row r="17" spans="1:4" x14ac:dyDescent="0.25">
      <c r="A17" s="27">
        <v>1100</v>
      </c>
      <c r="B17" s="28" t="s">
        <v>22</v>
      </c>
      <c r="C17" s="29"/>
      <c r="D17" s="30">
        <f>SUM(D18:D18)</f>
        <v>26.839999999999996</v>
      </c>
    </row>
    <row r="18" spans="1:4" ht="39.6" x14ac:dyDescent="0.25">
      <c r="A18" s="31">
        <v>1145</v>
      </c>
      <c r="B18" s="32" t="s">
        <v>23</v>
      </c>
      <c r="C18" s="33" t="s">
        <v>35</v>
      </c>
      <c r="D18" s="34">
        <f>'1.tabula'!J7</f>
        <v>26.839999999999996</v>
      </c>
    </row>
    <row r="19" spans="1:4" ht="26.4" x14ac:dyDescent="0.25">
      <c r="A19" s="27">
        <v>1210</v>
      </c>
      <c r="B19" s="35" t="s">
        <v>24</v>
      </c>
      <c r="C19" s="35" t="s">
        <v>25</v>
      </c>
      <c r="D19" s="30">
        <f>'1.tabula'!K7</f>
        <v>6.33</v>
      </c>
    </row>
    <row r="20" spans="1:4" x14ac:dyDescent="0.25">
      <c r="A20" s="36"/>
    </row>
    <row r="21" spans="1:4" x14ac:dyDescent="0.25">
      <c r="A21" s="74" t="s">
        <v>26</v>
      </c>
      <c r="B21" s="74"/>
      <c r="C21" s="74"/>
      <c r="D21" s="46">
        <f>D22</f>
        <v>3</v>
      </c>
    </row>
    <row r="22" spans="1:4" x14ac:dyDescent="0.25">
      <c r="A22" s="43" t="s">
        <v>27</v>
      </c>
      <c r="B22" s="44" t="s">
        <v>20</v>
      </c>
      <c r="C22" s="45"/>
      <c r="D22" s="46">
        <f>ROUNDUP(D23+D24,0)</f>
        <v>3</v>
      </c>
    </row>
    <row r="23" spans="1:4" x14ac:dyDescent="0.25">
      <c r="A23" s="47">
        <v>1100</v>
      </c>
      <c r="B23" s="48" t="s">
        <v>22</v>
      </c>
      <c r="C23" s="38" t="s">
        <v>34</v>
      </c>
      <c r="D23" s="49">
        <f>ROUND(D17*0.0833,2)</f>
        <v>2.2400000000000002</v>
      </c>
    </row>
    <row r="24" spans="1:4" ht="27.6" x14ac:dyDescent="0.25">
      <c r="A24" s="47">
        <v>1210</v>
      </c>
      <c r="B24" s="50" t="s">
        <v>24</v>
      </c>
      <c r="C24" s="51" t="s">
        <v>25</v>
      </c>
      <c r="D24" s="52">
        <f>ROUND(D23*0.2359,2)</f>
        <v>0.53</v>
      </c>
    </row>
    <row r="25" spans="1:4" x14ac:dyDescent="0.25">
      <c r="D25" s="37"/>
    </row>
  </sheetData>
  <mergeCells count="3">
    <mergeCell ref="A21:C21"/>
    <mergeCell ref="A6:D6"/>
    <mergeCell ref="A7:D7"/>
  </mergeCells>
  <pageMargins left="0.7" right="0.7" top="0.75" bottom="0.75" header="0.3" footer="0.3"/>
  <pageSetup paperSize="9" scale="90" fitToHeight="0" orientation="portrait" verticalDpi="9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4" tint="0.79998168889431442"/>
    <pageSetUpPr fitToPage="1"/>
  </sheetPr>
  <dimension ref="A1:R9"/>
  <sheetViews>
    <sheetView zoomScaleNormal="100" workbookViewId="0">
      <selection activeCell="T8" sqref="T8"/>
    </sheetView>
  </sheetViews>
  <sheetFormatPr defaultColWidth="9.109375" defaultRowHeight="13.2" x14ac:dyDescent="0.25"/>
  <cols>
    <col min="1" max="1" width="5.5546875" style="19" customWidth="1"/>
    <col min="2" max="2" width="11.88671875" style="20" customWidth="1"/>
    <col min="3" max="3" width="14.33203125" style="20" customWidth="1"/>
    <col min="4" max="4" width="11.88671875" style="20" customWidth="1"/>
    <col min="5" max="5" width="7.5546875" style="19" customWidth="1"/>
    <col min="6" max="6" width="10.77734375" style="19" customWidth="1"/>
    <col min="7" max="7" width="9.109375" style="21" customWidth="1"/>
    <col min="8" max="8" width="9.109375" style="19" bestFit="1" customWidth="1"/>
    <col min="9" max="9" width="8" style="19" customWidth="1"/>
    <col min="10" max="10" width="11.33203125" style="21" customWidth="1"/>
    <col min="11" max="11" width="10.44140625" style="21" customWidth="1"/>
    <col min="12" max="12" width="11.77734375" style="21" customWidth="1"/>
    <col min="13" max="16384" width="9.109375" style="22"/>
  </cols>
  <sheetData>
    <row r="1" spans="1:18" ht="14.4" x14ac:dyDescent="0.3">
      <c r="A1" s="9"/>
      <c r="B1" s="10"/>
      <c r="C1" s="10"/>
      <c r="D1" s="10"/>
      <c r="E1" s="9"/>
      <c r="F1" s="2"/>
      <c r="G1" s="2"/>
      <c r="H1" s="2"/>
      <c r="I1" s="2"/>
      <c r="J1" s="2"/>
      <c r="K1" s="5"/>
      <c r="L1" s="1" t="s">
        <v>37</v>
      </c>
    </row>
    <row r="2" spans="1:18" ht="17.399999999999999" x14ac:dyDescent="0.3">
      <c r="A2" s="9"/>
      <c r="B2" s="18" t="s">
        <v>12</v>
      </c>
      <c r="C2" s="10"/>
      <c r="D2" s="10"/>
      <c r="E2" s="9"/>
      <c r="F2" s="8"/>
      <c r="G2" s="2"/>
      <c r="H2" s="2"/>
      <c r="I2" s="2"/>
      <c r="J2" s="2"/>
      <c r="K2" s="2"/>
      <c r="L2" s="5"/>
    </row>
    <row r="3" spans="1:18" x14ac:dyDescent="0.25">
      <c r="A3" s="9"/>
      <c r="B3" s="10"/>
      <c r="C3" s="10"/>
      <c r="D3" s="10"/>
      <c r="E3" s="9"/>
      <c r="F3" s="4"/>
      <c r="G3" s="3"/>
      <c r="H3" s="3"/>
      <c r="I3" s="3"/>
      <c r="J3" s="5"/>
      <c r="K3" s="5"/>
      <c r="L3" s="5"/>
    </row>
    <row r="4" spans="1:18" ht="34.200000000000003" customHeight="1" x14ac:dyDescent="0.25">
      <c r="A4" s="77" t="s">
        <v>33</v>
      </c>
      <c r="B4" s="77"/>
      <c r="C4" s="77"/>
      <c r="D4" s="77"/>
      <c r="E4" s="77"/>
      <c r="F4" s="77"/>
      <c r="G4" s="77"/>
      <c r="H4" s="77"/>
      <c r="I4" s="77"/>
      <c r="J4" s="77"/>
      <c r="K4" s="77"/>
      <c r="L4" s="77"/>
      <c r="N4" s="71"/>
      <c r="O4" s="71"/>
      <c r="P4" s="71"/>
      <c r="Q4" s="71"/>
      <c r="R4" s="71"/>
    </row>
    <row r="6" spans="1:18" ht="92.4" x14ac:dyDescent="0.25">
      <c r="A6" s="14" t="s">
        <v>4</v>
      </c>
      <c r="B6" s="14" t="s">
        <v>5</v>
      </c>
      <c r="C6" s="14" t="s">
        <v>0</v>
      </c>
      <c r="D6" s="14" t="s">
        <v>3</v>
      </c>
      <c r="E6" s="14" t="s">
        <v>6</v>
      </c>
      <c r="F6" s="15" t="s">
        <v>7</v>
      </c>
      <c r="G6" s="16" t="s">
        <v>1</v>
      </c>
      <c r="H6" s="17" t="s">
        <v>9</v>
      </c>
      <c r="I6" s="16" t="s">
        <v>2</v>
      </c>
      <c r="J6" s="7" t="s">
        <v>10</v>
      </c>
      <c r="K6" s="16" t="s">
        <v>11</v>
      </c>
      <c r="L6" s="16" t="s">
        <v>8</v>
      </c>
    </row>
    <row r="7" spans="1:18" ht="13.8" x14ac:dyDescent="0.25">
      <c r="A7" s="11"/>
      <c r="B7" s="11"/>
      <c r="C7" s="11"/>
      <c r="D7" s="11"/>
      <c r="E7" s="11"/>
      <c r="F7" s="12"/>
      <c r="G7" s="13"/>
      <c r="H7" s="6">
        <f>SUM(H8:H9)</f>
        <v>34.5</v>
      </c>
      <c r="I7" s="6"/>
      <c r="J7" s="6">
        <f>SUM(J8:J9)</f>
        <v>26.839999999999996</v>
      </c>
      <c r="K7" s="6">
        <f>SUM(K8:K9)</f>
        <v>6.33</v>
      </c>
      <c r="L7" s="6">
        <f>SUM(L8:L9)</f>
        <v>33.17</v>
      </c>
    </row>
    <row r="8" spans="1:18" ht="79.2" x14ac:dyDescent="0.25">
      <c r="A8" s="68">
        <v>1</v>
      </c>
      <c r="B8" s="69" t="s">
        <v>13</v>
      </c>
      <c r="C8" s="69" t="s">
        <v>30</v>
      </c>
      <c r="D8" s="69" t="s">
        <v>14</v>
      </c>
      <c r="E8" s="68" t="s">
        <v>31</v>
      </c>
      <c r="F8" s="72">
        <v>0.2</v>
      </c>
      <c r="G8" s="73">
        <v>647</v>
      </c>
      <c r="H8" s="70">
        <v>12.25</v>
      </c>
      <c r="I8" s="70">
        <f>ROUND(G8/166.33,3)</f>
        <v>3.89</v>
      </c>
      <c r="J8" s="70">
        <f>ROUND(I8*H8*F8,2)</f>
        <v>9.5299999999999994</v>
      </c>
      <c r="K8" s="70">
        <f>ROUND(J8*0.2359,2)</f>
        <v>2.25</v>
      </c>
      <c r="L8" s="70">
        <f>J8+K8</f>
        <v>11.78</v>
      </c>
    </row>
    <row r="9" spans="1:18" ht="79.2" x14ac:dyDescent="0.25">
      <c r="A9" s="68">
        <v>2</v>
      </c>
      <c r="B9" s="69" t="s">
        <v>13</v>
      </c>
      <c r="C9" s="69" t="s">
        <v>30</v>
      </c>
      <c r="D9" s="69" t="s">
        <v>14</v>
      </c>
      <c r="E9" s="68" t="s">
        <v>32</v>
      </c>
      <c r="F9" s="72">
        <v>0.2</v>
      </c>
      <c r="G9" s="73">
        <v>647</v>
      </c>
      <c r="H9" s="70">
        <v>22.25</v>
      </c>
      <c r="I9" s="70">
        <f>ROUND(G9/166.33,3)</f>
        <v>3.89</v>
      </c>
      <c r="J9" s="70">
        <f>ROUND(I9*H9*F9,2)</f>
        <v>17.309999999999999</v>
      </c>
      <c r="K9" s="70">
        <f>ROUND(J9*0.2359,2)</f>
        <v>4.08</v>
      </c>
      <c r="L9" s="70">
        <f>J9+K9</f>
        <v>21.39</v>
      </c>
      <c r="M9" s="23"/>
    </row>
  </sheetData>
  <mergeCells count="1">
    <mergeCell ref="A4:L4"/>
  </mergeCells>
  <conditionalFormatting sqref="E6:E7">
    <cfRule type="duplicateValues" dxfId="1" priority="317"/>
  </conditionalFormatting>
  <conditionalFormatting sqref="E8:E9">
    <cfRule type="duplicateValues" dxfId="0" priority="1"/>
  </conditionalFormatting>
  <pageMargins left="0.7" right="0.7" top="0.75" bottom="0.75" header="0.3" footer="0.3"/>
  <pageSetup paperSize="9" scale="50" fitToHeight="0" orientation="portrait" r:id="rId1"/>
  <headerFooter>
    <oddFooter>&amp;R&amp;P.lapa no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VRK aug</vt:lpstr>
      <vt:lpstr>1.tabula</vt:lpstr>
      <vt:lpstr>'1.tabula'!Print_Titles</vt:lpstr>
    </vt:vector>
  </TitlesOfParts>
  <Company>Iekšlietu ministrija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4.pielikums anotācijai</dc:title>
  <dc:creator>Inga Ošiņa</dc:creator>
  <dc:description>67219608, inga.osina@iem.gov.lv</dc:description>
  <cp:lastModifiedBy>Inga Ošiņa</cp:lastModifiedBy>
  <cp:lastPrinted>2023-10-19T11:18:04Z</cp:lastPrinted>
  <dcterms:created xsi:type="dcterms:W3CDTF">2021-01-19T10:53:51Z</dcterms:created>
  <dcterms:modified xsi:type="dcterms:W3CDTF">2023-10-19T11:29:14Z</dcterms:modified>
</cp:coreProperties>
</file>